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Rekapitulace stavby" sheetId="1" r:id="rId1"/>
    <sheet name="SO 101 - Zpevněné plochy" sheetId="2" r:id="rId2"/>
    <sheet name="SO 102 - Dopravní značení" sheetId="3" r:id="rId3"/>
    <sheet name="SO 201 - Opěrné zdi" sheetId="4" r:id="rId4"/>
    <sheet name="SO 401 - Veřejné osvětlení" sheetId="5" r:id="rId5"/>
    <sheet name="SO 900 - Vedlejší rozpočt..." sheetId="6" r:id="rId6"/>
    <sheet name="Pokyny pro vyplnění" sheetId="7" r:id="rId7"/>
  </sheets>
  <definedNames>
    <definedName name="_xlnm._FilterDatabase" localSheetId="1" hidden="1">'SO 101 - Zpevněné plochy'!$C$86:$K$283</definedName>
    <definedName name="_xlnm._FilterDatabase" localSheetId="2" hidden="1">'SO 102 - Dopravní značení'!$C$83:$K$156</definedName>
    <definedName name="_xlnm._FilterDatabase" localSheetId="3" hidden="1">'SO 201 - Opěrné zdi'!$C$86:$K$168</definedName>
    <definedName name="_xlnm._FilterDatabase" localSheetId="4" hidden="1">'SO 401 - Veřejné osvětlení'!$C$84:$K$142</definedName>
    <definedName name="_xlnm._FilterDatabase" localSheetId="5" hidden="1">'SO 900 - Vedlejší rozpočt...'!$C$81:$K$93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 101 - Zpevněné plochy'!$C$4:$J$39,'SO 101 - Zpevněné plochy'!$C$45:$J$68,'SO 101 - Zpevněné plochy'!$C$74:$K$283</definedName>
    <definedName name="_xlnm.Print_Area" localSheetId="2">'SO 102 - Dopravní značení'!$C$4:$J$39,'SO 102 - Dopravní značení'!$C$45:$J$65,'SO 102 - Dopravní značení'!$C$71:$K$156</definedName>
    <definedName name="_xlnm.Print_Area" localSheetId="3">'SO 201 - Opěrné zdi'!$C$4:$J$39,'SO 201 - Opěrné zdi'!$C$45:$J$68,'SO 201 - Opěrné zdi'!$C$74:$K$168</definedName>
    <definedName name="_xlnm.Print_Area" localSheetId="4">'SO 401 - Veřejné osvětlení'!$C$4:$J$39,'SO 401 - Veřejné osvětlení'!$C$45:$J$66,'SO 401 - Veřejné osvětlení'!$C$72:$K$142</definedName>
    <definedName name="_xlnm.Print_Area" localSheetId="5">'SO 900 - Vedlejší rozpočt...'!$C$4:$J$39,'SO 900 - Vedlejší rozpočt...'!$C$45:$J$63,'SO 900 - Vedlejší rozpočt...'!$C$69:$K$93</definedName>
    <definedName name="_xlnm.Print_Titles" localSheetId="0">'Rekapitulace stavby'!$52:$52</definedName>
    <definedName name="_xlnm.Print_Titles" localSheetId="1">'SO 101 - Zpevněné plochy'!$86:$86</definedName>
    <definedName name="_xlnm.Print_Titles" localSheetId="2">'SO 102 - Dopravní značení'!$83:$83</definedName>
    <definedName name="_xlnm.Print_Titles" localSheetId="3">'SO 201 - Opěrné zdi'!$86:$86</definedName>
    <definedName name="_xlnm.Print_Titles" localSheetId="4">'SO 401 - Veřejné osvětlení'!$84:$84</definedName>
    <definedName name="_xlnm.Print_Titles" localSheetId="5">'SO 900 - Vedlejší rozpočt...'!$81:$81</definedName>
  </definedNames>
  <calcPr calcId="191029"/>
  <extLst/>
</workbook>
</file>

<file path=xl/sharedStrings.xml><?xml version="1.0" encoding="utf-8"?>
<sst xmlns="http://schemas.openxmlformats.org/spreadsheetml/2006/main" count="5226" uniqueCount="1051">
  <si>
    <t>Export Komplet</t>
  </si>
  <si>
    <t>VZ</t>
  </si>
  <si>
    <t>2.0</t>
  </si>
  <si>
    <t/>
  </si>
  <si>
    <t>False</t>
  </si>
  <si>
    <t>{8e3e95a0-9662-4998-b134-81e964fe5e13}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</si>
  <si>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</si>
  <si>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</si>
  <si>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</si>
  <si>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</si>
  <si>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</si>
  <si>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</si>
  <si>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</si>
  <si>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</si>
  <si>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</si>
  <si>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</si>
  <si>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</si>
  <si>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Kutná Hora - Karlov - chodník pro pěší</t>
  </si>
  <si>
    <t>0,1</t>
  </si>
  <si>
    <t>KSO:</t>
  </si>
  <si>
    <t>CC-CZ:</t>
  </si>
  <si>
    <t>1</t>
  </si>
  <si>
    <t>Místo:</t>
  </si>
  <si>
    <t>k.ú. Kutná Hora (677 710)</t>
  </si>
  <si>
    <t>Datum:</t>
  </si>
  <si>
    <t>6. 12. 2021</t>
  </si>
  <si>
    <t>10</t>
  </si>
  <si>
    <t>100</t>
  </si>
  <si>
    <t>Zadavatel:</t>
  </si>
  <si>
    <t>IČ:</t>
  </si>
  <si>
    <t>00236195</t>
  </si>
  <si>
    <t>Město Kutná Hora, Havlíčkovo nám.552/1, Kutná Hora</t>
  </si>
  <si>
    <t>DIČ:</t>
  </si>
  <si>
    <t>Uchazeč:</t>
  </si>
  <si>
    <t>Vyplň údaj</t>
  </si>
  <si>
    <t>Projektant:</t>
  </si>
  <si>
    <t>47550961</t>
  </si>
  <si>
    <t>MILOTA Kladno spol.s r.o.,Huťská 1557, Kladno</t>
  </si>
  <si>
    <t>True</t>
  </si>
  <si>
    <t>Zpracovatel:</t>
  </si>
  <si>
    <t>04594932</t>
  </si>
  <si>
    <t>Ing.Křepinský - PRINKOM spol.s r.o.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</si>
  <si>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</si>
  <si>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</si>
  <si>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</si>
  <si>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</si>
  <si>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</si>
  <si>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</si>
  <si>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</si>
  <si>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</si>
  <si>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</si>
  <si>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</si>
  <si>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</si>
  <si>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</si>
  <si>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</si>
  <si>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</si>
  <si>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</si>
  <si>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</si>
  <si>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</si>
  <si>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</si>
  <si>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</si>
  <si>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</si>
  <si>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</si>
  <si>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</si>
  <si>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</si>
  <si>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</si>
  <si>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</si>
  <si>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</si>
  <si>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</si>
  <si>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</si>
  <si>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</si>
  <si>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</si>
  <si>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</si>
  <si>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</si>
  <si>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</si>
  <si>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</si>
  <si>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</si>
  <si>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</si>
  <si>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</si>
  <si>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</si>
  <si>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</si>
  <si>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</si>
  <si>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</si>
  <si>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</si>
  <si>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Zpevněné plochy</t>
  </si>
  <si>
    <t>STA</t>
  </si>
  <si>
    <t>{530b8ea8-65d0-4abc-a183-ea0e8f606ca1}</t>
  </si>
  <si>
    <t>822 27 3</t>
  </si>
  <si>
    <t>2</t>
  </si>
  <si>
    <t>SO 102</t>
  </si>
  <si>
    <t>Dopravní značení</t>
  </si>
  <si>
    <t>{1f4a3e95-7ace-43d3-b1da-6df9dbeeb962}</t>
  </si>
  <si>
    <t>822 29</t>
  </si>
  <si>
    <t>SO 201</t>
  </si>
  <si>
    <t>Opěrné zdi</t>
  </si>
  <si>
    <t>{a67c4d61-8f65-4b01-81ab-3765680a95bb}</t>
  </si>
  <si>
    <t>815 41 3</t>
  </si>
  <si>
    <t>SO 401</t>
  </si>
  <si>
    <t>Veřejné osvětlení</t>
  </si>
  <si>
    <t>{62968a55-bab9-4371-8dc2-eda7d32657b2}</t>
  </si>
  <si>
    <t>SO 900</t>
  </si>
  <si>
    <t>Vedlejší rozpočtové náklady</t>
  </si>
  <si>
    <t>{1d640a8c-35e0-471f-bf6c-9ae3f3e24497}</t>
  </si>
  <si>
    <t>KRYCÍ LIST SOUPISU PRACÍ</t>
  </si>
  <si>
    <t>Objekt:</t>
  </si>
  <si>
    <t>SO 101 - Zpevněné plochy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</si>
  <si>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</si>
  <si>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</si>
  <si>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</si>
  <si>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</si>
  <si>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</si>
  <si>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</si>
  <si>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</si>
  <si>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</si>
  <si>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</si>
  <si>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</si>
  <si>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</si>
  <si>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   </t>
  </si>
  <si>
    <t xml:space="preserve">    998 - Přesun hmot 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</si>
  <si>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</si>
  <si>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</si>
  <si>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</si>
  <si>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</si>
  <si>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</si>
  <si>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</si>
  <si>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</si>
  <si>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</si>
  <si>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</si>
  <si>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</si>
  <si>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</si>
  <si>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</si>
  <si>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</si>
  <si>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</si>
  <si>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</si>
  <si>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</si>
  <si>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</si>
  <si>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</si>
  <si>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</si>
  <si>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</si>
  <si>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m2</t>
  </si>
  <si>
    <t>CS ÚRS 2021 02</t>
  </si>
  <si>
    <t>4</t>
  </si>
  <si>
    <t>406389696</t>
  </si>
  <si>
    <t>Online PSC</t>
  </si>
  <si>
    <t>https://podminky.urs.cz/item/CS_URS_2021_02/113106292</t>
  </si>
  <si>
    <t>VV</t>
  </si>
  <si>
    <t>"betonová přídlažba vozovky podél obruby" 93,0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</si>
  <si>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</si>
  <si>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</si>
  <si>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250478518</t>
  </si>
  <si>
    <t>https://podminky.urs.cz/item/CS_URS_2021_02/113107162</t>
  </si>
  <si>
    <t>"chodníky - vrstva ochranná/podsyp" 58,0</t>
  </si>
  <si>
    <t>3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</si>
  <si>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</si>
  <si>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</si>
  <si>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-140869791</t>
  </si>
  <si>
    <t>https://podminky.urs.cz/item/CS_URS_2021_02/113107181</t>
  </si>
  <si>
    <t>"chodník - vrstva krytu" 58,0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</si>
  <si>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</si>
  <si>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</si>
  <si>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-4177082</t>
  </si>
  <si>
    <t>https://podminky.urs.cz/item/CS_URS_2021_02/113107222</t>
  </si>
  <si>
    <t>"vozovky - vrstva ochranná/podsyp" 325,0</t>
  </si>
  <si>
    <t>5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</si>
  <si>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</si>
  <si>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</si>
  <si>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650879889</t>
  </si>
  <si>
    <t>https://podminky.urs.cz/item/CS_URS_2021_02/113107231</t>
  </si>
  <si>
    <t>"vozovky - vrstva podkladu" 325,0</t>
  </si>
  <si>
    <t>6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</si>
  <si>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</si>
  <si>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</si>
  <si>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1904637495</t>
  </si>
  <si>
    <t>https://podminky.urs.cz/item/CS_URS_2021_02/113107243</t>
  </si>
  <si>
    <t>"vozovky - vrstva krytu" 325,0</t>
  </si>
  <si>
    <t>7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</si>
  <si>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</si>
  <si>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</si>
  <si>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</si>
  <si>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82627517</t>
  </si>
  <si>
    <t>https://podminky.urs.cz/item/CS_URS_2021_02/113201111</t>
  </si>
  <si>
    <t>"kamenné silniční obruby š=250mm" 370,0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</si>
  <si>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</si>
  <si>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</si>
  <si>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</si>
  <si>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-1927411546</t>
  </si>
  <si>
    <t>https://podminky.urs.cz/item/CS_URS_2021_02/113202111</t>
  </si>
  <si>
    <t>"betonové obrubníky" 10,0</t>
  </si>
  <si>
    <t>9</t>
  </si>
  <si>
    <t>122251104</t>
  </si>
  <si>
    <t>Odkopávky a prokopávky nezapažené strojně v hornině třídy těžitelnosti I skupiny 3 přes 100 do 500 m3</t>
  </si>
  <si>
    <t>m3</t>
  </si>
  <si>
    <t>1479455500</t>
  </si>
  <si>
    <t>https://podminky.urs.cz/item/CS_URS_2021_02/122251104</t>
  </si>
  <si>
    <t>"výkop pro konstrukci chodníku + výkop ve vozovce" 56,0+65,0</t>
  </si>
  <si>
    <t>133254102</t>
  </si>
  <si>
    <t>Hloubení zapažených šachet strojně v hornině třídy těžitelnosti I skupiny 3 přes 20 do 50 m3</t>
  </si>
  <si>
    <t>-170738528</t>
  </si>
  <si>
    <t>https://podminky.urs.cz/item/CS_URS_2021_02/133254102</t>
  </si>
  <si>
    <t>"výkop pro vpusi" 4*1,5*1,5*1,5</t>
  </si>
  <si>
    <t>11</t>
  </si>
  <si>
    <t>151101301</t>
  </si>
  <si>
    <t>Zřízení rozepření zapažených stěn výkopů s potřebným přepažováním při pažení příložném, hloubky do 4 m</t>
  </si>
  <si>
    <t>-1734748735</t>
  </si>
  <si>
    <t>https://podminky.urs.cz/item/CS_URS_2021_02/151101301</t>
  </si>
  <si>
    <t>"pažení pro vpusti" 4*1,5*1,5*1,5</t>
  </si>
  <si>
    <t>12</t>
  </si>
  <si>
    <t>151101311</t>
  </si>
  <si>
    <t>Odstranění rozepření stěn výkopů s uložením materiálu na vzdálenost do 3 m od okraje výkopu pažení příložného, hloubky do 4 m</t>
  </si>
  <si>
    <t>1558480719</t>
  </si>
  <si>
    <t>https://podminky.urs.cz/item/CS_URS_2021_02/151101311</t>
  </si>
  <si>
    <t>13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</si>
  <si>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</si>
  <si>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</si>
  <si>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-946224397</t>
  </si>
  <si>
    <t>https://podminky.urs.cz/item/CS_URS_2021_02/161111502</t>
  </si>
  <si>
    <t>"výkop pro vpusti" 4*1,5*1,5*1,5</t>
  </si>
  <si>
    <t>14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</si>
  <si>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</si>
  <si>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</si>
  <si>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-452528454</t>
  </si>
  <si>
    <t>https://podminky.urs.cz/item/CS_URS_2021_02/162351103</t>
  </si>
  <si>
    <t>"na mezideponii"</t>
  </si>
  <si>
    <t>"odkopávky" 86,0+65,0</t>
  </si>
  <si>
    <t>"šachty" 13,5</t>
  </si>
  <si>
    <t>"z mezideponie na zpětné použití"</t>
  </si>
  <si>
    <t>"zásyp vpustí" 12,075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</si>
  <si>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</si>
  <si>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</si>
  <si>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-574018495</t>
  </si>
  <si>
    <t>https://podminky.urs.cz/item/CS_URS_2021_02/162751114</t>
  </si>
  <si>
    <t>"minus z mezideponie na zpětné použití"</t>
  </si>
  <si>
    <t>"zásyp vpustí" -12,075</t>
  </si>
  <si>
    <t>16</t>
  </si>
  <si>
    <t>167151111</t>
  </si>
  <si>
    <t>Nakládání, skládání a překládání neulehlého výkopku nebo sypaniny strojně nakládání, množství přes 100 m3, z hornin třídy těžitelnosti I, skupiny 1 až 3</t>
  </si>
  <si>
    <t>1577227567</t>
  </si>
  <si>
    <t>https://podminky.urs.cz/item/CS_URS_2021_02/167151111</t>
  </si>
  <si>
    <t>"z mezideponie na skládku" 152,425</t>
  </si>
  <si>
    <t>17</t>
  </si>
  <si>
    <t>171201231</t>
  </si>
  <si>
    <t>Poplatek za uložení stavebního odpadu na recyklační skládce (skládkovné) zeminy a kamení zatříděného do Katalogu odpadů pod kódem 17 05 04</t>
  </si>
  <si>
    <t>t</t>
  </si>
  <si>
    <t>-1448175365</t>
  </si>
  <si>
    <t>https://podminky.urs.cz/item/CS_URS_2021_02/171201231</t>
  </si>
  <si>
    <t>152,425*1,85</t>
  </si>
  <si>
    <t>18</t>
  </si>
  <si>
    <t>171251201</t>
  </si>
  <si>
    <t>Uložení sypaniny na skládky nebo meziskládky bez hutnění s upravením uložené sypaniny do předepsaného tvaru</t>
  </si>
  <si>
    <t>986965650</t>
  </si>
  <si>
    <t>https://podminky.urs.cz/item/CS_URS_2021_02/171251201</t>
  </si>
  <si>
    <t>152,425</t>
  </si>
  <si>
    <t>19</t>
  </si>
  <si>
    <t>174151101</t>
  </si>
  <si>
    <t>Zásyp sypaninou z jakékoliv horniny strojně s uložením výkopku ve vrstvách se zhutněním jam, šachet, rýh nebo kolem objektů v těchto vykopávkách</t>
  </si>
  <si>
    <t>-1068689406</t>
  </si>
  <si>
    <t>https://podminky.urs.cz/item/CS_URS_2021_02/174151101</t>
  </si>
  <si>
    <t>"šachta pro novou vpusi" 4*(1,5*1,5*1,5 - 3,14*0,275*0,275*1,5)</t>
  </si>
  <si>
    <t>20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</si>
  <si>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</si>
  <si>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</si>
  <si>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-269205138</t>
  </si>
  <si>
    <t>https://podminky.urs.cz/item/CS_URS_2021_02/181111111</t>
  </si>
  <si>
    <t>181951111</t>
  </si>
  <si>
    <t>Úprava pláně vyrovnáním výškových rozdílů strojně v hornině třídy těžitelnosti I, skupiny 1 až 3 bez zhutnění</t>
  </si>
  <si>
    <t>-1166447231</t>
  </si>
  <si>
    <t>https://podminky.urs.cz/item/CS_URS_2021_02/181951111</t>
  </si>
  <si>
    <t>22</t>
  </si>
  <si>
    <t>181951112</t>
  </si>
  <si>
    <t>Úprava pláně vyrovnáním výškových rozdílů strojně v hornině třídy těžitelnosti I, skupiny 1 až 3 se zhutněním</t>
  </si>
  <si>
    <t>-825599559</t>
  </si>
  <si>
    <t>https://podminky.urs.cz/item/CS_URS_2021_02/181951112</t>
  </si>
  <si>
    <t>Vodorovné konstrukce</t>
  </si>
  <si>
    <t>23</t>
  </si>
  <si>
    <t>451573111</t>
  </si>
  <si>
    <t>Lože pod potrubí, stoky a drobné objekty v otevřeném výkopu z písku a štěrkopísku do 63 mm</t>
  </si>
  <si>
    <t>1363053121</t>
  </si>
  <si>
    <t>https://podminky.urs.cz/item/CS_URS_2021_02/451573111</t>
  </si>
  <si>
    <t>"vpusti" 4*1,5*1,5*0,1</t>
  </si>
  <si>
    <t>Komunikace</t>
  </si>
  <si>
    <t>24</t>
  </si>
  <si>
    <t>564851111</t>
  </si>
  <si>
    <t>Podklad ze štěrkodrti ŠD s rozprostřením a zhutněním, po zhutnění tl. 150 mm</t>
  </si>
  <si>
    <t>-295085679</t>
  </si>
  <si>
    <t>https://podminky.urs.cz/item/CS_URS_2021_02/564851111</t>
  </si>
  <si>
    <t>"chodník - zámková dlažba" 714,0</t>
  </si>
  <si>
    <t>25</t>
  </si>
  <si>
    <t>567124113</t>
  </si>
  <si>
    <t>Podklad ze směsi stmelené cementem SC bez dilatačních spár, s rozprostřením a zhutněním SC C 12/15 (PB III), po zhutnění tl. 150 mm</t>
  </si>
  <si>
    <t>-1387503692</t>
  </si>
  <si>
    <t>https://podminky.urs.cz/item/CS_URS_2021_02/567124113</t>
  </si>
  <si>
    <t>"doplnění konstrukce vozovky, podkladní vrstva" 187,0</t>
  </si>
  <si>
    <t>26</t>
  </si>
  <si>
    <t>573191111</t>
  </si>
  <si>
    <t>Postřik infiltrační kationaktivní emulzí v množství 1,00 kg/m2</t>
  </si>
  <si>
    <t>-1281682215</t>
  </si>
  <si>
    <t>https://podminky.urs.cz/item/CS_URS_2021_02/573191111</t>
  </si>
  <si>
    <t>"doplnění konstrukce vozovky" 187,0</t>
  </si>
  <si>
    <t>27</t>
  </si>
  <si>
    <t>573211106</t>
  </si>
  <si>
    <t>Postřik spojovací PS bez posypu kamenivem z asfaltu silničního, v množství 0,20 kg/m2</t>
  </si>
  <si>
    <t>450561938</t>
  </si>
  <si>
    <t>https://podminky.urs.cz/item/CS_URS_2021_02/573211106</t>
  </si>
  <si>
    <t>28</t>
  </si>
  <si>
    <t>578143133</t>
  </si>
  <si>
    <t>Litý asfalt MA 11 (LAS) s rozprostřením z modifikovaného asfaltu v pruhu šířky do 3 m tl. 40 mm</t>
  </si>
  <si>
    <t>-12286733</t>
  </si>
  <si>
    <t>https://podminky.urs.cz/item/CS_URS_2021_02/578143133</t>
  </si>
  <si>
    <t>"doplnění konstrukce vozovky, vrstva krytu" 187,0</t>
  </si>
  <si>
    <t>29</t>
  </si>
  <si>
    <t>578901112</t>
  </si>
  <si>
    <t>Zdrsňovací posyp litého asfaltu z kameniva drobného drceného obaleného asfaltem se zaválcováním a s odstraněním přebytečného materiálu s povrchu, v množství 6 kg/m2</t>
  </si>
  <si>
    <t>-1313703301</t>
  </si>
  <si>
    <t>https://podminky.urs.cz/item/CS_URS_2021_02/578901112</t>
  </si>
  <si>
    <t>30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</si>
  <si>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</si>
  <si>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</si>
  <si>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-7334342</t>
  </si>
  <si>
    <t>https://podminky.urs.cz/item/CS_URS_2021_02/596211113</t>
  </si>
  <si>
    <t>31</t>
  </si>
  <si>
    <t>M</t>
  </si>
  <si>
    <t>59245018</t>
  </si>
  <si>
    <t>dlažba tvar obdélník betonová 200x100x60mm přírodní</t>
  </si>
  <si>
    <t>1798530150</t>
  </si>
  <si>
    <t>https://podminky.urs.cz/item/CS_URS_2021_02/59245018</t>
  </si>
  <si>
    <t>"ztratné 1%" 714,0*1,01</t>
  </si>
  <si>
    <t>Trubní vedení</t>
  </si>
  <si>
    <t>32</t>
  </si>
  <si>
    <t>877350310</t>
  </si>
  <si>
    <t>Montáž tvarovek na kanalizačním plastovém potrubí z polypropylenu PP hladkého plnostěnného kolen DN 200</t>
  </si>
  <si>
    <t>kus</t>
  </si>
  <si>
    <t>601165452</t>
  </si>
  <si>
    <t>https://podminky.urs.cz/item/CS_URS_2021_02/877350310</t>
  </si>
  <si>
    <t>"posun vpustí  + zkrácení přípojek, náhrada tvarovek" 4</t>
  </si>
  <si>
    <t>33</t>
  </si>
  <si>
    <t>28617183</t>
  </si>
  <si>
    <t>koleno kanalizační PP SN16 45° DN 200</t>
  </si>
  <si>
    <t>552539902</t>
  </si>
  <si>
    <t>https://podminky.urs.cz/item/CS_URS_2021_02/28617183</t>
  </si>
  <si>
    <t>34</t>
  </si>
  <si>
    <t>895941111</t>
  </si>
  <si>
    <t>Zřízení vpusti kanalizační uliční z betonových dílců typ UV-50 normální</t>
  </si>
  <si>
    <t>-1365844305</t>
  </si>
  <si>
    <t>https://podminky.urs.cz/item/CS_URS_2021_02/895941111</t>
  </si>
  <si>
    <t>"posun vpustí - montáž" 4</t>
  </si>
  <si>
    <t>35</t>
  </si>
  <si>
    <t>59223850</t>
  </si>
  <si>
    <t>dno pro uliční vpusť s výtokovým otvorem betonové 450x330x50mm</t>
  </si>
  <si>
    <t>-1083187769</t>
  </si>
  <si>
    <t>https://podminky.urs.cz/item/CS_URS_2021_02/59223850</t>
  </si>
  <si>
    <t>"pouze u jedné vpusti náhrada poškozeného dílu" 1</t>
  </si>
  <si>
    <t>36</t>
  </si>
  <si>
    <t>59223860</t>
  </si>
  <si>
    <t>skruž pro uliční vpusť středová betonová 450x195x50mm</t>
  </si>
  <si>
    <t>1277743989</t>
  </si>
  <si>
    <t>https://podminky.urs.cz/item/CS_URS_2021_02/59223860</t>
  </si>
  <si>
    <t>37</t>
  </si>
  <si>
    <t>59223862</t>
  </si>
  <si>
    <t>skruž pro uliční vpusť středová betonová 450x295x50mm</t>
  </si>
  <si>
    <t>-1843599549</t>
  </si>
  <si>
    <t>https://podminky.urs.cz/item/CS_URS_2021_02/59223862</t>
  </si>
  <si>
    <t>38</t>
  </si>
  <si>
    <t>59223856</t>
  </si>
  <si>
    <t>skruž pro uliční vpusť horní betonová 450x195x50mm</t>
  </si>
  <si>
    <t>124307246</t>
  </si>
  <si>
    <t>https://podminky.urs.cz/item/CS_URS_2021_02/59223856</t>
  </si>
  <si>
    <t>39</t>
  </si>
  <si>
    <t>59223864</t>
  </si>
  <si>
    <t>prstenec pro uliční vpusť vyrovnávací betonový 390x60x130mm</t>
  </si>
  <si>
    <t>-1645653773</t>
  </si>
  <si>
    <t>https://podminky.urs.cz/item/CS_URS_2021_02/59223864</t>
  </si>
  <si>
    <t>40</t>
  </si>
  <si>
    <t>899204112</t>
  </si>
  <si>
    <t>Osazení mříží litinových včetně rámů a košů na bahno pro třídu zatížení D400, E600</t>
  </si>
  <si>
    <t>1981525235</t>
  </si>
  <si>
    <t>https://podminky.urs.cz/item/CS_URS_2021_02/899204112</t>
  </si>
  <si>
    <t>41</t>
  </si>
  <si>
    <t>55242320</t>
  </si>
  <si>
    <t>mříž vtoková litinová plochá 500x500mm</t>
  </si>
  <si>
    <t>842033334</t>
  </si>
  <si>
    <t>https://podminky.urs.cz/item/CS_URS_2021_02/55242320</t>
  </si>
  <si>
    <t>42</t>
  </si>
  <si>
    <t>59223874</t>
  </si>
  <si>
    <t>koš vysoký pro uliční vpusti žárově Pz plech pro rám 500/300mm</t>
  </si>
  <si>
    <t>1339509543</t>
  </si>
  <si>
    <t>https://podminky.urs.cz/item/CS_URS_2021_02/59223874</t>
  </si>
  <si>
    <t>43</t>
  </si>
  <si>
    <t>899331111</t>
  </si>
  <si>
    <t>Výšková úprava uličního vstupu nebo vpusti do 200 mm zvýšením poklopu</t>
  </si>
  <si>
    <t>-544204604</t>
  </si>
  <si>
    <t>https://podminky.urs.cz/item/CS_URS_2021_02/899331111</t>
  </si>
  <si>
    <t>"předpoklad u 2 vpustí dodatečná výšková úprava" 2</t>
  </si>
  <si>
    <t>44</t>
  </si>
  <si>
    <t>899331999</t>
  </si>
  <si>
    <t>Zrušení kanalizační vpusti, napojení přípojky k nové vpusti</t>
  </si>
  <si>
    <t>-235705532</t>
  </si>
  <si>
    <t>Ostatní konstrukce a práce, bourání</t>
  </si>
  <si>
    <t>45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</si>
  <si>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</si>
  <si>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</si>
  <si>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-1071014617</t>
  </si>
  <si>
    <t>https://podminky.urs.cz/item/CS_URS_2021_02/916231213</t>
  </si>
  <si>
    <t>46</t>
  </si>
  <si>
    <t>59217031</t>
  </si>
  <si>
    <t>obrubník betonový silniční 1000x150x250mm</t>
  </si>
  <si>
    <t>-515833581</t>
  </si>
  <si>
    <t>https://podminky.urs.cz/item/CS_URS_2021_02/59217031</t>
  </si>
  <si>
    <t>"ztratné 1%" 375,0*1,01</t>
  </si>
  <si>
    <t>47</t>
  </si>
  <si>
    <t>916331112</t>
  </si>
  <si>
    <t>Osazení zahradního obrubníku betonového s ložem tl. od 50 do 100 mm z betonu prostého tř. C 12/15 s boční opěrou z betonu prostého tř. C 12/15</t>
  </si>
  <si>
    <t>-419283837</t>
  </si>
  <si>
    <t>https://podminky.urs.cz/item/CS_URS_2021_02/916331112</t>
  </si>
  <si>
    <t>48</t>
  </si>
  <si>
    <t>59217011</t>
  </si>
  <si>
    <t>obrubník betonový zahradní 500x50x200mm</t>
  </si>
  <si>
    <t>984999845</t>
  </si>
  <si>
    <t>https://podminky.urs.cz/item/CS_URS_2021_02/59217011</t>
  </si>
  <si>
    <t>"ztratné 1%" 650,0*1,01</t>
  </si>
  <si>
    <t>49</t>
  </si>
  <si>
    <t>919112213</t>
  </si>
  <si>
    <t>Řezání dilatačních spár v živičném krytu vytvoření komůrky pro těsnící zálivku šířky 10 mm, hloubky 25 mm</t>
  </si>
  <si>
    <t>1081072400</t>
  </si>
  <si>
    <t>https://podminky.urs.cz/item/CS_URS_2021_02/919112213</t>
  </si>
  <si>
    <t>50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</si>
  <si>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</si>
  <si>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</si>
  <si>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1935958565</t>
  </si>
  <si>
    <t>https://podminky.urs.cz/item/CS_URS_2021_02/919121211</t>
  </si>
  <si>
    <t>51</t>
  </si>
  <si>
    <t>919731122</t>
  </si>
  <si>
    <t>Zarovnání styčné plochy podkladu nebo krytu podél vybourané části komunikace nebo zpevněné plochy živičné tl. přes 50 do 100 mm</t>
  </si>
  <si>
    <t>-1139467831</t>
  </si>
  <si>
    <t>https://podminky.urs.cz/item/CS_URS_2021_02/919731122</t>
  </si>
  <si>
    <t>52</t>
  </si>
  <si>
    <t>919735112</t>
  </si>
  <si>
    <t>Řezání stávajícího živičného krytu nebo podkladu hloubky přes 50 do 100 mm</t>
  </si>
  <si>
    <t>-1965771820</t>
  </si>
  <si>
    <t>https://podminky.urs.cz/item/CS_URS_2021_02/919735112</t>
  </si>
  <si>
    <t>997</t>
  </si>
  <si>
    <t xml:space="preserve">Přesun sutě   </t>
  </si>
  <si>
    <t>53</t>
  </si>
  <si>
    <t>997221551</t>
  </si>
  <si>
    <t>Vodorovná doprava suti bez naložení, ale se složením a s hrubým urovnáním ze sypkých materiálů, na vzdálenost do 1 km</t>
  </si>
  <si>
    <t>91422595</t>
  </si>
  <si>
    <t>https://podminky.urs.cz/item/CS_URS_2021_02/997221551</t>
  </si>
  <si>
    <t>"kamenivo" 16,820+94,250</t>
  </si>
  <si>
    <t>"živice" 5,684+102,700</t>
  </si>
  <si>
    <t>"beton" 105,625</t>
  </si>
  <si>
    <t>54</t>
  </si>
  <si>
    <t>997221559</t>
  </si>
  <si>
    <t>Vodorovná doprava suti bez naložení, ale se složením a s hrubým urovnáním Příplatek k ceně za každý další i započatý 1 km přes 1 km</t>
  </si>
  <si>
    <t>606906866</t>
  </si>
  <si>
    <t>https://podminky.urs.cz/item/CS_URS_2021_02/997221559</t>
  </si>
  <si>
    <t>325,079</t>
  </si>
  <si>
    <t>325,079*9 'Přepočtené koeficientem množství</t>
  </si>
  <si>
    <t>55</t>
  </si>
  <si>
    <t>997221561</t>
  </si>
  <si>
    <t>Vodorovná doprava suti bez naložení, ale se složením a s hrubým urovnáním z kusových materiálů, na vzdálenost do 1 km</t>
  </si>
  <si>
    <t>-792968523</t>
  </si>
  <si>
    <t>https://podminky.urs.cz/item/CS_URS_2021_02/997221561</t>
  </si>
  <si>
    <t>"beton,dlaždice přídlažby" 39,525</t>
  </si>
  <si>
    <t>"kamenné obruby" 85,100</t>
  </si>
  <si>
    <t>"beton.obruby" 2,050</t>
  </si>
  <si>
    <t>"poskozené beton.díly stáv.vpusti" 0,097+0,040+0,057+0,040+0,027</t>
  </si>
  <si>
    <t>56</t>
  </si>
  <si>
    <t>997221569</t>
  </si>
  <si>
    <t>2082746203</t>
  </si>
  <si>
    <t>https://podminky.urs.cz/item/CS_URS_2021_02/997221569</t>
  </si>
  <si>
    <t>126,936</t>
  </si>
  <si>
    <t>126,936*9 'Přepočtené koeficientem množství</t>
  </si>
  <si>
    <t>57</t>
  </si>
  <si>
    <t>997221861</t>
  </si>
  <si>
    <t>Poplatek za uložení stavebního odpadu na recyklační skládce (skládkovné) z prostého betonu zatříděného do Katalogu odpadů pod kódem 17 01 01</t>
  </si>
  <si>
    <t>909812681</t>
  </si>
  <si>
    <t>https://podminky.urs.cz/item/CS_URS_2021_02/997221861</t>
  </si>
  <si>
    <t>58</t>
  </si>
  <si>
    <t>997221873</t>
  </si>
  <si>
    <t>1924418999</t>
  </si>
  <si>
    <t>https://podminky.urs.cz/item/CS_URS_2021_02/997221873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</si>
  <si>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</si>
  <si>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</si>
  <si>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</si>
  <si>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-917647676</t>
  </si>
  <si>
    <t>https://podminky.urs.cz/item/CS_URS_2021_02/997221875</t>
  </si>
  <si>
    <t>998</t>
  </si>
  <si>
    <t xml:space="preserve">Přesun hmot   </t>
  </si>
  <si>
    <t>60</t>
  </si>
  <si>
    <t>998223011</t>
  </si>
  <si>
    <t>Přesun hmot pro pozemní komunikace s krytem dlážděným dopravní vzdálenost do 200 m jakékoliv délky objektu</t>
  </si>
  <si>
    <t>-1818063077</t>
  </si>
  <si>
    <t>https://podminky.urs.cz/item/CS_URS_2021_02/998223011</t>
  </si>
  <si>
    <t>SO 102 - Dopravní značení</t>
  </si>
  <si>
    <t xml:space="preserve">    9 - Ostatní konstrukce a práce-bourání</t>
  </si>
  <si>
    <t>PSV - Práce a dodávky PSV</t>
  </si>
  <si>
    <t xml:space="preserve">    783 - Dokončovací práce - nátěry</t>
  </si>
  <si>
    <t>Ostatní konstrukce a práce-bourání</t>
  </si>
  <si>
    <t>911331141</t>
  </si>
  <si>
    <t>Silniční svodidlo s osazením sloupků zaberaněním ocelové úroveň zádržnosti H2 vzdálenosti sloupků do 2 m jednostranné</t>
  </si>
  <si>
    <t>1101718142</t>
  </si>
  <si>
    <t>https://podminky.urs.cz/item/CS_URS_2021_02/911331141</t>
  </si>
  <si>
    <t>"pouze montáž - posun svodidla" 35,0</t>
  </si>
  <si>
    <t>914111111</t>
  </si>
  <si>
    <t>Montáž svislé dopravní značky základní velikosti do 1 m2 objímkami na sloupky nebo konzoly</t>
  </si>
  <si>
    <t>1453415943</t>
  </si>
  <si>
    <t>https://podminky.urs.cz/item/CS_URS_2021_02/914111111</t>
  </si>
  <si>
    <t>"zpětné osazení, pouze montáž" 3</t>
  </si>
  <si>
    <t>"nová značka" 1</t>
  </si>
  <si>
    <t>40445619</t>
  </si>
  <si>
    <t>zákazové, příkazové dopravní značky B1-B34, C1-15 500mm</t>
  </si>
  <si>
    <t>-14970171</t>
  </si>
  <si>
    <t>https://podminky.urs.cz/item/CS_URS_2021_02/40445619</t>
  </si>
  <si>
    <t>"zn.C7b" 1</t>
  </si>
  <si>
    <t>914511112</t>
  </si>
  <si>
    <t>Montáž sloupku dopravních značek délky do 3,5 m do hliníkové patky</t>
  </si>
  <si>
    <t>-585812212</t>
  </si>
  <si>
    <t>https://podminky.urs.cz/item/CS_URS_2021_02/914511112</t>
  </si>
  <si>
    <t>40445225</t>
  </si>
  <si>
    <t>sloupek pro dopravní značku Zn D 60mm v 3,5m</t>
  </si>
  <si>
    <t>-1010246387</t>
  </si>
  <si>
    <t>https://podminky.urs.cz/item/CS_URS_2021_02/40445225</t>
  </si>
  <si>
    <t>40445240</t>
  </si>
  <si>
    <t>patka pro sloupek Al D 60mm</t>
  </si>
  <si>
    <t>1453411496</t>
  </si>
  <si>
    <t>https://podminky.urs.cz/item/CS_URS_2021_02/40445240</t>
  </si>
  <si>
    <t>40445253</t>
  </si>
  <si>
    <t>víčko plastové na sloupek D 60mm</t>
  </si>
  <si>
    <t>1734491808</t>
  </si>
  <si>
    <t>https://podminky.urs.cz/item/CS_URS_2021_02/40445253</t>
  </si>
  <si>
    <t>40445256</t>
  </si>
  <si>
    <t>svorka upínací na sloupek dopravní značky D 60mm</t>
  </si>
  <si>
    <t>-1787241762</t>
  </si>
  <si>
    <t>https://podminky.urs.cz/item/CS_URS_2021_02/40445256</t>
  </si>
  <si>
    <t>"2ks/značku" 4*2</t>
  </si>
  <si>
    <t>915211112</t>
  </si>
  <si>
    <t>Vodorovné dopravní značení stříkaným plastem dělící čára šířky 125 mm souvislá bílá retroreflexní</t>
  </si>
  <si>
    <t>-337466534</t>
  </si>
  <si>
    <t>https://podminky.urs.cz/item/CS_URS_2021_02/915211112</t>
  </si>
  <si>
    <t>"zn.V1a" 224,0</t>
  </si>
  <si>
    <t>915211122</t>
  </si>
  <si>
    <t>Vodorovné dopravní značení stříkaným plastem dělící čára šířky 125 mm přerušovaná bílá retroreflexní</t>
  </si>
  <si>
    <t>332640472</t>
  </si>
  <si>
    <t>https://podminky.urs.cz/item/CS_URS_2021_02/915211122</t>
  </si>
  <si>
    <t>"zn.V2b" 248,0</t>
  </si>
  <si>
    <t>915221112</t>
  </si>
  <si>
    <t>Vodorovné dopravní značení stříkaným plastem vodící čára bílá šířky 250 mm souvislá retroreflexní</t>
  </si>
  <si>
    <t>1550456235</t>
  </si>
  <si>
    <t>https://podminky.urs.cz/item/CS_URS_2021_02/915221112</t>
  </si>
  <si>
    <t>"zn.V4" 468,0</t>
  </si>
  <si>
    <t>915231112</t>
  </si>
  <si>
    <t>Vodorovné dopravní značení stříkaným plastem přechody pro chodce, šipky, symboly nápisy bílé retroreflexní</t>
  </si>
  <si>
    <t>507416249</t>
  </si>
  <si>
    <t>https://podminky.urs.cz/item/CS_URS_2021_02/915231112</t>
  </si>
  <si>
    <t>"zn.V5, V9a, V13a" 3,0+27,0+23,0</t>
  </si>
  <si>
    <t>915611111</t>
  </si>
  <si>
    <t>Předznačení pro vodorovné značení stříkané barvou nebo prováděné z nátěrových hmot liniové dělicí čáry, vodicí proužky</t>
  </si>
  <si>
    <t>-863349586</t>
  </si>
  <si>
    <t>https://podminky.urs.cz/item/CS_URS_2021_02/915611111</t>
  </si>
  <si>
    <t>224,0+248,0+468,0</t>
  </si>
  <si>
    <t>915621111</t>
  </si>
  <si>
    <t>Předznačení pro vodorovné značení stříkané barvou nebo prováděné z nátěrových hmot plošné šipky, symboly, nápisy</t>
  </si>
  <si>
    <t>249055588</t>
  </si>
  <si>
    <t>https://podminky.urs.cz/item/CS_URS_2021_02/915621111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</si>
  <si>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</si>
  <si>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</si>
  <si>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1712181253</t>
  </si>
  <si>
    <t>https://podminky.urs.cz/item/CS_URS_2021_02/966005311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</si>
  <si>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</si>
  <si>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</si>
  <si>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-237688070</t>
  </si>
  <si>
    <t>https://podminky.urs.cz/item/CS_URS_2021_02/966006132</t>
  </si>
  <si>
    <t>"posun značek do nové polohy" 3</t>
  </si>
  <si>
    <t>966007113</t>
  </si>
  <si>
    <t>Odstranění vodorovného dopravního značení frézováním značeného barvou plošného</t>
  </si>
  <si>
    <t>-1031877337</t>
  </si>
  <si>
    <t>https://podminky.urs.cz/item/CS_URS_2021_02/966007113</t>
  </si>
  <si>
    <t>PSV</t>
  </si>
  <si>
    <t>Práce a dodávky PSV</t>
  </si>
  <si>
    <t>783</t>
  </si>
  <si>
    <t>Dokončovací práce - nátěry</t>
  </si>
  <si>
    <t>783301303</t>
  </si>
  <si>
    <t>Příprava podkladu zámečnických konstrukcí před provedením nátěru odrezivění odrezovačem bezoplachovým</t>
  </si>
  <si>
    <t>1537674383</t>
  </si>
  <si>
    <t>https://podminky.urs.cz/item/CS_URS_2021_02/783301303</t>
  </si>
  <si>
    <t xml:space="preserve">"pro nátěr svodidla vč.sloupků" </t>
  </si>
  <si>
    <t>"pásnice" 0,6*2*35</t>
  </si>
  <si>
    <t>"distanční upevnění" 0,05*2*17</t>
  </si>
  <si>
    <t>"sloupky" 0,11*2*17</t>
  </si>
  <si>
    <t>783301401</t>
  </si>
  <si>
    <t>Příprava podkladu zámečnických konstrukcí před provedením nátěru ometení</t>
  </si>
  <si>
    <t>-2107167658</t>
  </si>
  <si>
    <t>https://podminky.urs.cz/item/CS_URS_2021_02/783301401</t>
  </si>
  <si>
    <t>"pro nátěr svodidla vč.sloupků" 47,440</t>
  </si>
  <si>
    <t>783306809</t>
  </si>
  <si>
    <t>Odstranění nátěrů ze zámečnických konstrukcí okartáčováním</t>
  </si>
  <si>
    <t>-1981510840</t>
  </si>
  <si>
    <t>https://podminky.urs.cz/item/CS_URS_2021_02/783306809</t>
  </si>
  <si>
    <t>"pro nátěr svodidla vč.sloupků, odhadem 50% plochy" 47,440*0,5</t>
  </si>
  <si>
    <t>783314201</t>
  </si>
  <si>
    <t>Základní antikorozní nátěr zámečnických konstrukcí jednonásobný syntetický standardní</t>
  </si>
  <si>
    <t>603031042</t>
  </si>
  <si>
    <t>https://podminky.urs.cz/item/CS_URS_2021_02/783314201</t>
  </si>
  <si>
    <t>"nátěr svodidla vč.sloupků" 47,440</t>
  </si>
  <si>
    <t>783317101</t>
  </si>
  <si>
    <t>Krycí nátěr (email) zámečnických konstrukcí jednonásobný syntetický standardní</t>
  </si>
  <si>
    <t>2106591165</t>
  </si>
  <si>
    <t>https://podminky.urs.cz/item/CS_URS_2021_02/783317101</t>
  </si>
  <si>
    <t>SO 201 - Opěrné zdi</t>
  </si>
  <si>
    <t xml:space="preserve">    2 - Základy a zvláštní zakládání</t>
  </si>
  <si>
    <t xml:space="preserve">    3 - Svislé a kompletní konstrukce</t>
  </si>
  <si>
    <t xml:space="preserve">    93 - Dokončovací práce inženýrských staveb</t>
  </si>
  <si>
    <t xml:space="preserve">    95 - Dokončovací konstrukce na pozemních stavbách</t>
  </si>
  <si>
    <t xml:space="preserve">    99 - Staveništní přesun hmot</t>
  </si>
  <si>
    <t xml:space="preserve">    767 - Konstrukce zámečnické</t>
  </si>
  <si>
    <t>132251254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</si>
  <si>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</si>
  <si>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https://podminky.urs.cz/item/CS_URS_2021_02/132251254</t>
  </si>
  <si>
    <t>"Opěrná stěna 1, prům.hl. výkopu 1,2m" 1,3*1,2*(42,89+9,82+20,98+21,76)</t>
  </si>
  <si>
    <t>"Opěrná stěna 2, prům.hl. výkopu 1,2m" 1,3*0,7*22,34</t>
  </si>
  <si>
    <t>-0,0314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</si>
  <si>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</si>
  <si>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</si>
  <si>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134599954</t>
  </si>
  <si>
    <t>https://podminky.urs.cz/item/CS_URS_2021_02/162651112</t>
  </si>
  <si>
    <t>"Opěrná stěna 1, prům.hl. výkopu 1,2m" 1,2*(42,89+9,82+20,98+21,76)*0,35</t>
  </si>
  <si>
    <t>0,95*(42,89+9,82+20,98+21,76)*0,3</t>
  </si>
  <si>
    <t>"Opěrná stěna 2, prům.hl. výkopu 1,2m" 0,7*22,34*0,35</t>
  </si>
  <si>
    <t>0,95*22,34*0,3</t>
  </si>
  <si>
    <t>-0,03245</t>
  </si>
  <si>
    <t>79,1*1,8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</si>
  <si>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</si>
  <si>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</si>
  <si>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https://podminky.urs.cz/item/CS_URS_2021_02/175111201</t>
  </si>
  <si>
    <t>169,2-79,1</t>
  </si>
  <si>
    <t>Základy a zvláštní zakládání</t>
  </si>
  <si>
    <t>273313511</t>
  </si>
  <si>
    <t>Základy z betonu prostého desky z betonu kamenem neprokládaného tř. C 12/15</t>
  </si>
  <si>
    <t>https://podminky.urs.cz/item/CS_URS_2021_02/273313511</t>
  </si>
  <si>
    <t>"Opěrná stěna 1"  0,05*1,2*(42,89+9,82+20,98+21,76)</t>
  </si>
  <si>
    <t>"Opěrná stěna 2" 0,05*0,7*22,34</t>
  </si>
  <si>
    <t>-0,0089</t>
  </si>
  <si>
    <t>Svislé a kompletní konstrukce</t>
  </si>
  <si>
    <t>327324128</t>
  </si>
  <si>
    <t>Opěrné zdi a valy z betonu železového odolný proti agresivnímu prostředí tř. C 30/37</t>
  </si>
  <si>
    <t>https://podminky.urs.cz/item/CS_URS_2021_02/327324128</t>
  </si>
  <si>
    <t>"Viditelná část z pohledového betonu"</t>
  </si>
  <si>
    <t>"Opěrná stěna 1 - pata  stěny" 1,2*(42,89+9,82+20,98+21,76)*0,3</t>
  </si>
  <si>
    <t>"stěna" (1,95* (42,89+9,82)+2,4*20,98+1,85*21,76)*0,3</t>
  </si>
  <si>
    <t>"Opěrná stěna 2 - pata stěny" 0,7*22,34*0,3</t>
  </si>
  <si>
    <t>"stěna" 1,65*22,34*0,3</t>
  </si>
  <si>
    <t>-0,02945</t>
  </si>
  <si>
    <t>311351121</t>
  </si>
  <si>
    <t>Bednění nadzákladových zdí nosných rovné oboustranné za každou stranu zřízení</t>
  </si>
  <si>
    <t>https://podminky.urs.cz/item/CS_URS_2021_02/311351121</t>
  </si>
  <si>
    <t>"Opěrná stěna 1" 1*2*(42,89+9,82)+1*20,98*2+1*21,76*2</t>
  </si>
  <si>
    <t>"Opěrná stěna 2" 1*22,34*2</t>
  </si>
  <si>
    <t>0,02</t>
  </si>
  <si>
    <t>311351122</t>
  </si>
  <si>
    <t>Bednění nadzákladových zdí nosných rovné oboustranné za každou stranu odstranění</t>
  </si>
  <si>
    <t>https://podminky.urs.cz/item/CS_URS_2021_02/311351122</t>
  </si>
  <si>
    <t>"Opěrná stěna 1" 1*2*(42,89+9,82)+1,5*20,98*2+0,95*21,76*2</t>
  </si>
  <si>
    <t>"Opěrná stěna 2" 0,75*22,34*2</t>
  </si>
  <si>
    <t>-0,014</t>
  </si>
  <si>
    <t>311351911</t>
  </si>
  <si>
    <t>Bednění nadzákladových zdí nosných Příplatek k cenám bednění za pohledový beton</t>
  </si>
  <si>
    <t>-1557687971</t>
  </si>
  <si>
    <t>https://podminky.urs.cz/item/CS_URS_2021_02/311351911</t>
  </si>
  <si>
    <t>311361821</t>
  </si>
  <si>
    <t>Výztuž nadzákladových zdí nosných svislých nebo odkloněných od svislice, rovných nebo oblých z betonářské oceli 10 505 (R) nebo BSt 500</t>
  </si>
  <si>
    <t>https://podminky.urs.cz/item/CS_URS_2021_02/311361821</t>
  </si>
  <si>
    <t>"Opěrná stěna 1 - dle tabulky výztuže" 11,229*1,08</t>
  </si>
  <si>
    <t>"Opěrná stěna 2 - dle tabulky výztuže" 1,815*1,08</t>
  </si>
  <si>
    <t>93</t>
  </si>
  <si>
    <t>Dokončovací práce inženýrských staveb</t>
  </si>
  <si>
    <t>931992121</t>
  </si>
  <si>
    <t>Výplň dilatačních spár z polystyrenu extrudovaného, tloušťky 20 mm</t>
  </si>
  <si>
    <t>https://podminky.urs.cz/item/CS_URS_2021_02/931992121</t>
  </si>
  <si>
    <t>PSC</t>
  </si>
  <si>
    <t xml:space="preserve">Poznámka k souboru cen:
1. V cenách jsou započteny náklady na řezání desek z polystyrenu na požadovaný rozměr a uložení do bednění dilatační spáry s nutným zajištěním před betonáží.
2. V cenách nejsou započteny náklady bednění čela dilatační spáry a vložení lišt zkosení dilatační spáry, tmelení dilatační spáry s předtěsněním, tyto se oceňují souborem cen 931 99-41 Těsnění spáry betonové konstrukce pásy, profily a tmely.
</t>
  </si>
  <si>
    <t>0,3*(1,55+1,48+1,96+2,25)</t>
  </si>
  <si>
    <t>0,028</t>
  </si>
  <si>
    <t>931111135T01</t>
  </si>
  <si>
    <t>Vložení chráničky do bednění DN 100 D+M</t>
  </si>
  <si>
    <t>(95,45+22,34)/3</t>
  </si>
  <si>
    <t>-0,26333</t>
  </si>
  <si>
    <t>95</t>
  </si>
  <si>
    <t>Dokončovací konstrukce na pozemních stavbách</t>
  </si>
  <si>
    <t>953961113</t>
  </si>
  <si>
    <t>Kotvy chemické s vyvrtáním otvoru do betonu, železobetonu nebo tvrdého kamene tmel, velikost M 12, hloubka 110 mm</t>
  </si>
  <si>
    <t>https://podminky.urs.cz/item/CS_URS_2021_02/953961113</t>
  </si>
  <si>
    <t>"Opěrná stěna 1" 4*61</t>
  </si>
  <si>
    <t>"Opěrná stěna 2" 4*15</t>
  </si>
  <si>
    <t>953961213</t>
  </si>
  <si>
    <t>Kotvy chemické s vyvrtáním otvoru do betonu, železobetonu nebo tvrdého kamene chemická patrona, velikost M 12, hloubka 110 mm</t>
  </si>
  <si>
    <t>2067858949</t>
  </si>
  <si>
    <t>https://podminky.urs.cz/item/CS_URS_2021_02/953961213</t>
  </si>
  <si>
    <t>99</t>
  </si>
  <si>
    <t>Staveništní přesun hmot</t>
  </si>
  <si>
    <t>998152111</t>
  </si>
  <si>
    <t>Přesun hmot pro zdi a valy samostatné montované z dílců železobetonových nebo z předpjatého betonu vodorovná dopravní vzdálenost do 50 m, pro zdi výšky do 12 m</t>
  </si>
  <si>
    <t>https://podminky.urs.cz/item/CS_URS_2021_02/998152111</t>
  </si>
  <si>
    <t>767</t>
  </si>
  <si>
    <t>Konstrukce zámečnické</t>
  </si>
  <si>
    <t>767001001</t>
  </si>
  <si>
    <t>D+M ocelového trubkového zábradlí s žebírkovým pletivem v. 80cm vč. povrchové úpravy ( třívrstvý nátěrový systém)</t>
  </si>
  <si>
    <t>kg</t>
  </si>
  <si>
    <t>"dle soupisu materiálu" 3571</t>
  </si>
  <si>
    <t>998767103</t>
  </si>
  <si>
    <t>Přesun hmot tonážní pro zámečnické konstrukce v objektech v přes 12 do 24 m</t>
  </si>
  <si>
    <t>https://podminky.urs.cz/item/CS_URS_2021_02/998767103</t>
  </si>
  <si>
    <t>SO 401 - Veřejné osvětlení</t>
  </si>
  <si>
    <t>Celkem - Celkem</t>
  </si>
  <si>
    <t xml:space="preserve">    M21.0 - Demontáže</t>
  </si>
  <si>
    <t xml:space="preserve">    M21.1 - Elektromontáže</t>
  </si>
  <si>
    <t xml:space="preserve">      D1 - Montáž stožárů, jejich rozvoz po trase, postavení, vyrovnání a definitivní zajištění v základu</t>
  </si>
  <si>
    <t xml:space="preserve">      D2 - Montáž výložníku, jejich rozvoz po trase, postavení, vyrovnání a definitivní zajištění v poloze.</t>
  </si>
  <si>
    <t xml:space="preserve">    M46 - Zemní práce při montážích</t>
  </si>
  <si>
    <t>Celkem</t>
  </si>
  <si>
    <t>M21.0</t>
  </si>
  <si>
    <t>Demontáže</t>
  </si>
  <si>
    <t>218800001</t>
  </si>
  <si>
    <t>Odpojení a zajištění stáv.kabelu</t>
  </si>
  <si>
    <t>218800002</t>
  </si>
  <si>
    <t>Demontáž stožárkové svorkovnice vč. výzbroje</t>
  </si>
  <si>
    <t>218800003</t>
  </si>
  <si>
    <t>Demontáž stáv.kabelového vedení vč. likvidace</t>
  </si>
  <si>
    <t>218800004</t>
  </si>
  <si>
    <t>Demontáž stožáru VO vč . vybourání bet základu a odvozu</t>
  </si>
  <si>
    <t>218800005</t>
  </si>
  <si>
    <t>Demontáž stáv.rozvaděče VO č.36 vč. likvidace</t>
  </si>
  <si>
    <t>M21.1</t>
  </si>
  <si>
    <t>Elektromontáže</t>
  </si>
  <si>
    <t>210190060</t>
  </si>
  <si>
    <t>Nový rozvaděč VO ID 657165 ( výměna za stávající) D+M</t>
  </si>
  <si>
    <t>210204011</t>
  </si>
  <si>
    <t>Stožár osvětlovací ocelový délky do 12 m včetně nákladů na autojeřáb</t>
  </si>
  <si>
    <t>D1</t>
  </si>
  <si>
    <t>Montáž stožárů, jejich rozvoz po trase, postavení, vyrovnání a definitivní zajištění v základu</t>
  </si>
  <si>
    <t>316735720</t>
  </si>
  <si>
    <t>Stožár osvětlovací uliční v. 10m vč. ochranného nátěru vypálením vrstvy v RAL 9006</t>
  </si>
  <si>
    <t>210204103</t>
  </si>
  <si>
    <t>Výložník ocelový 1ramenný do 35 kg včetně nákladů na montážní plošinu</t>
  </si>
  <si>
    <t>D2</t>
  </si>
  <si>
    <t>Montáž výložníku, jejich rozvoz po trase, postavení, vyrovnání a definitivní zajištění v poloze.</t>
  </si>
  <si>
    <t>31677049</t>
  </si>
  <si>
    <t>Výložník délka 1,5m</t>
  </si>
  <si>
    <t>210204201</t>
  </si>
  <si>
    <t>Elektrovýzbroj stožáru - montáž</t>
  </si>
  <si>
    <t>31678615.A</t>
  </si>
  <si>
    <t>Svorkovnice stožárová</t>
  </si>
  <si>
    <t>374567998</t>
  </si>
  <si>
    <t>Konektor typu PowerCon</t>
  </si>
  <si>
    <t>374567999</t>
  </si>
  <si>
    <t>Konektor typu EtherCon</t>
  </si>
  <si>
    <t>210202111</t>
  </si>
  <si>
    <t>Svítidlo veřejného osvětlení na výložník - montáž</t>
  </si>
  <si>
    <t>348001002</t>
  </si>
  <si>
    <t>Svítidlo 48 LED/500 mA/75W</t>
  </si>
  <si>
    <t>210810014</t>
  </si>
  <si>
    <t>Kabel CYKY 4J x 16 mm2 volně uložený včetně dodávky kabelu</t>
  </si>
  <si>
    <t>210810099</t>
  </si>
  <si>
    <t>Kabel např. CYSY 3-Gx1,5 nabo SFTP CAT6 včetně dodávky kabelu</t>
  </si>
  <si>
    <t>210220022</t>
  </si>
  <si>
    <t>Vedení uzemňovací v zemi FeZn, D 8-10 mm včetně drátu FeZn 10 mm</t>
  </si>
  <si>
    <t>Poznámka k souboru cen:
včetně montáže svorek spojovacích, odbočných, upevňovacích a spojovacího materiálu.</t>
  </si>
  <si>
    <t>210102135</t>
  </si>
  <si>
    <t>Protikorozní nátěr zemnícího drátu</t>
  </si>
  <si>
    <t>388996145</t>
  </si>
  <si>
    <t>Chránička kabelu z HDPE Kopodur DN 110 , ochrana VO při křížení sítí</t>
  </si>
  <si>
    <t>388996111</t>
  </si>
  <si>
    <t>Chránička kabelu z HDPE Kopodur/Kopoflex do DN 63 mm vč. dodávky chráničky</t>
  </si>
  <si>
    <t>222085009</t>
  </si>
  <si>
    <t>Trubka HDPE DN 40/33mm D+M</t>
  </si>
  <si>
    <t>871313121</t>
  </si>
  <si>
    <t>Náběhová trubka DN 125 D+M</t>
  </si>
  <si>
    <t>210001004</t>
  </si>
  <si>
    <t>Smršťovací koncovka na kabel D+M</t>
  </si>
  <si>
    <t>210001005</t>
  </si>
  <si>
    <t>Plastový štítek na kabel D+M</t>
  </si>
  <si>
    <t>210001006</t>
  </si>
  <si>
    <t>Ukončovací svorka /šroub D+M</t>
  </si>
  <si>
    <t>34712040</t>
  </si>
  <si>
    <t>Revize</t>
  </si>
  <si>
    <t>soubor</t>
  </si>
  <si>
    <t>M46</t>
  </si>
  <si>
    <t>Zemní práce při montážích</t>
  </si>
  <si>
    <t>460010024</t>
  </si>
  <si>
    <t>Vytýčení kabelové trasy</t>
  </si>
  <si>
    <t>km</t>
  </si>
  <si>
    <t>460050703</t>
  </si>
  <si>
    <t>Jáma do 2 m3 pro stožár veřejného osvětlení, hor.3</t>
  </si>
  <si>
    <t>13*0,6*0,6*1,2</t>
  </si>
  <si>
    <t>-0,016</t>
  </si>
  <si>
    <t>Součet</t>
  </si>
  <si>
    <t>460080001</t>
  </si>
  <si>
    <t>Betonový základ do zeminy bez bednění uložení betonu do výkopu</t>
  </si>
  <si>
    <t>62</t>
  </si>
  <si>
    <t>Poznámka k souboru cen:
vč. krycí betonové čepice</t>
  </si>
  <si>
    <t>460501100</t>
  </si>
  <si>
    <t>Zásyp kolem stožáru - štěrk fr 0-4mm vč. hutnění</t>
  </si>
  <si>
    <t>64</t>
  </si>
  <si>
    <t>460200143</t>
  </si>
  <si>
    <t>Výkop kabelové rýhy 35/60 cm hor.3</t>
  </si>
  <si>
    <t>66</t>
  </si>
  <si>
    <t>130001101</t>
  </si>
  <si>
    <t>Příplatek za ztížené hloubení v blízkosti vedení</t>
  </si>
  <si>
    <t>68</t>
  </si>
  <si>
    <t>460420022</t>
  </si>
  <si>
    <t>Zřízení kabelového lože v rýze š. do 65 cm z písku lože tloušťky 20 cm</t>
  </si>
  <si>
    <t>70</t>
  </si>
  <si>
    <t>460420388</t>
  </si>
  <si>
    <t>Zakrytí kabelu betonovou deskou 50/25/5</t>
  </si>
  <si>
    <t>72</t>
  </si>
  <si>
    <t>460490012</t>
  </si>
  <si>
    <t>Fólie výstražná z PVC D+M</t>
  </si>
  <si>
    <t>74</t>
  </si>
  <si>
    <t>460570143</t>
  </si>
  <si>
    <t>Zához rýhy 35/60 cm, hornina třídy 3, se zhutněním</t>
  </si>
  <si>
    <t>76</t>
  </si>
  <si>
    <t>871373121</t>
  </si>
  <si>
    <t>Trubka do základu stožáru KG DN 300 D+M</t>
  </si>
  <si>
    <t>78</t>
  </si>
  <si>
    <t>632921420</t>
  </si>
  <si>
    <t>Keramická( betonová) dlaždice pod stožár D+M</t>
  </si>
  <si>
    <t>80</t>
  </si>
  <si>
    <t>167101101</t>
  </si>
  <si>
    <t>Nakládání výkopku z hor.1-4 v množství do 100 m3</t>
  </si>
  <si>
    <t>82</t>
  </si>
  <si>
    <t>162601102</t>
  </si>
  <si>
    <t>Vodorovné přemístění výkopku z hor.1-4 do 5000 m</t>
  </si>
  <si>
    <t>84</t>
  </si>
  <si>
    <t>171201201</t>
  </si>
  <si>
    <t>Uložení sypaniny na skl.-sypanina na výšku přes 2m</t>
  </si>
  <si>
    <t>86</t>
  </si>
  <si>
    <t>199000005</t>
  </si>
  <si>
    <t>Poplatek za skládku zeminy 1- 4</t>
  </si>
  <si>
    <t>88</t>
  </si>
  <si>
    <t>30,6*1,8</t>
  </si>
  <si>
    <t>SO 900 - Vedlejší rozpočtové náklady</t>
  </si>
  <si>
    <t xml:space="preserve">VRN - Vedlejší rozpočtové náklady   </t>
  </si>
  <si>
    <t xml:space="preserve">    VRN1 - Průzkumné, geodetické a projektové práce</t>
  </si>
  <si>
    <t xml:space="preserve">    VRN3 - Zařízení staveniště</t>
  </si>
  <si>
    <t>VRN</t>
  </si>
  <si>
    <t xml:space="preserve">Vedlejší rozpočtové náklady   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</si>
  <si>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</si>
  <si>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</si>
  <si>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</si>
  <si>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</si>
  <si>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</si>
  <si>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1843616346</t>
  </si>
  <si>
    <t>https://podminky.urs.cz/item/CS_URS_2021_02/012103000</t>
  </si>
  <si>
    <t>012203000</t>
  </si>
  <si>
    <t>Průzkumné, geodetické a projektové práce geodetické práce při provádění stavby</t>
  </si>
  <si>
    <t>-1813564696</t>
  </si>
  <si>
    <t>https://podminky.urs.cz/item/CS_URS_2021_02/012203000</t>
  </si>
  <si>
    <t>012303000</t>
  </si>
  <si>
    <t>Geodetické práce po výstavbě</t>
  </si>
  <si>
    <t>541783987</t>
  </si>
  <si>
    <t>https://podminky.urs.cz/item/CS_URS_2021_02/012303000</t>
  </si>
  <si>
    <t>VRN3</t>
  </si>
  <si>
    <t>Zařízení staveniště</t>
  </si>
  <si>
    <t>030001000</t>
  </si>
  <si>
    <t>Základní rozdělení průvodních činností a nákladů - zařízení staveniště</t>
  </si>
  <si>
    <t>684895309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</si>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</sst>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292" TargetMode="External" /><Relationship Id="rId2" Type="http://schemas.openxmlformats.org/officeDocument/2006/relationships/hyperlink" Target="https://podminky.urs.cz/item/CS_URS_2021_02/113107162" TargetMode="External" /><Relationship Id="rId3" Type="http://schemas.openxmlformats.org/officeDocument/2006/relationships/hyperlink" Target="https://podminky.urs.cz/item/CS_URS_2021_02/113107181" TargetMode="External" /><Relationship Id="rId4" Type="http://schemas.openxmlformats.org/officeDocument/2006/relationships/hyperlink" Target="https://podminky.urs.cz/item/CS_URS_2021_02/113107222" TargetMode="External" /><Relationship Id="rId5" Type="http://schemas.openxmlformats.org/officeDocument/2006/relationships/hyperlink" Target="https://podminky.urs.cz/item/CS_URS_2021_02/113107231" TargetMode="External" /><Relationship Id="rId6" Type="http://schemas.openxmlformats.org/officeDocument/2006/relationships/hyperlink" Target="https://podminky.urs.cz/item/CS_URS_2021_02/113107243" TargetMode="External" /><Relationship Id="rId7" Type="http://schemas.openxmlformats.org/officeDocument/2006/relationships/hyperlink" Target="https://podminky.urs.cz/item/CS_URS_2021_02/113201111" TargetMode="External" /><Relationship Id="rId8" Type="http://schemas.openxmlformats.org/officeDocument/2006/relationships/hyperlink" Target="https://podminky.urs.cz/item/CS_URS_2021_02/113202111" TargetMode="External" /><Relationship Id="rId9" Type="http://schemas.openxmlformats.org/officeDocument/2006/relationships/hyperlink" Target="https://podminky.urs.cz/item/CS_URS_2021_02/122251104" TargetMode="External" /><Relationship Id="rId10" Type="http://schemas.openxmlformats.org/officeDocument/2006/relationships/hyperlink" Target="https://podminky.urs.cz/item/CS_URS_2021_02/133254102" TargetMode="External" /><Relationship Id="rId11" Type="http://schemas.openxmlformats.org/officeDocument/2006/relationships/hyperlink" Target="https://podminky.urs.cz/item/CS_URS_2021_02/151101301" TargetMode="External" /><Relationship Id="rId12" Type="http://schemas.openxmlformats.org/officeDocument/2006/relationships/hyperlink" Target="https://podminky.urs.cz/item/CS_URS_2021_02/151101311" TargetMode="External" /><Relationship Id="rId13" Type="http://schemas.openxmlformats.org/officeDocument/2006/relationships/hyperlink" Target="https://podminky.urs.cz/item/CS_URS_2021_02/161111502" TargetMode="External" /><Relationship Id="rId14" Type="http://schemas.openxmlformats.org/officeDocument/2006/relationships/hyperlink" Target="https://podminky.urs.cz/item/CS_URS_2021_02/162351103" TargetMode="External" /><Relationship Id="rId15" Type="http://schemas.openxmlformats.org/officeDocument/2006/relationships/hyperlink" Target="https://podminky.urs.cz/item/CS_URS_2021_02/162751114" TargetMode="External" /><Relationship Id="rId16" Type="http://schemas.openxmlformats.org/officeDocument/2006/relationships/hyperlink" Target="https://podminky.urs.cz/item/CS_URS_2021_02/167151111" TargetMode="External" /><Relationship Id="rId17" Type="http://schemas.openxmlformats.org/officeDocument/2006/relationships/hyperlink" Target="https://podminky.urs.cz/item/CS_URS_2021_02/171201231" TargetMode="External" /><Relationship Id="rId18" Type="http://schemas.openxmlformats.org/officeDocument/2006/relationships/hyperlink" Target="https://podminky.urs.cz/item/CS_URS_2021_02/171251201" TargetMode="External" /><Relationship Id="rId19" Type="http://schemas.openxmlformats.org/officeDocument/2006/relationships/hyperlink" Target="https://podminky.urs.cz/item/CS_URS_2021_02/174151101" TargetMode="External" /><Relationship Id="rId20" Type="http://schemas.openxmlformats.org/officeDocument/2006/relationships/hyperlink" Target="https://podminky.urs.cz/item/CS_URS_2021_02/181111111" TargetMode="External" /><Relationship Id="rId21" Type="http://schemas.openxmlformats.org/officeDocument/2006/relationships/hyperlink" Target="https://podminky.urs.cz/item/CS_URS_2021_02/181951111" TargetMode="External" /><Relationship Id="rId22" Type="http://schemas.openxmlformats.org/officeDocument/2006/relationships/hyperlink" Target="https://podminky.urs.cz/item/CS_URS_2021_02/181951112" TargetMode="External" /><Relationship Id="rId23" Type="http://schemas.openxmlformats.org/officeDocument/2006/relationships/hyperlink" Target="https://podminky.urs.cz/item/CS_URS_2021_02/451573111" TargetMode="External" /><Relationship Id="rId24" Type="http://schemas.openxmlformats.org/officeDocument/2006/relationships/hyperlink" Target="https://podminky.urs.cz/item/CS_URS_2021_02/564851111" TargetMode="External" /><Relationship Id="rId25" Type="http://schemas.openxmlformats.org/officeDocument/2006/relationships/hyperlink" Target="https://podminky.urs.cz/item/CS_URS_2021_02/567124113" TargetMode="External" /><Relationship Id="rId26" Type="http://schemas.openxmlformats.org/officeDocument/2006/relationships/hyperlink" Target="https://podminky.urs.cz/item/CS_URS_2021_02/573191111" TargetMode="External" /><Relationship Id="rId27" Type="http://schemas.openxmlformats.org/officeDocument/2006/relationships/hyperlink" Target="https://podminky.urs.cz/item/CS_URS_2021_02/573211106" TargetMode="External" /><Relationship Id="rId28" Type="http://schemas.openxmlformats.org/officeDocument/2006/relationships/hyperlink" Target="https://podminky.urs.cz/item/CS_URS_2021_02/578143133" TargetMode="External" /><Relationship Id="rId29" Type="http://schemas.openxmlformats.org/officeDocument/2006/relationships/hyperlink" Target="https://podminky.urs.cz/item/CS_URS_2021_02/578901112" TargetMode="External" /><Relationship Id="rId30" Type="http://schemas.openxmlformats.org/officeDocument/2006/relationships/hyperlink" Target="https://podminky.urs.cz/item/CS_URS_2021_02/596211113" TargetMode="External" /><Relationship Id="rId31" Type="http://schemas.openxmlformats.org/officeDocument/2006/relationships/hyperlink" Target="https://podminky.urs.cz/item/CS_URS_2021_02/59245018" TargetMode="External" /><Relationship Id="rId32" Type="http://schemas.openxmlformats.org/officeDocument/2006/relationships/hyperlink" Target="https://podminky.urs.cz/item/CS_URS_2021_02/877350310" TargetMode="External" /><Relationship Id="rId33" Type="http://schemas.openxmlformats.org/officeDocument/2006/relationships/hyperlink" Target="https://podminky.urs.cz/item/CS_URS_2021_02/28617183" TargetMode="External" /><Relationship Id="rId34" Type="http://schemas.openxmlformats.org/officeDocument/2006/relationships/hyperlink" Target="https://podminky.urs.cz/item/CS_URS_2021_02/895941111" TargetMode="External" /><Relationship Id="rId35" Type="http://schemas.openxmlformats.org/officeDocument/2006/relationships/hyperlink" Target="https://podminky.urs.cz/item/CS_URS_2021_02/59223850" TargetMode="External" /><Relationship Id="rId36" Type="http://schemas.openxmlformats.org/officeDocument/2006/relationships/hyperlink" Target="https://podminky.urs.cz/item/CS_URS_2021_02/59223860" TargetMode="External" /><Relationship Id="rId37" Type="http://schemas.openxmlformats.org/officeDocument/2006/relationships/hyperlink" Target="https://podminky.urs.cz/item/CS_URS_2021_02/59223862" TargetMode="External" /><Relationship Id="rId38" Type="http://schemas.openxmlformats.org/officeDocument/2006/relationships/hyperlink" Target="https://podminky.urs.cz/item/CS_URS_2021_02/59223856" TargetMode="External" /><Relationship Id="rId39" Type="http://schemas.openxmlformats.org/officeDocument/2006/relationships/hyperlink" Target="https://podminky.urs.cz/item/CS_URS_2021_02/59223864" TargetMode="External" /><Relationship Id="rId40" Type="http://schemas.openxmlformats.org/officeDocument/2006/relationships/hyperlink" Target="https://podminky.urs.cz/item/CS_URS_2021_02/899204112" TargetMode="External" /><Relationship Id="rId41" Type="http://schemas.openxmlformats.org/officeDocument/2006/relationships/hyperlink" Target="https://podminky.urs.cz/item/CS_URS_2021_02/55242320" TargetMode="External" /><Relationship Id="rId42" Type="http://schemas.openxmlformats.org/officeDocument/2006/relationships/hyperlink" Target="https://podminky.urs.cz/item/CS_URS_2021_02/59223874" TargetMode="External" /><Relationship Id="rId43" Type="http://schemas.openxmlformats.org/officeDocument/2006/relationships/hyperlink" Target="https://podminky.urs.cz/item/CS_URS_2021_02/899331111" TargetMode="External" /><Relationship Id="rId44" Type="http://schemas.openxmlformats.org/officeDocument/2006/relationships/hyperlink" Target="https://podminky.urs.cz/item/CS_URS_2021_02/916231213" TargetMode="External" /><Relationship Id="rId45" Type="http://schemas.openxmlformats.org/officeDocument/2006/relationships/hyperlink" Target="https://podminky.urs.cz/item/CS_URS_2021_02/59217031" TargetMode="External" /><Relationship Id="rId46" Type="http://schemas.openxmlformats.org/officeDocument/2006/relationships/hyperlink" Target="https://podminky.urs.cz/item/CS_URS_2021_02/916331112" TargetMode="External" /><Relationship Id="rId47" Type="http://schemas.openxmlformats.org/officeDocument/2006/relationships/hyperlink" Target="https://podminky.urs.cz/item/CS_URS_2021_02/59217011" TargetMode="External" /><Relationship Id="rId48" Type="http://schemas.openxmlformats.org/officeDocument/2006/relationships/hyperlink" Target="https://podminky.urs.cz/item/CS_URS_2021_02/919112213" TargetMode="External" /><Relationship Id="rId49" Type="http://schemas.openxmlformats.org/officeDocument/2006/relationships/hyperlink" Target="https://podminky.urs.cz/item/CS_URS_2021_02/919121211" TargetMode="External" /><Relationship Id="rId50" Type="http://schemas.openxmlformats.org/officeDocument/2006/relationships/hyperlink" Target="https://podminky.urs.cz/item/CS_URS_2021_02/919731122" TargetMode="External" /><Relationship Id="rId51" Type="http://schemas.openxmlformats.org/officeDocument/2006/relationships/hyperlink" Target="https://podminky.urs.cz/item/CS_URS_2021_02/919735112" TargetMode="External" /><Relationship Id="rId52" Type="http://schemas.openxmlformats.org/officeDocument/2006/relationships/hyperlink" Target="https://podminky.urs.cz/item/CS_URS_2021_02/997221551" TargetMode="External" /><Relationship Id="rId53" Type="http://schemas.openxmlformats.org/officeDocument/2006/relationships/hyperlink" Target="https://podminky.urs.cz/item/CS_URS_2021_02/997221559" TargetMode="External" /><Relationship Id="rId54" Type="http://schemas.openxmlformats.org/officeDocument/2006/relationships/hyperlink" Target="https://podminky.urs.cz/item/CS_URS_2021_02/997221561" TargetMode="External" /><Relationship Id="rId55" Type="http://schemas.openxmlformats.org/officeDocument/2006/relationships/hyperlink" Target="https://podminky.urs.cz/item/CS_URS_2021_02/997221569" TargetMode="External" /><Relationship Id="rId56" Type="http://schemas.openxmlformats.org/officeDocument/2006/relationships/hyperlink" Target="https://podminky.urs.cz/item/CS_URS_2021_02/997221861" TargetMode="External" /><Relationship Id="rId57" Type="http://schemas.openxmlformats.org/officeDocument/2006/relationships/hyperlink" Target="https://podminky.urs.cz/item/CS_URS_2021_02/997221873" TargetMode="External" /><Relationship Id="rId58" Type="http://schemas.openxmlformats.org/officeDocument/2006/relationships/hyperlink" Target="https://podminky.urs.cz/item/CS_URS_2021_02/997221875" TargetMode="External" /><Relationship Id="rId59" Type="http://schemas.openxmlformats.org/officeDocument/2006/relationships/hyperlink" Target="https://podminky.urs.cz/item/CS_URS_2021_02/998223011" TargetMode="External" /><Relationship Id="rId60" Type="http://schemas.openxmlformats.org/officeDocument/2006/relationships/drawing" Target="../drawings/drawing2.xml" /><Relationship Id="rId6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1331141" TargetMode="External" /><Relationship Id="rId2" Type="http://schemas.openxmlformats.org/officeDocument/2006/relationships/hyperlink" Target="https://podminky.urs.cz/item/CS_URS_2021_02/914111111" TargetMode="External" /><Relationship Id="rId3" Type="http://schemas.openxmlformats.org/officeDocument/2006/relationships/hyperlink" Target="https://podminky.urs.cz/item/CS_URS_2021_02/40445619" TargetMode="External" /><Relationship Id="rId4" Type="http://schemas.openxmlformats.org/officeDocument/2006/relationships/hyperlink" Target="https://podminky.urs.cz/item/CS_URS_2021_02/914511112" TargetMode="External" /><Relationship Id="rId5" Type="http://schemas.openxmlformats.org/officeDocument/2006/relationships/hyperlink" Target="https://podminky.urs.cz/item/CS_URS_2021_02/40445225" TargetMode="External" /><Relationship Id="rId6" Type="http://schemas.openxmlformats.org/officeDocument/2006/relationships/hyperlink" Target="https://podminky.urs.cz/item/CS_URS_2021_02/40445240" TargetMode="External" /><Relationship Id="rId7" Type="http://schemas.openxmlformats.org/officeDocument/2006/relationships/hyperlink" Target="https://podminky.urs.cz/item/CS_URS_2021_02/40445253" TargetMode="External" /><Relationship Id="rId8" Type="http://schemas.openxmlformats.org/officeDocument/2006/relationships/hyperlink" Target="https://podminky.urs.cz/item/CS_URS_2021_02/40445256" TargetMode="External" /><Relationship Id="rId9" Type="http://schemas.openxmlformats.org/officeDocument/2006/relationships/hyperlink" Target="https://podminky.urs.cz/item/CS_URS_2021_02/915211112" TargetMode="External" /><Relationship Id="rId10" Type="http://schemas.openxmlformats.org/officeDocument/2006/relationships/hyperlink" Target="https://podminky.urs.cz/item/CS_URS_2021_02/915211122" TargetMode="External" /><Relationship Id="rId11" Type="http://schemas.openxmlformats.org/officeDocument/2006/relationships/hyperlink" Target="https://podminky.urs.cz/item/CS_URS_2021_02/915221112" TargetMode="External" /><Relationship Id="rId12" Type="http://schemas.openxmlformats.org/officeDocument/2006/relationships/hyperlink" Target="https://podminky.urs.cz/item/CS_URS_2021_02/915231112" TargetMode="External" /><Relationship Id="rId13" Type="http://schemas.openxmlformats.org/officeDocument/2006/relationships/hyperlink" Target="https://podminky.urs.cz/item/CS_URS_2021_02/915611111" TargetMode="External" /><Relationship Id="rId14" Type="http://schemas.openxmlformats.org/officeDocument/2006/relationships/hyperlink" Target="https://podminky.urs.cz/item/CS_URS_2021_02/915621111" TargetMode="External" /><Relationship Id="rId15" Type="http://schemas.openxmlformats.org/officeDocument/2006/relationships/hyperlink" Target="https://podminky.urs.cz/item/CS_URS_2021_02/966005311" TargetMode="External" /><Relationship Id="rId16" Type="http://schemas.openxmlformats.org/officeDocument/2006/relationships/hyperlink" Target="https://podminky.urs.cz/item/CS_URS_2021_02/966006132" TargetMode="External" /><Relationship Id="rId17" Type="http://schemas.openxmlformats.org/officeDocument/2006/relationships/hyperlink" Target="https://podminky.urs.cz/item/CS_URS_2021_02/966007113" TargetMode="External" /><Relationship Id="rId18" Type="http://schemas.openxmlformats.org/officeDocument/2006/relationships/hyperlink" Target="https://podminky.urs.cz/item/CS_URS_2021_02/998223011" TargetMode="External" /><Relationship Id="rId19" Type="http://schemas.openxmlformats.org/officeDocument/2006/relationships/hyperlink" Target="https://podminky.urs.cz/item/CS_URS_2021_02/783301303" TargetMode="External" /><Relationship Id="rId20" Type="http://schemas.openxmlformats.org/officeDocument/2006/relationships/hyperlink" Target="https://podminky.urs.cz/item/CS_URS_2021_02/783301401" TargetMode="External" /><Relationship Id="rId21" Type="http://schemas.openxmlformats.org/officeDocument/2006/relationships/hyperlink" Target="https://podminky.urs.cz/item/CS_URS_2021_02/783306809" TargetMode="External" /><Relationship Id="rId22" Type="http://schemas.openxmlformats.org/officeDocument/2006/relationships/hyperlink" Target="https://podminky.urs.cz/item/CS_URS_2021_02/783314201" TargetMode="External" /><Relationship Id="rId23" Type="http://schemas.openxmlformats.org/officeDocument/2006/relationships/hyperlink" Target="https://podminky.urs.cz/item/CS_URS_2021_02/783317101" TargetMode="Externa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62651112" TargetMode="External" /><Relationship Id="rId3" Type="http://schemas.openxmlformats.org/officeDocument/2006/relationships/hyperlink" Target="https://podminky.urs.cz/item/CS_URS_2021_02/171251201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5111201" TargetMode="External" /><Relationship Id="rId6" Type="http://schemas.openxmlformats.org/officeDocument/2006/relationships/hyperlink" Target="https://podminky.urs.cz/item/CS_URS_2021_02/273313511" TargetMode="External" /><Relationship Id="rId7" Type="http://schemas.openxmlformats.org/officeDocument/2006/relationships/hyperlink" Target="https://podminky.urs.cz/item/CS_URS_2021_02/327324128" TargetMode="External" /><Relationship Id="rId8" Type="http://schemas.openxmlformats.org/officeDocument/2006/relationships/hyperlink" Target="https://podminky.urs.cz/item/CS_URS_2021_02/311351121" TargetMode="External" /><Relationship Id="rId9" Type="http://schemas.openxmlformats.org/officeDocument/2006/relationships/hyperlink" Target="https://podminky.urs.cz/item/CS_URS_2021_02/311351122" TargetMode="External" /><Relationship Id="rId10" Type="http://schemas.openxmlformats.org/officeDocument/2006/relationships/hyperlink" Target="https://podminky.urs.cz/item/CS_URS_2021_02/311351121" TargetMode="External" /><Relationship Id="rId11" Type="http://schemas.openxmlformats.org/officeDocument/2006/relationships/hyperlink" Target="https://podminky.urs.cz/item/CS_URS_2021_02/311351911" TargetMode="External" /><Relationship Id="rId12" Type="http://schemas.openxmlformats.org/officeDocument/2006/relationships/hyperlink" Target="https://podminky.urs.cz/item/CS_URS_2021_02/311351122" TargetMode="External" /><Relationship Id="rId13" Type="http://schemas.openxmlformats.org/officeDocument/2006/relationships/hyperlink" Target="https://podminky.urs.cz/item/CS_URS_2021_02/311361821" TargetMode="External" /><Relationship Id="rId14" Type="http://schemas.openxmlformats.org/officeDocument/2006/relationships/hyperlink" Target="https://podminky.urs.cz/item/CS_URS_2021_02/931992121" TargetMode="External" /><Relationship Id="rId15" Type="http://schemas.openxmlformats.org/officeDocument/2006/relationships/hyperlink" Target="https://podminky.urs.cz/item/CS_URS_2021_02/953961113" TargetMode="External" /><Relationship Id="rId16" Type="http://schemas.openxmlformats.org/officeDocument/2006/relationships/hyperlink" Target="https://podminky.urs.cz/item/CS_URS_2021_02/953961213" TargetMode="External" /><Relationship Id="rId17" Type="http://schemas.openxmlformats.org/officeDocument/2006/relationships/hyperlink" Target="https://podminky.urs.cz/item/CS_URS_2021_02/998152111" TargetMode="External" /><Relationship Id="rId18" Type="http://schemas.openxmlformats.org/officeDocument/2006/relationships/hyperlink" Target="https://podminky.urs.cz/item/CS_URS_2021_02/998767103" TargetMode="External" /><Relationship Id="rId19" Type="http://schemas.openxmlformats.org/officeDocument/2006/relationships/drawing" Target="../drawings/drawing4.xm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D2" sqref="D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0" t="s">
        <v>6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04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R5" s="21"/>
      <c r="BE5" s="301" t="s">
        <v>15</v>
      </c>
      <c r="BS5" s="18" t="s">
        <v>7</v>
      </c>
    </row>
    <row r="6" spans="2:71" s="1" customFormat="1" ht="36.95" customHeight="1">
      <c r="B6" s="21"/>
      <c r="D6" s="27" t="s">
        <v>16</v>
      </c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R6" s="21"/>
      <c r="BE6" s="302"/>
      <c r="BS6" s="18" t="s">
        <v>18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2"/>
      <c r="BS7" s="18" t="s">
        <v>21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2"/>
      <c r="BS8" s="18" t="s">
        <v>26</v>
      </c>
    </row>
    <row r="9" spans="2:71" s="1" customFormat="1" ht="14.45" customHeight="1">
      <c r="B9" s="21"/>
      <c r="AR9" s="21"/>
      <c r="BE9" s="302"/>
      <c r="BS9" s="18" t="s">
        <v>27</v>
      </c>
    </row>
    <row r="10" spans="2:71" s="1" customFormat="1" ht="12" customHeight="1">
      <c r="B10" s="21"/>
      <c r="D10" s="28" t="s">
        <v>28</v>
      </c>
      <c r="AK10" s="28" t="s">
        <v>29</v>
      </c>
      <c r="AN10" s="26" t="s">
        <v>30</v>
      </c>
      <c r="AR10" s="21"/>
      <c r="BE10" s="302"/>
      <c r="BS10" s="18" t="s">
        <v>18</v>
      </c>
    </row>
    <row r="11" spans="2:71" s="1" customFormat="1" ht="18.4" customHeight="1">
      <c r="B11" s="21"/>
      <c r="E11" s="26" t="s">
        <v>31</v>
      </c>
      <c r="AK11" s="28" t="s">
        <v>32</v>
      </c>
      <c r="AN11" s="26" t="s">
        <v>3</v>
      </c>
      <c r="AR11" s="21"/>
      <c r="BE11" s="302"/>
      <c r="BS11" s="18" t="s">
        <v>18</v>
      </c>
    </row>
    <row r="12" spans="2:71" s="1" customFormat="1" ht="6.95" customHeight="1">
      <c r="B12" s="21"/>
      <c r="AR12" s="21"/>
      <c r="BE12" s="302"/>
      <c r="BS12" s="18" t="s">
        <v>18</v>
      </c>
    </row>
    <row r="13" spans="2:71" s="1" customFormat="1" ht="12" customHeight="1">
      <c r="B13" s="21"/>
      <c r="D13" s="28" t="s">
        <v>33</v>
      </c>
      <c r="AK13" s="28" t="s">
        <v>29</v>
      </c>
      <c r="AN13" s="30" t="s">
        <v>34</v>
      </c>
      <c r="AR13" s="21"/>
      <c r="BE13" s="302"/>
      <c r="BS13" s="18" t="s">
        <v>18</v>
      </c>
    </row>
    <row r="14" spans="2:71" ht="12.75">
      <c r="B14" s="21"/>
      <c r="E14" s="307" t="s">
        <v>34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8" t="s">
        <v>32</v>
      </c>
      <c r="AN14" s="30" t="s">
        <v>34</v>
      </c>
      <c r="AR14" s="21"/>
      <c r="BE14" s="302"/>
      <c r="BS14" s="18" t="s">
        <v>18</v>
      </c>
    </row>
    <row r="15" spans="2:71" s="1" customFormat="1" ht="6.95" customHeight="1">
      <c r="B15" s="21"/>
      <c r="AR15" s="21"/>
      <c r="BE15" s="302"/>
      <c r="BS15" s="18" t="s">
        <v>4</v>
      </c>
    </row>
    <row r="16" spans="2:71" s="1" customFormat="1" ht="12" customHeight="1">
      <c r="B16" s="21"/>
      <c r="D16" s="28" t="s">
        <v>35</v>
      </c>
      <c r="AK16" s="28" t="s">
        <v>29</v>
      </c>
      <c r="AN16" s="26" t="s">
        <v>36</v>
      </c>
      <c r="AR16" s="21"/>
      <c r="BE16" s="302"/>
      <c r="BS16" s="18" t="s">
        <v>4</v>
      </c>
    </row>
    <row r="17" spans="2:71" s="1" customFormat="1" ht="18.4" customHeight="1">
      <c r="B17" s="21"/>
      <c r="E17" s="26" t="s">
        <v>37</v>
      </c>
      <c r="AK17" s="28" t="s">
        <v>32</v>
      </c>
      <c r="AN17" s="26" t="s">
        <v>3</v>
      </c>
      <c r="AR17" s="21"/>
      <c r="BE17" s="302"/>
      <c r="BS17" s="18" t="s">
        <v>38</v>
      </c>
    </row>
    <row r="18" spans="2:71" s="1" customFormat="1" ht="6.95" customHeight="1">
      <c r="B18" s="21"/>
      <c r="AR18" s="21"/>
      <c r="BE18" s="302"/>
      <c r="BS18" s="18" t="s">
        <v>7</v>
      </c>
    </row>
    <row r="19" spans="2:71" s="1" customFormat="1" ht="12" customHeight="1">
      <c r="B19" s="21"/>
      <c r="D19" s="28" t="s">
        <v>39</v>
      </c>
      <c r="AK19" s="28" t="s">
        <v>29</v>
      </c>
      <c r="AN19" s="26" t="s">
        <v>40</v>
      </c>
      <c r="AR19" s="21"/>
      <c r="BE19" s="302"/>
      <c r="BS19" s="18" t="s">
        <v>7</v>
      </c>
    </row>
    <row r="20" spans="2:71" s="1" customFormat="1" ht="18.4" customHeight="1">
      <c r="B20" s="21"/>
      <c r="E20" s="26" t="s">
        <v>41</v>
      </c>
      <c r="AK20" s="28" t="s">
        <v>32</v>
      </c>
      <c r="AN20" s="26" t="s">
        <v>3</v>
      </c>
      <c r="AR20" s="21"/>
      <c r="BE20" s="302"/>
      <c r="BS20" s="18" t="s">
        <v>4</v>
      </c>
    </row>
    <row r="21" spans="2:57" s="1" customFormat="1" ht="6.95" customHeight="1">
      <c r="B21" s="21"/>
      <c r="AR21" s="21"/>
      <c r="BE21" s="302"/>
    </row>
    <row r="22" spans="2:57" s="1" customFormat="1" ht="12" customHeight="1">
      <c r="B22" s="21"/>
      <c r="D22" s="28" t="s">
        <v>42</v>
      </c>
      <c r="AR22" s="21"/>
      <c r="BE22" s="302"/>
    </row>
    <row r="23" spans="2:57" s="1" customFormat="1" ht="72" customHeight="1">
      <c r="B23" s="21"/>
      <c r="E23" s="309" t="s">
        <v>43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R23" s="21"/>
      <c r="BE23" s="302"/>
    </row>
    <row r="24" spans="2:57" s="1" customFormat="1" ht="6.95" customHeight="1">
      <c r="B24" s="21"/>
      <c r="AR24" s="21"/>
      <c r="BE24" s="30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2"/>
    </row>
    <row r="26" spans="1:57" s="2" customFormat="1" ht="25.9" customHeight="1">
      <c r="A26" s="33"/>
      <c r="B26" s="34"/>
      <c r="C26" s="33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0">
        <f>ROUND(AG54,2)</f>
        <v>0</v>
      </c>
      <c r="AL26" s="311"/>
      <c r="AM26" s="311"/>
      <c r="AN26" s="311"/>
      <c r="AO26" s="311"/>
      <c r="AP26" s="33"/>
      <c r="AQ26" s="33"/>
      <c r="AR26" s="34"/>
      <c r="BE26" s="30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2" t="s">
        <v>45</v>
      </c>
      <c r="M28" s="312"/>
      <c r="N28" s="312"/>
      <c r="O28" s="312"/>
      <c r="P28" s="312"/>
      <c r="Q28" s="33"/>
      <c r="R28" s="33"/>
      <c r="S28" s="33"/>
      <c r="T28" s="33"/>
      <c r="U28" s="33"/>
      <c r="V28" s="33"/>
      <c r="W28" s="312" t="s">
        <v>46</v>
      </c>
      <c r="X28" s="312"/>
      <c r="Y28" s="312"/>
      <c r="Z28" s="312"/>
      <c r="AA28" s="312"/>
      <c r="AB28" s="312"/>
      <c r="AC28" s="312"/>
      <c r="AD28" s="312"/>
      <c r="AE28" s="312"/>
      <c r="AF28" s="33"/>
      <c r="AG28" s="33"/>
      <c r="AH28" s="33"/>
      <c r="AI28" s="33"/>
      <c r="AJ28" s="33"/>
      <c r="AK28" s="312" t="s">
        <v>47</v>
      </c>
      <c r="AL28" s="312"/>
      <c r="AM28" s="312"/>
      <c r="AN28" s="312"/>
      <c r="AO28" s="312"/>
      <c r="AP28" s="33"/>
      <c r="AQ28" s="33"/>
      <c r="AR28" s="34"/>
      <c r="BE28" s="302"/>
    </row>
    <row r="29" spans="2:57" s="3" customFormat="1" ht="14.45" customHeight="1">
      <c r="B29" s="38"/>
      <c r="D29" s="28" t="s">
        <v>48</v>
      </c>
      <c r="F29" s="28" t="s">
        <v>49</v>
      </c>
      <c r="L29" s="315">
        <v>0.21</v>
      </c>
      <c r="M29" s="314"/>
      <c r="N29" s="314"/>
      <c r="O29" s="314"/>
      <c r="P29" s="314"/>
      <c r="W29" s="313">
        <f>ROUND(AZ54,2)</f>
        <v>0</v>
      </c>
      <c r="X29" s="314"/>
      <c r="Y29" s="314"/>
      <c r="Z29" s="314"/>
      <c r="AA29" s="314"/>
      <c r="AB29" s="314"/>
      <c r="AC29" s="314"/>
      <c r="AD29" s="314"/>
      <c r="AE29" s="314"/>
      <c r="AK29" s="313">
        <f>ROUND(AV54,2)</f>
        <v>0</v>
      </c>
      <c r="AL29" s="314"/>
      <c r="AM29" s="314"/>
      <c r="AN29" s="314"/>
      <c r="AO29" s="314"/>
      <c r="AR29" s="38"/>
      <c r="BE29" s="303"/>
    </row>
    <row r="30" spans="2:57" s="3" customFormat="1" ht="14.45" customHeight="1">
      <c r="B30" s="38"/>
      <c r="F30" s="28" t="s">
        <v>50</v>
      </c>
      <c r="L30" s="315">
        <v>0.15</v>
      </c>
      <c r="M30" s="314"/>
      <c r="N30" s="314"/>
      <c r="O30" s="314"/>
      <c r="P30" s="314"/>
      <c r="W30" s="313">
        <f>ROUND(BA54,2)</f>
        <v>0</v>
      </c>
      <c r="X30" s="314"/>
      <c r="Y30" s="314"/>
      <c r="Z30" s="314"/>
      <c r="AA30" s="314"/>
      <c r="AB30" s="314"/>
      <c r="AC30" s="314"/>
      <c r="AD30" s="314"/>
      <c r="AE30" s="314"/>
      <c r="AK30" s="313">
        <f>ROUND(AW54,2)</f>
        <v>0</v>
      </c>
      <c r="AL30" s="314"/>
      <c r="AM30" s="314"/>
      <c r="AN30" s="314"/>
      <c r="AO30" s="314"/>
      <c r="AR30" s="38"/>
      <c r="BE30" s="303"/>
    </row>
    <row r="31" spans="2:57" s="3" customFormat="1" ht="14.45" customHeight="1" hidden="1">
      <c r="B31" s="38"/>
      <c r="F31" s="28" t="s">
        <v>51</v>
      </c>
      <c r="L31" s="315">
        <v>0.21</v>
      </c>
      <c r="M31" s="314"/>
      <c r="N31" s="314"/>
      <c r="O31" s="314"/>
      <c r="P31" s="314"/>
      <c r="W31" s="313">
        <f>ROUND(BB54,2)</f>
        <v>0</v>
      </c>
      <c r="X31" s="314"/>
      <c r="Y31" s="314"/>
      <c r="Z31" s="314"/>
      <c r="AA31" s="314"/>
      <c r="AB31" s="314"/>
      <c r="AC31" s="314"/>
      <c r="AD31" s="314"/>
      <c r="AE31" s="314"/>
      <c r="AK31" s="313">
        <v>0</v>
      </c>
      <c r="AL31" s="314"/>
      <c r="AM31" s="314"/>
      <c r="AN31" s="314"/>
      <c r="AO31" s="314"/>
      <c r="AR31" s="38"/>
      <c r="BE31" s="303"/>
    </row>
    <row r="32" spans="2:57" s="3" customFormat="1" ht="14.45" customHeight="1" hidden="1">
      <c r="B32" s="38"/>
      <c r="F32" s="28" t="s">
        <v>52</v>
      </c>
      <c r="L32" s="315">
        <v>0.15</v>
      </c>
      <c r="M32" s="314"/>
      <c r="N32" s="314"/>
      <c r="O32" s="314"/>
      <c r="P32" s="314"/>
      <c r="W32" s="313">
        <f>ROUND(BC54,2)</f>
        <v>0</v>
      </c>
      <c r="X32" s="314"/>
      <c r="Y32" s="314"/>
      <c r="Z32" s="314"/>
      <c r="AA32" s="314"/>
      <c r="AB32" s="314"/>
      <c r="AC32" s="314"/>
      <c r="AD32" s="314"/>
      <c r="AE32" s="314"/>
      <c r="AK32" s="313">
        <v>0</v>
      </c>
      <c r="AL32" s="314"/>
      <c r="AM32" s="314"/>
      <c r="AN32" s="314"/>
      <c r="AO32" s="314"/>
      <c r="AR32" s="38"/>
      <c r="BE32" s="303"/>
    </row>
    <row r="33" spans="2:44" s="3" customFormat="1" ht="14.45" customHeight="1" hidden="1">
      <c r="B33" s="38"/>
      <c r="F33" s="28" t="s">
        <v>53</v>
      </c>
      <c r="L33" s="315">
        <v>0</v>
      </c>
      <c r="M33" s="314"/>
      <c r="N33" s="314"/>
      <c r="O33" s="314"/>
      <c r="P33" s="314"/>
      <c r="W33" s="313">
        <f>ROUND(BD54,2)</f>
        <v>0</v>
      </c>
      <c r="X33" s="314"/>
      <c r="Y33" s="314"/>
      <c r="Z33" s="314"/>
      <c r="AA33" s="314"/>
      <c r="AB33" s="314"/>
      <c r="AC33" s="314"/>
      <c r="AD33" s="314"/>
      <c r="AE33" s="314"/>
      <c r="AK33" s="313">
        <v>0</v>
      </c>
      <c r="AL33" s="314"/>
      <c r="AM33" s="314"/>
      <c r="AN33" s="314"/>
      <c r="AO33" s="31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319" t="s">
        <v>56</v>
      </c>
      <c r="Y35" s="317"/>
      <c r="Z35" s="317"/>
      <c r="AA35" s="317"/>
      <c r="AB35" s="317"/>
      <c r="AC35" s="41"/>
      <c r="AD35" s="41"/>
      <c r="AE35" s="41"/>
      <c r="AF35" s="41"/>
      <c r="AG35" s="41"/>
      <c r="AH35" s="41"/>
      <c r="AI35" s="41"/>
      <c r="AJ35" s="41"/>
      <c r="AK35" s="316">
        <f>SUM(AK26:AK33)</f>
        <v>0</v>
      </c>
      <c r="AL35" s="317"/>
      <c r="AM35" s="317"/>
      <c r="AN35" s="317"/>
      <c r="AO35" s="31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AR44" s="47"/>
    </row>
    <row r="45" spans="2:44" s="5" customFormat="1" ht="36.95" customHeight="1">
      <c r="B45" s="48"/>
      <c r="C45" s="49" t="s">
        <v>16</v>
      </c>
      <c r="L45" s="283" t="str">
        <f>K6</f>
        <v>Kutná Hora - Karlov - chodník pro pěší</v>
      </c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k.ú. Kutná Hora (677 710)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285" t="str">
        <f>IF(AN8="","",AN8)</f>
        <v>6. 12. 2021</v>
      </c>
      <c r="AN47" s="285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28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Město Kutná Hora, Havlíčkovo nám.552/1, Kutná Hora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35</v>
      </c>
      <c r="AJ49" s="33"/>
      <c r="AK49" s="33"/>
      <c r="AL49" s="33"/>
      <c r="AM49" s="286" t="str">
        <f>IF(E17="","",E17)</f>
        <v>MILOTA Kladno spol.s r.o.,Huťská 1557, Kladno</v>
      </c>
      <c r="AN49" s="287"/>
      <c r="AO49" s="287"/>
      <c r="AP49" s="287"/>
      <c r="AQ49" s="33"/>
      <c r="AR49" s="34"/>
      <c r="AS49" s="288" t="s">
        <v>58</v>
      </c>
      <c r="AT49" s="289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25.7" customHeight="1">
      <c r="A50" s="33"/>
      <c r="B50" s="34"/>
      <c r="C50" s="28" t="s">
        <v>33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39</v>
      </c>
      <c r="AJ50" s="33"/>
      <c r="AK50" s="33"/>
      <c r="AL50" s="33"/>
      <c r="AM50" s="286" t="str">
        <f>IF(E20="","",E20)</f>
        <v>Ing.Křepinský - PRINKOM spol.s r.o.</v>
      </c>
      <c r="AN50" s="287"/>
      <c r="AO50" s="287"/>
      <c r="AP50" s="287"/>
      <c r="AQ50" s="33"/>
      <c r="AR50" s="34"/>
      <c r="AS50" s="290"/>
      <c r="AT50" s="291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0"/>
      <c r="AT51" s="291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92" t="s">
        <v>59</v>
      </c>
      <c r="D52" s="293"/>
      <c r="E52" s="293"/>
      <c r="F52" s="293"/>
      <c r="G52" s="293"/>
      <c r="H52" s="56"/>
      <c r="I52" s="295" t="s">
        <v>60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4" t="s">
        <v>61</v>
      </c>
      <c r="AH52" s="293"/>
      <c r="AI52" s="293"/>
      <c r="AJ52" s="293"/>
      <c r="AK52" s="293"/>
      <c r="AL52" s="293"/>
      <c r="AM52" s="293"/>
      <c r="AN52" s="295" t="s">
        <v>62</v>
      </c>
      <c r="AO52" s="293"/>
      <c r="AP52" s="293"/>
      <c r="AQ52" s="57" t="s">
        <v>63</v>
      </c>
      <c r="AR52" s="34"/>
      <c r="AS52" s="58" t="s">
        <v>64</v>
      </c>
      <c r="AT52" s="59" t="s">
        <v>65</v>
      </c>
      <c r="AU52" s="59" t="s">
        <v>66</v>
      </c>
      <c r="AV52" s="59" t="s">
        <v>67</v>
      </c>
      <c r="AW52" s="59" t="s">
        <v>68</v>
      </c>
      <c r="AX52" s="59" t="s">
        <v>69</v>
      </c>
      <c r="AY52" s="59" t="s">
        <v>70</v>
      </c>
      <c r="AZ52" s="59" t="s">
        <v>71</v>
      </c>
      <c r="BA52" s="59" t="s">
        <v>72</v>
      </c>
      <c r="BB52" s="59" t="s">
        <v>73</v>
      </c>
      <c r="BC52" s="59" t="s">
        <v>74</v>
      </c>
      <c r="BD52" s="60" t="s">
        <v>75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76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99">
        <f>ROUND(SUM(AG55:AG59),2)</f>
        <v>0</v>
      </c>
      <c r="AH54" s="299"/>
      <c r="AI54" s="299"/>
      <c r="AJ54" s="299"/>
      <c r="AK54" s="299"/>
      <c r="AL54" s="299"/>
      <c r="AM54" s="299"/>
      <c r="AN54" s="300">
        <f aca="true" t="shared" si="0" ref="AN54:AN59">SUM(AG54,AT54)</f>
        <v>0</v>
      </c>
      <c r="AO54" s="300"/>
      <c r="AP54" s="300"/>
      <c r="AQ54" s="68" t="s">
        <v>3</v>
      </c>
      <c r="AR54" s="64"/>
      <c r="AS54" s="69">
        <f>ROUND(SUM(AS55:AS59),2)</f>
        <v>0</v>
      </c>
      <c r="AT54" s="70">
        <f aca="true" t="shared" si="1" ref="AT54:AT59">ROUND(SUM(AV54:AW54),2)</f>
        <v>0</v>
      </c>
      <c r="AU54" s="71">
        <f>ROUND(SUM(AU55:AU59),5)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ROUND(SUM(AZ55:AZ59),2)</f>
        <v>0</v>
      </c>
      <c r="BA54" s="70">
        <f>ROUND(SUM(BA55:BA59),2)</f>
        <v>0</v>
      </c>
      <c r="BB54" s="70">
        <f>ROUND(SUM(BB55:BB59),2)</f>
        <v>0</v>
      </c>
      <c r="BC54" s="70">
        <f>ROUND(SUM(BC55:BC59),2)</f>
        <v>0</v>
      </c>
      <c r="BD54" s="72">
        <f>ROUND(SUM(BD55:BD59),2)</f>
        <v>0</v>
      </c>
      <c r="BS54" s="73" t="s">
        <v>77</v>
      </c>
      <c r="BT54" s="73" t="s">
        <v>78</v>
      </c>
      <c r="BU54" s="74" t="s">
        <v>79</v>
      </c>
      <c r="BV54" s="73" t="s">
        <v>80</v>
      </c>
      <c r="BW54" s="73" t="s">
        <v>5</v>
      </c>
      <c r="BX54" s="73" t="s">
        <v>81</v>
      </c>
      <c r="CL54" s="73" t="s">
        <v>3</v>
      </c>
    </row>
    <row r="55" spans="1:91" s="7" customFormat="1" ht="16.5" customHeight="1">
      <c r="A55" s="75" t="s">
        <v>82</v>
      </c>
      <c r="B55" s="76"/>
      <c r="C55" s="77"/>
      <c r="D55" s="296" t="s">
        <v>83</v>
      </c>
      <c r="E55" s="296"/>
      <c r="F55" s="296"/>
      <c r="G55" s="296"/>
      <c r="H55" s="296"/>
      <c r="I55" s="78"/>
      <c r="J55" s="296" t="s">
        <v>84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7">
        <f>'SO 101 - Zpevněné plochy'!J30</f>
        <v>0</v>
      </c>
      <c r="AH55" s="298"/>
      <c r="AI55" s="298"/>
      <c r="AJ55" s="298"/>
      <c r="AK55" s="298"/>
      <c r="AL55" s="298"/>
      <c r="AM55" s="298"/>
      <c r="AN55" s="297">
        <f t="shared" si="0"/>
        <v>0</v>
      </c>
      <c r="AO55" s="298"/>
      <c r="AP55" s="298"/>
      <c r="AQ55" s="79" t="s">
        <v>85</v>
      </c>
      <c r="AR55" s="76"/>
      <c r="AS55" s="80">
        <v>0</v>
      </c>
      <c r="AT55" s="81">
        <f t="shared" si="1"/>
        <v>0</v>
      </c>
      <c r="AU55" s="82">
        <f>'SO 101 - Zpevněné plochy'!P87</f>
        <v>0</v>
      </c>
      <c r="AV55" s="81">
        <f>'SO 101 - Zpevněné plochy'!J33</f>
        <v>0</v>
      </c>
      <c r="AW55" s="81">
        <f>'SO 101 - Zpevněné plochy'!J34</f>
        <v>0</v>
      </c>
      <c r="AX55" s="81">
        <f>'SO 101 - Zpevněné plochy'!J35</f>
        <v>0</v>
      </c>
      <c r="AY55" s="81">
        <f>'SO 101 - Zpevněné plochy'!J36</f>
        <v>0</v>
      </c>
      <c r="AZ55" s="81">
        <f>'SO 101 - Zpevněné plochy'!F33</f>
        <v>0</v>
      </c>
      <c r="BA55" s="81">
        <f>'SO 101 - Zpevněné plochy'!F34</f>
        <v>0</v>
      </c>
      <c r="BB55" s="81">
        <f>'SO 101 - Zpevněné plochy'!F35</f>
        <v>0</v>
      </c>
      <c r="BC55" s="81">
        <f>'SO 101 - Zpevněné plochy'!F36</f>
        <v>0</v>
      </c>
      <c r="BD55" s="83">
        <f>'SO 101 - Zpevněné plochy'!F37</f>
        <v>0</v>
      </c>
      <c r="BT55" s="84" t="s">
        <v>21</v>
      </c>
      <c r="BV55" s="84" t="s">
        <v>80</v>
      </c>
      <c r="BW55" s="84" t="s">
        <v>86</v>
      </c>
      <c r="BX55" s="84" t="s">
        <v>5</v>
      </c>
      <c r="CL55" s="84" t="s">
        <v>87</v>
      </c>
      <c r="CM55" s="84" t="s">
        <v>88</v>
      </c>
    </row>
    <row r="56" spans="1:91" s="7" customFormat="1" ht="16.5" customHeight="1">
      <c r="A56" s="75" t="s">
        <v>82</v>
      </c>
      <c r="B56" s="76"/>
      <c r="C56" s="77"/>
      <c r="D56" s="296" t="s">
        <v>89</v>
      </c>
      <c r="E56" s="296"/>
      <c r="F56" s="296"/>
      <c r="G56" s="296"/>
      <c r="H56" s="296"/>
      <c r="I56" s="78"/>
      <c r="J56" s="296" t="s">
        <v>90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7">
        <f>'SO 102 - Dopravní značení'!J30</f>
        <v>0</v>
      </c>
      <c r="AH56" s="298"/>
      <c r="AI56" s="298"/>
      <c r="AJ56" s="298"/>
      <c r="AK56" s="298"/>
      <c r="AL56" s="298"/>
      <c r="AM56" s="298"/>
      <c r="AN56" s="297">
        <f t="shared" si="0"/>
        <v>0</v>
      </c>
      <c r="AO56" s="298"/>
      <c r="AP56" s="298"/>
      <c r="AQ56" s="79" t="s">
        <v>85</v>
      </c>
      <c r="AR56" s="76"/>
      <c r="AS56" s="80">
        <v>0</v>
      </c>
      <c r="AT56" s="81">
        <f t="shared" si="1"/>
        <v>0</v>
      </c>
      <c r="AU56" s="82">
        <f>'SO 102 - Dopravní značení'!P84</f>
        <v>0</v>
      </c>
      <c r="AV56" s="81">
        <f>'SO 102 - Dopravní značení'!J33</f>
        <v>0</v>
      </c>
      <c r="AW56" s="81">
        <f>'SO 102 - Dopravní značení'!J34</f>
        <v>0</v>
      </c>
      <c r="AX56" s="81">
        <f>'SO 102 - Dopravní značení'!J35</f>
        <v>0</v>
      </c>
      <c r="AY56" s="81">
        <f>'SO 102 - Dopravní značení'!J36</f>
        <v>0</v>
      </c>
      <c r="AZ56" s="81">
        <f>'SO 102 - Dopravní značení'!F33</f>
        <v>0</v>
      </c>
      <c r="BA56" s="81">
        <f>'SO 102 - Dopravní značení'!F34</f>
        <v>0</v>
      </c>
      <c r="BB56" s="81">
        <f>'SO 102 - Dopravní značení'!F35</f>
        <v>0</v>
      </c>
      <c r="BC56" s="81">
        <f>'SO 102 - Dopravní značení'!F36</f>
        <v>0</v>
      </c>
      <c r="BD56" s="83">
        <f>'SO 102 - Dopravní značení'!F37</f>
        <v>0</v>
      </c>
      <c r="BT56" s="84" t="s">
        <v>21</v>
      </c>
      <c r="BV56" s="84" t="s">
        <v>80</v>
      </c>
      <c r="BW56" s="84" t="s">
        <v>91</v>
      </c>
      <c r="BX56" s="84" t="s">
        <v>5</v>
      </c>
      <c r="CL56" s="84" t="s">
        <v>92</v>
      </c>
      <c r="CM56" s="84" t="s">
        <v>88</v>
      </c>
    </row>
    <row r="57" spans="1:91" s="7" customFormat="1" ht="16.5" customHeight="1">
      <c r="A57" s="75" t="s">
        <v>82</v>
      </c>
      <c r="B57" s="76"/>
      <c r="C57" s="77"/>
      <c r="D57" s="296" t="s">
        <v>93</v>
      </c>
      <c r="E57" s="296"/>
      <c r="F57" s="296"/>
      <c r="G57" s="296"/>
      <c r="H57" s="296"/>
      <c r="I57" s="78"/>
      <c r="J57" s="296" t="s">
        <v>94</v>
      </c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7">
        <f>'SO 201 - Opěrné zdi'!J30</f>
        <v>0</v>
      </c>
      <c r="AH57" s="298"/>
      <c r="AI57" s="298"/>
      <c r="AJ57" s="298"/>
      <c r="AK57" s="298"/>
      <c r="AL57" s="298"/>
      <c r="AM57" s="298"/>
      <c r="AN57" s="297">
        <f t="shared" si="0"/>
        <v>0</v>
      </c>
      <c r="AO57" s="298"/>
      <c r="AP57" s="298"/>
      <c r="AQ57" s="79" t="s">
        <v>85</v>
      </c>
      <c r="AR57" s="76"/>
      <c r="AS57" s="80">
        <v>0</v>
      </c>
      <c r="AT57" s="81">
        <f t="shared" si="1"/>
        <v>0</v>
      </c>
      <c r="AU57" s="82">
        <f>'SO 201 - Opěrné zdi'!P87</f>
        <v>0</v>
      </c>
      <c r="AV57" s="81">
        <f>'SO 201 - Opěrné zdi'!J33</f>
        <v>0</v>
      </c>
      <c r="AW57" s="81">
        <f>'SO 201 - Opěrné zdi'!J34</f>
        <v>0</v>
      </c>
      <c r="AX57" s="81">
        <f>'SO 201 - Opěrné zdi'!J35</f>
        <v>0</v>
      </c>
      <c r="AY57" s="81">
        <f>'SO 201 - Opěrné zdi'!J36</f>
        <v>0</v>
      </c>
      <c r="AZ57" s="81">
        <f>'SO 201 - Opěrné zdi'!F33</f>
        <v>0</v>
      </c>
      <c r="BA57" s="81">
        <f>'SO 201 - Opěrné zdi'!F34</f>
        <v>0</v>
      </c>
      <c r="BB57" s="81">
        <f>'SO 201 - Opěrné zdi'!F35</f>
        <v>0</v>
      </c>
      <c r="BC57" s="81">
        <f>'SO 201 - Opěrné zdi'!F36</f>
        <v>0</v>
      </c>
      <c r="BD57" s="83">
        <f>'SO 201 - Opěrné zdi'!F37</f>
        <v>0</v>
      </c>
      <c r="BT57" s="84" t="s">
        <v>21</v>
      </c>
      <c r="BV57" s="84" t="s">
        <v>80</v>
      </c>
      <c r="BW57" s="84" t="s">
        <v>95</v>
      </c>
      <c r="BX57" s="84" t="s">
        <v>5</v>
      </c>
      <c r="CL57" s="84" t="s">
        <v>96</v>
      </c>
      <c r="CM57" s="84" t="s">
        <v>88</v>
      </c>
    </row>
    <row r="58" spans="1:91" s="7" customFormat="1" ht="16.5" customHeight="1">
      <c r="A58" s="75" t="s">
        <v>82</v>
      </c>
      <c r="B58" s="76"/>
      <c r="C58" s="77"/>
      <c r="D58" s="296" t="s">
        <v>97</v>
      </c>
      <c r="E58" s="296"/>
      <c r="F58" s="296"/>
      <c r="G58" s="296"/>
      <c r="H58" s="296"/>
      <c r="I58" s="78"/>
      <c r="J58" s="296" t="s">
        <v>98</v>
      </c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7">
        <f>'SO 401 - Veřejné osvětlení'!J30</f>
        <v>0</v>
      </c>
      <c r="AH58" s="298"/>
      <c r="AI58" s="298"/>
      <c r="AJ58" s="298"/>
      <c r="AK58" s="298"/>
      <c r="AL58" s="298"/>
      <c r="AM58" s="298"/>
      <c r="AN58" s="297">
        <f t="shared" si="0"/>
        <v>0</v>
      </c>
      <c r="AO58" s="298"/>
      <c r="AP58" s="298"/>
      <c r="AQ58" s="79" t="s">
        <v>85</v>
      </c>
      <c r="AR58" s="76"/>
      <c r="AS58" s="80">
        <v>0</v>
      </c>
      <c r="AT58" s="81">
        <f t="shared" si="1"/>
        <v>0</v>
      </c>
      <c r="AU58" s="82">
        <f>'SO 401 - Veřejné osvětlení'!P85</f>
        <v>0</v>
      </c>
      <c r="AV58" s="81">
        <f>'SO 401 - Veřejné osvětlení'!J33</f>
        <v>0</v>
      </c>
      <c r="AW58" s="81">
        <f>'SO 401 - Veřejné osvětlení'!J34</f>
        <v>0</v>
      </c>
      <c r="AX58" s="81">
        <f>'SO 401 - Veřejné osvětlení'!J35</f>
        <v>0</v>
      </c>
      <c r="AY58" s="81">
        <f>'SO 401 - Veřejné osvětlení'!J36</f>
        <v>0</v>
      </c>
      <c r="AZ58" s="81">
        <f>'SO 401 - Veřejné osvětlení'!F33</f>
        <v>0</v>
      </c>
      <c r="BA58" s="81">
        <f>'SO 401 - Veřejné osvětlení'!F34</f>
        <v>0</v>
      </c>
      <c r="BB58" s="81">
        <f>'SO 401 - Veřejné osvětlení'!F35</f>
        <v>0</v>
      </c>
      <c r="BC58" s="81">
        <f>'SO 401 - Veřejné osvětlení'!F36</f>
        <v>0</v>
      </c>
      <c r="BD58" s="83">
        <f>'SO 401 - Veřejné osvětlení'!F37</f>
        <v>0</v>
      </c>
      <c r="BT58" s="84" t="s">
        <v>21</v>
      </c>
      <c r="BV58" s="84" t="s">
        <v>80</v>
      </c>
      <c r="BW58" s="84" t="s">
        <v>99</v>
      </c>
      <c r="BX58" s="84" t="s">
        <v>5</v>
      </c>
      <c r="CL58" s="84" t="s">
        <v>3</v>
      </c>
      <c r="CM58" s="84" t="s">
        <v>88</v>
      </c>
    </row>
    <row r="59" spans="1:91" s="7" customFormat="1" ht="16.5" customHeight="1">
      <c r="A59" s="75" t="s">
        <v>82</v>
      </c>
      <c r="B59" s="76"/>
      <c r="C59" s="77"/>
      <c r="D59" s="296" t="s">
        <v>100</v>
      </c>
      <c r="E59" s="296"/>
      <c r="F59" s="296"/>
      <c r="G59" s="296"/>
      <c r="H59" s="296"/>
      <c r="I59" s="78"/>
      <c r="J59" s="296" t="s">
        <v>101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7">
        <f>'SO 900 - Vedlejší rozpočt...'!J30</f>
        <v>0</v>
      </c>
      <c r="AH59" s="298"/>
      <c r="AI59" s="298"/>
      <c r="AJ59" s="298"/>
      <c r="AK59" s="298"/>
      <c r="AL59" s="298"/>
      <c r="AM59" s="298"/>
      <c r="AN59" s="297">
        <f t="shared" si="0"/>
        <v>0</v>
      </c>
      <c r="AO59" s="298"/>
      <c r="AP59" s="298"/>
      <c r="AQ59" s="79" t="s">
        <v>85</v>
      </c>
      <c r="AR59" s="76"/>
      <c r="AS59" s="85">
        <v>0</v>
      </c>
      <c r="AT59" s="86">
        <f t="shared" si="1"/>
        <v>0</v>
      </c>
      <c r="AU59" s="87">
        <f>'SO 900 - Vedlejší rozpočt...'!P82</f>
        <v>0</v>
      </c>
      <c r="AV59" s="86">
        <f>'SO 900 - Vedlejší rozpočt...'!J33</f>
        <v>0</v>
      </c>
      <c r="AW59" s="86">
        <f>'SO 900 - Vedlejší rozpočt...'!J34</f>
        <v>0</v>
      </c>
      <c r="AX59" s="86">
        <f>'SO 900 - Vedlejší rozpočt...'!J35</f>
        <v>0</v>
      </c>
      <c r="AY59" s="86">
        <f>'SO 900 - Vedlejší rozpočt...'!J36</f>
        <v>0</v>
      </c>
      <c r="AZ59" s="86">
        <f>'SO 900 - Vedlejší rozpočt...'!F33</f>
        <v>0</v>
      </c>
      <c r="BA59" s="86">
        <f>'SO 900 - Vedlejší rozpočt...'!F34</f>
        <v>0</v>
      </c>
      <c r="BB59" s="86">
        <f>'SO 900 - Vedlejší rozpočt...'!F35</f>
        <v>0</v>
      </c>
      <c r="BC59" s="86">
        <f>'SO 900 - Vedlejší rozpočt...'!F36</f>
        <v>0</v>
      </c>
      <c r="BD59" s="88">
        <f>'SO 900 - Vedlejší rozpočt...'!F37</f>
        <v>0</v>
      </c>
      <c r="BT59" s="84" t="s">
        <v>21</v>
      </c>
      <c r="BV59" s="84" t="s">
        <v>80</v>
      </c>
      <c r="BW59" s="84" t="s">
        <v>102</v>
      </c>
      <c r="BX59" s="84" t="s">
        <v>5</v>
      </c>
      <c r="CL59" s="84" t="s">
        <v>87</v>
      </c>
      <c r="CM59" s="84" t="s">
        <v>88</v>
      </c>
    </row>
    <row r="60" spans="1:57" s="2" customFormat="1" ht="30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4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 101 - Zpevněné plochy'!C2" display="/"/>
    <hyperlink ref="A56" location="'SO 102 - Dopravní značení'!C2" display="/"/>
    <hyperlink ref="A57" location="'SO 201 - Opěrné zdi'!C2" display="/"/>
    <hyperlink ref="A58" location="'SO 401 - Veřejné osvětlení'!C2" display="/"/>
    <hyperlink ref="A59" location="'SO 9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4"/>
  <sheetViews>
    <sheetView showGridLines="0" workbookViewId="0" topLeftCell="A257">
      <selection activeCell="A281" sqref="A281:XFD2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103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321" t="str">
        <f>'Rekapitulace stavby'!K6</f>
        <v>Kutná Hora - Karlov - chodník pro pěší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3" t="s">
        <v>105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87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6. 12. 2021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28</v>
      </c>
      <c r="E14" s="33"/>
      <c r="F14" s="33"/>
      <c r="G14" s="33"/>
      <c r="H14" s="33"/>
      <c r="I14" s="28" t="s">
        <v>29</v>
      </c>
      <c r="J14" s="26" t="s">
        <v>30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8" t="s">
        <v>32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33</v>
      </c>
      <c r="E17" s="33"/>
      <c r="F17" s="33"/>
      <c r="G17" s="33"/>
      <c r="H17" s="33"/>
      <c r="I17" s="28" t="s">
        <v>29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304"/>
      <c r="G18" s="304"/>
      <c r="H18" s="304"/>
      <c r="I18" s="28" t="s">
        <v>32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35</v>
      </c>
      <c r="E20" s="33"/>
      <c r="F20" s="33"/>
      <c r="G20" s="33"/>
      <c r="H20" s="33"/>
      <c r="I20" s="28" t="s">
        <v>29</v>
      </c>
      <c r="J20" s="26" t="s">
        <v>36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37</v>
      </c>
      <c r="F21" s="33"/>
      <c r="G21" s="33"/>
      <c r="H21" s="33"/>
      <c r="I21" s="28" t="s">
        <v>32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39</v>
      </c>
      <c r="E23" s="33"/>
      <c r="F23" s="33"/>
      <c r="G23" s="33"/>
      <c r="H23" s="33"/>
      <c r="I23" s="28" t="s">
        <v>29</v>
      </c>
      <c r="J23" s="26" t="s">
        <v>40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41</v>
      </c>
      <c r="F24" s="33"/>
      <c r="G24" s="33"/>
      <c r="H24" s="33"/>
      <c r="I24" s="28" t="s">
        <v>32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42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.75" customHeight="1">
      <c r="A27" s="91"/>
      <c r="B27" s="92"/>
      <c r="C27" s="91"/>
      <c r="D27" s="91"/>
      <c r="E27" s="309" t="s">
        <v>106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44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46</v>
      </c>
      <c r="G32" s="33"/>
      <c r="H32" s="33"/>
      <c r="I32" s="37" t="s">
        <v>45</v>
      </c>
      <c r="J32" s="37" t="s">
        <v>47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48</v>
      </c>
      <c r="E33" s="28" t="s">
        <v>49</v>
      </c>
      <c r="F33" s="96">
        <f>ROUND((SUM(BE87:BE283)),2)</f>
        <v>0</v>
      </c>
      <c r="G33" s="33"/>
      <c r="H33" s="33"/>
      <c r="I33" s="97">
        <v>0.21</v>
      </c>
      <c r="J33" s="96">
        <f>ROUND(((SUM(BE87:BE283))*I33),2)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50</v>
      </c>
      <c r="F34" s="96">
        <f>ROUND((SUM(BF87:BF283)),2)</f>
        <v>0</v>
      </c>
      <c r="G34" s="33"/>
      <c r="H34" s="33"/>
      <c r="I34" s="97">
        <v>0.15</v>
      </c>
      <c r="J34" s="96">
        <f>ROUND(((SUM(BF87:BF283))*I34),2)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51</v>
      </c>
      <c r="F35" s="96">
        <f>ROUND((SUM(BG87:BG283)),2)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52</v>
      </c>
      <c r="F36" s="96">
        <f>ROUND((SUM(BH87:BH283)),2)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53</v>
      </c>
      <c r="F37" s="96">
        <f>ROUND((SUM(BI87:BI283)),2)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54</v>
      </c>
      <c r="E39" s="56"/>
      <c r="F39" s="56"/>
      <c r="G39" s="100" t="s">
        <v>55</v>
      </c>
      <c r="H39" s="101" t="s">
        <v>56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Kutná Hora - Karlov - chodník pro pěší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104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3" t="str">
        <f>E9</f>
        <v>SO 101 - Zpevněné plochy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k.ú. Kutná Hora (677 710)</v>
      </c>
      <c r="G52" s="33"/>
      <c r="H52" s="33"/>
      <c r="I52" s="28" t="s">
        <v>24</v>
      </c>
      <c r="J52" s="51" t="str">
        <f>IF(J12="","",J12)</f>
        <v>6. 12. 2021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28</v>
      </c>
      <c r="D54" s="33"/>
      <c r="E54" s="33"/>
      <c r="F54" s="26" t="str">
        <f>E15</f>
        <v>Město Kutná Hora, Havlíčkovo nám.552/1, Kutná Hora</v>
      </c>
      <c r="G54" s="33"/>
      <c r="H54" s="33"/>
      <c r="I54" s="28" t="s">
        <v>35</v>
      </c>
      <c r="J54" s="31" t="str">
        <f>E21</f>
        <v>MILOTA Kladno spol.s r.o.,Huťská 1557, Kladno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33</v>
      </c>
      <c r="D55" s="33"/>
      <c r="E55" s="33"/>
      <c r="F55" s="26" t="str">
        <f>IF(E18="","",E18)</f>
        <v>Vyplň údaj</v>
      </c>
      <c r="G55" s="33"/>
      <c r="H55" s="33"/>
      <c r="I55" s="28" t="s">
        <v>39</v>
      </c>
      <c r="J55" s="31" t="str">
        <f>E24</f>
        <v>Ing.Křepinský - PRINKOM spol.s r.o.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108</v>
      </c>
      <c r="D57" s="98"/>
      <c r="E57" s="98"/>
      <c r="F57" s="98"/>
      <c r="G57" s="98"/>
      <c r="H57" s="98"/>
      <c r="I57" s="98"/>
      <c r="J57" s="105" t="s">
        <v>109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76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110</v>
      </c>
    </row>
    <row r="60" spans="2:12" s="9" customFormat="1" ht="24.95" customHeight="1">
      <c r="B60" s="107"/>
      <c r="D60" s="108" t="s">
        <v>111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>
      <c r="B61" s="111"/>
      <c r="D61" s="112" t="s">
        <v>112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>
      <c r="B62" s="111"/>
      <c r="D62" s="112" t="s">
        <v>113</v>
      </c>
      <c r="E62" s="113"/>
      <c r="F62" s="113"/>
      <c r="G62" s="113"/>
      <c r="H62" s="113"/>
      <c r="I62" s="113"/>
      <c r="J62" s="114">
        <f>J163</f>
        <v>0</v>
      </c>
      <c r="L62" s="111"/>
    </row>
    <row r="63" spans="2:12" s="10" customFormat="1" ht="19.9" customHeight="1">
      <c r="B63" s="111"/>
      <c r="D63" s="112" t="s">
        <v>114</v>
      </c>
      <c r="E63" s="113"/>
      <c r="F63" s="113"/>
      <c r="G63" s="113"/>
      <c r="H63" s="113"/>
      <c r="I63" s="113"/>
      <c r="J63" s="114">
        <f>J167</f>
        <v>0</v>
      </c>
      <c r="L63" s="111"/>
    </row>
    <row r="64" spans="2:12" s="10" customFormat="1" ht="19.9" customHeight="1">
      <c r="B64" s="111"/>
      <c r="D64" s="112" t="s">
        <v>115</v>
      </c>
      <c r="E64" s="113"/>
      <c r="F64" s="113"/>
      <c r="G64" s="113"/>
      <c r="H64" s="113"/>
      <c r="I64" s="113"/>
      <c r="J64" s="114">
        <f>J192</f>
        <v>0</v>
      </c>
      <c r="L64" s="111"/>
    </row>
    <row r="65" spans="2:12" s="10" customFormat="1" ht="19.9" customHeight="1">
      <c r="B65" s="111"/>
      <c r="D65" s="112" t="s">
        <v>116</v>
      </c>
      <c r="E65" s="113"/>
      <c r="F65" s="113"/>
      <c r="G65" s="113"/>
      <c r="H65" s="113"/>
      <c r="I65" s="113"/>
      <c r="J65" s="114">
        <f>J229</f>
        <v>0</v>
      </c>
      <c r="L65" s="111"/>
    </row>
    <row r="66" spans="2:12" s="10" customFormat="1" ht="19.9" customHeight="1">
      <c r="B66" s="111"/>
      <c r="D66" s="112" t="s">
        <v>117</v>
      </c>
      <c r="E66" s="113"/>
      <c r="F66" s="113"/>
      <c r="G66" s="113"/>
      <c r="H66" s="113"/>
      <c r="I66" s="113"/>
      <c r="J66" s="114">
        <f>J248</f>
        <v>0</v>
      </c>
      <c r="L66" s="111"/>
    </row>
    <row r="67" spans="2:12" s="10" customFormat="1" ht="19.9" customHeight="1">
      <c r="B67" s="111"/>
      <c r="D67" s="112" t="s">
        <v>118</v>
      </c>
      <c r="E67" s="113"/>
      <c r="F67" s="113"/>
      <c r="G67" s="113"/>
      <c r="H67" s="113"/>
      <c r="I67" s="113"/>
      <c r="J67" s="114">
        <f>J281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119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21" t="str">
        <f>E7</f>
        <v>Kutná Hora - Karlov - chodník pro pěší</v>
      </c>
      <c r="F77" s="322"/>
      <c r="G77" s="322"/>
      <c r="H77" s="322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104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283" t="str">
        <f>E9</f>
        <v>SO 101 - Zpevněné plochy</v>
      </c>
      <c r="F79" s="323"/>
      <c r="G79" s="323"/>
      <c r="H79" s="32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k.ú. Kutná Hora (677 710)</v>
      </c>
      <c r="G81" s="33"/>
      <c r="H81" s="33"/>
      <c r="I81" s="28" t="s">
        <v>24</v>
      </c>
      <c r="J81" s="51" t="str">
        <f>IF(J12="","",J12)</f>
        <v>6. 12. 2021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28</v>
      </c>
      <c r="D83" s="33"/>
      <c r="E83" s="33"/>
      <c r="F83" s="26" t="str">
        <f>E15</f>
        <v>Město Kutná Hora, Havlíčkovo nám.552/1, Kutná Hora</v>
      </c>
      <c r="G83" s="33"/>
      <c r="H83" s="33"/>
      <c r="I83" s="28" t="s">
        <v>35</v>
      </c>
      <c r="J83" s="31" t="str">
        <f>E21</f>
        <v>MILOTA Kladno spol.s r.o.,Huťská 1557, Kladno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33</v>
      </c>
      <c r="D84" s="33"/>
      <c r="E84" s="33"/>
      <c r="F84" s="26" t="str">
        <f>IF(E18="","",E18)</f>
        <v>Vyplň údaj</v>
      </c>
      <c r="G84" s="33"/>
      <c r="H84" s="33"/>
      <c r="I84" s="28" t="s">
        <v>39</v>
      </c>
      <c r="J84" s="31" t="str">
        <f>E24</f>
        <v>Ing.Křepinský - PRINKOM spol.s 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120</v>
      </c>
      <c r="D86" s="118" t="s">
        <v>63</v>
      </c>
      <c r="E86" s="118" t="s">
        <v>59</v>
      </c>
      <c r="F86" s="118" t="s">
        <v>60</v>
      </c>
      <c r="G86" s="118" t="s">
        <v>121</v>
      </c>
      <c r="H86" s="118" t="s">
        <v>122</v>
      </c>
      <c r="I86" s="118" t="s">
        <v>123</v>
      </c>
      <c r="J86" s="118" t="s">
        <v>109</v>
      </c>
      <c r="K86" s="119" t="s">
        <v>124</v>
      </c>
      <c r="L86" s="120"/>
      <c r="M86" s="58" t="s">
        <v>3</v>
      </c>
      <c r="N86" s="59" t="s">
        <v>48</v>
      </c>
      <c r="O86" s="59" t="s">
        <v>125</v>
      </c>
      <c r="P86" s="59" t="s">
        <v>126</v>
      </c>
      <c r="Q86" s="59" t="s">
        <v>127</v>
      </c>
      <c r="R86" s="59" t="s">
        <v>128</v>
      </c>
      <c r="S86" s="59" t="s">
        <v>129</v>
      </c>
      <c r="T86" s="60" t="s">
        <v>130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131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318.24517000000003</v>
      </c>
      <c r="S87" s="62"/>
      <c r="T87" s="123">
        <f>T88</f>
        <v>451.754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77</v>
      </c>
      <c r="AU87" s="18" t="s">
        <v>110</v>
      </c>
      <c r="BK87" s="124">
        <f>BK88</f>
        <v>0</v>
      </c>
    </row>
    <row r="88" spans="2:63" s="12" customFormat="1" ht="25.9" customHeight="1">
      <c r="B88" s="125"/>
      <c r="D88" s="126" t="s">
        <v>77</v>
      </c>
      <c r="E88" s="127" t="s">
        <v>132</v>
      </c>
      <c r="F88" s="127" t="s">
        <v>133</v>
      </c>
      <c r="I88" s="128"/>
      <c r="J88" s="129">
        <f>BK88</f>
        <v>0</v>
      </c>
      <c r="L88" s="125"/>
      <c r="M88" s="130"/>
      <c r="N88" s="131"/>
      <c r="O88" s="131"/>
      <c r="P88" s="132">
        <f>P89+P163+P167+P192+P229+P248+P281</f>
        <v>0</v>
      </c>
      <c r="Q88" s="131"/>
      <c r="R88" s="132">
        <f>R89+R163+R167+R192+R229+R248+R281</f>
        <v>318.24517000000003</v>
      </c>
      <c r="S88" s="131"/>
      <c r="T88" s="133">
        <f>T89+T163+T167+T192+T229+T248+T281</f>
        <v>451.754</v>
      </c>
      <c r="AR88" s="126" t="s">
        <v>21</v>
      </c>
      <c r="AT88" s="134" t="s">
        <v>77</v>
      </c>
      <c r="AU88" s="134" t="s">
        <v>78</v>
      </c>
      <c r="AY88" s="126" t="s">
        <v>134</v>
      </c>
      <c r="BK88" s="135">
        <f>BK89+BK163+BK167+BK192+BK229+BK248+BK281</f>
        <v>0</v>
      </c>
    </row>
    <row r="89" spans="2:63" s="12" customFormat="1" ht="22.9" customHeight="1">
      <c r="B89" s="125"/>
      <c r="D89" s="126" t="s">
        <v>77</v>
      </c>
      <c r="E89" s="136" t="s">
        <v>21</v>
      </c>
      <c r="F89" s="136" t="s">
        <v>135</v>
      </c>
      <c r="I89" s="128"/>
      <c r="J89" s="137">
        <f>BK89</f>
        <v>0</v>
      </c>
      <c r="L89" s="125"/>
      <c r="M89" s="130"/>
      <c r="N89" s="131"/>
      <c r="O89" s="131"/>
      <c r="P89" s="132">
        <f>SUM(P90:P162)</f>
        <v>0</v>
      </c>
      <c r="Q89" s="131"/>
      <c r="R89" s="132">
        <f>SUM(R90:R162)</f>
        <v>0.00621</v>
      </c>
      <c r="S89" s="131"/>
      <c r="T89" s="133">
        <f>SUM(T90:T162)</f>
        <v>451.754</v>
      </c>
      <c r="AR89" s="126" t="s">
        <v>21</v>
      </c>
      <c r="AT89" s="134" t="s">
        <v>77</v>
      </c>
      <c r="AU89" s="134" t="s">
        <v>21</v>
      </c>
      <c r="AY89" s="126" t="s">
        <v>134</v>
      </c>
      <c r="BK89" s="135">
        <f>SUM(BK90:BK162)</f>
        <v>0</v>
      </c>
    </row>
    <row r="90" spans="1:65" s="2" customFormat="1" ht="44.25" customHeight="1">
      <c r="A90" s="33"/>
      <c r="B90" s="138"/>
      <c r="C90" s="139" t="s">
        <v>21</v>
      </c>
      <c r="D90" s="139" t="s">
        <v>136</v>
      </c>
      <c r="E90" s="140" t="s">
        <v>137</v>
      </c>
      <c r="F90" s="141" t="s">
        <v>138</v>
      </c>
      <c r="G90" s="142" t="s">
        <v>139</v>
      </c>
      <c r="H90" s="143">
        <v>93</v>
      </c>
      <c r="I90" s="144"/>
      <c r="J90" s="145">
        <f>ROUND(I90*H90,2)</f>
        <v>0</v>
      </c>
      <c r="K90" s="141" t="s">
        <v>140</v>
      </c>
      <c r="L90" s="34"/>
      <c r="M90" s="146" t="s">
        <v>3</v>
      </c>
      <c r="N90" s="147" t="s">
        <v>49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0.425</v>
      </c>
      <c r="T90" s="149">
        <f>S90*H90</f>
        <v>39.525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141</v>
      </c>
      <c r="AT90" s="150" t="s">
        <v>136</v>
      </c>
      <c r="AU90" s="150" t="s">
        <v>88</v>
      </c>
      <c r="AY90" s="18" t="s">
        <v>134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21</v>
      </c>
      <c r="BK90" s="151">
        <f>ROUND(I90*H90,2)</f>
        <v>0</v>
      </c>
      <c r="BL90" s="18" t="s">
        <v>141</v>
      </c>
      <c r="BM90" s="150" t="s">
        <v>142</v>
      </c>
    </row>
    <row r="91" spans="1:47" s="2" customFormat="1" ht="11.25">
      <c r="A91" s="33"/>
      <c r="B91" s="34"/>
      <c r="C91" s="33"/>
      <c r="D91" s="152" t="s">
        <v>143</v>
      </c>
      <c r="E91" s="33"/>
      <c r="F91" s="153" t="s">
        <v>144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143</v>
      </c>
      <c r="AU91" s="18" t="s">
        <v>88</v>
      </c>
    </row>
    <row r="92" spans="2:51" s="13" customFormat="1" ht="11.25">
      <c r="B92" s="157"/>
      <c r="D92" s="158" t="s">
        <v>145</v>
      </c>
      <c r="E92" s="159" t="s">
        <v>3</v>
      </c>
      <c r="F92" s="160" t="s">
        <v>146</v>
      </c>
      <c r="H92" s="161">
        <v>93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145</v>
      </c>
      <c r="AU92" s="159" t="s">
        <v>88</v>
      </c>
      <c r="AV92" s="13" t="s">
        <v>88</v>
      </c>
      <c r="AW92" s="13" t="s">
        <v>38</v>
      </c>
      <c r="AX92" s="13" t="s">
        <v>78</v>
      </c>
      <c r="AY92" s="159" t="s">
        <v>134</v>
      </c>
    </row>
    <row r="93" spans="1:65" s="2" customFormat="1" ht="37.9" customHeight="1">
      <c r="A93" s="33"/>
      <c r="B93" s="138"/>
      <c r="C93" s="139" t="s">
        <v>88</v>
      </c>
      <c r="D93" s="139" t="s">
        <v>136</v>
      </c>
      <c r="E93" s="140" t="s">
        <v>147</v>
      </c>
      <c r="F93" s="141" t="s">
        <v>148</v>
      </c>
      <c r="G93" s="142" t="s">
        <v>139</v>
      </c>
      <c r="H93" s="143">
        <v>58</v>
      </c>
      <c r="I93" s="144"/>
      <c r="J93" s="145">
        <f>ROUND(I93*H93,2)</f>
        <v>0</v>
      </c>
      <c r="K93" s="141" t="s">
        <v>140</v>
      </c>
      <c r="L93" s="34"/>
      <c r="M93" s="146" t="s">
        <v>3</v>
      </c>
      <c r="N93" s="147" t="s">
        <v>49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0.29</v>
      </c>
      <c r="T93" s="149">
        <f>S93*H93</f>
        <v>16.82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141</v>
      </c>
      <c r="AT93" s="150" t="s">
        <v>136</v>
      </c>
      <c r="AU93" s="150" t="s">
        <v>88</v>
      </c>
      <c r="AY93" s="18" t="s">
        <v>134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21</v>
      </c>
      <c r="BK93" s="151">
        <f>ROUND(I93*H93,2)</f>
        <v>0</v>
      </c>
      <c r="BL93" s="18" t="s">
        <v>141</v>
      </c>
      <c r="BM93" s="150" t="s">
        <v>149</v>
      </c>
    </row>
    <row r="94" spans="1:47" s="2" customFormat="1" ht="11.25">
      <c r="A94" s="33"/>
      <c r="B94" s="34"/>
      <c r="C94" s="33"/>
      <c r="D94" s="152" t="s">
        <v>143</v>
      </c>
      <c r="E94" s="33"/>
      <c r="F94" s="153" t="s">
        <v>150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143</v>
      </c>
      <c r="AU94" s="18" t="s">
        <v>88</v>
      </c>
    </row>
    <row r="95" spans="2:51" s="13" customFormat="1" ht="11.25">
      <c r="B95" s="157"/>
      <c r="D95" s="158" t="s">
        <v>145</v>
      </c>
      <c r="E95" s="159" t="s">
        <v>3</v>
      </c>
      <c r="F95" s="160" t="s">
        <v>151</v>
      </c>
      <c r="H95" s="161">
        <v>58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145</v>
      </c>
      <c r="AU95" s="159" t="s">
        <v>88</v>
      </c>
      <c r="AV95" s="13" t="s">
        <v>88</v>
      </c>
      <c r="AW95" s="13" t="s">
        <v>38</v>
      </c>
      <c r="AX95" s="13" t="s">
        <v>78</v>
      </c>
      <c r="AY95" s="159" t="s">
        <v>134</v>
      </c>
    </row>
    <row r="96" spans="1:65" s="2" customFormat="1" ht="33" customHeight="1">
      <c r="A96" s="33"/>
      <c r="B96" s="138"/>
      <c r="C96" s="139" t="s">
        <v>152</v>
      </c>
      <c r="D96" s="139" t="s">
        <v>136</v>
      </c>
      <c r="E96" s="140" t="s">
        <v>153</v>
      </c>
      <c r="F96" s="141" t="s">
        <v>154</v>
      </c>
      <c r="G96" s="142" t="s">
        <v>139</v>
      </c>
      <c r="H96" s="143">
        <v>58</v>
      </c>
      <c r="I96" s="144"/>
      <c r="J96" s="145">
        <f>ROUND(I96*H96,2)</f>
        <v>0</v>
      </c>
      <c r="K96" s="141" t="s">
        <v>140</v>
      </c>
      <c r="L96" s="34"/>
      <c r="M96" s="146" t="s">
        <v>3</v>
      </c>
      <c r="N96" s="147" t="s">
        <v>49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0.098</v>
      </c>
      <c r="T96" s="149">
        <f>S96*H96</f>
        <v>5.684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141</v>
      </c>
      <c r="AT96" s="150" t="s">
        <v>136</v>
      </c>
      <c r="AU96" s="150" t="s">
        <v>88</v>
      </c>
      <c r="AY96" s="18" t="s">
        <v>134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21</v>
      </c>
      <c r="BK96" s="151">
        <f>ROUND(I96*H96,2)</f>
        <v>0</v>
      </c>
      <c r="BL96" s="18" t="s">
        <v>141</v>
      </c>
      <c r="BM96" s="150" t="s">
        <v>155</v>
      </c>
    </row>
    <row r="97" spans="1:47" s="2" customFormat="1" ht="11.25">
      <c r="A97" s="33"/>
      <c r="B97" s="34"/>
      <c r="C97" s="33"/>
      <c r="D97" s="152" t="s">
        <v>143</v>
      </c>
      <c r="E97" s="33"/>
      <c r="F97" s="153" t="s">
        <v>156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143</v>
      </c>
      <c r="AU97" s="18" t="s">
        <v>88</v>
      </c>
    </row>
    <row r="98" spans="2:51" s="13" customFormat="1" ht="11.25">
      <c r="B98" s="157"/>
      <c r="D98" s="158" t="s">
        <v>145</v>
      </c>
      <c r="E98" s="159" t="s">
        <v>3</v>
      </c>
      <c r="F98" s="160" t="s">
        <v>157</v>
      </c>
      <c r="H98" s="161">
        <v>58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145</v>
      </c>
      <c r="AU98" s="159" t="s">
        <v>88</v>
      </c>
      <c r="AV98" s="13" t="s">
        <v>88</v>
      </c>
      <c r="AW98" s="13" t="s">
        <v>38</v>
      </c>
      <c r="AX98" s="13" t="s">
        <v>78</v>
      </c>
      <c r="AY98" s="159" t="s">
        <v>134</v>
      </c>
    </row>
    <row r="99" spans="1:65" s="2" customFormat="1" ht="37.9" customHeight="1">
      <c r="A99" s="33"/>
      <c r="B99" s="138"/>
      <c r="C99" s="139" t="s">
        <v>141</v>
      </c>
      <c r="D99" s="139" t="s">
        <v>136</v>
      </c>
      <c r="E99" s="140" t="s">
        <v>158</v>
      </c>
      <c r="F99" s="141" t="s">
        <v>159</v>
      </c>
      <c r="G99" s="142" t="s">
        <v>139</v>
      </c>
      <c r="H99" s="143">
        <v>325</v>
      </c>
      <c r="I99" s="144"/>
      <c r="J99" s="145">
        <f>ROUND(I99*H99,2)</f>
        <v>0</v>
      </c>
      <c r="K99" s="141" t="s">
        <v>140</v>
      </c>
      <c r="L99" s="34"/>
      <c r="M99" s="146" t="s">
        <v>3</v>
      </c>
      <c r="N99" s="147" t="s">
        <v>49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0.29</v>
      </c>
      <c r="T99" s="149">
        <f>S99*H99</f>
        <v>94.25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141</v>
      </c>
      <c r="AT99" s="150" t="s">
        <v>136</v>
      </c>
      <c r="AU99" s="150" t="s">
        <v>88</v>
      </c>
      <c r="AY99" s="18" t="s">
        <v>134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21</v>
      </c>
      <c r="BK99" s="151">
        <f>ROUND(I99*H99,2)</f>
        <v>0</v>
      </c>
      <c r="BL99" s="18" t="s">
        <v>141</v>
      </c>
      <c r="BM99" s="150" t="s">
        <v>160</v>
      </c>
    </row>
    <row r="100" spans="1:47" s="2" customFormat="1" ht="11.25">
      <c r="A100" s="33"/>
      <c r="B100" s="34"/>
      <c r="C100" s="33"/>
      <c r="D100" s="152" t="s">
        <v>143</v>
      </c>
      <c r="E100" s="33"/>
      <c r="F100" s="153" t="s">
        <v>161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143</v>
      </c>
      <c r="AU100" s="18" t="s">
        <v>88</v>
      </c>
    </row>
    <row r="101" spans="2:51" s="13" customFormat="1" ht="11.25">
      <c r="B101" s="157"/>
      <c r="D101" s="158" t="s">
        <v>145</v>
      </c>
      <c r="E101" s="159" t="s">
        <v>3</v>
      </c>
      <c r="F101" s="160" t="s">
        <v>162</v>
      </c>
      <c r="H101" s="161">
        <v>325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145</v>
      </c>
      <c r="AU101" s="159" t="s">
        <v>88</v>
      </c>
      <c r="AV101" s="13" t="s">
        <v>88</v>
      </c>
      <c r="AW101" s="13" t="s">
        <v>38</v>
      </c>
      <c r="AX101" s="13" t="s">
        <v>78</v>
      </c>
      <c r="AY101" s="159" t="s">
        <v>134</v>
      </c>
    </row>
    <row r="102" spans="1:65" s="2" customFormat="1" ht="37.9" customHeight="1">
      <c r="A102" s="33"/>
      <c r="B102" s="138"/>
      <c r="C102" s="139" t="s">
        <v>163</v>
      </c>
      <c r="D102" s="139" t="s">
        <v>136</v>
      </c>
      <c r="E102" s="140" t="s">
        <v>164</v>
      </c>
      <c r="F102" s="141" t="s">
        <v>165</v>
      </c>
      <c r="G102" s="142" t="s">
        <v>139</v>
      </c>
      <c r="H102" s="143">
        <v>325</v>
      </c>
      <c r="I102" s="144"/>
      <c r="J102" s="145">
        <f>ROUND(I102*H102,2)</f>
        <v>0</v>
      </c>
      <c r="K102" s="141" t="s">
        <v>140</v>
      </c>
      <c r="L102" s="34"/>
      <c r="M102" s="146" t="s">
        <v>3</v>
      </c>
      <c r="N102" s="147" t="s">
        <v>49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0.325</v>
      </c>
      <c r="T102" s="149">
        <f>S102*H102</f>
        <v>105.625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141</v>
      </c>
      <c r="AT102" s="150" t="s">
        <v>136</v>
      </c>
      <c r="AU102" s="150" t="s">
        <v>88</v>
      </c>
      <c r="AY102" s="18" t="s">
        <v>134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21</v>
      </c>
      <c r="BK102" s="151">
        <f>ROUND(I102*H102,2)</f>
        <v>0</v>
      </c>
      <c r="BL102" s="18" t="s">
        <v>141</v>
      </c>
      <c r="BM102" s="150" t="s">
        <v>166</v>
      </c>
    </row>
    <row r="103" spans="1:47" s="2" customFormat="1" ht="11.25">
      <c r="A103" s="33"/>
      <c r="B103" s="34"/>
      <c r="C103" s="33"/>
      <c r="D103" s="152" t="s">
        <v>143</v>
      </c>
      <c r="E103" s="33"/>
      <c r="F103" s="153" t="s">
        <v>167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143</v>
      </c>
      <c r="AU103" s="18" t="s">
        <v>88</v>
      </c>
    </row>
    <row r="104" spans="2:51" s="13" customFormat="1" ht="11.25">
      <c r="B104" s="157"/>
      <c r="D104" s="158" t="s">
        <v>145</v>
      </c>
      <c r="E104" s="159" t="s">
        <v>3</v>
      </c>
      <c r="F104" s="160" t="s">
        <v>168</v>
      </c>
      <c r="H104" s="161">
        <v>325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145</v>
      </c>
      <c r="AU104" s="159" t="s">
        <v>88</v>
      </c>
      <c r="AV104" s="13" t="s">
        <v>88</v>
      </c>
      <c r="AW104" s="13" t="s">
        <v>38</v>
      </c>
      <c r="AX104" s="13" t="s">
        <v>78</v>
      </c>
      <c r="AY104" s="159" t="s">
        <v>134</v>
      </c>
    </row>
    <row r="105" spans="1:65" s="2" customFormat="1" ht="33" customHeight="1">
      <c r="A105" s="33"/>
      <c r="B105" s="138"/>
      <c r="C105" s="139" t="s">
        <v>169</v>
      </c>
      <c r="D105" s="139" t="s">
        <v>136</v>
      </c>
      <c r="E105" s="140" t="s">
        <v>170</v>
      </c>
      <c r="F105" s="141" t="s">
        <v>171</v>
      </c>
      <c r="G105" s="142" t="s">
        <v>139</v>
      </c>
      <c r="H105" s="143">
        <v>325</v>
      </c>
      <c r="I105" s="144"/>
      <c r="J105" s="145">
        <f>ROUND(I105*H105,2)</f>
        <v>0</v>
      </c>
      <c r="K105" s="141" t="s">
        <v>140</v>
      </c>
      <c r="L105" s="34"/>
      <c r="M105" s="146" t="s">
        <v>3</v>
      </c>
      <c r="N105" s="147" t="s">
        <v>49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0.316</v>
      </c>
      <c r="T105" s="149">
        <f>S105*H105</f>
        <v>102.7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141</v>
      </c>
      <c r="AT105" s="150" t="s">
        <v>136</v>
      </c>
      <c r="AU105" s="150" t="s">
        <v>88</v>
      </c>
      <c r="AY105" s="18" t="s">
        <v>134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21</v>
      </c>
      <c r="BK105" s="151">
        <f>ROUND(I105*H105,2)</f>
        <v>0</v>
      </c>
      <c r="BL105" s="18" t="s">
        <v>141</v>
      </c>
      <c r="BM105" s="150" t="s">
        <v>172</v>
      </c>
    </row>
    <row r="106" spans="1:47" s="2" customFormat="1" ht="11.25">
      <c r="A106" s="33"/>
      <c r="B106" s="34"/>
      <c r="C106" s="33"/>
      <c r="D106" s="152" t="s">
        <v>143</v>
      </c>
      <c r="E106" s="33"/>
      <c r="F106" s="153" t="s">
        <v>173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143</v>
      </c>
      <c r="AU106" s="18" t="s">
        <v>88</v>
      </c>
    </row>
    <row r="107" spans="2:51" s="13" customFormat="1" ht="11.25">
      <c r="B107" s="157"/>
      <c r="D107" s="158" t="s">
        <v>145</v>
      </c>
      <c r="E107" s="159" t="s">
        <v>3</v>
      </c>
      <c r="F107" s="160" t="s">
        <v>174</v>
      </c>
      <c r="H107" s="161">
        <v>325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145</v>
      </c>
      <c r="AU107" s="159" t="s">
        <v>88</v>
      </c>
      <c r="AV107" s="13" t="s">
        <v>88</v>
      </c>
      <c r="AW107" s="13" t="s">
        <v>38</v>
      </c>
      <c r="AX107" s="13" t="s">
        <v>78</v>
      </c>
      <c r="AY107" s="159" t="s">
        <v>134</v>
      </c>
    </row>
    <row r="108" spans="1:65" s="2" customFormat="1" ht="24.2" customHeight="1">
      <c r="A108" s="33"/>
      <c r="B108" s="138"/>
      <c r="C108" s="139" t="s">
        <v>175</v>
      </c>
      <c r="D108" s="139" t="s">
        <v>136</v>
      </c>
      <c r="E108" s="140" t="s">
        <v>176</v>
      </c>
      <c r="F108" s="141" t="s">
        <v>177</v>
      </c>
      <c r="G108" s="142" t="s">
        <v>178</v>
      </c>
      <c r="H108" s="143">
        <v>370</v>
      </c>
      <c r="I108" s="144"/>
      <c r="J108" s="145">
        <f>ROUND(I108*H108,2)</f>
        <v>0</v>
      </c>
      <c r="K108" s="141" t="s">
        <v>140</v>
      </c>
      <c r="L108" s="34"/>
      <c r="M108" s="146" t="s">
        <v>3</v>
      </c>
      <c r="N108" s="147" t="s">
        <v>49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0.23</v>
      </c>
      <c r="T108" s="149">
        <f>S108*H108</f>
        <v>85.10000000000001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141</v>
      </c>
      <c r="AT108" s="150" t="s">
        <v>136</v>
      </c>
      <c r="AU108" s="150" t="s">
        <v>88</v>
      </c>
      <c r="AY108" s="18" t="s">
        <v>134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21</v>
      </c>
      <c r="BK108" s="151">
        <f>ROUND(I108*H108,2)</f>
        <v>0</v>
      </c>
      <c r="BL108" s="18" t="s">
        <v>141</v>
      </c>
      <c r="BM108" s="150" t="s">
        <v>179</v>
      </c>
    </row>
    <row r="109" spans="1:47" s="2" customFormat="1" ht="11.25">
      <c r="A109" s="33"/>
      <c r="B109" s="34"/>
      <c r="C109" s="33"/>
      <c r="D109" s="152" t="s">
        <v>143</v>
      </c>
      <c r="E109" s="33"/>
      <c r="F109" s="153" t="s">
        <v>180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143</v>
      </c>
      <c r="AU109" s="18" t="s">
        <v>88</v>
      </c>
    </row>
    <row r="110" spans="2:51" s="13" customFormat="1" ht="11.25">
      <c r="B110" s="157"/>
      <c r="D110" s="158" t="s">
        <v>145</v>
      </c>
      <c r="E110" s="159" t="s">
        <v>3</v>
      </c>
      <c r="F110" s="160" t="s">
        <v>181</v>
      </c>
      <c r="H110" s="161">
        <v>370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145</v>
      </c>
      <c r="AU110" s="159" t="s">
        <v>88</v>
      </c>
      <c r="AV110" s="13" t="s">
        <v>88</v>
      </c>
      <c r="AW110" s="13" t="s">
        <v>38</v>
      </c>
      <c r="AX110" s="13" t="s">
        <v>78</v>
      </c>
      <c r="AY110" s="159" t="s">
        <v>134</v>
      </c>
    </row>
    <row r="111" spans="1:65" s="2" customFormat="1" ht="24.2" customHeight="1">
      <c r="A111" s="33"/>
      <c r="B111" s="138"/>
      <c r="C111" s="139" t="s">
        <v>182</v>
      </c>
      <c r="D111" s="139" t="s">
        <v>136</v>
      </c>
      <c r="E111" s="140" t="s">
        <v>183</v>
      </c>
      <c r="F111" s="141" t="s">
        <v>184</v>
      </c>
      <c r="G111" s="142" t="s">
        <v>178</v>
      </c>
      <c r="H111" s="143">
        <v>10</v>
      </c>
      <c r="I111" s="144"/>
      <c r="J111" s="145">
        <f>ROUND(I111*H111,2)</f>
        <v>0</v>
      </c>
      <c r="K111" s="141" t="s">
        <v>140</v>
      </c>
      <c r="L111" s="34"/>
      <c r="M111" s="146" t="s">
        <v>3</v>
      </c>
      <c r="N111" s="147" t="s">
        <v>49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0.205</v>
      </c>
      <c r="T111" s="149">
        <f>S111*H111</f>
        <v>2.05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141</v>
      </c>
      <c r="AT111" s="150" t="s">
        <v>136</v>
      </c>
      <c r="AU111" s="150" t="s">
        <v>88</v>
      </c>
      <c r="AY111" s="18" t="s">
        <v>134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21</v>
      </c>
      <c r="BK111" s="151">
        <f>ROUND(I111*H111,2)</f>
        <v>0</v>
      </c>
      <c r="BL111" s="18" t="s">
        <v>141</v>
      </c>
      <c r="BM111" s="150" t="s">
        <v>185</v>
      </c>
    </row>
    <row r="112" spans="1:47" s="2" customFormat="1" ht="11.25">
      <c r="A112" s="33"/>
      <c r="B112" s="34"/>
      <c r="C112" s="33"/>
      <c r="D112" s="152" t="s">
        <v>143</v>
      </c>
      <c r="E112" s="33"/>
      <c r="F112" s="153" t="s">
        <v>186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143</v>
      </c>
      <c r="AU112" s="18" t="s">
        <v>88</v>
      </c>
    </row>
    <row r="113" spans="2:51" s="13" customFormat="1" ht="11.25">
      <c r="B113" s="157"/>
      <c r="D113" s="158" t="s">
        <v>145</v>
      </c>
      <c r="E113" s="159" t="s">
        <v>3</v>
      </c>
      <c r="F113" s="160" t="s">
        <v>187</v>
      </c>
      <c r="H113" s="161">
        <v>10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145</v>
      </c>
      <c r="AU113" s="159" t="s">
        <v>88</v>
      </c>
      <c r="AV113" s="13" t="s">
        <v>88</v>
      </c>
      <c r="AW113" s="13" t="s">
        <v>38</v>
      </c>
      <c r="AX113" s="13" t="s">
        <v>78</v>
      </c>
      <c r="AY113" s="159" t="s">
        <v>134</v>
      </c>
    </row>
    <row r="114" spans="1:65" s="2" customFormat="1" ht="21.75" customHeight="1">
      <c r="A114" s="33"/>
      <c r="B114" s="138"/>
      <c r="C114" s="139" t="s">
        <v>188</v>
      </c>
      <c r="D114" s="139" t="s">
        <v>136</v>
      </c>
      <c r="E114" s="140" t="s">
        <v>189</v>
      </c>
      <c r="F114" s="141" t="s">
        <v>190</v>
      </c>
      <c r="G114" s="142" t="s">
        <v>191</v>
      </c>
      <c r="H114" s="143">
        <v>121</v>
      </c>
      <c r="I114" s="144"/>
      <c r="J114" s="145">
        <f>ROUND(I114*H114,2)</f>
        <v>0</v>
      </c>
      <c r="K114" s="141" t="s">
        <v>140</v>
      </c>
      <c r="L114" s="34"/>
      <c r="M114" s="146" t="s">
        <v>3</v>
      </c>
      <c r="N114" s="147" t="s">
        <v>49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141</v>
      </c>
      <c r="AT114" s="150" t="s">
        <v>136</v>
      </c>
      <c r="AU114" s="150" t="s">
        <v>88</v>
      </c>
      <c r="AY114" s="18" t="s">
        <v>134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21</v>
      </c>
      <c r="BK114" s="151">
        <f>ROUND(I114*H114,2)</f>
        <v>0</v>
      </c>
      <c r="BL114" s="18" t="s">
        <v>141</v>
      </c>
      <c r="BM114" s="150" t="s">
        <v>192</v>
      </c>
    </row>
    <row r="115" spans="1:47" s="2" customFormat="1" ht="11.25">
      <c r="A115" s="33"/>
      <c r="B115" s="34"/>
      <c r="C115" s="33"/>
      <c r="D115" s="152" t="s">
        <v>143</v>
      </c>
      <c r="E115" s="33"/>
      <c r="F115" s="153" t="s">
        <v>193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143</v>
      </c>
      <c r="AU115" s="18" t="s">
        <v>88</v>
      </c>
    </row>
    <row r="116" spans="2:51" s="13" customFormat="1" ht="11.25">
      <c r="B116" s="157"/>
      <c r="D116" s="158" t="s">
        <v>145</v>
      </c>
      <c r="E116" s="159" t="s">
        <v>3</v>
      </c>
      <c r="F116" s="160" t="s">
        <v>194</v>
      </c>
      <c r="H116" s="161">
        <v>121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145</v>
      </c>
      <c r="AU116" s="159" t="s">
        <v>88</v>
      </c>
      <c r="AV116" s="13" t="s">
        <v>88</v>
      </c>
      <c r="AW116" s="13" t="s">
        <v>38</v>
      </c>
      <c r="AX116" s="13" t="s">
        <v>78</v>
      </c>
      <c r="AY116" s="159" t="s">
        <v>134</v>
      </c>
    </row>
    <row r="117" spans="1:65" s="2" customFormat="1" ht="16.5" customHeight="1">
      <c r="A117" s="33"/>
      <c r="B117" s="138"/>
      <c r="C117" s="139" t="s">
        <v>26</v>
      </c>
      <c r="D117" s="139" t="s">
        <v>136</v>
      </c>
      <c r="E117" s="140" t="s">
        <v>195</v>
      </c>
      <c r="F117" s="141" t="s">
        <v>196</v>
      </c>
      <c r="G117" s="142" t="s">
        <v>191</v>
      </c>
      <c r="H117" s="143">
        <v>13.5</v>
      </c>
      <c r="I117" s="144"/>
      <c r="J117" s="145">
        <f>ROUND(I117*H117,2)</f>
        <v>0</v>
      </c>
      <c r="K117" s="141" t="s">
        <v>140</v>
      </c>
      <c r="L117" s="34"/>
      <c r="M117" s="146" t="s">
        <v>3</v>
      </c>
      <c r="N117" s="147" t="s">
        <v>49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141</v>
      </c>
      <c r="AT117" s="150" t="s">
        <v>136</v>
      </c>
      <c r="AU117" s="150" t="s">
        <v>88</v>
      </c>
      <c r="AY117" s="18" t="s">
        <v>134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21</v>
      </c>
      <c r="BK117" s="151">
        <f>ROUND(I117*H117,2)</f>
        <v>0</v>
      </c>
      <c r="BL117" s="18" t="s">
        <v>141</v>
      </c>
      <c r="BM117" s="150" t="s">
        <v>197</v>
      </c>
    </row>
    <row r="118" spans="1:47" s="2" customFormat="1" ht="11.25">
      <c r="A118" s="33"/>
      <c r="B118" s="34"/>
      <c r="C118" s="33"/>
      <c r="D118" s="152" t="s">
        <v>143</v>
      </c>
      <c r="E118" s="33"/>
      <c r="F118" s="153" t="s">
        <v>198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143</v>
      </c>
      <c r="AU118" s="18" t="s">
        <v>88</v>
      </c>
    </row>
    <row r="119" spans="2:51" s="13" customFormat="1" ht="11.25">
      <c r="B119" s="157"/>
      <c r="D119" s="158" t="s">
        <v>145</v>
      </c>
      <c r="E119" s="159" t="s">
        <v>3</v>
      </c>
      <c r="F119" s="160" t="s">
        <v>199</v>
      </c>
      <c r="H119" s="161">
        <v>13.5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145</v>
      </c>
      <c r="AU119" s="159" t="s">
        <v>88</v>
      </c>
      <c r="AV119" s="13" t="s">
        <v>88</v>
      </c>
      <c r="AW119" s="13" t="s">
        <v>38</v>
      </c>
      <c r="AX119" s="13" t="s">
        <v>78</v>
      </c>
      <c r="AY119" s="159" t="s">
        <v>134</v>
      </c>
    </row>
    <row r="120" spans="1:65" s="2" customFormat="1" ht="21.75" customHeight="1">
      <c r="A120" s="33"/>
      <c r="B120" s="138"/>
      <c r="C120" s="139" t="s">
        <v>200</v>
      </c>
      <c r="D120" s="139" t="s">
        <v>136</v>
      </c>
      <c r="E120" s="140" t="s">
        <v>201</v>
      </c>
      <c r="F120" s="141" t="s">
        <v>202</v>
      </c>
      <c r="G120" s="142" t="s">
        <v>191</v>
      </c>
      <c r="H120" s="143">
        <v>13.5</v>
      </c>
      <c r="I120" s="144"/>
      <c r="J120" s="145">
        <f>ROUND(I120*H120,2)</f>
        <v>0</v>
      </c>
      <c r="K120" s="141" t="s">
        <v>140</v>
      </c>
      <c r="L120" s="34"/>
      <c r="M120" s="146" t="s">
        <v>3</v>
      </c>
      <c r="N120" s="147" t="s">
        <v>49</v>
      </c>
      <c r="O120" s="54"/>
      <c r="P120" s="148">
        <f>O120*H120</f>
        <v>0</v>
      </c>
      <c r="Q120" s="148">
        <v>0.00046</v>
      </c>
      <c r="R120" s="148">
        <f>Q120*H120</f>
        <v>0.00621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141</v>
      </c>
      <c r="AT120" s="150" t="s">
        <v>136</v>
      </c>
      <c r="AU120" s="150" t="s">
        <v>88</v>
      </c>
      <c r="AY120" s="18" t="s">
        <v>134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21</v>
      </c>
      <c r="BK120" s="151">
        <f>ROUND(I120*H120,2)</f>
        <v>0</v>
      </c>
      <c r="BL120" s="18" t="s">
        <v>141</v>
      </c>
      <c r="BM120" s="150" t="s">
        <v>203</v>
      </c>
    </row>
    <row r="121" spans="1:47" s="2" customFormat="1" ht="11.25">
      <c r="A121" s="33"/>
      <c r="B121" s="34"/>
      <c r="C121" s="33"/>
      <c r="D121" s="152" t="s">
        <v>143</v>
      </c>
      <c r="E121" s="33"/>
      <c r="F121" s="153" t="s">
        <v>204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143</v>
      </c>
      <c r="AU121" s="18" t="s">
        <v>88</v>
      </c>
    </row>
    <row r="122" spans="2:51" s="13" customFormat="1" ht="11.25">
      <c r="B122" s="157"/>
      <c r="D122" s="158" t="s">
        <v>145</v>
      </c>
      <c r="E122" s="159" t="s">
        <v>3</v>
      </c>
      <c r="F122" s="160" t="s">
        <v>205</v>
      </c>
      <c r="H122" s="161">
        <v>13.5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145</v>
      </c>
      <c r="AU122" s="159" t="s">
        <v>88</v>
      </c>
      <c r="AV122" s="13" t="s">
        <v>88</v>
      </c>
      <c r="AW122" s="13" t="s">
        <v>38</v>
      </c>
      <c r="AX122" s="13" t="s">
        <v>78</v>
      </c>
      <c r="AY122" s="159" t="s">
        <v>134</v>
      </c>
    </row>
    <row r="123" spans="1:65" s="2" customFormat="1" ht="24.2" customHeight="1">
      <c r="A123" s="33"/>
      <c r="B123" s="138"/>
      <c r="C123" s="139" t="s">
        <v>206</v>
      </c>
      <c r="D123" s="139" t="s">
        <v>136</v>
      </c>
      <c r="E123" s="140" t="s">
        <v>207</v>
      </c>
      <c r="F123" s="141" t="s">
        <v>208</v>
      </c>
      <c r="G123" s="142" t="s">
        <v>191</v>
      </c>
      <c r="H123" s="143">
        <v>13.5</v>
      </c>
      <c r="I123" s="144"/>
      <c r="J123" s="145">
        <f>ROUND(I123*H123,2)</f>
        <v>0</v>
      </c>
      <c r="K123" s="141" t="s">
        <v>140</v>
      </c>
      <c r="L123" s="34"/>
      <c r="M123" s="146" t="s">
        <v>3</v>
      </c>
      <c r="N123" s="147" t="s">
        <v>49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141</v>
      </c>
      <c r="AT123" s="150" t="s">
        <v>136</v>
      </c>
      <c r="AU123" s="150" t="s">
        <v>88</v>
      </c>
      <c r="AY123" s="18" t="s">
        <v>134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21</v>
      </c>
      <c r="BK123" s="151">
        <f>ROUND(I123*H123,2)</f>
        <v>0</v>
      </c>
      <c r="BL123" s="18" t="s">
        <v>141</v>
      </c>
      <c r="BM123" s="150" t="s">
        <v>209</v>
      </c>
    </row>
    <row r="124" spans="1:47" s="2" customFormat="1" ht="11.25">
      <c r="A124" s="33"/>
      <c r="B124" s="34"/>
      <c r="C124" s="33"/>
      <c r="D124" s="152" t="s">
        <v>143</v>
      </c>
      <c r="E124" s="33"/>
      <c r="F124" s="153" t="s">
        <v>210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143</v>
      </c>
      <c r="AU124" s="18" t="s">
        <v>88</v>
      </c>
    </row>
    <row r="125" spans="2:51" s="13" customFormat="1" ht="11.25">
      <c r="B125" s="157"/>
      <c r="D125" s="158" t="s">
        <v>145</v>
      </c>
      <c r="E125" s="159" t="s">
        <v>3</v>
      </c>
      <c r="F125" s="160" t="s">
        <v>205</v>
      </c>
      <c r="H125" s="161">
        <v>13.5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145</v>
      </c>
      <c r="AU125" s="159" t="s">
        <v>88</v>
      </c>
      <c r="AV125" s="13" t="s">
        <v>88</v>
      </c>
      <c r="AW125" s="13" t="s">
        <v>38</v>
      </c>
      <c r="AX125" s="13" t="s">
        <v>78</v>
      </c>
      <c r="AY125" s="159" t="s">
        <v>134</v>
      </c>
    </row>
    <row r="126" spans="1:65" s="2" customFormat="1" ht="33" customHeight="1">
      <c r="A126" s="33"/>
      <c r="B126" s="138"/>
      <c r="C126" s="139" t="s">
        <v>211</v>
      </c>
      <c r="D126" s="139" t="s">
        <v>136</v>
      </c>
      <c r="E126" s="140" t="s">
        <v>212</v>
      </c>
      <c r="F126" s="141" t="s">
        <v>213</v>
      </c>
      <c r="G126" s="142" t="s">
        <v>191</v>
      </c>
      <c r="H126" s="143">
        <v>13.5</v>
      </c>
      <c r="I126" s="144"/>
      <c r="J126" s="145">
        <f>ROUND(I126*H126,2)</f>
        <v>0</v>
      </c>
      <c r="K126" s="141" t="s">
        <v>140</v>
      </c>
      <c r="L126" s="34"/>
      <c r="M126" s="146" t="s">
        <v>3</v>
      </c>
      <c r="N126" s="147" t="s">
        <v>49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141</v>
      </c>
      <c r="AT126" s="150" t="s">
        <v>136</v>
      </c>
      <c r="AU126" s="150" t="s">
        <v>88</v>
      </c>
      <c r="AY126" s="18" t="s">
        <v>134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21</v>
      </c>
      <c r="BK126" s="151">
        <f>ROUND(I126*H126,2)</f>
        <v>0</v>
      </c>
      <c r="BL126" s="18" t="s">
        <v>141</v>
      </c>
      <c r="BM126" s="150" t="s">
        <v>214</v>
      </c>
    </row>
    <row r="127" spans="1:47" s="2" customFormat="1" ht="11.25">
      <c r="A127" s="33"/>
      <c r="B127" s="34"/>
      <c r="C127" s="33"/>
      <c r="D127" s="152" t="s">
        <v>143</v>
      </c>
      <c r="E127" s="33"/>
      <c r="F127" s="153" t="s">
        <v>215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143</v>
      </c>
      <c r="AU127" s="18" t="s">
        <v>88</v>
      </c>
    </row>
    <row r="128" spans="2:51" s="13" customFormat="1" ht="11.25">
      <c r="B128" s="157"/>
      <c r="D128" s="158" t="s">
        <v>145</v>
      </c>
      <c r="E128" s="159" t="s">
        <v>3</v>
      </c>
      <c r="F128" s="160" t="s">
        <v>216</v>
      </c>
      <c r="H128" s="161">
        <v>13.5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145</v>
      </c>
      <c r="AU128" s="159" t="s">
        <v>88</v>
      </c>
      <c r="AV128" s="13" t="s">
        <v>88</v>
      </c>
      <c r="AW128" s="13" t="s">
        <v>38</v>
      </c>
      <c r="AX128" s="13" t="s">
        <v>78</v>
      </c>
      <c r="AY128" s="159" t="s">
        <v>134</v>
      </c>
    </row>
    <row r="129" spans="1:65" s="2" customFormat="1" ht="37.9" customHeight="1">
      <c r="A129" s="33"/>
      <c r="B129" s="138"/>
      <c r="C129" s="139" t="s">
        <v>217</v>
      </c>
      <c r="D129" s="139" t="s">
        <v>136</v>
      </c>
      <c r="E129" s="140" t="s">
        <v>218</v>
      </c>
      <c r="F129" s="141" t="s">
        <v>219</v>
      </c>
      <c r="G129" s="142" t="s">
        <v>191</v>
      </c>
      <c r="H129" s="143">
        <v>176.575</v>
      </c>
      <c r="I129" s="144"/>
      <c r="J129" s="145">
        <f>ROUND(I129*H129,2)</f>
        <v>0</v>
      </c>
      <c r="K129" s="141" t="s">
        <v>140</v>
      </c>
      <c r="L129" s="34"/>
      <c r="M129" s="146" t="s">
        <v>3</v>
      </c>
      <c r="N129" s="147" t="s">
        <v>49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141</v>
      </c>
      <c r="AT129" s="150" t="s">
        <v>136</v>
      </c>
      <c r="AU129" s="150" t="s">
        <v>88</v>
      </c>
      <c r="AY129" s="18" t="s">
        <v>134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21</v>
      </c>
      <c r="BK129" s="151">
        <f>ROUND(I129*H129,2)</f>
        <v>0</v>
      </c>
      <c r="BL129" s="18" t="s">
        <v>141</v>
      </c>
      <c r="BM129" s="150" t="s">
        <v>220</v>
      </c>
    </row>
    <row r="130" spans="1:47" s="2" customFormat="1" ht="11.25">
      <c r="A130" s="33"/>
      <c r="B130" s="34"/>
      <c r="C130" s="33"/>
      <c r="D130" s="152" t="s">
        <v>143</v>
      </c>
      <c r="E130" s="33"/>
      <c r="F130" s="153" t="s">
        <v>221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143</v>
      </c>
      <c r="AU130" s="18" t="s">
        <v>88</v>
      </c>
    </row>
    <row r="131" spans="2:51" s="14" customFormat="1" ht="11.25">
      <c r="B131" s="166"/>
      <c r="D131" s="158" t="s">
        <v>145</v>
      </c>
      <c r="E131" s="167" t="s">
        <v>3</v>
      </c>
      <c r="F131" s="168" t="s">
        <v>222</v>
      </c>
      <c r="H131" s="167" t="s">
        <v>3</v>
      </c>
      <c r="I131" s="169"/>
      <c r="L131" s="166"/>
      <c r="M131" s="170"/>
      <c r="N131" s="171"/>
      <c r="O131" s="171"/>
      <c r="P131" s="171"/>
      <c r="Q131" s="171"/>
      <c r="R131" s="171"/>
      <c r="S131" s="171"/>
      <c r="T131" s="172"/>
      <c r="AT131" s="167" t="s">
        <v>145</v>
      </c>
      <c r="AU131" s="167" t="s">
        <v>88</v>
      </c>
      <c r="AV131" s="14" t="s">
        <v>21</v>
      </c>
      <c r="AW131" s="14" t="s">
        <v>38</v>
      </c>
      <c r="AX131" s="14" t="s">
        <v>78</v>
      </c>
      <c r="AY131" s="167" t="s">
        <v>134</v>
      </c>
    </row>
    <row r="132" spans="2:51" s="13" customFormat="1" ht="11.25">
      <c r="B132" s="157"/>
      <c r="D132" s="158" t="s">
        <v>145</v>
      </c>
      <c r="E132" s="159" t="s">
        <v>3</v>
      </c>
      <c r="F132" s="160" t="s">
        <v>223</v>
      </c>
      <c r="H132" s="161">
        <v>151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145</v>
      </c>
      <c r="AU132" s="159" t="s">
        <v>88</v>
      </c>
      <c r="AV132" s="13" t="s">
        <v>88</v>
      </c>
      <c r="AW132" s="13" t="s">
        <v>38</v>
      </c>
      <c r="AX132" s="13" t="s">
        <v>78</v>
      </c>
      <c r="AY132" s="159" t="s">
        <v>134</v>
      </c>
    </row>
    <row r="133" spans="2:51" s="13" customFormat="1" ht="11.25">
      <c r="B133" s="157"/>
      <c r="D133" s="158" t="s">
        <v>145</v>
      </c>
      <c r="E133" s="159" t="s">
        <v>3</v>
      </c>
      <c r="F133" s="160" t="s">
        <v>224</v>
      </c>
      <c r="H133" s="161">
        <v>13.5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145</v>
      </c>
      <c r="AU133" s="159" t="s">
        <v>88</v>
      </c>
      <c r="AV133" s="13" t="s">
        <v>88</v>
      </c>
      <c r="AW133" s="13" t="s">
        <v>38</v>
      </c>
      <c r="AX133" s="13" t="s">
        <v>78</v>
      </c>
      <c r="AY133" s="159" t="s">
        <v>134</v>
      </c>
    </row>
    <row r="134" spans="2:51" s="14" customFormat="1" ht="11.25">
      <c r="B134" s="166"/>
      <c r="D134" s="158" t="s">
        <v>145</v>
      </c>
      <c r="E134" s="167" t="s">
        <v>3</v>
      </c>
      <c r="F134" s="168" t="s">
        <v>225</v>
      </c>
      <c r="H134" s="167" t="s">
        <v>3</v>
      </c>
      <c r="I134" s="169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145</v>
      </c>
      <c r="AU134" s="167" t="s">
        <v>88</v>
      </c>
      <c r="AV134" s="14" t="s">
        <v>21</v>
      </c>
      <c r="AW134" s="14" t="s">
        <v>38</v>
      </c>
      <c r="AX134" s="14" t="s">
        <v>78</v>
      </c>
      <c r="AY134" s="167" t="s">
        <v>134</v>
      </c>
    </row>
    <row r="135" spans="2:51" s="13" customFormat="1" ht="11.25">
      <c r="B135" s="157"/>
      <c r="D135" s="158" t="s">
        <v>145</v>
      </c>
      <c r="E135" s="159" t="s">
        <v>3</v>
      </c>
      <c r="F135" s="160" t="s">
        <v>226</v>
      </c>
      <c r="H135" s="161">
        <v>12.075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145</v>
      </c>
      <c r="AU135" s="159" t="s">
        <v>88</v>
      </c>
      <c r="AV135" s="13" t="s">
        <v>88</v>
      </c>
      <c r="AW135" s="13" t="s">
        <v>38</v>
      </c>
      <c r="AX135" s="13" t="s">
        <v>78</v>
      </c>
      <c r="AY135" s="159" t="s">
        <v>134</v>
      </c>
    </row>
    <row r="136" spans="1:65" s="2" customFormat="1" ht="37.9" customHeight="1">
      <c r="A136" s="33"/>
      <c r="B136" s="138"/>
      <c r="C136" s="139" t="s">
        <v>9</v>
      </c>
      <c r="D136" s="139" t="s">
        <v>136</v>
      </c>
      <c r="E136" s="140" t="s">
        <v>227</v>
      </c>
      <c r="F136" s="141" t="s">
        <v>228</v>
      </c>
      <c r="G136" s="142" t="s">
        <v>191</v>
      </c>
      <c r="H136" s="143">
        <v>152.425</v>
      </c>
      <c r="I136" s="144"/>
      <c r="J136" s="145">
        <f>ROUND(I136*H136,2)</f>
        <v>0</v>
      </c>
      <c r="K136" s="141" t="s">
        <v>140</v>
      </c>
      <c r="L136" s="34"/>
      <c r="M136" s="146" t="s">
        <v>3</v>
      </c>
      <c r="N136" s="147" t="s">
        <v>49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141</v>
      </c>
      <c r="AT136" s="150" t="s">
        <v>136</v>
      </c>
      <c r="AU136" s="150" t="s">
        <v>88</v>
      </c>
      <c r="AY136" s="18" t="s">
        <v>134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21</v>
      </c>
      <c r="BK136" s="151">
        <f>ROUND(I136*H136,2)</f>
        <v>0</v>
      </c>
      <c r="BL136" s="18" t="s">
        <v>141</v>
      </c>
      <c r="BM136" s="150" t="s">
        <v>229</v>
      </c>
    </row>
    <row r="137" spans="1:47" s="2" customFormat="1" ht="11.25">
      <c r="A137" s="33"/>
      <c r="B137" s="34"/>
      <c r="C137" s="33"/>
      <c r="D137" s="152" t="s">
        <v>143</v>
      </c>
      <c r="E137" s="33"/>
      <c r="F137" s="153" t="s">
        <v>230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143</v>
      </c>
      <c r="AU137" s="18" t="s">
        <v>88</v>
      </c>
    </row>
    <row r="138" spans="2:51" s="14" customFormat="1" ht="11.25">
      <c r="B138" s="166"/>
      <c r="D138" s="158" t="s">
        <v>145</v>
      </c>
      <c r="E138" s="167" t="s">
        <v>3</v>
      </c>
      <c r="F138" s="168" t="s">
        <v>222</v>
      </c>
      <c r="H138" s="167" t="s">
        <v>3</v>
      </c>
      <c r="I138" s="169"/>
      <c r="L138" s="166"/>
      <c r="M138" s="170"/>
      <c r="N138" s="171"/>
      <c r="O138" s="171"/>
      <c r="P138" s="171"/>
      <c r="Q138" s="171"/>
      <c r="R138" s="171"/>
      <c r="S138" s="171"/>
      <c r="T138" s="172"/>
      <c r="AT138" s="167" t="s">
        <v>145</v>
      </c>
      <c r="AU138" s="167" t="s">
        <v>88</v>
      </c>
      <c r="AV138" s="14" t="s">
        <v>21</v>
      </c>
      <c r="AW138" s="14" t="s">
        <v>38</v>
      </c>
      <c r="AX138" s="14" t="s">
        <v>78</v>
      </c>
      <c r="AY138" s="167" t="s">
        <v>134</v>
      </c>
    </row>
    <row r="139" spans="2:51" s="13" customFormat="1" ht="11.25">
      <c r="B139" s="157"/>
      <c r="D139" s="158" t="s">
        <v>145</v>
      </c>
      <c r="E139" s="159" t="s">
        <v>3</v>
      </c>
      <c r="F139" s="160" t="s">
        <v>223</v>
      </c>
      <c r="H139" s="161">
        <v>151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145</v>
      </c>
      <c r="AU139" s="159" t="s">
        <v>88</v>
      </c>
      <c r="AV139" s="13" t="s">
        <v>88</v>
      </c>
      <c r="AW139" s="13" t="s">
        <v>38</v>
      </c>
      <c r="AX139" s="13" t="s">
        <v>78</v>
      </c>
      <c r="AY139" s="159" t="s">
        <v>134</v>
      </c>
    </row>
    <row r="140" spans="2:51" s="13" customFormat="1" ht="11.25">
      <c r="B140" s="157"/>
      <c r="D140" s="158" t="s">
        <v>145</v>
      </c>
      <c r="E140" s="159" t="s">
        <v>3</v>
      </c>
      <c r="F140" s="160" t="s">
        <v>224</v>
      </c>
      <c r="H140" s="161">
        <v>13.5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145</v>
      </c>
      <c r="AU140" s="159" t="s">
        <v>88</v>
      </c>
      <c r="AV140" s="13" t="s">
        <v>88</v>
      </c>
      <c r="AW140" s="13" t="s">
        <v>38</v>
      </c>
      <c r="AX140" s="13" t="s">
        <v>78</v>
      </c>
      <c r="AY140" s="159" t="s">
        <v>134</v>
      </c>
    </row>
    <row r="141" spans="2:51" s="14" customFormat="1" ht="11.25">
      <c r="B141" s="166"/>
      <c r="D141" s="158" t="s">
        <v>145</v>
      </c>
      <c r="E141" s="167" t="s">
        <v>3</v>
      </c>
      <c r="F141" s="168" t="s">
        <v>231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145</v>
      </c>
      <c r="AU141" s="167" t="s">
        <v>88</v>
      </c>
      <c r="AV141" s="14" t="s">
        <v>21</v>
      </c>
      <c r="AW141" s="14" t="s">
        <v>38</v>
      </c>
      <c r="AX141" s="14" t="s">
        <v>78</v>
      </c>
      <c r="AY141" s="167" t="s">
        <v>134</v>
      </c>
    </row>
    <row r="142" spans="2:51" s="13" customFormat="1" ht="11.25">
      <c r="B142" s="157"/>
      <c r="D142" s="158" t="s">
        <v>145</v>
      </c>
      <c r="E142" s="159" t="s">
        <v>3</v>
      </c>
      <c r="F142" s="160" t="s">
        <v>232</v>
      </c>
      <c r="H142" s="161">
        <v>-12.075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145</v>
      </c>
      <c r="AU142" s="159" t="s">
        <v>88</v>
      </c>
      <c r="AV142" s="13" t="s">
        <v>88</v>
      </c>
      <c r="AW142" s="13" t="s">
        <v>38</v>
      </c>
      <c r="AX142" s="13" t="s">
        <v>78</v>
      </c>
      <c r="AY142" s="159" t="s">
        <v>134</v>
      </c>
    </row>
    <row r="143" spans="1:65" s="2" customFormat="1" ht="24.2" customHeight="1">
      <c r="A143" s="33"/>
      <c r="B143" s="138"/>
      <c r="C143" s="139" t="s">
        <v>233</v>
      </c>
      <c r="D143" s="139" t="s">
        <v>136</v>
      </c>
      <c r="E143" s="140" t="s">
        <v>234</v>
      </c>
      <c r="F143" s="141" t="s">
        <v>235</v>
      </c>
      <c r="G143" s="142" t="s">
        <v>191</v>
      </c>
      <c r="H143" s="143">
        <v>164.5</v>
      </c>
      <c r="I143" s="144"/>
      <c r="J143" s="145">
        <f>ROUND(I143*H143,2)</f>
        <v>0</v>
      </c>
      <c r="K143" s="141" t="s">
        <v>140</v>
      </c>
      <c r="L143" s="34"/>
      <c r="M143" s="146" t="s">
        <v>3</v>
      </c>
      <c r="N143" s="147" t="s">
        <v>49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141</v>
      </c>
      <c r="AT143" s="150" t="s">
        <v>136</v>
      </c>
      <c r="AU143" s="150" t="s">
        <v>88</v>
      </c>
      <c r="AY143" s="18" t="s">
        <v>134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21</v>
      </c>
      <c r="BK143" s="151">
        <f>ROUND(I143*H143,2)</f>
        <v>0</v>
      </c>
      <c r="BL143" s="18" t="s">
        <v>141</v>
      </c>
      <c r="BM143" s="150" t="s">
        <v>236</v>
      </c>
    </row>
    <row r="144" spans="1:47" s="2" customFormat="1" ht="11.25">
      <c r="A144" s="33"/>
      <c r="B144" s="34"/>
      <c r="C144" s="33"/>
      <c r="D144" s="152" t="s">
        <v>143</v>
      </c>
      <c r="E144" s="33"/>
      <c r="F144" s="153" t="s">
        <v>237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143</v>
      </c>
      <c r="AU144" s="18" t="s">
        <v>88</v>
      </c>
    </row>
    <row r="145" spans="2:51" s="14" customFormat="1" ht="11.25">
      <c r="B145" s="166"/>
      <c r="D145" s="158" t="s">
        <v>145</v>
      </c>
      <c r="E145" s="167" t="s">
        <v>3</v>
      </c>
      <c r="F145" s="168" t="s">
        <v>225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145</v>
      </c>
      <c r="AU145" s="167" t="s">
        <v>88</v>
      </c>
      <c r="AV145" s="14" t="s">
        <v>21</v>
      </c>
      <c r="AW145" s="14" t="s">
        <v>38</v>
      </c>
      <c r="AX145" s="14" t="s">
        <v>78</v>
      </c>
      <c r="AY145" s="167" t="s">
        <v>134</v>
      </c>
    </row>
    <row r="146" spans="2:51" s="13" customFormat="1" ht="11.25">
      <c r="B146" s="157"/>
      <c r="D146" s="158" t="s">
        <v>145</v>
      </c>
      <c r="E146" s="159" t="s">
        <v>3</v>
      </c>
      <c r="F146" s="160" t="s">
        <v>226</v>
      </c>
      <c r="H146" s="161">
        <v>12.075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145</v>
      </c>
      <c r="AU146" s="159" t="s">
        <v>88</v>
      </c>
      <c r="AV146" s="13" t="s">
        <v>88</v>
      </c>
      <c r="AW146" s="13" t="s">
        <v>38</v>
      </c>
      <c r="AX146" s="13" t="s">
        <v>78</v>
      </c>
      <c r="AY146" s="159" t="s">
        <v>134</v>
      </c>
    </row>
    <row r="147" spans="2:51" s="13" customFormat="1" ht="11.25">
      <c r="B147" s="157"/>
      <c r="D147" s="158" t="s">
        <v>145</v>
      </c>
      <c r="E147" s="159" t="s">
        <v>3</v>
      </c>
      <c r="F147" s="160" t="s">
        <v>238</v>
      </c>
      <c r="H147" s="161">
        <v>152.425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145</v>
      </c>
      <c r="AU147" s="159" t="s">
        <v>88</v>
      </c>
      <c r="AV147" s="13" t="s">
        <v>88</v>
      </c>
      <c r="AW147" s="13" t="s">
        <v>38</v>
      </c>
      <c r="AX147" s="13" t="s">
        <v>78</v>
      </c>
      <c r="AY147" s="159" t="s">
        <v>134</v>
      </c>
    </row>
    <row r="148" spans="1:65" s="2" customFormat="1" ht="24.2" customHeight="1">
      <c r="A148" s="33"/>
      <c r="B148" s="138"/>
      <c r="C148" s="139" t="s">
        <v>239</v>
      </c>
      <c r="D148" s="139" t="s">
        <v>136</v>
      </c>
      <c r="E148" s="140" t="s">
        <v>240</v>
      </c>
      <c r="F148" s="141" t="s">
        <v>241</v>
      </c>
      <c r="G148" s="142" t="s">
        <v>242</v>
      </c>
      <c r="H148" s="143">
        <v>281.986</v>
      </c>
      <c r="I148" s="144"/>
      <c r="J148" s="145">
        <f>ROUND(I148*H148,2)</f>
        <v>0</v>
      </c>
      <c r="K148" s="141" t="s">
        <v>140</v>
      </c>
      <c r="L148" s="34"/>
      <c r="M148" s="146" t="s">
        <v>3</v>
      </c>
      <c r="N148" s="147" t="s">
        <v>49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141</v>
      </c>
      <c r="AT148" s="150" t="s">
        <v>136</v>
      </c>
      <c r="AU148" s="150" t="s">
        <v>88</v>
      </c>
      <c r="AY148" s="18" t="s">
        <v>134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21</v>
      </c>
      <c r="BK148" s="151">
        <f>ROUND(I148*H148,2)</f>
        <v>0</v>
      </c>
      <c r="BL148" s="18" t="s">
        <v>141</v>
      </c>
      <c r="BM148" s="150" t="s">
        <v>243</v>
      </c>
    </row>
    <row r="149" spans="1:47" s="2" customFormat="1" ht="11.25">
      <c r="A149" s="33"/>
      <c r="B149" s="34"/>
      <c r="C149" s="33"/>
      <c r="D149" s="152" t="s">
        <v>143</v>
      </c>
      <c r="E149" s="33"/>
      <c r="F149" s="153" t="s">
        <v>244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143</v>
      </c>
      <c r="AU149" s="18" t="s">
        <v>88</v>
      </c>
    </row>
    <row r="150" spans="2:51" s="13" customFormat="1" ht="11.25">
      <c r="B150" s="157"/>
      <c r="D150" s="158" t="s">
        <v>145</v>
      </c>
      <c r="E150" s="159" t="s">
        <v>3</v>
      </c>
      <c r="F150" s="160" t="s">
        <v>245</v>
      </c>
      <c r="H150" s="161">
        <v>281.986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145</v>
      </c>
      <c r="AU150" s="159" t="s">
        <v>88</v>
      </c>
      <c r="AV150" s="13" t="s">
        <v>88</v>
      </c>
      <c r="AW150" s="13" t="s">
        <v>38</v>
      </c>
      <c r="AX150" s="13" t="s">
        <v>78</v>
      </c>
      <c r="AY150" s="159" t="s">
        <v>134</v>
      </c>
    </row>
    <row r="151" spans="1:65" s="2" customFormat="1" ht="24.2" customHeight="1">
      <c r="A151" s="33"/>
      <c r="B151" s="138"/>
      <c r="C151" s="139" t="s">
        <v>246</v>
      </c>
      <c r="D151" s="139" t="s">
        <v>136</v>
      </c>
      <c r="E151" s="140" t="s">
        <v>247</v>
      </c>
      <c r="F151" s="141" t="s">
        <v>248</v>
      </c>
      <c r="G151" s="142" t="s">
        <v>191</v>
      </c>
      <c r="H151" s="143">
        <v>152.425</v>
      </c>
      <c r="I151" s="144"/>
      <c r="J151" s="145">
        <f>ROUND(I151*H151,2)</f>
        <v>0</v>
      </c>
      <c r="K151" s="141" t="s">
        <v>140</v>
      </c>
      <c r="L151" s="34"/>
      <c r="M151" s="146" t="s">
        <v>3</v>
      </c>
      <c r="N151" s="147" t="s">
        <v>49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141</v>
      </c>
      <c r="AT151" s="150" t="s">
        <v>136</v>
      </c>
      <c r="AU151" s="150" t="s">
        <v>88</v>
      </c>
      <c r="AY151" s="18" t="s">
        <v>134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21</v>
      </c>
      <c r="BK151" s="151">
        <f>ROUND(I151*H151,2)</f>
        <v>0</v>
      </c>
      <c r="BL151" s="18" t="s">
        <v>141</v>
      </c>
      <c r="BM151" s="150" t="s">
        <v>249</v>
      </c>
    </row>
    <row r="152" spans="1:47" s="2" customFormat="1" ht="11.25">
      <c r="A152" s="33"/>
      <c r="B152" s="34"/>
      <c r="C152" s="33"/>
      <c r="D152" s="152" t="s">
        <v>143</v>
      </c>
      <c r="E152" s="33"/>
      <c r="F152" s="153" t="s">
        <v>250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143</v>
      </c>
      <c r="AU152" s="18" t="s">
        <v>88</v>
      </c>
    </row>
    <row r="153" spans="2:51" s="13" customFormat="1" ht="11.25">
      <c r="B153" s="157"/>
      <c r="D153" s="158" t="s">
        <v>145</v>
      </c>
      <c r="E153" s="159" t="s">
        <v>3</v>
      </c>
      <c r="F153" s="160" t="s">
        <v>251</v>
      </c>
      <c r="H153" s="161">
        <v>152.425</v>
      </c>
      <c r="I153" s="162"/>
      <c r="L153" s="157"/>
      <c r="M153" s="163"/>
      <c r="N153" s="164"/>
      <c r="O153" s="164"/>
      <c r="P153" s="164"/>
      <c r="Q153" s="164"/>
      <c r="R153" s="164"/>
      <c r="S153" s="164"/>
      <c r="T153" s="165"/>
      <c r="AT153" s="159" t="s">
        <v>145</v>
      </c>
      <c r="AU153" s="159" t="s">
        <v>88</v>
      </c>
      <c r="AV153" s="13" t="s">
        <v>88</v>
      </c>
      <c r="AW153" s="13" t="s">
        <v>38</v>
      </c>
      <c r="AX153" s="13" t="s">
        <v>78</v>
      </c>
      <c r="AY153" s="159" t="s">
        <v>134</v>
      </c>
    </row>
    <row r="154" spans="1:65" s="2" customFormat="1" ht="24.2" customHeight="1">
      <c r="A154" s="33"/>
      <c r="B154" s="138"/>
      <c r="C154" s="139" t="s">
        <v>252</v>
      </c>
      <c r="D154" s="139" t="s">
        <v>136</v>
      </c>
      <c r="E154" s="140" t="s">
        <v>253</v>
      </c>
      <c r="F154" s="141" t="s">
        <v>254</v>
      </c>
      <c r="G154" s="142" t="s">
        <v>191</v>
      </c>
      <c r="H154" s="143">
        <v>12.075</v>
      </c>
      <c r="I154" s="144"/>
      <c r="J154" s="145">
        <f>ROUND(I154*H154,2)</f>
        <v>0</v>
      </c>
      <c r="K154" s="141" t="s">
        <v>140</v>
      </c>
      <c r="L154" s="34"/>
      <c r="M154" s="146" t="s">
        <v>3</v>
      </c>
      <c r="N154" s="147" t="s">
        <v>49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141</v>
      </c>
      <c r="AT154" s="150" t="s">
        <v>136</v>
      </c>
      <c r="AU154" s="150" t="s">
        <v>88</v>
      </c>
      <c r="AY154" s="18" t="s">
        <v>134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21</v>
      </c>
      <c r="BK154" s="151">
        <f>ROUND(I154*H154,2)</f>
        <v>0</v>
      </c>
      <c r="BL154" s="18" t="s">
        <v>141</v>
      </c>
      <c r="BM154" s="150" t="s">
        <v>255</v>
      </c>
    </row>
    <row r="155" spans="1:47" s="2" customFormat="1" ht="11.25">
      <c r="A155" s="33"/>
      <c r="B155" s="34"/>
      <c r="C155" s="33"/>
      <c r="D155" s="152" t="s">
        <v>143</v>
      </c>
      <c r="E155" s="33"/>
      <c r="F155" s="153" t="s">
        <v>256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143</v>
      </c>
      <c r="AU155" s="18" t="s">
        <v>88</v>
      </c>
    </row>
    <row r="156" spans="2:51" s="13" customFormat="1" ht="11.25">
      <c r="B156" s="157"/>
      <c r="D156" s="158" t="s">
        <v>145</v>
      </c>
      <c r="E156" s="159" t="s">
        <v>3</v>
      </c>
      <c r="F156" s="160" t="s">
        <v>257</v>
      </c>
      <c r="H156" s="161">
        <v>12.075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145</v>
      </c>
      <c r="AU156" s="159" t="s">
        <v>88</v>
      </c>
      <c r="AV156" s="13" t="s">
        <v>88</v>
      </c>
      <c r="AW156" s="13" t="s">
        <v>38</v>
      </c>
      <c r="AX156" s="13" t="s">
        <v>78</v>
      </c>
      <c r="AY156" s="159" t="s">
        <v>134</v>
      </c>
    </row>
    <row r="157" spans="1:65" s="2" customFormat="1" ht="33" customHeight="1">
      <c r="A157" s="33"/>
      <c r="B157" s="138"/>
      <c r="C157" s="139" t="s">
        <v>258</v>
      </c>
      <c r="D157" s="139" t="s">
        <v>136</v>
      </c>
      <c r="E157" s="140" t="s">
        <v>259</v>
      </c>
      <c r="F157" s="141" t="s">
        <v>260</v>
      </c>
      <c r="G157" s="142" t="s">
        <v>139</v>
      </c>
      <c r="H157" s="143">
        <v>315</v>
      </c>
      <c r="I157" s="144"/>
      <c r="J157" s="145">
        <f>ROUND(I157*H157,2)</f>
        <v>0</v>
      </c>
      <c r="K157" s="141" t="s">
        <v>140</v>
      </c>
      <c r="L157" s="34"/>
      <c r="M157" s="146" t="s">
        <v>3</v>
      </c>
      <c r="N157" s="147" t="s">
        <v>49</v>
      </c>
      <c r="O157" s="54"/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141</v>
      </c>
      <c r="AT157" s="150" t="s">
        <v>136</v>
      </c>
      <c r="AU157" s="150" t="s">
        <v>88</v>
      </c>
      <c r="AY157" s="18" t="s">
        <v>134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21</v>
      </c>
      <c r="BK157" s="151">
        <f>ROUND(I157*H157,2)</f>
        <v>0</v>
      </c>
      <c r="BL157" s="18" t="s">
        <v>141</v>
      </c>
      <c r="BM157" s="150" t="s">
        <v>261</v>
      </c>
    </row>
    <row r="158" spans="1:47" s="2" customFormat="1" ht="11.25">
      <c r="A158" s="33"/>
      <c r="B158" s="34"/>
      <c r="C158" s="33"/>
      <c r="D158" s="152" t="s">
        <v>143</v>
      </c>
      <c r="E158" s="33"/>
      <c r="F158" s="153" t="s">
        <v>262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143</v>
      </c>
      <c r="AU158" s="18" t="s">
        <v>88</v>
      </c>
    </row>
    <row r="159" spans="1:65" s="2" customFormat="1" ht="21.75" customHeight="1">
      <c r="A159" s="33"/>
      <c r="B159" s="138"/>
      <c r="C159" s="139" t="s">
        <v>8</v>
      </c>
      <c r="D159" s="139" t="s">
        <v>136</v>
      </c>
      <c r="E159" s="140" t="s">
        <v>263</v>
      </c>
      <c r="F159" s="141" t="s">
        <v>264</v>
      </c>
      <c r="G159" s="142" t="s">
        <v>139</v>
      </c>
      <c r="H159" s="143">
        <v>315</v>
      </c>
      <c r="I159" s="144"/>
      <c r="J159" s="145">
        <f>ROUND(I159*H159,2)</f>
        <v>0</v>
      </c>
      <c r="K159" s="141" t="s">
        <v>140</v>
      </c>
      <c r="L159" s="34"/>
      <c r="M159" s="146" t="s">
        <v>3</v>
      </c>
      <c r="N159" s="147" t="s">
        <v>49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141</v>
      </c>
      <c r="AT159" s="150" t="s">
        <v>136</v>
      </c>
      <c r="AU159" s="150" t="s">
        <v>88</v>
      </c>
      <c r="AY159" s="18" t="s">
        <v>134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21</v>
      </c>
      <c r="BK159" s="151">
        <f>ROUND(I159*H159,2)</f>
        <v>0</v>
      </c>
      <c r="BL159" s="18" t="s">
        <v>141</v>
      </c>
      <c r="BM159" s="150" t="s">
        <v>265</v>
      </c>
    </row>
    <row r="160" spans="1:47" s="2" customFormat="1" ht="11.25">
      <c r="A160" s="33"/>
      <c r="B160" s="34"/>
      <c r="C160" s="33"/>
      <c r="D160" s="152" t="s">
        <v>143</v>
      </c>
      <c r="E160" s="33"/>
      <c r="F160" s="153" t="s">
        <v>266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143</v>
      </c>
      <c r="AU160" s="18" t="s">
        <v>88</v>
      </c>
    </row>
    <row r="161" spans="1:65" s="2" customFormat="1" ht="21.75" customHeight="1">
      <c r="A161" s="33"/>
      <c r="B161" s="138"/>
      <c r="C161" s="139" t="s">
        <v>267</v>
      </c>
      <c r="D161" s="139" t="s">
        <v>136</v>
      </c>
      <c r="E161" s="140" t="s">
        <v>268</v>
      </c>
      <c r="F161" s="141" t="s">
        <v>269</v>
      </c>
      <c r="G161" s="142" t="s">
        <v>139</v>
      </c>
      <c r="H161" s="143">
        <v>901</v>
      </c>
      <c r="I161" s="144"/>
      <c r="J161" s="145">
        <f>ROUND(I161*H161,2)</f>
        <v>0</v>
      </c>
      <c r="K161" s="141" t="s">
        <v>140</v>
      </c>
      <c r="L161" s="34"/>
      <c r="M161" s="146" t="s">
        <v>3</v>
      </c>
      <c r="N161" s="147" t="s">
        <v>49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141</v>
      </c>
      <c r="AT161" s="150" t="s">
        <v>136</v>
      </c>
      <c r="AU161" s="150" t="s">
        <v>88</v>
      </c>
      <c r="AY161" s="18" t="s">
        <v>134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21</v>
      </c>
      <c r="BK161" s="151">
        <f>ROUND(I161*H161,2)</f>
        <v>0</v>
      </c>
      <c r="BL161" s="18" t="s">
        <v>141</v>
      </c>
      <c r="BM161" s="150" t="s">
        <v>270</v>
      </c>
    </row>
    <row r="162" spans="1:47" s="2" customFormat="1" ht="11.25">
      <c r="A162" s="33"/>
      <c r="B162" s="34"/>
      <c r="C162" s="33"/>
      <c r="D162" s="152" t="s">
        <v>143</v>
      </c>
      <c r="E162" s="33"/>
      <c r="F162" s="153" t="s">
        <v>271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143</v>
      </c>
      <c r="AU162" s="18" t="s">
        <v>88</v>
      </c>
    </row>
    <row r="163" spans="2:63" s="12" customFormat="1" ht="22.9" customHeight="1">
      <c r="B163" s="125"/>
      <c r="D163" s="126" t="s">
        <v>77</v>
      </c>
      <c r="E163" s="136" t="s">
        <v>141</v>
      </c>
      <c r="F163" s="136" t="s">
        <v>272</v>
      </c>
      <c r="I163" s="128"/>
      <c r="J163" s="137">
        <f>BK163</f>
        <v>0</v>
      </c>
      <c r="L163" s="125"/>
      <c r="M163" s="130"/>
      <c r="N163" s="131"/>
      <c r="O163" s="131"/>
      <c r="P163" s="132">
        <f>SUM(P164:P166)</f>
        <v>0</v>
      </c>
      <c r="Q163" s="131"/>
      <c r="R163" s="132">
        <f>SUM(R164:R166)</f>
        <v>0</v>
      </c>
      <c r="S163" s="131"/>
      <c r="T163" s="133">
        <f>SUM(T164:T166)</f>
        <v>0</v>
      </c>
      <c r="AR163" s="126" t="s">
        <v>21</v>
      </c>
      <c r="AT163" s="134" t="s">
        <v>77</v>
      </c>
      <c r="AU163" s="134" t="s">
        <v>21</v>
      </c>
      <c r="AY163" s="126" t="s">
        <v>134</v>
      </c>
      <c r="BK163" s="135">
        <f>SUM(BK164:BK166)</f>
        <v>0</v>
      </c>
    </row>
    <row r="164" spans="1:65" s="2" customFormat="1" ht="16.5" customHeight="1">
      <c r="A164" s="33"/>
      <c r="B164" s="138"/>
      <c r="C164" s="139" t="s">
        <v>273</v>
      </c>
      <c r="D164" s="139" t="s">
        <v>136</v>
      </c>
      <c r="E164" s="140" t="s">
        <v>274</v>
      </c>
      <c r="F164" s="141" t="s">
        <v>275</v>
      </c>
      <c r="G164" s="142" t="s">
        <v>191</v>
      </c>
      <c r="H164" s="143">
        <v>0.9</v>
      </c>
      <c r="I164" s="144"/>
      <c r="J164" s="145">
        <f>ROUND(I164*H164,2)</f>
        <v>0</v>
      </c>
      <c r="K164" s="141" t="s">
        <v>140</v>
      </c>
      <c r="L164" s="34"/>
      <c r="M164" s="146" t="s">
        <v>3</v>
      </c>
      <c r="N164" s="147" t="s">
        <v>49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141</v>
      </c>
      <c r="AT164" s="150" t="s">
        <v>136</v>
      </c>
      <c r="AU164" s="150" t="s">
        <v>88</v>
      </c>
      <c r="AY164" s="18" t="s">
        <v>134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21</v>
      </c>
      <c r="BK164" s="151">
        <f>ROUND(I164*H164,2)</f>
        <v>0</v>
      </c>
      <c r="BL164" s="18" t="s">
        <v>141</v>
      </c>
      <c r="BM164" s="150" t="s">
        <v>276</v>
      </c>
    </row>
    <row r="165" spans="1:47" s="2" customFormat="1" ht="11.25">
      <c r="A165" s="33"/>
      <c r="B165" s="34"/>
      <c r="C165" s="33"/>
      <c r="D165" s="152" t="s">
        <v>143</v>
      </c>
      <c r="E165" s="33"/>
      <c r="F165" s="153" t="s">
        <v>277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143</v>
      </c>
      <c r="AU165" s="18" t="s">
        <v>88</v>
      </c>
    </row>
    <row r="166" spans="2:51" s="13" customFormat="1" ht="11.25">
      <c r="B166" s="157"/>
      <c r="D166" s="158" t="s">
        <v>145</v>
      </c>
      <c r="E166" s="159" t="s">
        <v>3</v>
      </c>
      <c r="F166" s="160" t="s">
        <v>278</v>
      </c>
      <c r="H166" s="161">
        <v>0.9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145</v>
      </c>
      <c r="AU166" s="159" t="s">
        <v>88</v>
      </c>
      <c r="AV166" s="13" t="s">
        <v>88</v>
      </c>
      <c r="AW166" s="13" t="s">
        <v>38</v>
      </c>
      <c r="AX166" s="13" t="s">
        <v>78</v>
      </c>
      <c r="AY166" s="159" t="s">
        <v>134</v>
      </c>
    </row>
    <row r="167" spans="2:63" s="12" customFormat="1" ht="22.9" customHeight="1">
      <c r="B167" s="125"/>
      <c r="D167" s="126" t="s">
        <v>77</v>
      </c>
      <c r="E167" s="136" t="s">
        <v>163</v>
      </c>
      <c r="F167" s="136" t="s">
        <v>279</v>
      </c>
      <c r="I167" s="128"/>
      <c r="J167" s="137">
        <f>BK167</f>
        <v>0</v>
      </c>
      <c r="L167" s="125"/>
      <c r="M167" s="130"/>
      <c r="N167" s="131"/>
      <c r="O167" s="131"/>
      <c r="P167" s="132">
        <f>SUM(P168:P191)</f>
        <v>0</v>
      </c>
      <c r="Q167" s="131"/>
      <c r="R167" s="132">
        <f>SUM(R168:R191)</f>
        <v>155.85804000000002</v>
      </c>
      <c r="S167" s="131"/>
      <c r="T167" s="133">
        <f>SUM(T168:T191)</f>
        <v>0</v>
      </c>
      <c r="AR167" s="126" t="s">
        <v>21</v>
      </c>
      <c r="AT167" s="134" t="s">
        <v>77</v>
      </c>
      <c r="AU167" s="134" t="s">
        <v>21</v>
      </c>
      <c r="AY167" s="126" t="s">
        <v>134</v>
      </c>
      <c r="BK167" s="135">
        <f>SUM(BK168:BK191)</f>
        <v>0</v>
      </c>
    </row>
    <row r="168" spans="1:65" s="2" customFormat="1" ht="16.5" customHeight="1">
      <c r="A168" s="33"/>
      <c r="B168" s="138"/>
      <c r="C168" s="139" t="s">
        <v>280</v>
      </c>
      <c r="D168" s="139" t="s">
        <v>136</v>
      </c>
      <c r="E168" s="140" t="s">
        <v>281</v>
      </c>
      <c r="F168" s="141" t="s">
        <v>282</v>
      </c>
      <c r="G168" s="142" t="s">
        <v>139</v>
      </c>
      <c r="H168" s="143">
        <v>714</v>
      </c>
      <c r="I168" s="144"/>
      <c r="J168" s="145">
        <f>ROUND(I168*H168,2)</f>
        <v>0</v>
      </c>
      <c r="K168" s="141" t="s">
        <v>140</v>
      </c>
      <c r="L168" s="34"/>
      <c r="M168" s="146" t="s">
        <v>3</v>
      </c>
      <c r="N168" s="147" t="s">
        <v>49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141</v>
      </c>
      <c r="AT168" s="150" t="s">
        <v>136</v>
      </c>
      <c r="AU168" s="150" t="s">
        <v>88</v>
      </c>
      <c r="AY168" s="18" t="s">
        <v>134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21</v>
      </c>
      <c r="BK168" s="151">
        <f>ROUND(I168*H168,2)</f>
        <v>0</v>
      </c>
      <c r="BL168" s="18" t="s">
        <v>141</v>
      </c>
      <c r="BM168" s="150" t="s">
        <v>283</v>
      </c>
    </row>
    <row r="169" spans="1:47" s="2" customFormat="1" ht="11.25">
      <c r="A169" s="33"/>
      <c r="B169" s="34"/>
      <c r="C169" s="33"/>
      <c r="D169" s="152" t="s">
        <v>143</v>
      </c>
      <c r="E169" s="33"/>
      <c r="F169" s="153" t="s">
        <v>284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143</v>
      </c>
      <c r="AU169" s="18" t="s">
        <v>88</v>
      </c>
    </row>
    <row r="170" spans="2:51" s="13" customFormat="1" ht="11.25">
      <c r="B170" s="157"/>
      <c r="D170" s="158" t="s">
        <v>145</v>
      </c>
      <c r="E170" s="159" t="s">
        <v>3</v>
      </c>
      <c r="F170" s="160" t="s">
        <v>285</v>
      </c>
      <c r="H170" s="161">
        <v>714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145</v>
      </c>
      <c r="AU170" s="159" t="s">
        <v>88</v>
      </c>
      <c r="AV170" s="13" t="s">
        <v>88</v>
      </c>
      <c r="AW170" s="13" t="s">
        <v>38</v>
      </c>
      <c r="AX170" s="13" t="s">
        <v>78</v>
      </c>
      <c r="AY170" s="159" t="s">
        <v>134</v>
      </c>
    </row>
    <row r="171" spans="1:65" s="2" customFormat="1" ht="24.2" customHeight="1">
      <c r="A171" s="33"/>
      <c r="B171" s="138"/>
      <c r="C171" s="139" t="s">
        <v>286</v>
      </c>
      <c r="D171" s="139" t="s">
        <v>136</v>
      </c>
      <c r="E171" s="140" t="s">
        <v>287</v>
      </c>
      <c r="F171" s="141" t="s">
        <v>288</v>
      </c>
      <c r="G171" s="142" t="s">
        <v>139</v>
      </c>
      <c r="H171" s="143">
        <v>187</v>
      </c>
      <c r="I171" s="144"/>
      <c r="J171" s="145">
        <f>ROUND(I171*H171,2)</f>
        <v>0</v>
      </c>
      <c r="K171" s="141" t="s">
        <v>140</v>
      </c>
      <c r="L171" s="34"/>
      <c r="M171" s="146" t="s">
        <v>3</v>
      </c>
      <c r="N171" s="147" t="s">
        <v>49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141</v>
      </c>
      <c r="AT171" s="150" t="s">
        <v>136</v>
      </c>
      <c r="AU171" s="150" t="s">
        <v>88</v>
      </c>
      <c r="AY171" s="18" t="s">
        <v>134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21</v>
      </c>
      <c r="BK171" s="151">
        <f>ROUND(I171*H171,2)</f>
        <v>0</v>
      </c>
      <c r="BL171" s="18" t="s">
        <v>141</v>
      </c>
      <c r="BM171" s="150" t="s">
        <v>289</v>
      </c>
    </row>
    <row r="172" spans="1:47" s="2" customFormat="1" ht="11.25">
      <c r="A172" s="33"/>
      <c r="B172" s="34"/>
      <c r="C172" s="33"/>
      <c r="D172" s="152" t="s">
        <v>143</v>
      </c>
      <c r="E172" s="33"/>
      <c r="F172" s="153" t="s">
        <v>290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143</v>
      </c>
      <c r="AU172" s="18" t="s">
        <v>88</v>
      </c>
    </row>
    <row r="173" spans="2:51" s="13" customFormat="1" ht="11.25">
      <c r="B173" s="157"/>
      <c r="D173" s="158" t="s">
        <v>145</v>
      </c>
      <c r="E173" s="159" t="s">
        <v>3</v>
      </c>
      <c r="F173" s="160" t="s">
        <v>291</v>
      </c>
      <c r="H173" s="161">
        <v>187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145</v>
      </c>
      <c r="AU173" s="159" t="s">
        <v>88</v>
      </c>
      <c r="AV173" s="13" t="s">
        <v>88</v>
      </c>
      <c r="AW173" s="13" t="s">
        <v>38</v>
      </c>
      <c r="AX173" s="13" t="s">
        <v>78</v>
      </c>
      <c r="AY173" s="159" t="s">
        <v>134</v>
      </c>
    </row>
    <row r="174" spans="1:65" s="2" customFormat="1" ht="16.5" customHeight="1">
      <c r="A174" s="33"/>
      <c r="B174" s="138"/>
      <c r="C174" s="139" t="s">
        <v>292</v>
      </c>
      <c r="D174" s="139" t="s">
        <v>136</v>
      </c>
      <c r="E174" s="140" t="s">
        <v>293</v>
      </c>
      <c r="F174" s="141" t="s">
        <v>294</v>
      </c>
      <c r="G174" s="142" t="s">
        <v>139</v>
      </c>
      <c r="H174" s="143">
        <v>187</v>
      </c>
      <c r="I174" s="144"/>
      <c r="J174" s="145">
        <f>ROUND(I174*H174,2)</f>
        <v>0</v>
      </c>
      <c r="K174" s="141" t="s">
        <v>140</v>
      </c>
      <c r="L174" s="34"/>
      <c r="M174" s="146" t="s">
        <v>3</v>
      </c>
      <c r="N174" s="147" t="s">
        <v>49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141</v>
      </c>
      <c r="AT174" s="150" t="s">
        <v>136</v>
      </c>
      <c r="AU174" s="150" t="s">
        <v>88</v>
      </c>
      <c r="AY174" s="18" t="s">
        <v>134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21</v>
      </c>
      <c r="BK174" s="151">
        <f>ROUND(I174*H174,2)</f>
        <v>0</v>
      </c>
      <c r="BL174" s="18" t="s">
        <v>141</v>
      </c>
      <c r="BM174" s="150" t="s">
        <v>295</v>
      </c>
    </row>
    <row r="175" spans="1:47" s="2" customFormat="1" ht="11.25">
      <c r="A175" s="33"/>
      <c r="B175" s="34"/>
      <c r="C175" s="33"/>
      <c r="D175" s="152" t="s">
        <v>143</v>
      </c>
      <c r="E175" s="33"/>
      <c r="F175" s="153" t="s">
        <v>296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143</v>
      </c>
      <c r="AU175" s="18" t="s">
        <v>88</v>
      </c>
    </row>
    <row r="176" spans="2:51" s="13" customFormat="1" ht="11.25">
      <c r="B176" s="157"/>
      <c r="D176" s="158" t="s">
        <v>145</v>
      </c>
      <c r="E176" s="159" t="s">
        <v>3</v>
      </c>
      <c r="F176" s="160" t="s">
        <v>297</v>
      </c>
      <c r="H176" s="161">
        <v>187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145</v>
      </c>
      <c r="AU176" s="159" t="s">
        <v>88</v>
      </c>
      <c r="AV176" s="13" t="s">
        <v>88</v>
      </c>
      <c r="AW176" s="13" t="s">
        <v>38</v>
      </c>
      <c r="AX176" s="13" t="s">
        <v>78</v>
      </c>
      <c r="AY176" s="159" t="s">
        <v>134</v>
      </c>
    </row>
    <row r="177" spans="1:65" s="2" customFormat="1" ht="16.5" customHeight="1">
      <c r="A177" s="33"/>
      <c r="B177" s="138"/>
      <c r="C177" s="139" t="s">
        <v>298</v>
      </c>
      <c r="D177" s="139" t="s">
        <v>136</v>
      </c>
      <c r="E177" s="140" t="s">
        <v>299</v>
      </c>
      <c r="F177" s="141" t="s">
        <v>300</v>
      </c>
      <c r="G177" s="142" t="s">
        <v>139</v>
      </c>
      <c r="H177" s="143">
        <v>187</v>
      </c>
      <c r="I177" s="144"/>
      <c r="J177" s="145">
        <f>ROUND(I177*H177,2)</f>
        <v>0</v>
      </c>
      <c r="K177" s="141" t="s">
        <v>140</v>
      </c>
      <c r="L177" s="34"/>
      <c r="M177" s="146" t="s">
        <v>3</v>
      </c>
      <c r="N177" s="147" t="s">
        <v>49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141</v>
      </c>
      <c r="AT177" s="150" t="s">
        <v>136</v>
      </c>
      <c r="AU177" s="150" t="s">
        <v>88</v>
      </c>
      <c r="AY177" s="18" t="s">
        <v>134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21</v>
      </c>
      <c r="BK177" s="151">
        <f>ROUND(I177*H177,2)</f>
        <v>0</v>
      </c>
      <c r="BL177" s="18" t="s">
        <v>141</v>
      </c>
      <c r="BM177" s="150" t="s">
        <v>301</v>
      </c>
    </row>
    <row r="178" spans="1:47" s="2" customFormat="1" ht="11.25">
      <c r="A178" s="33"/>
      <c r="B178" s="34"/>
      <c r="C178" s="33"/>
      <c r="D178" s="152" t="s">
        <v>143</v>
      </c>
      <c r="E178" s="33"/>
      <c r="F178" s="153" t="s">
        <v>302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143</v>
      </c>
      <c r="AU178" s="18" t="s">
        <v>88</v>
      </c>
    </row>
    <row r="179" spans="2:51" s="13" customFormat="1" ht="11.25">
      <c r="B179" s="157"/>
      <c r="D179" s="158" t="s">
        <v>145</v>
      </c>
      <c r="E179" s="159" t="s">
        <v>3</v>
      </c>
      <c r="F179" s="160" t="s">
        <v>297</v>
      </c>
      <c r="H179" s="161">
        <v>187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145</v>
      </c>
      <c r="AU179" s="159" t="s">
        <v>88</v>
      </c>
      <c r="AV179" s="13" t="s">
        <v>88</v>
      </c>
      <c r="AW179" s="13" t="s">
        <v>38</v>
      </c>
      <c r="AX179" s="13" t="s">
        <v>78</v>
      </c>
      <c r="AY179" s="159" t="s">
        <v>134</v>
      </c>
    </row>
    <row r="180" spans="1:65" s="2" customFormat="1" ht="21.75" customHeight="1">
      <c r="A180" s="33"/>
      <c r="B180" s="138"/>
      <c r="C180" s="139" t="s">
        <v>303</v>
      </c>
      <c r="D180" s="139" t="s">
        <v>136</v>
      </c>
      <c r="E180" s="140" t="s">
        <v>304</v>
      </c>
      <c r="F180" s="141" t="s">
        <v>305</v>
      </c>
      <c r="G180" s="142" t="s">
        <v>139</v>
      </c>
      <c r="H180" s="143">
        <v>187</v>
      </c>
      <c r="I180" s="144"/>
      <c r="J180" s="145">
        <f>ROUND(I180*H180,2)</f>
        <v>0</v>
      </c>
      <c r="K180" s="141" t="s">
        <v>140</v>
      </c>
      <c r="L180" s="34"/>
      <c r="M180" s="146" t="s">
        <v>3</v>
      </c>
      <c r="N180" s="147" t="s">
        <v>49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141</v>
      </c>
      <c r="AT180" s="150" t="s">
        <v>136</v>
      </c>
      <c r="AU180" s="150" t="s">
        <v>88</v>
      </c>
      <c r="AY180" s="18" t="s">
        <v>134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21</v>
      </c>
      <c r="BK180" s="151">
        <f>ROUND(I180*H180,2)</f>
        <v>0</v>
      </c>
      <c r="BL180" s="18" t="s">
        <v>141</v>
      </c>
      <c r="BM180" s="150" t="s">
        <v>306</v>
      </c>
    </row>
    <row r="181" spans="1:47" s="2" customFormat="1" ht="11.25">
      <c r="A181" s="33"/>
      <c r="B181" s="34"/>
      <c r="C181" s="33"/>
      <c r="D181" s="152" t="s">
        <v>143</v>
      </c>
      <c r="E181" s="33"/>
      <c r="F181" s="153" t="s">
        <v>307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143</v>
      </c>
      <c r="AU181" s="18" t="s">
        <v>88</v>
      </c>
    </row>
    <row r="182" spans="2:51" s="13" customFormat="1" ht="11.25">
      <c r="B182" s="157"/>
      <c r="D182" s="158" t="s">
        <v>145</v>
      </c>
      <c r="E182" s="159" t="s">
        <v>3</v>
      </c>
      <c r="F182" s="160" t="s">
        <v>308</v>
      </c>
      <c r="H182" s="161">
        <v>187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145</v>
      </c>
      <c r="AU182" s="159" t="s">
        <v>88</v>
      </c>
      <c r="AV182" s="13" t="s">
        <v>88</v>
      </c>
      <c r="AW182" s="13" t="s">
        <v>38</v>
      </c>
      <c r="AX182" s="13" t="s">
        <v>78</v>
      </c>
      <c r="AY182" s="159" t="s">
        <v>134</v>
      </c>
    </row>
    <row r="183" spans="1:65" s="2" customFormat="1" ht="24.2" customHeight="1">
      <c r="A183" s="33"/>
      <c r="B183" s="138"/>
      <c r="C183" s="139" t="s">
        <v>309</v>
      </c>
      <c r="D183" s="139" t="s">
        <v>136</v>
      </c>
      <c r="E183" s="140" t="s">
        <v>310</v>
      </c>
      <c r="F183" s="141" t="s">
        <v>311</v>
      </c>
      <c r="G183" s="142" t="s">
        <v>139</v>
      </c>
      <c r="H183" s="143">
        <v>187</v>
      </c>
      <c r="I183" s="144"/>
      <c r="J183" s="145">
        <f>ROUND(I183*H183,2)</f>
        <v>0</v>
      </c>
      <c r="K183" s="141" t="s">
        <v>140</v>
      </c>
      <c r="L183" s="34"/>
      <c r="M183" s="146" t="s">
        <v>3</v>
      </c>
      <c r="N183" s="147" t="s">
        <v>49</v>
      </c>
      <c r="O183" s="54"/>
      <c r="P183" s="148">
        <f>O183*H183</f>
        <v>0</v>
      </c>
      <c r="Q183" s="148">
        <v>0.0066</v>
      </c>
      <c r="R183" s="148">
        <f>Q183*H183</f>
        <v>1.2342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141</v>
      </c>
      <c r="AT183" s="150" t="s">
        <v>136</v>
      </c>
      <c r="AU183" s="150" t="s">
        <v>88</v>
      </c>
      <c r="AY183" s="18" t="s">
        <v>134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21</v>
      </c>
      <c r="BK183" s="151">
        <f>ROUND(I183*H183,2)</f>
        <v>0</v>
      </c>
      <c r="BL183" s="18" t="s">
        <v>141</v>
      </c>
      <c r="BM183" s="150" t="s">
        <v>312</v>
      </c>
    </row>
    <row r="184" spans="1:47" s="2" customFormat="1" ht="11.25">
      <c r="A184" s="33"/>
      <c r="B184" s="34"/>
      <c r="C184" s="33"/>
      <c r="D184" s="152" t="s">
        <v>143</v>
      </c>
      <c r="E184" s="33"/>
      <c r="F184" s="153" t="s">
        <v>313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143</v>
      </c>
      <c r="AU184" s="18" t="s">
        <v>88</v>
      </c>
    </row>
    <row r="185" spans="2:51" s="13" customFormat="1" ht="11.25">
      <c r="B185" s="157"/>
      <c r="D185" s="158" t="s">
        <v>145</v>
      </c>
      <c r="E185" s="159" t="s">
        <v>3</v>
      </c>
      <c r="F185" s="160" t="s">
        <v>308</v>
      </c>
      <c r="H185" s="161">
        <v>187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145</v>
      </c>
      <c r="AU185" s="159" t="s">
        <v>88</v>
      </c>
      <c r="AV185" s="13" t="s">
        <v>88</v>
      </c>
      <c r="AW185" s="13" t="s">
        <v>38</v>
      </c>
      <c r="AX185" s="13" t="s">
        <v>78</v>
      </c>
      <c r="AY185" s="159" t="s">
        <v>134</v>
      </c>
    </row>
    <row r="186" spans="1:65" s="2" customFormat="1" ht="37.9" customHeight="1">
      <c r="A186" s="33"/>
      <c r="B186" s="138"/>
      <c r="C186" s="139" t="s">
        <v>314</v>
      </c>
      <c r="D186" s="139" t="s">
        <v>136</v>
      </c>
      <c r="E186" s="140" t="s">
        <v>315</v>
      </c>
      <c r="F186" s="141" t="s">
        <v>316</v>
      </c>
      <c r="G186" s="142" t="s">
        <v>139</v>
      </c>
      <c r="H186" s="143">
        <v>714</v>
      </c>
      <c r="I186" s="144"/>
      <c r="J186" s="145">
        <f>ROUND(I186*H186,2)</f>
        <v>0</v>
      </c>
      <c r="K186" s="141" t="s">
        <v>140</v>
      </c>
      <c r="L186" s="34"/>
      <c r="M186" s="146" t="s">
        <v>3</v>
      </c>
      <c r="N186" s="147" t="s">
        <v>49</v>
      </c>
      <c r="O186" s="54"/>
      <c r="P186" s="148">
        <f>O186*H186</f>
        <v>0</v>
      </c>
      <c r="Q186" s="148">
        <v>0.08425</v>
      </c>
      <c r="R186" s="148">
        <f>Q186*H186</f>
        <v>60.154500000000006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141</v>
      </c>
      <c r="AT186" s="150" t="s">
        <v>136</v>
      </c>
      <c r="AU186" s="150" t="s">
        <v>88</v>
      </c>
      <c r="AY186" s="18" t="s">
        <v>134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21</v>
      </c>
      <c r="BK186" s="151">
        <f>ROUND(I186*H186,2)</f>
        <v>0</v>
      </c>
      <c r="BL186" s="18" t="s">
        <v>141</v>
      </c>
      <c r="BM186" s="150" t="s">
        <v>317</v>
      </c>
    </row>
    <row r="187" spans="1:47" s="2" customFormat="1" ht="11.25">
      <c r="A187" s="33"/>
      <c r="B187" s="34"/>
      <c r="C187" s="33"/>
      <c r="D187" s="152" t="s">
        <v>143</v>
      </c>
      <c r="E187" s="33"/>
      <c r="F187" s="153" t="s">
        <v>318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143</v>
      </c>
      <c r="AU187" s="18" t="s">
        <v>88</v>
      </c>
    </row>
    <row r="188" spans="2:51" s="13" customFormat="1" ht="11.25">
      <c r="B188" s="157"/>
      <c r="D188" s="158" t="s">
        <v>145</v>
      </c>
      <c r="E188" s="159" t="s">
        <v>3</v>
      </c>
      <c r="F188" s="160" t="s">
        <v>285</v>
      </c>
      <c r="H188" s="161">
        <v>714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145</v>
      </c>
      <c r="AU188" s="159" t="s">
        <v>88</v>
      </c>
      <c r="AV188" s="13" t="s">
        <v>88</v>
      </c>
      <c r="AW188" s="13" t="s">
        <v>38</v>
      </c>
      <c r="AX188" s="13" t="s">
        <v>78</v>
      </c>
      <c r="AY188" s="159" t="s">
        <v>134</v>
      </c>
    </row>
    <row r="189" spans="1:65" s="2" customFormat="1" ht="16.5" customHeight="1">
      <c r="A189" s="33"/>
      <c r="B189" s="138"/>
      <c r="C189" s="173" t="s">
        <v>319</v>
      </c>
      <c r="D189" s="173" t="s">
        <v>320</v>
      </c>
      <c r="E189" s="174" t="s">
        <v>321</v>
      </c>
      <c r="F189" s="175" t="s">
        <v>322</v>
      </c>
      <c r="G189" s="176" t="s">
        <v>139</v>
      </c>
      <c r="H189" s="177">
        <v>721.14</v>
      </c>
      <c r="I189" s="178"/>
      <c r="J189" s="179">
        <f>ROUND(I189*H189,2)</f>
        <v>0</v>
      </c>
      <c r="K189" s="175" t="s">
        <v>140</v>
      </c>
      <c r="L189" s="180"/>
      <c r="M189" s="181" t="s">
        <v>3</v>
      </c>
      <c r="N189" s="182" t="s">
        <v>49</v>
      </c>
      <c r="O189" s="54"/>
      <c r="P189" s="148">
        <f>O189*H189</f>
        <v>0</v>
      </c>
      <c r="Q189" s="148">
        <v>0.131</v>
      </c>
      <c r="R189" s="148">
        <f>Q189*H189</f>
        <v>94.46934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182</v>
      </c>
      <c r="AT189" s="150" t="s">
        <v>320</v>
      </c>
      <c r="AU189" s="150" t="s">
        <v>88</v>
      </c>
      <c r="AY189" s="18" t="s">
        <v>134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21</v>
      </c>
      <c r="BK189" s="151">
        <f>ROUND(I189*H189,2)</f>
        <v>0</v>
      </c>
      <c r="BL189" s="18" t="s">
        <v>141</v>
      </c>
      <c r="BM189" s="150" t="s">
        <v>323</v>
      </c>
    </row>
    <row r="190" spans="1:47" s="2" customFormat="1" ht="11.25">
      <c r="A190" s="33"/>
      <c r="B190" s="34"/>
      <c r="C190" s="33"/>
      <c r="D190" s="152" t="s">
        <v>143</v>
      </c>
      <c r="E190" s="33"/>
      <c r="F190" s="153" t="s">
        <v>324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143</v>
      </c>
      <c r="AU190" s="18" t="s">
        <v>88</v>
      </c>
    </row>
    <row r="191" spans="2:51" s="13" customFormat="1" ht="11.25">
      <c r="B191" s="157"/>
      <c r="D191" s="158" t="s">
        <v>145</v>
      </c>
      <c r="E191" s="159" t="s">
        <v>3</v>
      </c>
      <c r="F191" s="160" t="s">
        <v>325</v>
      </c>
      <c r="H191" s="161">
        <v>721.14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145</v>
      </c>
      <c r="AU191" s="159" t="s">
        <v>88</v>
      </c>
      <c r="AV191" s="13" t="s">
        <v>88</v>
      </c>
      <c r="AW191" s="13" t="s">
        <v>38</v>
      </c>
      <c r="AX191" s="13" t="s">
        <v>78</v>
      </c>
      <c r="AY191" s="159" t="s">
        <v>134</v>
      </c>
    </row>
    <row r="192" spans="2:63" s="12" customFormat="1" ht="34.5" customHeight="1">
      <c r="B192" s="125"/>
      <c r="D192" s="126" t="s">
        <v>77</v>
      </c>
      <c r="E192" s="136" t="s">
        <v>182</v>
      </c>
      <c r="F192" s="136" t="s">
        <v>326</v>
      </c>
      <c r="I192" s="128"/>
      <c r="J192" s="137">
        <f>BK192</f>
        <v>0</v>
      </c>
      <c r="L192" s="125"/>
      <c r="M192" s="130"/>
      <c r="N192" s="131"/>
      <c r="O192" s="131"/>
      <c r="P192" s="132">
        <f>SUM(P193:P228)</f>
        <v>0</v>
      </c>
      <c r="Q192" s="131"/>
      <c r="R192" s="132">
        <f>SUM(R193:R228)</f>
        <v>3.39696</v>
      </c>
      <c r="S192" s="131"/>
      <c r="T192" s="133">
        <f>SUM(T193:T228)</f>
        <v>0</v>
      </c>
      <c r="AR192" s="126" t="s">
        <v>21</v>
      </c>
      <c r="AT192" s="134" t="s">
        <v>77</v>
      </c>
      <c r="AU192" s="134" t="s">
        <v>21</v>
      </c>
      <c r="AY192" s="126" t="s">
        <v>134</v>
      </c>
      <c r="BK192" s="135">
        <f>SUM(BK193:BK228)</f>
        <v>0</v>
      </c>
    </row>
    <row r="193" spans="1:65" s="2" customFormat="1" ht="21.75" customHeight="1">
      <c r="A193" s="33"/>
      <c r="B193" s="138"/>
      <c r="C193" s="139" t="s">
        <v>327</v>
      </c>
      <c r="D193" s="139" t="s">
        <v>136</v>
      </c>
      <c r="E193" s="140" t="s">
        <v>328</v>
      </c>
      <c r="F193" s="141" t="s">
        <v>329</v>
      </c>
      <c r="G193" s="142" t="s">
        <v>330</v>
      </c>
      <c r="H193" s="143">
        <v>4</v>
      </c>
      <c r="I193" s="144"/>
      <c r="J193" s="145">
        <f>ROUND(I193*H193,2)</f>
        <v>0</v>
      </c>
      <c r="K193" s="141" t="s">
        <v>140</v>
      </c>
      <c r="L193" s="34"/>
      <c r="M193" s="146" t="s">
        <v>3</v>
      </c>
      <c r="N193" s="147" t="s">
        <v>49</v>
      </c>
      <c r="O193" s="54"/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141</v>
      </c>
      <c r="AT193" s="150" t="s">
        <v>136</v>
      </c>
      <c r="AU193" s="150" t="s">
        <v>88</v>
      </c>
      <c r="AY193" s="18" t="s">
        <v>134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21</v>
      </c>
      <c r="BK193" s="151">
        <f>ROUND(I193*H193,2)</f>
        <v>0</v>
      </c>
      <c r="BL193" s="18" t="s">
        <v>141</v>
      </c>
      <c r="BM193" s="150" t="s">
        <v>331</v>
      </c>
    </row>
    <row r="194" spans="1:47" s="2" customFormat="1" ht="11.25">
      <c r="A194" s="33"/>
      <c r="B194" s="34"/>
      <c r="C194" s="33"/>
      <c r="D194" s="152" t="s">
        <v>143</v>
      </c>
      <c r="E194" s="33"/>
      <c r="F194" s="153" t="s">
        <v>332</v>
      </c>
      <c r="G194" s="33"/>
      <c r="H194" s="33"/>
      <c r="I194" s="154"/>
      <c r="J194" s="33"/>
      <c r="K194" s="33"/>
      <c r="L194" s="34"/>
      <c r="M194" s="155"/>
      <c r="N194" s="156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143</v>
      </c>
      <c r="AU194" s="18" t="s">
        <v>88</v>
      </c>
    </row>
    <row r="195" spans="2:51" s="13" customFormat="1" ht="11.25">
      <c r="B195" s="157"/>
      <c r="D195" s="158" t="s">
        <v>145</v>
      </c>
      <c r="E195" s="159" t="s">
        <v>3</v>
      </c>
      <c r="F195" s="160" t="s">
        <v>333</v>
      </c>
      <c r="H195" s="161">
        <v>4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145</v>
      </c>
      <c r="AU195" s="159" t="s">
        <v>88</v>
      </c>
      <c r="AV195" s="13" t="s">
        <v>88</v>
      </c>
      <c r="AW195" s="13" t="s">
        <v>38</v>
      </c>
      <c r="AX195" s="13" t="s">
        <v>78</v>
      </c>
      <c r="AY195" s="159" t="s">
        <v>134</v>
      </c>
    </row>
    <row r="196" spans="1:65" s="2" customFormat="1" ht="16.5" customHeight="1">
      <c r="A196" s="33"/>
      <c r="B196" s="138"/>
      <c r="C196" s="173" t="s">
        <v>334</v>
      </c>
      <c r="D196" s="173" t="s">
        <v>320</v>
      </c>
      <c r="E196" s="174" t="s">
        <v>335</v>
      </c>
      <c r="F196" s="175" t="s">
        <v>336</v>
      </c>
      <c r="G196" s="176" t="s">
        <v>330</v>
      </c>
      <c r="H196" s="177">
        <v>4</v>
      </c>
      <c r="I196" s="178"/>
      <c r="J196" s="179">
        <f>ROUND(I196*H196,2)</f>
        <v>0</v>
      </c>
      <c r="K196" s="175" t="s">
        <v>140</v>
      </c>
      <c r="L196" s="180"/>
      <c r="M196" s="181" t="s">
        <v>3</v>
      </c>
      <c r="N196" s="182" t="s">
        <v>49</v>
      </c>
      <c r="O196" s="54"/>
      <c r="P196" s="148">
        <f>O196*H196</f>
        <v>0</v>
      </c>
      <c r="Q196" s="148">
        <v>0.0012</v>
      </c>
      <c r="R196" s="148">
        <f>Q196*H196</f>
        <v>0.0048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182</v>
      </c>
      <c r="AT196" s="150" t="s">
        <v>320</v>
      </c>
      <c r="AU196" s="150" t="s">
        <v>88</v>
      </c>
      <c r="AY196" s="18" t="s">
        <v>134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21</v>
      </c>
      <c r="BK196" s="151">
        <f>ROUND(I196*H196,2)</f>
        <v>0</v>
      </c>
      <c r="BL196" s="18" t="s">
        <v>141</v>
      </c>
      <c r="BM196" s="150" t="s">
        <v>337</v>
      </c>
    </row>
    <row r="197" spans="1:47" s="2" customFormat="1" ht="11.25">
      <c r="A197" s="33"/>
      <c r="B197" s="34"/>
      <c r="C197" s="33"/>
      <c r="D197" s="152" t="s">
        <v>143</v>
      </c>
      <c r="E197" s="33"/>
      <c r="F197" s="153" t="s">
        <v>338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143</v>
      </c>
      <c r="AU197" s="18" t="s">
        <v>88</v>
      </c>
    </row>
    <row r="198" spans="1:65" s="2" customFormat="1" ht="16.5" customHeight="1">
      <c r="A198" s="33"/>
      <c r="B198" s="138"/>
      <c r="C198" s="139" t="s">
        <v>339</v>
      </c>
      <c r="D198" s="139" t="s">
        <v>136</v>
      </c>
      <c r="E198" s="140" t="s">
        <v>340</v>
      </c>
      <c r="F198" s="141" t="s">
        <v>341</v>
      </c>
      <c r="G198" s="142" t="s">
        <v>330</v>
      </c>
      <c r="H198" s="143">
        <v>4</v>
      </c>
      <c r="I198" s="144"/>
      <c r="J198" s="145">
        <f>ROUND(I198*H198,2)</f>
        <v>0</v>
      </c>
      <c r="K198" s="141" t="s">
        <v>140</v>
      </c>
      <c r="L198" s="34"/>
      <c r="M198" s="146" t="s">
        <v>3</v>
      </c>
      <c r="N198" s="147" t="s">
        <v>49</v>
      </c>
      <c r="O198" s="54"/>
      <c r="P198" s="148">
        <f>O198*H198</f>
        <v>0</v>
      </c>
      <c r="Q198" s="148">
        <v>0.3409</v>
      </c>
      <c r="R198" s="148">
        <f>Q198*H198</f>
        <v>1.3636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141</v>
      </c>
      <c r="AT198" s="150" t="s">
        <v>136</v>
      </c>
      <c r="AU198" s="150" t="s">
        <v>88</v>
      </c>
      <c r="AY198" s="18" t="s">
        <v>134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21</v>
      </c>
      <c r="BK198" s="151">
        <f>ROUND(I198*H198,2)</f>
        <v>0</v>
      </c>
      <c r="BL198" s="18" t="s">
        <v>141</v>
      </c>
      <c r="BM198" s="150" t="s">
        <v>342</v>
      </c>
    </row>
    <row r="199" spans="1:47" s="2" customFormat="1" ht="11.25">
      <c r="A199" s="33"/>
      <c r="B199" s="34"/>
      <c r="C199" s="33"/>
      <c r="D199" s="152" t="s">
        <v>143</v>
      </c>
      <c r="E199" s="33"/>
      <c r="F199" s="153" t="s">
        <v>343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143</v>
      </c>
      <c r="AU199" s="18" t="s">
        <v>88</v>
      </c>
    </row>
    <row r="200" spans="2:51" s="13" customFormat="1" ht="11.25">
      <c r="B200" s="157"/>
      <c r="D200" s="158" t="s">
        <v>145</v>
      </c>
      <c r="E200" s="159" t="s">
        <v>3</v>
      </c>
      <c r="F200" s="160" t="s">
        <v>344</v>
      </c>
      <c r="H200" s="161">
        <v>4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145</v>
      </c>
      <c r="AU200" s="159" t="s">
        <v>88</v>
      </c>
      <c r="AV200" s="13" t="s">
        <v>88</v>
      </c>
      <c r="AW200" s="13" t="s">
        <v>38</v>
      </c>
      <c r="AX200" s="13" t="s">
        <v>78</v>
      </c>
      <c r="AY200" s="159" t="s">
        <v>134</v>
      </c>
    </row>
    <row r="201" spans="1:65" s="2" customFormat="1" ht="16.5" customHeight="1">
      <c r="A201" s="33"/>
      <c r="B201" s="138"/>
      <c r="C201" s="173" t="s">
        <v>345</v>
      </c>
      <c r="D201" s="173" t="s">
        <v>320</v>
      </c>
      <c r="E201" s="174" t="s">
        <v>346</v>
      </c>
      <c r="F201" s="175" t="s">
        <v>347</v>
      </c>
      <c r="G201" s="176" t="s">
        <v>330</v>
      </c>
      <c r="H201" s="177">
        <v>1</v>
      </c>
      <c r="I201" s="178"/>
      <c r="J201" s="179">
        <f>ROUND(I201*H201,2)</f>
        <v>0</v>
      </c>
      <c r="K201" s="175" t="s">
        <v>140</v>
      </c>
      <c r="L201" s="180"/>
      <c r="M201" s="181" t="s">
        <v>3</v>
      </c>
      <c r="N201" s="182" t="s">
        <v>49</v>
      </c>
      <c r="O201" s="54"/>
      <c r="P201" s="148">
        <f>O201*H201</f>
        <v>0</v>
      </c>
      <c r="Q201" s="148">
        <v>0.097</v>
      </c>
      <c r="R201" s="148">
        <f>Q201*H201</f>
        <v>0.097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182</v>
      </c>
      <c r="AT201" s="150" t="s">
        <v>320</v>
      </c>
      <c r="AU201" s="150" t="s">
        <v>88</v>
      </c>
      <c r="AY201" s="18" t="s">
        <v>134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21</v>
      </c>
      <c r="BK201" s="151">
        <f>ROUND(I201*H201,2)</f>
        <v>0</v>
      </c>
      <c r="BL201" s="18" t="s">
        <v>141</v>
      </c>
      <c r="BM201" s="150" t="s">
        <v>348</v>
      </c>
    </row>
    <row r="202" spans="1:47" s="2" customFormat="1" ht="11.25">
      <c r="A202" s="33"/>
      <c r="B202" s="34"/>
      <c r="C202" s="33"/>
      <c r="D202" s="152" t="s">
        <v>143</v>
      </c>
      <c r="E202" s="33"/>
      <c r="F202" s="153" t="s">
        <v>349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143</v>
      </c>
      <c r="AU202" s="18" t="s">
        <v>88</v>
      </c>
    </row>
    <row r="203" spans="2:51" s="13" customFormat="1" ht="11.25">
      <c r="B203" s="157"/>
      <c r="D203" s="158" t="s">
        <v>145</v>
      </c>
      <c r="E203" s="159" t="s">
        <v>3</v>
      </c>
      <c r="F203" s="160" t="s">
        <v>350</v>
      </c>
      <c r="H203" s="161">
        <v>1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145</v>
      </c>
      <c r="AU203" s="159" t="s">
        <v>88</v>
      </c>
      <c r="AV203" s="13" t="s">
        <v>88</v>
      </c>
      <c r="AW203" s="13" t="s">
        <v>38</v>
      </c>
      <c r="AX203" s="13" t="s">
        <v>78</v>
      </c>
      <c r="AY203" s="159" t="s">
        <v>134</v>
      </c>
    </row>
    <row r="204" spans="1:65" s="2" customFormat="1" ht="16.5" customHeight="1">
      <c r="A204" s="33"/>
      <c r="B204" s="138"/>
      <c r="C204" s="173" t="s">
        <v>351</v>
      </c>
      <c r="D204" s="173" t="s">
        <v>320</v>
      </c>
      <c r="E204" s="174" t="s">
        <v>352</v>
      </c>
      <c r="F204" s="175" t="s">
        <v>353</v>
      </c>
      <c r="G204" s="176" t="s">
        <v>330</v>
      </c>
      <c r="H204" s="177">
        <v>1</v>
      </c>
      <c r="I204" s="178"/>
      <c r="J204" s="179">
        <f>ROUND(I204*H204,2)</f>
        <v>0</v>
      </c>
      <c r="K204" s="175" t="s">
        <v>140</v>
      </c>
      <c r="L204" s="180"/>
      <c r="M204" s="181" t="s">
        <v>3</v>
      </c>
      <c r="N204" s="182" t="s">
        <v>49</v>
      </c>
      <c r="O204" s="54"/>
      <c r="P204" s="148">
        <f>O204*H204</f>
        <v>0</v>
      </c>
      <c r="Q204" s="148">
        <v>0.04</v>
      </c>
      <c r="R204" s="148">
        <f>Q204*H204</f>
        <v>0.04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182</v>
      </c>
      <c r="AT204" s="150" t="s">
        <v>320</v>
      </c>
      <c r="AU204" s="150" t="s">
        <v>88</v>
      </c>
      <c r="AY204" s="18" t="s">
        <v>134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21</v>
      </c>
      <c r="BK204" s="151">
        <f>ROUND(I204*H204,2)</f>
        <v>0</v>
      </c>
      <c r="BL204" s="18" t="s">
        <v>141</v>
      </c>
      <c r="BM204" s="150" t="s">
        <v>354</v>
      </c>
    </row>
    <row r="205" spans="1:47" s="2" customFormat="1" ht="11.25">
      <c r="A205" s="33"/>
      <c r="B205" s="34"/>
      <c r="C205" s="33"/>
      <c r="D205" s="152" t="s">
        <v>143</v>
      </c>
      <c r="E205" s="33"/>
      <c r="F205" s="153" t="s">
        <v>355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143</v>
      </c>
      <c r="AU205" s="18" t="s">
        <v>88</v>
      </c>
    </row>
    <row r="206" spans="2:51" s="13" customFormat="1" ht="11.25">
      <c r="B206" s="157"/>
      <c r="D206" s="158" t="s">
        <v>145</v>
      </c>
      <c r="E206" s="159" t="s">
        <v>3</v>
      </c>
      <c r="F206" s="160" t="s">
        <v>350</v>
      </c>
      <c r="H206" s="161">
        <v>1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145</v>
      </c>
      <c r="AU206" s="159" t="s">
        <v>88</v>
      </c>
      <c r="AV206" s="13" t="s">
        <v>88</v>
      </c>
      <c r="AW206" s="13" t="s">
        <v>38</v>
      </c>
      <c r="AX206" s="13" t="s">
        <v>78</v>
      </c>
      <c r="AY206" s="159" t="s">
        <v>134</v>
      </c>
    </row>
    <row r="207" spans="1:65" s="2" customFormat="1" ht="16.5" customHeight="1">
      <c r="A207" s="33"/>
      <c r="B207" s="138"/>
      <c r="C207" s="173" t="s">
        <v>356</v>
      </c>
      <c r="D207" s="173" t="s">
        <v>320</v>
      </c>
      <c r="E207" s="174" t="s">
        <v>357</v>
      </c>
      <c r="F207" s="175" t="s">
        <v>358</v>
      </c>
      <c r="G207" s="176" t="s">
        <v>330</v>
      </c>
      <c r="H207" s="177">
        <v>1</v>
      </c>
      <c r="I207" s="178"/>
      <c r="J207" s="179">
        <f>ROUND(I207*H207,2)</f>
        <v>0</v>
      </c>
      <c r="K207" s="175" t="s">
        <v>140</v>
      </c>
      <c r="L207" s="180"/>
      <c r="M207" s="181" t="s">
        <v>3</v>
      </c>
      <c r="N207" s="182" t="s">
        <v>49</v>
      </c>
      <c r="O207" s="54"/>
      <c r="P207" s="148">
        <f>O207*H207</f>
        <v>0</v>
      </c>
      <c r="Q207" s="148">
        <v>0.057</v>
      </c>
      <c r="R207" s="148">
        <f>Q207*H207</f>
        <v>0.057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182</v>
      </c>
      <c r="AT207" s="150" t="s">
        <v>320</v>
      </c>
      <c r="AU207" s="150" t="s">
        <v>88</v>
      </c>
      <c r="AY207" s="18" t="s">
        <v>134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21</v>
      </c>
      <c r="BK207" s="151">
        <f>ROUND(I207*H207,2)</f>
        <v>0</v>
      </c>
      <c r="BL207" s="18" t="s">
        <v>141</v>
      </c>
      <c r="BM207" s="150" t="s">
        <v>359</v>
      </c>
    </row>
    <row r="208" spans="1:47" s="2" customFormat="1" ht="11.25">
      <c r="A208" s="33"/>
      <c r="B208" s="34"/>
      <c r="C208" s="33"/>
      <c r="D208" s="152" t="s">
        <v>143</v>
      </c>
      <c r="E208" s="33"/>
      <c r="F208" s="153" t="s">
        <v>360</v>
      </c>
      <c r="G208" s="33"/>
      <c r="H208" s="33"/>
      <c r="I208" s="154"/>
      <c r="J208" s="33"/>
      <c r="K208" s="33"/>
      <c r="L208" s="34"/>
      <c r="M208" s="155"/>
      <c r="N208" s="156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143</v>
      </c>
      <c r="AU208" s="18" t="s">
        <v>88</v>
      </c>
    </row>
    <row r="209" spans="2:51" s="13" customFormat="1" ht="11.25">
      <c r="B209" s="157"/>
      <c r="D209" s="158" t="s">
        <v>145</v>
      </c>
      <c r="E209" s="159" t="s">
        <v>3</v>
      </c>
      <c r="F209" s="160" t="s">
        <v>350</v>
      </c>
      <c r="H209" s="161">
        <v>1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145</v>
      </c>
      <c r="AU209" s="159" t="s">
        <v>88</v>
      </c>
      <c r="AV209" s="13" t="s">
        <v>88</v>
      </c>
      <c r="AW209" s="13" t="s">
        <v>38</v>
      </c>
      <c r="AX209" s="13" t="s">
        <v>78</v>
      </c>
      <c r="AY209" s="159" t="s">
        <v>134</v>
      </c>
    </row>
    <row r="210" spans="1:65" s="2" customFormat="1" ht="16.5" customHeight="1">
      <c r="A210" s="33"/>
      <c r="B210" s="138"/>
      <c r="C210" s="173" t="s">
        <v>361</v>
      </c>
      <c r="D210" s="173" t="s">
        <v>320</v>
      </c>
      <c r="E210" s="174" t="s">
        <v>362</v>
      </c>
      <c r="F210" s="175" t="s">
        <v>363</v>
      </c>
      <c r="G210" s="176" t="s">
        <v>330</v>
      </c>
      <c r="H210" s="177">
        <v>1</v>
      </c>
      <c r="I210" s="178"/>
      <c r="J210" s="179">
        <f>ROUND(I210*H210,2)</f>
        <v>0</v>
      </c>
      <c r="K210" s="175" t="s">
        <v>140</v>
      </c>
      <c r="L210" s="180"/>
      <c r="M210" s="181" t="s">
        <v>3</v>
      </c>
      <c r="N210" s="182" t="s">
        <v>49</v>
      </c>
      <c r="O210" s="54"/>
      <c r="P210" s="148">
        <f>O210*H210</f>
        <v>0</v>
      </c>
      <c r="Q210" s="148">
        <v>0.04</v>
      </c>
      <c r="R210" s="148">
        <f>Q210*H210</f>
        <v>0.04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182</v>
      </c>
      <c r="AT210" s="150" t="s">
        <v>320</v>
      </c>
      <c r="AU210" s="150" t="s">
        <v>88</v>
      </c>
      <c r="AY210" s="18" t="s">
        <v>134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21</v>
      </c>
      <c r="BK210" s="151">
        <f>ROUND(I210*H210,2)</f>
        <v>0</v>
      </c>
      <c r="BL210" s="18" t="s">
        <v>141</v>
      </c>
      <c r="BM210" s="150" t="s">
        <v>364</v>
      </c>
    </row>
    <row r="211" spans="1:47" s="2" customFormat="1" ht="11.25">
      <c r="A211" s="33"/>
      <c r="B211" s="34"/>
      <c r="C211" s="33"/>
      <c r="D211" s="152" t="s">
        <v>143</v>
      </c>
      <c r="E211" s="33"/>
      <c r="F211" s="153" t="s">
        <v>365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143</v>
      </c>
      <c r="AU211" s="18" t="s">
        <v>88</v>
      </c>
    </row>
    <row r="212" spans="2:51" s="13" customFormat="1" ht="11.25">
      <c r="B212" s="157"/>
      <c r="D212" s="158" t="s">
        <v>145</v>
      </c>
      <c r="E212" s="159" t="s">
        <v>3</v>
      </c>
      <c r="F212" s="160" t="s">
        <v>350</v>
      </c>
      <c r="H212" s="161">
        <v>1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145</v>
      </c>
      <c r="AU212" s="159" t="s">
        <v>88</v>
      </c>
      <c r="AV212" s="13" t="s">
        <v>88</v>
      </c>
      <c r="AW212" s="13" t="s">
        <v>38</v>
      </c>
      <c r="AX212" s="13" t="s">
        <v>78</v>
      </c>
      <c r="AY212" s="159" t="s">
        <v>134</v>
      </c>
    </row>
    <row r="213" spans="1:65" s="2" customFormat="1" ht="16.5" customHeight="1">
      <c r="A213" s="33"/>
      <c r="B213" s="138"/>
      <c r="C213" s="173" t="s">
        <v>366</v>
      </c>
      <c r="D213" s="173" t="s">
        <v>320</v>
      </c>
      <c r="E213" s="174" t="s">
        <v>367</v>
      </c>
      <c r="F213" s="175" t="s">
        <v>368</v>
      </c>
      <c r="G213" s="176" t="s">
        <v>330</v>
      </c>
      <c r="H213" s="177">
        <v>1</v>
      </c>
      <c r="I213" s="178"/>
      <c r="J213" s="179">
        <f>ROUND(I213*H213,2)</f>
        <v>0</v>
      </c>
      <c r="K213" s="175" t="s">
        <v>140</v>
      </c>
      <c r="L213" s="180"/>
      <c r="M213" s="181" t="s">
        <v>3</v>
      </c>
      <c r="N213" s="182" t="s">
        <v>49</v>
      </c>
      <c r="O213" s="54"/>
      <c r="P213" s="148">
        <f>O213*H213</f>
        <v>0</v>
      </c>
      <c r="Q213" s="148">
        <v>0.027</v>
      </c>
      <c r="R213" s="148">
        <f>Q213*H213</f>
        <v>0.027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182</v>
      </c>
      <c r="AT213" s="150" t="s">
        <v>320</v>
      </c>
      <c r="AU213" s="150" t="s">
        <v>88</v>
      </c>
      <c r="AY213" s="18" t="s">
        <v>134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21</v>
      </c>
      <c r="BK213" s="151">
        <f>ROUND(I213*H213,2)</f>
        <v>0</v>
      </c>
      <c r="BL213" s="18" t="s">
        <v>141</v>
      </c>
      <c r="BM213" s="150" t="s">
        <v>369</v>
      </c>
    </row>
    <row r="214" spans="1:47" s="2" customFormat="1" ht="11.25">
      <c r="A214" s="33"/>
      <c r="B214" s="34"/>
      <c r="C214" s="33"/>
      <c r="D214" s="152" t="s">
        <v>143</v>
      </c>
      <c r="E214" s="33"/>
      <c r="F214" s="153" t="s">
        <v>370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143</v>
      </c>
      <c r="AU214" s="18" t="s">
        <v>88</v>
      </c>
    </row>
    <row r="215" spans="2:51" s="13" customFormat="1" ht="11.25">
      <c r="B215" s="157"/>
      <c r="D215" s="158" t="s">
        <v>145</v>
      </c>
      <c r="E215" s="159" t="s">
        <v>3</v>
      </c>
      <c r="F215" s="160" t="s">
        <v>350</v>
      </c>
      <c r="H215" s="161">
        <v>1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145</v>
      </c>
      <c r="AU215" s="159" t="s">
        <v>88</v>
      </c>
      <c r="AV215" s="13" t="s">
        <v>88</v>
      </c>
      <c r="AW215" s="13" t="s">
        <v>38</v>
      </c>
      <c r="AX215" s="13" t="s">
        <v>78</v>
      </c>
      <c r="AY215" s="159" t="s">
        <v>134</v>
      </c>
    </row>
    <row r="216" spans="1:65" s="2" customFormat="1" ht="16.5" customHeight="1">
      <c r="A216" s="33"/>
      <c r="B216" s="138"/>
      <c r="C216" s="139" t="s">
        <v>371</v>
      </c>
      <c r="D216" s="139" t="s">
        <v>136</v>
      </c>
      <c r="E216" s="140" t="s">
        <v>372</v>
      </c>
      <c r="F216" s="141" t="s">
        <v>373</v>
      </c>
      <c r="G216" s="142" t="s">
        <v>330</v>
      </c>
      <c r="H216" s="143">
        <v>4</v>
      </c>
      <c r="I216" s="144"/>
      <c r="J216" s="145">
        <f>ROUND(I216*H216,2)</f>
        <v>0</v>
      </c>
      <c r="K216" s="141" t="s">
        <v>140</v>
      </c>
      <c r="L216" s="34"/>
      <c r="M216" s="146" t="s">
        <v>3</v>
      </c>
      <c r="N216" s="147" t="s">
        <v>49</v>
      </c>
      <c r="O216" s="54"/>
      <c r="P216" s="148">
        <f>O216*H216</f>
        <v>0</v>
      </c>
      <c r="Q216" s="148">
        <v>0.21734</v>
      </c>
      <c r="R216" s="148">
        <f>Q216*H216</f>
        <v>0.86936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141</v>
      </c>
      <c r="AT216" s="150" t="s">
        <v>136</v>
      </c>
      <c r="AU216" s="150" t="s">
        <v>88</v>
      </c>
      <c r="AY216" s="18" t="s">
        <v>134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21</v>
      </c>
      <c r="BK216" s="151">
        <f>ROUND(I216*H216,2)</f>
        <v>0</v>
      </c>
      <c r="BL216" s="18" t="s">
        <v>141</v>
      </c>
      <c r="BM216" s="150" t="s">
        <v>374</v>
      </c>
    </row>
    <row r="217" spans="1:47" s="2" customFormat="1" ht="11.25">
      <c r="A217" s="33"/>
      <c r="B217" s="34"/>
      <c r="C217" s="33"/>
      <c r="D217" s="152" t="s">
        <v>143</v>
      </c>
      <c r="E217" s="33"/>
      <c r="F217" s="153" t="s">
        <v>375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143</v>
      </c>
      <c r="AU217" s="18" t="s">
        <v>88</v>
      </c>
    </row>
    <row r="218" spans="2:51" s="13" customFormat="1" ht="11.25">
      <c r="B218" s="157"/>
      <c r="D218" s="158" t="s">
        <v>145</v>
      </c>
      <c r="E218" s="159" t="s">
        <v>3</v>
      </c>
      <c r="F218" s="160" t="s">
        <v>344</v>
      </c>
      <c r="H218" s="161">
        <v>4</v>
      </c>
      <c r="I218" s="162"/>
      <c r="L218" s="157"/>
      <c r="M218" s="163"/>
      <c r="N218" s="164"/>
      <c r="O218" s="164"/>
      <c r="P218" s="164"/>
      <c r="Q218" s="164"/>
      <c r="R218" s="164"/>
      <c r="S218" s="164"/>
      <c r="T218" s="165"/>
      <c r="AT218" s="159" t="s">
        <v>145</v>
      </c>
      <c r="AU218" s="159" t="s">
        <v>88</v>
      </c>
      <c r="AV218" s="13" t="s">
        <v>88</v>
      </c>
      <c r="AW218" s="13" t="s">
        <v>38</v>
      </c>
      <c r="AX218" s="13" t="s">
        <v>78</v>
      </c>
      <c r="AY218" s="159" t="s">
        <v>134</v>
      </c>
    </row>
    <row r="219" spans="1:65" s="2" customFormat="1" ht="16.5" customHeight="1">
      <c r="A219" s="33"/>
      <c r="B219" s="138"/>
      <c r="C219" s="173" t="s">
        <v>376</v>
      </c>
      <c r="D219" s="173" t="s">
        <v>320</v>
      </c>
      <c r="E219" s="174" t="s">
        <v>377</v>
      </c>
      <c r="F219" s="175" t="s">
        <v>378</v>
      </c>
      <c r="G219" s="176" t="s">
        <v>330</v>
      </c>
      <c r="H219" s="177">
        <v>1</v>
      </c>
      <c r="I219" s="178"/>
      <c r="J219" s="179">
        <f>ROUND(I219*H219,2)</f>
        <v>0</v>
      </c>
      <c r="K219" s="175" t="s">
        <v>140</v>
      </c>
      <c r="L219" s="180"/>
      <c r="M219" s="181" t="s">
        <v>3</v>
      </c>
      <c r="N219" s="182" t="s">
        <v>49</v>
      </c>
      <c r="O219" s="54"/>
      <c r="P219" s="148">
        <f>O219*H219</f>
        <v>0</v>
      </c>
      <c r="Q219" s="148">
        <v>0.0506</v>
      </c>
      <c r="R219" s="148">
        <f>Q219*H219</f>
        <v>0.0506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182</v>
      </c>
      <c r="AT219" s="150" t="s">
        <v>320</v>
      </c>
      <c r="AU219" s="150" t="s">
        <v>88</v>
      </c>
      <c r="AY219" s="18" t="s">
        <v>134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21</v>
      </c>
      <c r="BK219" s="151">
        <f>ROUND(I219*H219,2)</f>
        <v>0</v>
      </c>
      <c r="BL219" s="18" t="s">
        <v>141</v>
      </c>
      <c r="BM219" s="150" t="s">
        <v>379</v>
      </c>
    </row>
    <row r="220" spans="1:47" s="2" customFormat="1" ht="11.25">
      <c r="A220" s="33"/>
      <c r="B220" s="34"/>
      <c r="C220" s="33"/>
      <c r="D220" s="152" t="s">
        <v>143</v>
      </c>
      <c r="E220" s="33"/>
      <c r="F220" s="153" t="s">
        <v>380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143</v>
      </c>
      <c r="AU220" s="18" t="s">
        <v>88</v>
      </c>
    </row>
    <row r="221" spans="2:51" s="13" customFormat="1" ht="11.25">
      <c r="B221" s="157"/>
      <c r="D221" s="158" t="s">
        <v>145</v>
      </c>
      <c r="E221" s="159" t="s">
        <v>3</v>
      </c>
      <c r="F221" s="160" t="s">
        <v>350</v>
      </c>
      <c r="H221" s="161">
        <v>1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145</v>
      </c>
      <c r="AU221" s="159" t="s">
        <v>88</v>
      </c>
      <c r="AV221" s="13" t="s">
        <v>88</v>
      </c>
      <c r="AW221" s="13" t="s">
        <v>38</v>
      </c>
      <c r="AX221" s="13" t="s">
        <v>78</v>
      </c>
      <c r="AY221" s="159" t="s">
        <v>134</v>
      </c>
    </row>
    <row r="222" spans="1:65" s="2" customFormat="1" ht="16.5" customHeight="1">
      <c r="A222" s="33"/>
      <c r="B222" s="138"/>
      <c r="C222" s="173" t="s">
        <v>381</v>
      </c>
      <c r="D222" s="173" t="s">
        <v>320</v>
      </c>
      <c r="E222" s="174" t="s">
        <v>382</v>
      </c>
      <c r="F222" s="175" t="s">
        <v>383</v>
      </c>
      <c r="G222" s="176" t="s">
        <v>330</v>
      </c>
      <c r="H222" s="177">
        <v>1</v>
      </c>
      <c r="I222" s="178"/>
      <c r="J222" s="179">
        <f>ROUND(I222*H222,2)</f>
        <v>0</v>
      </c>
      <c r="K222" s="175" t="s">
        <v>140</v>
      </c>
      <c r="L222" s="180"/>
      <c r="M222" s="181" t="s">
        <v>3</v>
      </c>
      <c r="N222" s="182" t="s">
        <v>49</v>
      </c>
      <c r="O222" s="54"/>
      <c r="P222" s="148">
        <f>O222*H222</f>
        <v>0</v>
      </c>
      <c r="Q222" s="148">
        <v>0.006</v>
      </c>
      <c r="R222" s="148">
        <f>Q222*H222</f>
        <v>0.006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182</v>
      </c>
      <c r="AT222" s="150" t="s">
        <v>320</v>
      </c>
      <c r="AU222" s="150" t="s">
        <v>88</v>
      </c>
      <c r="AY222" s="18" t="s">
        <v>134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21</v>
      </c>
      <c r="BK222" s="151">
        <f>ROUND(I222*H222,2)</f>
        <v>0</v>
      </c>
      <c r="BL222" s="18" t="s">
        <v>141</v>
      </c>
      <c r="BM222" s="150" t="s">
        <v>384</v>
      </c>
    </row>
    <row r="223" spans="1:47" s="2" customFormat="1" ht="11.25">
      <c r="A223" s="33"/>
      <c r="B223" s="34"/>
      <c r="C223" s="33"/>
      <c r="D223" s="152" t="s">
        <v>143</v>
      </c>
      <c r="E223" s="33"/>
      <c r="F223" s="153" t="s">
        <v>385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143</v>
      </c>
      <c r="AU223" s="18" t="s">
        <v>88</v>
      </c>
    </row>
    <row r="224" spans="2:51" s="13" customFormat="1" ht="11.25">
      <c r="B224" s="157"/>
      <c r="D224" s="158" t="s">
        <v>145</v>
      </c>
      <c r="E224" s="159" t="s">
        <v>3</v>
      </c>
      <c r="F224" s="160" t="s">
        <v>350</v>
      </c>
      <c r="H224" s="161">
        <v>1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145</v>
      </c>
      <c r="AU224" s="159" t="s">
        <v>88</v>
      </c>
      <c r="AV224" s="13" t="s">
        <v>88</v>
      </c>
      <c r="AW224" s="13" t="s">
        <v>38</v>
      </c>
      <c r="AX224" s="13" t="s">
        <v>78</v>
      </c>
      <c r="AY224" s="159" t="s">
        <v>134</v>
      </c>
    </row>
    <row r="225" spans="1:65" s="2" customFormat="1" ht="16.5" customHeight="1">
      <c r="A225" s="33"/>
      <c r="B225" s="138"/>
      <c r="C225" s="139" t="s">
        <v>386</v>
      </c>
      <c r="D225" s="139" t="s">
        <v>136</v>
      </c>
      <c r="E225" s="140" t="s">
        <v>387</v>
      </c>
      <c r="F225" s="141" t="s">
        <v>388</v>
      </c>
      <c r="G225" s="142" t="s">
        <v>330</v>
      </c>
      <c r="H225" s="143">
        <v>2</v>
      </c>
      <c r="I225" s="144"/>
      <c r="J225" s="145">
        <f>ROUND(I225*H225,2)</f>
        <v>0</v>
      </c>
      <c r="K225" s="141" t="s">
        <v>140</v>
      </c>
      <c r="L225" s="34"/>
      <c r="M225" s="146" t="s">
        <v>3</v>
      </c>
      <c r="N225" s="147" t="s">
        <v>49</v>
      </c>
      <c r="O225" s="54"/>
      <c r="P225" s="148">
        <f>O225*H225</f>
        <v>0</v>
      </c>
      <c r="Q225" s="148">
        <v>0.4208</v>
      </c>
      <c r="R225" s="148">
        <f>Q225*H225</f>
        <v>0.8416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141</v>
      </c>
      <c r="AT225" s="150" t="s">
        <v>136</v>
      </c>
      <c r="AU225" s="150" t="s">
        <v>88</v>
      </c>
      <c r="AY225" s="18" t="s">
        <v>134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21</v>
      </c>
      <c r="BK225" s="151">
        <f>ROUND(I225*H225,2)</f>
        <v>0</v>
      </c>
      <c r="BL225" s="18" t="s">
        <v>141</v>
      </c>
      <c r="BM225" s="150" t="s">
        <v>389</v>
      </c>
    </row>
    <row r="226" spans="1:47" s="2" customFormat="1" ht="11.25">
      <c r="A226" s="33"/>
      <c r="B226" s="34"/>
      <c r="C226" s="33"/>
      <c r="D226" s="152" t="s">
        <v>143</v>
      </c>
      <c r="E226" s="33"/>
      <c r="F226" s="153" t="s">
        <v>390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143</v>
      </c>
      <c r="AU226" s="18" t="s">
        <v>88</v>
      </c>
    </row>
    <row r="227" spans="2:51" s="13" customFormat="1" ht="11.25">
      <c r="B227" s="157"/>
      <c r="D227" s="158" t="s">
        <v>145</v>
      </c>
      <c r="E227" s="159" t="s">
        <v>3</v>
      </c>
      <c r="F227" s="160" t="s">
        <v>391</v>
      </c>
      <c r="H227" s="161">
        <v>2</v>
      </c>
      <c r="I227" s="162"/>
      <c r="L227" s="157"/>
      <c r="M227" s="163"/>
      <c r="N227" s="164"/>
      <c r="O227" s="164"/>
      <c r="P227" s="164"/>
      <c r="Q227" s="164"/>
      <c r="R227" s="164"/>
      <c r="S227" s="164"/>
      <c r="T227" s="165"/>
      <c r="AT227" s="159" t="s">
        <v>145</v>
      </c>
      <c r="AU227" s="159" t="s">
        <v>88</v>
      </c>
      <c r="AV227" s="13" t="s">
        <v>88</v>
      </c>
      <c r="AW227" s="13" t="s">
        <v>38</v>
      </c>
      <c r="AX227" s="13" t="s">
        <v>78</v>
      </c>
      <c r="AY227" s="159" t="s">
        <v>134</v>
      </c>
    </row>
    <row r="228" spans="1:65" s="2" customFormat="1" ht="16.5" customHeight="1">
      <c r="A228" s="33"/>
      <c r="B228" s="138"/>
      <c r="C228" s="139" t="s">
        <v>392</v>
      </c>
      <c r="D228" s="139" t="s">
        <v>136</v>
      </c>
      <c r="E228" s="140" t="s">
        <v>393</v>
      </c>
      <c r="F228" s="141" t="s">
        <v>394</v>
      </c>
      <c r="G228" s="142" t="s">
        <v>330</v>
      </c>
      <c r="H228" s="143">
        <v>4</v>
      </c>
      <c r="I228" s="144"/>
      <c r="J228" s="145">
        <f>ROUND(I228*H228,2)</f>
        <v>0</v>
      </c>
      <c r="K228" s="141" t="s">
        <v>3</v>
      </c>
      <c r="L228" s="34"/>
      <c r="M228" s="146" t="s">
        <v>3</v>
      </c>
      <c r="N228" s="147" t="s">
        <v>49</v>
      </c>
      <c r="O228" s="54"/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141</v>
      </c>
      <c r="AT228" s="150" t="s">
        <v>136</v>
      </c>
      <c r="AU228" s="150" t="s">
        <v>88</v>
      </c>
      <c r="AY228" s="18" t="s">
        <v>134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21</v>
      </c>
      <c r="BK228" s="151">
        <f>ROUND(I228*H228,2)</f>
        <v>0</v>
      </c>
      <c r="BL228" s="18" t="s">
        <v>141</v>
      </c>
      <c r="BM228" s="150" t="s">
        <v>395</v>
      </c>
    </row>
    <row r="229" spans="2:63" s="12" customFormat="1" ht="22.9" customHeight="1">
      <c r="B229" s="125"/>
      <c r="D229" s="126" t="s">
        <v>77</v>
      </c>
      <c r="E229" s="136" t="s">
        <v>188</v>
      </c>
      <c r="F229" s="136" t="s">
        <v>396</v>
      </c>
      <c r="I229" s="128"/>
      <c r="J229" s="137">
        <f>BK229</f>
        <v>0</v>
      </c>
      <c r="L229" s="125"/>
      <c r="M229" s="130"/>
      <c r="N229" s="131"/>
      <c r="O229" s="131"/>
      <c r="P229" s="132">
        <f>SUM(P230:P247)</f>
        <v>0</v>
      </c>
      <c r="Q229" s="131"/>
      <c r="R229" s="132">
        <f>SUM(R230:R247)</f>
        <v>158.98396</v>
      </c>
      <c r="S229" s="131"/>
      <c r="T229" s="133">
        <f>SUM(T230:T247)</f>
        <v>0</v>
      </c>
      <c r="AR229" s="126" t="s">
        <v>21</v>
      </c>
      <c r="AT229" s="134" t="s">
        <v>77</v>
      </c>
      <c r="AU229" s="134" t="s">
        <v>21</v>
      </c>
      <c r="AY229" s="126" t="s">
        <v>134</v>
      </c>
      <c r="BK229" s="135">
        <f>SUM(BK230:BK247)</f>
        <v>0</v>
      </c>
    </row>
    <row r="230" spans="1:65" s="2" customFormat="1" ht="24.2" customHeight="1">
      <c r="A230" s="33"/>
      <c r="B230" s="138"/>
      <c r="C230" s="139" t="s">
        <v>397</v>
      </c>
      <c r="D230" s="139" t="s">
        <v>136</v>
      </c>
      <c r="E230" s="140" t="s">
        <v>398</v>
      </c>
      <c r="F230" s="141" t="s">
        <v>399</v>
      </c>
      <c r="G230" s="142" t="s">
        <v>178</v>
      </c>
      <c r="H230" s="143">
        <v>375</v>
      </c>
      <c r="I230" s="144"/>
      <c r="J230" s="145">
        <f>ROUND(I230*H230,2)</f>
        <v>0</v>
      </c>
      <c r="K230" s="141" t="s">
        <v>140</v>
      </c>
      <c r="L230" s="34"/>
      <c r="M230" s="146" t="s">
        <v>3</v>
      </c>
      <c r="N230" s="147" t="s">
        <v>49</v>
      </c>
      <c r="O230" s="54"/>
      <c r="P230" s="148">
        <f>O230*H230</f>
        <v>0</v>
      </c>
      <c r="Q230" s="148">
        <v>0.1295</v>
      </c>
      <c r="R230" s="148">
        <f>Q230*H230</f>
        <v>48.5625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141</v>
      </c>
      <c r="AT230" s="150" t="s">
        <v>136</v>
      </c>
      <c r="AU230" s="150" t="s">
        <v>88</v>
      </c>
      <c r="AY230" s="18" t="s">
        <v>134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21</v>
      </c>
      <c r="BK230" s="151">
        <f>ROUND(I230*H230,2)</f>
        <v>0</v>
      </c>
      <c r="BL230" s="18" t="s">
        <v>141</v>
      </c>
      <c r="BM230" s="150" t="s">
        <v>400</v>
      </c>
    </row>
    <row r="231" spans="1:47" s="2" customFormat="1" ht="11.25">
      <c r="A231" s="33"/>
      <c r="B231" s="34"/>
      <c r="C231" s="33"/>
      <c r="D231" s="152" t="s">
        <v>143</v>
      </c>
      <c r="E231" s="33"/>
      <c r="F231" s="153" t="s">
        <v>401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143</v>
      </c>
      <c r="AU231" s="18" t="s">
        <v>88</v>
      </c>
    </row>
    <row r="232" spans="1:65" s="2" customFormat="1" ht="16.5" customHeight="1">
      <c r="A232" s="33"/>
      <c r="B232" s="138"/>
      <c r="C232" s="173" t="s">
        <v>402</v>
      </c>
      <c r="D232" s="173" t="s">
        <v>320</v>
      </c>
      <c r="E232" s="174" t="s">
        <v>403</v>
      </c>
      <c r="F232" s="175" t="s">
        <v>404</v>
      </c>
      <c r="G232" s="176" t="s">
        <v>178</v>
      </c>
      <c r="H232" s="177">
        <v>378.75</v>
      </c>
      <c r="I232" s="178"/>
      <c r="J232" s="179">
        <f>ROUND(I232*H232,2)</f>
        <v>0</v>
      </c>
      <c r="K232" s="175" t="s">
        <v>140</v>
      </c>
      <c r="L232" s="180"/>
      <c r="M232" s="181" t="s">
        <v>3</v>
      </c>
      <c r="N232" s="182" t="s">
        <v>49</v>
      </c>
      <c r="O232" s="54"/>
      <c r="P232" s="148">
        <f>O232*H232</f>
        <v>0</v>
      </c>
      <c r="Q232" s="148">
        <v>0.08</v>
      </c>
      <c r="R232" s="148">
        <f>Q232*H232</f>
        <v>30.3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182</v>
      </c>
      <c r="AT232" s="150" t="s">
        <v>320</v>
      </c>
      <c r="AU232" s="150" t="s">
        <v>88</v>
      </c>
      <c r="AY232" s="18" t="s">
        <v>134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21</v>
      </c>
      <c r="BK232" s="151">
        <f>ROUND(I232*H232,2)</f>
        <v>0</v>
      </c>
      <c r="BL232" s="18" t="s">
        <v>141</v>
      </c>
      <c r="BM232" s="150" t="s">
        <v>405</v>
      </c>
    </row>
    <row r="233" spans="1:47" s="2" customFormat="1" ht="11.25">
      <c r="A233" s="33"/>
      <c r="B233" s="34"/>
      <c r="C233" s="33"/>
      <c r="D233" s="152" t="s">
        <v>143</v>
      </c>
      <c r="E233" s="33"/>
      <c r="F233" s="153" t="s">
        <v>406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143</v>
      </c>
      <c r="AU233" s="18" t="s">
        <v>88</v>
      </c>
    </row>
    <row r="234" spans="2:51" s="13" customFormat="1" ht="11.25">
      <c r="B234" s="157"/>
      <c r="D234" s="158" t="s">
        <v>145</v>
      </c>
      <c r="E234" s="159" t="s">
        <v>3</v>
      </c>
      <c r="F234" s="160" t="s">
        <v>407</v>
      </c>
      <c r="H234" s="161">
        <v>378.75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145</v>
      </c>
      <c r="AU234" s="159" t="s">
        <v>88</v>
      </c>
      <c r="AV234" s="13" t="s">
        <v>88</v>
      </c>
      <c r="AW234" s="13" t="s">
        <v>38</v>
      </c>
      <c r="AX234" s="13" t="s">
        <v>78</v>
      </c>
      <c r="AY234" s="159" t="s">
        <v>134</v>
      </c>
    </row>
    <row r="235" spans="1:65" s="2" customFormat="1" ht="24.2" customHeight="1">
      <c r="A235" s="33"/>
      <c r="B235" s="138"/>
      <c r="C235" s="139" t="s">
        <v>408</v>
      </c>
      <c r="D235" s="139" t="s">
        <v>136</v>
      </c>
      <c r="E235" s="140" t="s">
        <v>409</v>
      </c>
      <c r="F235" s="141" t="s">
        <v>410</v>
      </c>
      <c r="G235" s="142" t="s">
        <v>178</v>
      </c>
      <c r="H235" s="143">
        <v>650</v>
      </c>
      <c r="I235" s="144"/>
      <c r="J235" s="145">
        <f>ROUND(I235*H235,2)</f>
        <v>0</v>
      </c>
      <c r="K235" s="141" t="s">
        <v>140</v>
      </c>
      <c r="L235" s="34"/>
      <c r="M235" s="146" t="s">
        <v>3</v>
      </c>
      <c r="N235" s="147" t="s">
        <v>49</v>
      </c>
      <c r="O235" s="54"/>
      <c r="P235" s="148">
        <f>O235*H235</f>
        <v>0</v>
      </c>
      <c r="Q235" s="148">
        <v>0.10095</v>
      </c>
      <c r="R235" s="148">
        <f>Q235*H235</f>
        <v>65.61749999999999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141</v>
      </c>
      <c r="AT235" s="150" t="s">
        <v>136</v>
      </c>
      <c r="AU235" s="150" t="s">
        <v>88</v>
      </c>
      <c r="AY235" s="18" t="s">
        <v>134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21</v>
      </c>
      <c r="BK235" s="151">
        <f>ROUND(I235*H235,2)</f>
        <v>0</v>
      </c>
      <c r="BL235" s="18" t="s">
        <v>141</v>
      </c>
      <c r="BM235" s="150" t="s">
        <v>411</v>
      </c>
    </row>
    <row r="236" spans="1:47" s="2" customFormat="1" ht="11.25">
      <c r="A236" s="33"/>
      <c r="B236" s="34"/>
      <c r="C236" s="33"/>
      <c r="D236" s="152" t="s">
        <v>143</v>
      </c>
      <c r="E236" s="33"/>
      <c r="F236" s="153" t="s">
        <v>412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143</v>
      </c>
      <c r="AU236" s="18" t="s">
        <v>88</v>
      </c>
    </row>
    <row r="237" spans="1:65" s="2" customFormat="1" ht="16.5" customHeight="1">
      <c r="A237" s="33"/>
      <c r="B237" s="138"/>
      <c r="C237" s="173" t="s">
        <v>413</v>
      </c>
      <c r="D237" s="173" t="s">
        <v>320</v>
      </c>
      <c r="E237" s="174" t="s">
        <v>414</v>
      </c>
      <c r="F237" s="175" t="s">
        <v>415</v>
      </c>
      <c r="G237" s="176" t="s">
        <v>178</v>
      </c>
      <c r="H237" s="177">
        <v>656.5</v>
      </c>
      <c r="I237" s="178"/>
      <c r="J237" s="179">
        <f>ROUND(I237*H237,2)</f>
        <v>0</v>
      </c>
      <c r="K237" s="175" t="s">
        <v>140</v>
      </c>
      <c r="L237" s="180"/>
      <c r="M237" s="181" t="s">
        <v>3</v>
      </c>
      <c r="N237" s="182" t="s">
        <v>49</v>
      </c>
      <c r="O237" s="54"/>
      <c r="P237" s="148">
        <f>O237*H237</f>
        <v>0</v>
      </c>
      <c r="Q237" s="148">
        <v>0.022</v>
      </c>
      <c r="R237" s="148">
        <f>Q237*H237</f>
        <v>14.443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182</v>
      </c>
      <c r="AT237" s="150" t="s">
        <v>320</v>
      </c>
      <c r="AU237" s="150" t="s">
        <v>88</v>
      </c>
      <c r="AY237" s="18" t="s">
        <v>134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21</v>
      </c>
      <c r="BK237" s="151">
        <f>ROUND(I237*H237,2)</f>
        <v>0</v>
      </c>
      <c r="BL237" s="18" t="s">
        <v>141</v>
      </c>
      <c r="BM237" s="150" t="s">
        <v>416</v>
      </c>
    </row>
    <row r="238" spans="1:47" s="2" customFormat="1" ht="11.25">
      <c r="A238" s="33"/>
      <c r="B238" s="34"/>
      <c r="C238" s="33"/>
      <c r="D238" s="152" t="s">
        <v>143</v>
      </c>
      <c r="E238" s="33"/>
      <c r="F238" s="153" t="s">
        <v>417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143</v>
      </c>
      <c r="AU238" s="18" t="s">
        <v>88</v>
      </c>
    </row>
    <row r="239" spans="2:51" s="13" customFormat="1" ht="11.25">
      <c r="B239" s="157"/>
      <c r="D239" s="158" t="s">
        <v>145</v>
      </c>
      <c r="E239" s="159" t="s">
        <v>3</v>
      </c>
      <c r="F239" s="160" t="s">
        <v>418</v>
      </c>
      <c r="H239" s="161">
        <v>656.5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145</v>
      </c>
      <c r="AU239" s="159" t="s">
        <v>88</v>
      </c>
      <c r="AV239" s="13" t="s">
        <v>88</v>
      </c>
      <c r="AW239" s="13" t="s">
        <v>38</v>
      </c>
      <c r="AX239" s="13" t="s">
        <v>78</v>
      </c>
      <c r="AY239" s="159" t="s">
        <v>134</v>
      </c>
    </row>
    <row r="240" spans="1:65" s="2" customFormat="1" ht="21.75" customHeight="1">
      <c r="A240" s="33"/>
      <c r="B240" s="138"/>
      <c r="C240" s="139" t="s">
        <v>419</v>
      </c>
      <c r="D240" s="139" t="s">
        <v>136</v>
      </c>
      <c r="E240" s="140" t="s">
        <v>420</v>
      </c>
      <c r="F240" s="141" t="s">
        <v>421</v>
      </c>
      <c r="G240" s="142" t="s">
        <v>178</v>
      </c>
      <c r="H240" s="143">
        <v>381</v>
      </c>
      <c r="I240" s="144"/>
      <c r="J240" s="145">
        <f>ROUND(I240*H240,2)</f>
        <v>0</v>
      </c>
      <c r="K240" s="141" t="s">
        <v>140</v>
      </c>
      <c r="L240" s="34"/>
      <c r="M240" s="146" t="s">
        <v>3</v>
      </c>
      <c r="N240" s="147" t="s">
        <v>49</v>
      </c>
      <c r="O240" s="54"/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0" t="s">
        <v>141</v>
      </c>
      <c r="AT240" s="150" t="s">
        <v>136</v>
      </c>
      <c r="AU240" s="150" t="s">
        <v>88</v>
      </c>
      <c r="AY240" s="18" t="s">
        <v>134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8" t="s">
        <v>21</v>
      </c>
      <c r="BK240" s="151">
        <f>ROUND(I240*H240,2)</f>
        <v>0</v>
      </c>
      <c r="BL240" s="18" t="s">
        <v>141</v>
      </c>
      <c r="BM240" s="150" t="s">
        <v>422</v>
      </c>
    </row>
    <row r="241" spans="1:47" s="2" customFormat="1" ht="11.25">
      <c r="A241" s="33"/>
      <c r="B241" s="34"/>
      <c r="C241" s="33"/>
      <c r="D241" s="152" t="s">
        <v>143</v>
      </c>
      <c r="E241" s="33"/>
      <c r="F241" s="153" t="s">
        <v>423</v>
      </c>
      <c r="G241" s="33"/>
      <c r="H241" s="33"/>
      <c r="I241" s="154"/>
      <c r="J241" s="33"/>
      <c r="K241" s="33"/>
      <c r="L241" s="34"/>
      <c r="M241" s="155"/>
      <c r="N241" s="156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143</v>
      </c>
      <c r="AU241" s="18" t="s">
        <v>88</v>
      </c>
    </row>
    <row r="242" spans="1:65" s="2" customFormat="1" ht="24.2" customHeight="1">
      <c r="A242" s="33"/>
      <c r="B242" s="138"/>
      <c r="C242" s="139" t="s">
        <v>424</v>
      </c>
      <c r="D242" s="139" t="s">
        <v>136</v>
      </c>
      <c r="E242" s="140" t="s">
        <v>425</v>
      </c>
      <c r="F242" s="141" t="s">
        <v>426</v>
      </c>
      <c r="G242" s="142" t="s">
        <v>178</v>
      </c>
      <c r="H242" s="143">
        <v>381</v>
      </c>
      <c r="I242" s="144"/>
      <c r="J242" s="145">
        <f>ROUND(I242*H242,2)</f>
        <v>0</v>
      </c>
      <c r="K242" s="141" t="s">
        <v>140</v>
      </c>
      <c r="L242" s="34"/>
      <c r="M242" s="146" t="s">
        <v>3</v>
      </c>
      <c r="N242" s="147" t="s">
        <v>49</v>
      </c>
      <c r="O242" s="54"/>
      <c r="P242" s="148">
        <f>O242*H242</f>
        <v>0</v>
      </c>
      <c r="Q242" s="148">
        <v>0.00016</v>
      </c>
      <c r="R242" s="148">
        <f>Q242*H242</f>
        <v>0.06096000000000001</v>
      </c>
      <c r="S242" s="148">
        <v>0</v>
      </c>
      <c r="T242" s="149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0" t="s">
        <v>141</v>
      </c>
      <c r="AT242" s="150" t="s">
        <v>136</v>
      </c>
      <c r="AU242" s="150" t="s">
        <v>88</v>
      </c>
      <c r="AY242" s="18" t="s">
        <v>134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8" t="s">
        <v>21</v>
      </c>
      <c r="BK242" s="151">
        <f>ROUND(I242*H242,2)</f>
        <v>0</v>
      </c>
      <c r="BL242" s="18" t="s">
        <v>141</v>
      </c>
      <c r="BM242" s="150" t="s">
        <v>427</v>
      </c>
    </row>
    <row r="243" spans="1:47" s="2" customFormat="1" ht="11.25">
      <c r="A243" s="33"/>
      <c r="B243" s="34"/>
      <c r="C243" s="33"/>
      <c r="D243" s="152" t="s">
        <v>143</v>
      </c>
      <c r="E243" s="33"/>
      <c r="F243" s="153" t="s">
        <v>428</v>
      </c>
      <c r="G243" s="33"/>
      <c r="H243" s="33"/>
      <c r="I243" s="154"/>
      <c r="J243" s="33"/>
      <c r="K243" s="33"/>
      <c r="L243" s="34"/>
      <c r="M243" s="155"/>
      <c r="N243" s="156"/>
      <c r="O243" s="54"/>
      <c r="P243" s="54"/>
      <c r="Q243" s="54"/>
      <c r="R243" s="54"/>
      <c r="S243" s="54"/>
      <c r="T243" s="55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143</v>
      </c>
      <c r="AU243" s="18" t="s">
        <v>88</v>
      </c>
    </row>
    <row r="244" spans="1:65" s="2" customFormat="1" ht="24.2" customHeight="1">
      <c r="A244" s="33"/>
      <c r="B244" s="138"/>
      <c r="C244" s="139" t="s">
        <v>429</v>
      </c>
      <c r="D244" s="139" t="s">
        <v>136</v>
      </c>
      <c r="E244" s="140" t="s">
        <v>430</v>
      </c>
      <c r="F244" s="141" t="s">
        <v>431</v>
      </c>
      <c r="G244" s="142" t="s">
        <v>178</v>
      </c>
      <c r="H244" s="143">
        <v>381</v>
      </c>
      <c r="I244" s="144"/>
      <c r="J244" s="145">
        <f>ROUND(I244*H244,2)</f>
        <v>0</v>
      </c>
      <c r="K244" s="141" t="s">
        <v>140</v>
      </c>
      <c r="L244" s="34"/>
      <c r="M244" s="146" t="s">
        <v>3</v>
      </c>
      <c r="N244" s="147" t="s">
        <v>49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141</v>
      </c>
      <c r="AT244" s="150" t="s">
        <v>136</v>
      </c>
      <c r="AU244" s="150" t="s">
        <v>88</v>
      </c>
      <c r="AY244" s="18" t="s">
        <v>134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21</v>
      </c>
      <c r="BK244" s="151">
        <f>ROUND(I244*H244,2)</f>
        <v>0</v>
      </c>
      <c r="BL244" s="18" t="s">
        <v>141</v>
      </c>
      <c r="BM244" s="150" t="s">
        <v>432</v>
      </c>
    </row>
    <row r="245" spans="1:47" s="2" customFormat="1" ht="11.25">
      <c r="A245" s="33"/>
      <c r="B245" s="34"/>
      <c r="C245" s="33"/>
      <c r="D245" s="152" t="s">
        <v>143</v>
      </c>
      <c r="E245" s="33"/>
      <c r="F245" s="153" t="s">
        <v>433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143</v>
      </c>
      <c r="AU245" s="18" t="s">
        <v>88</v>
      </c>
    </row>
    <row r="246" spans="1:65" s="2" customFormat="1" ht="16.5" customHeight="1">
      <c r="A246" s="33"/>
      <c r="B246" s="138"/>
      <c r="C246" s="139" t="s">
        <v>434</v>
      </c>
      <c r="D246" s="139" t="s">
        <v>136</v>
      </c>
      <c r="E246" s="140" t="s">
        <v>435</v>
      </c>
      <c r="F246" s="141" t="s">
        <v>436</v>
      </c>
      <c r="G246" s="142" t="s">
        <v>178</v>
      </c>
      <c r="H246" s="143">
        <v>381</v>
      </c>
      <c r="I246" s="144"/>
      <c r="J246" s="145">
        <f>ROUND(I246*H246,2)</f>
        <v>0</v>
      </c>
      <c r="K246" s="141" t="s">
        <v>140</v>
      </c>
      <c r="L246" s="34"/>
      <c r="M246" s="146" t="s">
        <v>3</v>
      </c>
      <c r="N246" s="147" t="s">
        <v>49</v>
      </c>
      <c r="O246" s="54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141</v>
      </c>
      <c r="AT246" s="150" t="s">
        <v>136</v>
      </c>
      <c r="AU246" s="150" t="s">
        <v>88</v>
      </c>
      <c r="AY246" s="18" t="s">
        <v>134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21</v>
      </c>
      <c r="BK246" s="151">
        <f>ROUND(I246*H246,2)</f>
        <v>0</v>
      </c>
      <c r="BL246" s="18" t="s">
        <v>141</v>
      </c>
      <c r="BM246" s="150" t="s">
        <v>437</v>
      </c>
    </row>
    <row r="247" spans="1:47" s="2" customFormat="1" ht="11.25">
      <c r="A247" s="33"/>
      <c r="B247" s="34"/>
      <c r="C247" s="33"/>
      <c r="D247" s="152" t="s">
        <v>143</v>
      </c>
      <c r="E247" s="33"/>
      <c r="F247" s="153" t="s">
        <v>438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143</v>
      </c>
      <c r="AU247" s="18" t="s">
        <v>88</v>
      </c>
    </row>
    <row r="248" spans="2:63" s="12" customFormat="1" ht="13.5" customHeight="1">
      <c r="B248" s="125"/>
      <c r="D248" s="126" t="s">
        <v>77</v>
      </c>
      <c r="E248" s="136" t="s">
        <v>439</v>
      </c>
      <c r="F248" s="136" t="s">
        <v>440</v>
      </c>
      <c r="I248" s="128"/>
      <c r="J248" s="137">
        <f>BK248</f>
        <v>0</v>
      </c>
      <c r="L248" s="125"/>
      <c r="M248" s="130"/>
      <c r="N248" s="131"/>
      <c r="O248" s="131"/>
      <c r="P248" s="132">
        <f>SUM(P249:P280)</f>
        <v>0</v>
      </c>
      <c r="Q248" s="131"/>
      <c r="R248" s="132">
        <f>SUM(R249:R280)</f>
        <v>0</v>
      </c>
      <c r="S248" s="131"/>
      <c r="T248" s="133">
        <f>SUM(T249:T280)</f>
        <v>0</v>
      </c>
      <c r="AR248" s="126" t="s">
        <v>21</v>
      </c>
      <c r="AT248" s="134" t="s">
        <v>77</v>
      </c>
      <c r="AU248" s="134" t="s">
        <v>21</v>
      </c>
      <c r="AY248" s="126" t="s">
        <v>134</v>
      </c>
      <c r="BK248" s="135">
        <f>SUM(BK249:BK280)</f>
        <v>0</v>
      </c>
    </row>
    <row r="249" spans="1:65" s="2" customFormat="1" ht="24.2" customHeight="1">
      <c r="A249" s="33"/>
      <c r="B249" s="138"/>
      <c r="C249" s="139" t="s">
        <v>441</v>
      </c>
      <c r="D249" s="139" t="s">
        <v>136</v>
      </c>
      <c r="E249" s="140" t="s">
        <v>442</v>
      </c>
      <c r="F249" s="141" t="s">
        <v>443</v>
      </c>
      <c r="G249" s="142" t="s">
        <v>242</v>
      </c>
      <c r="H249" s="143">
        <v>325.079</v>
      </c>
      <c r="I249" s="144"/>
      <c r="J249" s="145">
        <f>ROUND(I249*H249,2)</f>
        <v>0</v>
      </c>
      <c r="K249" s="141" t="s">
        <v>140</v>
      </c>
      <c r="L249" s="34"/>
      <c r="M249" s="146" t="s">
        <v>3</v>
      </c>
      <c r="N249" s="147" t="s">
        <v>49</v>
      </c>
      <c r="O249" s="54"/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0" t="s">
        <v>141</v>
      </c>
      <c r="AT249" s="150" t="s">
        <v>136</v>
      </c>
      <c r="AU249" s="150" t="s">
        <v>88</v>
      </c>
      <c r="AY249" s="18" t="s">
        <v>134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8" t="s">
        <v>21</v>
      </c>
      <c r="BK249" s="151">
        <f>ROUND(I249*H249,2)</f>
        <v>0</v>
      </c>
      <c r="BL249" s="18" t="s">
        <v>141</v>
      </c>
      <c r="BM249" s="150" t="s">
        <v>444</v>
      </c>
    </row>
    <row r="250" spans="1:47" s="2" customFormat="1" ht="11.25">
      <c r="A250" s="33"/>
      <c r="B250" s="34"/>
      <c r="C250" s="33"/>
      <c r="D250" s="152" t="s">
        <v>143</v>
      </c>
      <c r="E250" s="33"/>
      <c r="F250" s="153" t="s">
        <v>445</v>
      </c>
      <c r="G250" s="33"/>
      <c r="H250" s="33"/>
      <c r="I250" s="154"/>
      <c r="J250" s="33"/>
      <c r="K250" s="33"/>
      <c r="L250" s="34"/>
      <c r="M250" s="155"/>
      <c r="N250" s="156"/>
      <c r="O250" s="54"/>
      <c r="P250" s="54"/>
      <c r="Q250" s="54"/>
      <c r="R250" s="54"/>
      <c r="S250" s="54"/>
      <c r="T250" s="55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143</v>
      </c>
      <c r="AU250" s="18" t="s">
        <v>88</v>
      </c>
    </row>
    <row r="251" spans="2:51" s="13" customFormat="1" ht="11.25">
      <c r="B251" s="157"/>
      <c r="D251" s="158" t="s">
        <v>145</v>
      </c>
      <c r="E251" s="159" t="s">
        <v>3</v>
      </c>
      <c r="F251" s="160" t="s">
        <v>446</v>
      </c>
      <c r="H251" s="161">
        <v>111.07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145</v>
      </c>
      <c r="AU251" s="159" t="s">
        <v>88</v>
      </c>
      <c r="AV251" s="13" t="s">
        <v>88</v>
      </c>
      <c r="AW251" s="13" t="s">
        <v>38</v>
      </c>
      <c r="AX251" s="13" t="s">
        <v>78</v>
      </c>
      <c r="AY251" s="159" t="s">
        <v>134</v>
      </c>
    </row>
    <row r="252" spans="2:51" s="13" customFormat="1" ht="11.25">
      <c r="B252" s="157"/>
      <c r="D252" s="158" t="s">
        <v>145</v>
      </c>
      <c r="E252" s="159" t="s">
        <v>3</v>
      </c>
      <c r="F252" s="160" t="s">
        <v>447</v>
      </c>
      <c r="H252" s="161">
        <v>108.384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145</v>
      </c>
      <c r="AU252" s="159" t="s">
        <v>88</v>
      </c>
      <c r="AV252" s="13" t="s">
        <v>88</v>
      </c>
      <c r="AW252" s="13" t="s">
        <v>38</v>
      </c>
      <c r="AX252" s="13" t="s">
        <v>78</v>
      </c>
      <c r="AY252" s="159" t="s">
        <v>134</v>
      </c>
    </row>
    <row r="253" spans="2:51" s="13" customFormat="1" ht="11.25">
      <c r="B253" s="157"/>
      <c r="D253" s="158" t="s">
        <v>145</v>
      </c>
      <c r="E253" s="159" t="s">
        <v>3</v>
      </c>
      <c r="F253" s="160" t="s">
        <v>448</v>
      </c>
      <c r="H253" s="161">
        <v>105.625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145</v>
      </c>
      <c r="AU253" s="159" t="s">
        <v>88</v>
      </c>
      <c r="AV253" s="13" t="s">
        <v>88</v>
      </c>
      <c r="AW253" s="13" t="s">
        <v>38</v>
      </c>
      <c r="AX253" s="13" t="s">
        <v>78</v>
      </c>
      <c r="AY253" s="159" t="s">
        <v>134</v>
      </c>
    </row>
    <row r="254" spans="1:65" s="2" customFormat="1" ht="24.2" customHeight="1">
      <c r="A254" s="33"/>
      <c r="B254" s="138"/>
      <c r="C254" s="139" t="s">
        <v>449</v>
      </c>
      <c r="D254" s="139" t="s">
        <v>136</v>
      </c>
      <c r="E254" s="140" t="s">
        <v>450</v>
      </c>
      <c r="F254" s="141" t="s">
        <v>451</v>
      </c>
      <c r="G254" s="142" t="s">
        <v>242</v>
      </c>
      <c r="H254" s="143">
        <v>2925.711</v>
      </c>
      <c r="I254" s="144"/>
      <c r="J254" s="145">
        <f>ROUND(I254*H254,2)</f>
        <v>0</v>
      </c>
      <c r="K254" s="141" t="s">
        <v>140</v>
      </c>
      <c r="L254" s="34"/>
      <c r="M254" s="146" t="s">
        <v>3</v>
      </c>
      <c r="N254" s="147" t="s">
        <v>49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141</v>
      </c>
      <c r="AT254" s="150" t="s">
        <v>136</v>
      </c>
      <c r="AU254" s="150" t="s">
        <v>88</v>
      </c>
      <c r="AY254" s="18" t="s">
        <v>134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21</v>
      </c>
      <c r="BK254" s="151">
        <f>ROUND(I254*H254,2)</f>
        <v>0</v>
      </c>
      <c r="BL254" s="18" t="s">
        <v>141</v>
      </c>
      <c r="BM254" s="150" t="s">
        <v>452</v>
      </c>
    </row>
    <row r="255" spans="1:47" s="2" customFormat="1" ht="11.25">
      <c r="A255" s="33"/>
      <c r="B255" s="34"/>
      <c r="C255" s="33"/>
      <c r="D255" s="152" t="s">
        <v>143</v>
      </c>
      <c r="E255" s="33"/>
      <c r="F255" s="153" t="s">
        <v>453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143</v>
      </c>
      <c r="AU255" s="18" t="s">
        <v>88</v>
      </c>
    </row>
    <row r="256" spans="2:51" s="13" customFormat="1" ht="11.25">
      <c r="B256" s="157"/>
      <c r="D256" s="158" t="s">
        <v>145</v>
      </c>
      <c r="E256" s="159" t="s">
        <v>3</v>
      </c>
      <c r="F256" s="160" t="s">
        <v>454</v>
      </c>
      <c r="H256" s="161">
        <v>325.079</v>
      </c>
      <c r="I256" s="162"/>
      <c r="L256" s="157"/>
      <c r="M256" s="163"/>
      <c r="N256" s="164"/>
      <c r="O256" s="164"/>
      <c r="P256" s="164"/>
      <c r="Q256" s="164"/>
      <c r="R256" s="164"/>
      <c r="S256" s="164"/>
      <c r="T256" s="165"/>
      <c r="AT256" s="159" t="s">
        <v>145</v>
      </c>
      <c r="AU256" s="159" t="s">
        <v>88</v>
      </c>
      <c r="AV256" s="13" t="s">
        <v>88</v>
      </c>
      <c r="AW256" s="13" t="s">
        <v>38</v>
      </c>
      <c r="AX256" s="13" t="s">
        <v>78</v>
      </c>
      <c r="AY256" s="159" t="s">
        <v>134</v>
      </c>
    </row>
    <row r="257" spans="2:51" s="13" customFormat="1" ht="11.25">
      <c r="B257" s="157"/>
      <c r="D257" s="158" t="s">
        <v>145</v>
      </c>
      <c r="F257" s="160" t="s">
        <v>455</v>
      </c>
      <c r="H257" s="161">
        <v>2925.711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145</v>
      </c>
      <c r="AU257" s="159" t="s">
        <v>88</v>
      </c>
      <c r="AV257" s="13" t="s">
        <v>88</v>
      </c>
      <c r="AW257" s="13" t="s">
        <v>4</v>
      </c>
      <c r="AX257" s="13" t="s">
        <v>21</v>
      </c>
      <c r="AY257" s="159" t="s">
        <v>134</v>
      </c>
    </row>
    <row r="258" spans="1:65" s="2" customFormat="1" ht="24.2" customHeight="1">
      <c r="A258" s="33"/>
      <c r="B258" s="138"/>
      <c r="C258" s="139" t="s">
        <v>456</v>
      </c>
      <c r="D258" s="139" t="s">
        <v>136</v>
      </c>
      <c r="E258" s="140" t="s">
        <v>457</v>
      </c>
      <c r="F258" s="141" t="s">
        <v>458</v>
      </c>
      <c r="G258" s="142" t="s">
        <v>242</v>
      </c>
      <c r="H258" s="143">
        <v>126.936</v>
      </c>
      <c r="I258" s="144"/>
      <c r="J258" s="145">
        <f>ROUND(I258*H258,2)</f>
        <v>0</v>
      </c>
      <c r="K258" s="141" t="s">
        <v>140</v>
      </c>
      <c r="L258" s="34"/>
      <c r="M258" s="146" t="s">
        <v>3</v>
      </c>
      <c r="N258" s="147" t="s">
        <v>49</v>
      </c>
      <c r="O258" s="54"/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0" t="s">
        <v>141</v>
      </c>
      <c r="AT258" s="150" t="s">
        <v>136</v>
      </c>
      <c r="AU258" s="150" t="s">
        <v>88</v>
      </c>
      <c r="AY258" s="18" t="s">
        <v>134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8" t="s">
        <v>21</v>
      </c>
      <c r="BK258" s="151">
        <f>ROUND(I258*H258,2)</f>
        <v>0</v>
      </c>
      <c r="BL258" s="18" t="s">
        <v>141</v>
      </c>
      <c r="BM258" s="150" t="s">
        <v>459</v>
      </c>
    </row>
    <row r="259" spans="1:47" s="2" customFormat="1" ht="11.25">
      <c r="A259" s="33"/>
      <c r="B259" s="34"/>
      <c r="C259" s="33"/>
      <c r="D259" s="152" t="s">
        <v>143</v>
      </c>
      <c r="E259" s="33"/>
      <c r="F259" s="153" t="s">
        <v>460</v>
      </c>
      <c r="G259" s="33"/>
      <c r="H259" s="33"/>
      <c r="I259" s="154"/>
      <c r="J259" s="33"/>
      <c r="K259" s="33"/>
      <c r="L259" s="34"/>
      <c r="M259" s="155"/>
      <c r="N259" s="156"/>
      <c r="O259" s="54"/>
      <c r="P259" s="54"/>
      <c r="Q259" s="54"/>
      <c r="R259" s="54"/>
      <c r="S259" s="54"/>
      <c r="T259" s="55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143</v>
      </c>
      <c r="AU259" s="18" t="s">
        <v>88</v>
      </c>
    </row>
    <row r="260" spans="2:51" s="13" customFormat="1" ht="11.25">
      <c r="B260" s="157"/>
      <c r="D260" s="158" t="s">
        <v>145</v>
      </c>
      <c r="E260" s="159" t="s">
        <v>3</v>
      </c>
      <c r="F260" s="160" t="s">
        <v>461</v>
      </c>
      <c r="H260" s="161">
        <v>39.525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145</v>
      </c>
      <c r="AU260" s="159" t="s">
        <v>88</v>
      </c>
      <c r="AV260" s="13" t="s">
        <v>88</v>
      </c>
      <c r="AW260" s="13" t="s">
        <v>38</v>
      </c>
      <c r="AX260" s="13" t="s">
        <v>78</v>
      </c>
      <c r="AY260" s="159" t="s">
        <v>134</v>
      </c>
    </row>
    <row r="261" spans="2:51" s="13" customFormat="1" ht="11.25">
      <c r="B261" s="157"/>
      <c r="D261" s="158" t="s">
        <v>145</v>
      </c>
      <c r="E261" s="159" t="s">
        <v>3</v>
      </c>
      <c r="F261" s="160" t="s">
        <v>462</v>
      </c>
      <c r="H261" s="161">
        <v>85.1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145</v>
      </c>
      <c r="AU261" s="159" t="s">
        <v>88</v>
      </c>
      <c r="AV261" s="13" t="s">
        <v>88</v>
      </c>
      <c r="AW261" s="13" t="s">
        <v>38</v>
      </c>
      <c r="AX261" s="13" t="s">
        <v>78</v>
      </c>
      <c r="AY261" s="159" t="s">
        <v>134</v>
      </c>
    </row>
    <row r="262" spans="2:51" s="13" customFormat="1" ht="11.25">
      <c r="B262" s="157"/>
      <c r="D262" s="158" t="s">
        <v>145</v>
      </c>
      <c r="E262" s="159" t="s">
        <v>3</v>
      </c>
      <c r="F262" s="160" t="s">
        <v>463</v>
      </c>
      <c r="H262" s="161">
        <v>2.05</v>
      </c>
      <c r="I262" s="162"/>
      <c r="L262" s="157"/>
      <c r="M262" s="163"/>
      <c r="N262" s="164"/>
      <c r="O262" s="164"/>
      <c r="P262" s="164"/>
      <c r="Q262" s="164"/>
      <c r="R262" s="164"/>
      <c r="S262" s="164"/>
      <c r="T262" s="165"/>
      <c r="AT262" s="159" t="s">
        <v>145</v>
      </c>
      <c r="AU262" s="159" t="s">
        <v>88</v>
      </c>
      <c r="AV262" s="13" t="s">
        <v>88</v>
      </c>
      <c r="AW262" s="13" t="s">
        <v>38</v>
      </c>
      <c r="AX262" s="13" t="s">
        <v>78</v>
      </c>
      <c r="AY262" s="159" t="s">
        <v>134</v>
      </c>
    </row>
    <row r="263" spans="2:51" s="13" customFormat="1" ht="11.25">
      <c r="B263" s="157"/>
      <c r="D263" s="158" t="s">
        <v>145</v>
      </c>
      <c r="E263" s="159" t="s">
        <v>3</v>
      </c>
      <c r="F263" s="160" t="s">
        <v>464</v>
      </c>
      <c r="H263" s="161">
        <v>0.261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145</v>
      </c>
      <c r="AU263" s="159" t="s">
        <v>88</v>
      </c>
      <c r="AV263" s="13" t="s">
        <v>88</v>
      </c>
      <c r="AW263" s="13" t="s">
        <v>38</v>
      </c>
      <c r="AX263" s="13" t="s">
        <v>78</v>
      </c>
      <c r="AY263" s="159" t="s">
        <v>134</v>
      </c>
    </row>
    <row r="264" spans="1:65" s="2" customFormat="1" ht="24.2" customHeight="1">
      <c r="A264" s="33"/>
      <c r="B264" s="138"/>
      <c r="C264" s="139" t="s">
        <v>465</v>
      </c>
      <c r="D264" s="139" t="s">
        <v>136</v>
      </c>
      <c r="E264" s="140" t="s">
        <v>466</v>
      </c>
      <c r="F264" s="141" t="s">
        <v>451</v>
      </c>
      <c r="G264" s="142" t="s">
        <v>242</v>
      </c>
      <c r="H264" s="143">
        <v>1142.424</v>
      </c>
      <c r="I264" s="144"/>
      <c r="J264" s="145">
        <f>ROUND(I264*H264,2)</f>
        <v>0</v>
      </c>
      <c r="K264" s="141" t="s">
        <v>140</v>
      </c>
      <c r="L264" s="34"/>
      <c r="M264" s="146" t="s">
        <v>3</v>
      </c>
      <c r="N264" s="147" t="s">
        <v>49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141</v>
      </c>
      <c r="AT264" s="150" t="s">
        <v>136</v>
      </c>
      <c r="AU264" s="150" t="s">
        <v>88</v>
      </c>
      <c r="AY264" s="18" t="s">
        <v>134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21</v>
      </c>
      <c r="BK264" s="151">
        <f>ROUND(I264*H264,2)</f>
        <v>0</v>
      </c>
      <c r="BL264" s="18" t="s">
        <v>141</v>
      </c>
      <c r="BM264" s="150" t="s">
        <v>467</v>
      </c>
    </row>
    <row r="265" spans="1:47" s="2" customFormat="1" ht="11.25">
      <c r="A265" s="33"/>
      <c r="B265" s="34"/>
      <c r="C265" s="33"/>
      <c r="D265" s="152" t="s">
        <v>143</v>
      </c>
      <c r="E265" s="33"/>
      <c r="F265" s="153" t="s">
        <v>468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143</v>
      </c>
      <c r="AU265" s="18" t="s">
        <v>88</v>
      </c>
    </row>
    <row r="266" spans="2:51" s="13" customFormat="1" ht="11.25">
      <c r="B266" s="157"/>
      <c r="D266" s="158" t="s">
        <v>145</v>
      </c>
      <c r="E266" s="159" t="s">
        <v>3</v>
      </c>
      <c r="F266" s="160" t="s">
        <v>469</v>
      </c>
      <c r="H266" s="161">
        <v>126.936</v>
      </c>
      <c r="I266" s="162"/>
      <c r="L266" s="157"/>
      <c r="M266" s="163"/>
      <c r="N266" s="164"/>
      <c r="O266" s="164"/>
      <c r="P266" s="164"/>
      <c r="Q266" s="164"/>
      <c r="R266" s="164"/>
      <c r="S266" s="164"/>
      <c r="T266" s="165"/>
      <c r="AT266" s="159" t="s">
        <v>145</v>
      </c>
      <c r="AU266" s="159" t="s">
        <v>88</v>
      </c>
      <c r="AV266" s="13" t="s">
        <v>88</v>
      </c>
      <c r="AW266" s="13" t="s">
        <v>38</v>
      </c>
      <c r="AX266" s="13" t="s">
        <v>78</v>
      </c>
      <c r="AY266" s="159" t="s">
        <v>134</v>
      </c>
    </row>
    <row r="267" spans="2:51" s="13" customFormat="1" ht="11.25">
      <c r="B267" s="157"/>
      <c r="D267" s="158" t="s">
        <v>145</v>
      </c>
      <c r="F267" s="160" t="s">
        <v>470</v>
      </c>
      <c r="H267" s="161">
        <v>1142.424</v>
      </c>
      <c r="I267" s="162"/>
      <c r="L267" s="157"/>
      <c r="M267" s="163"/>
      <c r="N267" s="164"/>
      <c r="O267" s="164"/>
      <c r="P267" s="164"/>
      <c r="Q267" s="164"/>
      <c r="R267" s="164"/>
      <c r="S267" s="164"/>
      <c r="T267" s="165"/>
      <c r="AT267" s="159" t="s">
        <v>145</v>
      </c>
      <c r="AU267" s="159" t="s">
        <v>88</v>
      </c>
      <c r="AV267" s="13" t="s">
        <v>88</v>
      </c>
      <c r="AW267" s="13" t="s">
        <v>4</v>
      </c>
      <c r="AX267" s="13" t="s">
        <v>21</v>
      </c>
      <c r="AY267" s="159" t="s">
        <v>134</v>
      </c>
    </row>
    <row r="268" spans="1:65" s="2" customFormat="1" ht="24.2" customHeight="1">
      <c r="A268" s="33"/>
      <c r="B268" s="138"/>
      <c r="C268" s="139" t="s">
        <v>471</v>
      </c>
      <c r="D268" s="139" t="s">
        <v>136</v>
      </c>
      <c r="E268" s="140" t="s">
        <v>472</v>
      </c>
      <c r="F268" s="141" t="s">
        <v>473</v>
      </c>
      <c r="G268" s="142" t="s">
        <v>242</v>
      </c>
      <c r="H268" s="143">
        <v>147.461</v>
      </c>
      <c r="I268" s="144"/>
      <c r="J268" s="145">
        <f>ROUND(I268*H268,2)</f>
        <v>0</v>
      </c>
      <c r="K268" s="141" t="s">
        <v>140</v>
      </c>
      <c r="L268" s="34"/>
      <c r="M268" s="146" t="s">
        <v>3</v>
      </c>
      <c r="N268" s="147" t="s">
        <v>49</v>
      </c>
      <c r="O268" s="54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141</v>
      </c>
      <c r="AT268" s="150" t="s">
        <v>136</v>
      </c>
      <c r="AU268" s="150" t="s">
        <v>88</v>
      </c>
      <c r="AY268" s="18" t="s">
        <v>134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21</v>
      </c>
      <c r="BK268" s="151">
        <f>ROUND(I268*H268,2)</f>
        <v>0</v>
      </c>
      <c r="BL268" s="18" t="s">
        <v>141</v>
      </c>
      <c r="BM268" s="150" t="s">
        <v>474</v>
      </c>
    </row>
    <row r="269" spans="1:47" s="2" customFormat="1" ht="11.25">
      <c r="A269" s="33"/>
      <c r="B269" s="34"/>
      <c r="C269" s="33"/>
      <c r="D269" s="152" t="s">
        <v>143</v>
      </c>
      <c r="E269" s="33"/>
      <c r="F269" s="153" t="s">
        <v>475</v>
      </c>
      <c r="G269" s="33"/>
      <c r="H269" s="33"/>
      <c r="I269" s="154"/>
      <c r="J269" s="33"/>
      <c r="K269" s="33"/>
      <c r="L269" s="34"/>
      <c r="M269" s="155"/>
      <c r="N269" s="156"/>
      <c r="O269" s="54"/>
      <c r="P269" s="54"/>
      <c r="Q269" s="54"/>
      <c r="R269" s="54"/>
      <c r="S269" s="54"/>
      <c r="T269" s="55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143</v>
      </c>
      <c r="AU269" s="18" t="s">
        <v>88</v>
      </c>
    </row>
    <row r="270" spans="2:51" s="13" customFormat="1" ht="11.25">
      <c r="B270" s="157"/>
      <c r="D270" s="158" t="s">
        <v>145</v>
      </c>
      <c r="E270" s="159" t="s">
        <v>3</v>
      </c>
      <c r="F270" s="160" t="s">
        <v>448</v>
      </c>
      <c r="H270" s="161">
        <v>105.625</v>
      </c>
      <c r="I270" s="162"/>
      <c r="L270" s="157"/>
      <c r="M270" s="163"/>
      <c r="N270" s="164"/>
      <c r="O270" s="164"/>
      <c r="P270" s="164"/>
      <c r="Q270" s="164"/>
      <c r="R270" s="164"/>
      <c r="S270" s="164"/>
      <c r="T270" s="165"/>
      <c r="AT270" s="159" t="s">
        <v>145</v>
      </c>
      <c r="AU270" s="159" t="s">
        <v>88</v>
      </c>
      <c r="AV270" s="13" t="s">
        <v>88</v>
      </c>
      <c r="AW270" s="13" t="s">
        <v>38</v>
      </c>
      <c r="AX270" s="13" t="s">
        <v>78</v>
      </c>
      <c r="AY270" s="159" t="s">
        <v>134</v>
      </c>
    </row>
    <row r="271" spans="2:51" s="13" customFormat="1" ht="11.25">
      <c r="B271" s="157"/>
      <c r="D271" s="158" t="s">
        <v>145</v>
      </c>
      <c r="E271" s="159" t="s">
        <v>3</v>
      </c>
      <c r="F271" s="160" t="s">
        <v>461</v>
      </c>
      <c r="H271" s="161">
        <v>39.525</v>
      </c>
      <c r="I271" s="162"/>
      <c r="L271" s="157"/>
      <c r="M271" s="163"/>
      <c r="N271" s="164"/>
      <c r="O271" s="164"/>
      <c r="P271" s="164"/>
      <c r="Q271" s="164"/>
      <c r="R271" s="164"/>
      <c r="S271" s="164"/>
      <c r="T271" s="165"/>
      <c r="AT271" s="159" t="s">
        <v>145</v>
      </c>
      <c r="AU271" s="159" t="s">
        <v>88</v>
      </c>
      <c r="AV271" s="13" t="s">
        <v>88</v>
      </c>
      <c r="AW271" s="13" t="s">
        <v>38</v>
      </c>
      <c r="AX271" s="13" t="s">
        <v>78</v>
      </c>
      <c r="AY271" s="159" t="s">
        <v>134</v>
      </c>
    </row>
    <row r="272" spans="2:51" s="13" customFormat="1" ht="11.25">
      <c r="B272" s="157"/>
      <c r="D272" s="158" t="s">
        <v>145</v>
      </c>
      <c r="E272" s="159" t="s">
        <v>3</v>
      </c>
      <c r="F272" s="160" t="s">
        <v>463</v>
      </c>
      <c r="H272" s="161">
        <v>2.05</v>
      </c>
      <c r="I272" s="162"/>
      <c r="L272" s="157"/>
      <c r="M272" s="163"/>
      <c r="N272" s="164"/>
      <c r="O272" s="164"/>
      <c r="P272" s="164"/>
      <c r="Q272" s="164"/>
      <c r="R272" s="164"/>
      <c r="S272" s="164"/>
      <c r="T272" s="165"/>
      <c r="AT272" s="159" t="s">
        <v>145</v>
      </c>
      <c r="AU272" s="159" t="s">
        <v>88</v>
      </c>
      <c r="AV272" s="13" t="s">
        <v>88</v>
      </c>
      <c r="AW272" s="13" t="s">
        <v>38</v>
      </c>
      <c r="AX272" s="13" t="s">
        <v>78</v>
      </c>
      <c r="AY272" s="159" t="s">
        <v>134</v>
      </c>
    </row>
    <row r="273" spans="2:51" s="13" customFormat="1" ht="11.25">
      <c r="B273" s="157"/>
      <c r="D273" s="158" t="s">
        <v>145</v>
      </c>
      <c r="E273" s="159" t="s">
        <v>3</v>
      </c>
      <c r="F273" s="160" t="s">
        <v>464</v>
      </c>
      <c r="H273" s="161">
        <v>0.261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145</v>
      </c>
      <c r="AU273" s="159" t="s">
        <v>88</v>
      </c>
      <c r="AV273" s="13" t="s">
        <v>88</v>
      </c>
      <c r="AW273" s="13" t="s">
        <v>38</v>
      </c>
      <c r="AX273" s="13" t="s">
        <v>78</v>
      </c>
      <c r="AY273" s="159" t="s">
        <v>134</v>
      </c>
    </row>
    <row r="274" spans="1:65" s="2" customFormat="1" ht="24.2" customHeight="1">
      <c r="A274" s="33"/>
      <c r="B274" s="138"/>
      <c r="C274" s="139" t="s">
        <v>476</v>
      </c>
      <c r="D274" s="139" t="s">
        <v>136</v>
      </c>
      <c r="E274" s="140" t="s">
        <v>477</v>
      </c>
      <c r="F274" s="141" t="s">
        <v>241</v>
      </c>
      <c r="G274" s="142" t="s">
        <v>242</v>
      </c>
      <c r="H274" s="143">
        <v>196.17</v>
      </c>
      <c r="I274" s="144"/>
      <c r="J274" s="145">
        <f>ROUND(I274*H274,2)</f>
        <v>0</v>
      </c>
      <c r="K274" s="141" t="s">
        <v>140</v>
      </c>
      <c r="L274" s="34"/>
      <c r="M274" s="146" t="s">
        <v>3</v>
      </c>
      <c r="N274" s="147" t="s">
        <v>49</v>
      </c>
      <c r="O274" s="54"/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141</v>
      </c>
      <c r="AT274" s="150" t="s">
        <v>136</v>
      </c>
      <c r="AU274" s="150" t="s">
        <v>88</v>
      </c>
      <c r="AY274" s="18" t="s">
        <v>134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21</v>
      </c>
      <c r="BK274" s="151">
        <f>ROUND(I274*H274,2)</f>
        <v>0</v>
      </c>
      <c r="BL274" s="18" t="s">
        <v>141</v>
      </c>
      <c r="BM274" s="150" t="s">
        <v>478</v>
      </c>
    </row>
    <row r="275" spans="1:47" s="2" customFormat="1" ht="11.25">
      <c r="A275" s="33"/>
      <c r="B275" s="34"/>
      <c r="C275" s="33"/>
      <c r="D275" s="152" t="s">
        <v>143</v>
      </c>
      <c r="E275" s="33"/>
      <c r="F275" s="153" t="s">
        <v>479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143</v>
      </c>
      <c r="AU275" s="18" t="s">
        <v>88</v>
      </c>
    </row>
    <row r="276" spans="2:51" s="13" customFormat="1" ht="11.25">
      <c r="B276" s="157"/>
      <c r="D276" s="158" t="s">
        <v>145</v>
      </c>
      <c r="E276" s="159" t="s">
        <v>3</v>
      </c>
      <c r="F276" s="160" t="s">
        <v>446</v>
      </c>
      <c r="H276" s="161">
        <v>111.07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145</v>
      </c>
      <c r="AU276" s="159" t="s">
        <v>88</v>
      </c>
      <c r="AV276" s="13" t="s">
        <v>88</v>
      </c>
      <c r="AW276" s="13" t="s">
        <v>38</v>
      </c>
      <c r="AX276" s="13" t="s">
        <v>78</v>
      </c>
      <c r="AY276" s="159" t="s">
        <v>134</v>
      </c>
    </row>
    <row r="277" spans="2:51" s="13" customFormat="1" ht="11.25">
      <c r="B277" s="157"/>
      <c r="D277" s="158" t="s">
        <v>145</v>
      </c>
      <c r="E277" s="159" t="s">
        <v>3</v>
      </c>
      <c r="F277" s="160" t="s">
        <v>462</v>
      </c>
      <c r="H277" s="161">
        <v>85.1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145</v>
      </c>
      <c r="AU277" s="159" t="s">
        <v>88</v>
      </c>
      <c r="AV277" s="13" t="s">
        <v>88</v>
      </c>
      <c r="AW277" s="13" t="s">
        <v>38</v>
      </c>
      <c r="AX277" s="13" t="s">
        <v>78</v>
      </c>
      <c r="AY277" s="159" t="s">
        <v>134</v>
      </c>
    </row>
    <row r="278" spans="1:65" s="2" customFormat="1" ht="24.2" customHeight="1">
      <c r="A278" s="33"/>
      <c r="B278" s="138"/>
      <c r="C278" s="139" t="s">
        <v>480</v>
      </c>
      <c r="D278" s="139" t="s">
        <v>136</v>
      </c>
      <c r="E278" s="140" t="s">
        <v>481</v>
      </c>
      <c r="F278" s="141" t="s">
        <v>482</v>
      </c>
      <c r="G278" s="142" t="s">
        <v>242</v>
      </c>
      <c r="H278" s="143">
        <v>108.384</v>
      </c>
      <c r="I278" s="144"/>
      <c r="J278" s="145">
        <f>ROUND(I278*H278,2)</f>
        <v>0</v>
      </c>
      <c r="K278" s="141" t="s">
        <v>140</v>
      </c>
      <c r="L278" s="34"/>
      <c r="M278" s="146" t="s">
        <v>3</v>
      </c>
      <c r="N278" s="147" t="s">
        <v>49</v>
      </c>
      <c r="O278" s="54"/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0" t="s">
        <v>141</v>
      </c>
      <c r="AT278" s="150" t="s">
        <v>136</v>
      </c>
      <c r="AU278" s="150" t="s">
        <v>88</v>
      </c>
      <c r="AY278" s="18" t="s">
        <v>134</v>
      </c>
      <c r="BE278" s="151">
        <f>IF(N278="základní",J278,0)</f>
        <v>0</v>
      </c>
      <c r="BF278" s="151">
        <f>IF(N278="snížená",J278,0)</f>
        <v>0</v>
      </c>
      <c r="BG278" s="151">
        <f>IF(N278="zákl. přenesená",J278,0)</f>
        <v>0</v>
      </c>
      <c r="BH278" s="151">
        <f>IF(N278="sníž. přenesená",J278,0)</f>
        <v>0</v>
      </c>
      <c r="BI278" s="151">
        <f>IF(N278="nulová",J278,0)</f>
        <v>0</v>
      </c>
      <c r="BJ278" s="18" t="s">
        <v>21</v>
      </c>
      <c r="BK278" s="151">
        <f>ROUND(I278*H278,2)</f>
        <v>0</v>
      </c>
      <c r="BL278" s="18" t="s">
        <v>141</v>
      </c>
      <c r="BM278" s="150" t="s">
        <v>483</v>
      </c>
    </row>
    <row r="279" spans="1:47" s="2" customFormat="1" ht="11.25">
      <c r="A279" s="33"/>
      <c r="B279" s="34"/>
      <c r="C279" s="33"/>
      <c r="D279" s="152" t="s">
        <v>143</v>
      </c>
      <c r="E279" s="33"/>
      <c r="F279" s="153" t="s">
        <v>484</v>
      </c>
      <c r="G279" s="33"/>
      <c r="H279" s="33"/>
      <c r="I279" s="154"/>
      <c r="J279" s="33"/>
      <c r="K279" s="33"/>
      <c r="L279" s="34"/>
      <c r="M279" s="155"/>
      <c r="N279" s="156"/>
      <c r="O279" s="54"/>
      <c r="P279" s="54"/>
      <c r="Q279" s="54"/>
      <c r="R279" s="54"/>
      <c r="S279" s="54"/>
      <c r="T279" s="55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143</v>
      </c>
      <c r="AU279" s="18" t="s">
        <v>88</v>
      </c>
    </row>
    <row r="280" spans="2:51" s="13" customFormat="1" ht="11.25">
      <c r="B280" s="157"/>
      <c r="D280" s="158" t="s">
        <v>145</v>
      </c>
      <c r="E280" s="159" t="s">
        <v>3</v>
      </c>
      <c r="F280" s="160" t="s">
        <v>447</v>
      </c>
      <c r="H280" s="161">
        <v>108.384</v>
      </c>
      <c r="I280" s="162"/>
      <c r="L280" s="157"/>
      <c r="M280" s="163"/>
      <c r="N280" s="164"/>
      <c r="O280" s="164"/>
      <c r="P280" s="164"/>
      <c r="Q280" s="164"/>
      <c r="R280" s="164"/>
      <c r="S280" s="164"/>
      <c r="T280" s="165"/>
      <c r="AT280" s="159" t="s">
        <v>145</v>
      </c>
      <c r="AU280" s="159" t="s">
        <v>88</v>
      </c>
      <c r="AV280" s="13" t="s">
        <v>88</v>
      </c>
      <c r="AW280" s="13" t="s">
        <v>38</v>
      </c>
      <c r="AX280" s="13" t="s">
        <v>78</v>
      </c>
      <c r="AY280" s="159" t="s">
        <v>134</v>
      </c>
    </row>
    <row r="281" spans="2:63" s="12" customFormat="1" ht="33" customHeight="1">
      <c r="B281" s="125"/>
      <c r="D281" s="126" t="s">
        <v>77</v>
      </c>
      <c r="E281" s="136" t="s">
        <v>485</v>
      </c>
      <c r="F281" s="136" t="s">
        <v>486</v>
      </c>
      <c r="I281" s="128"/>
      <c r="J281" s="137">
        <f>BK281</f>
        <v>0</v>
      </c>
      <c r="L281" s="125"/>
      <c r="M281" s="130"/>
      <c r="N281" s="131"/>
      <c r="O281" s="131"/>
      <c r="P281" s="132">
        <f>SUM(P282:P283)</f>
        <v>0</v>
      </c>
      <c r="Q281" s="131"/>
      <c r="R281" s="132">
        <f>SUM(R282:R283)</f>
        <v>0</v>
      </c>
      <c r="S281" s="131"/>
      <c r="T281" s="133">
        <f>SUM(T282:T283)</f>
        <v>0</v>
      </c>
      <c r="AR281" s="126" t="s">
        <v>21</v>
      </c>
      <c r="AT281" s="134" t="s">
        <v>77</v>
      </c>
      <c r="AU281" s="134" t="s">
        <v>21</v>
      </c>
      <c r="AY281" s="126" t="s">
        <v>134</v>
      </c>
      <c r="BK281" s="135">
        <f>SUM(BK282:BK283)</f>
        <v>0</v>
      </c>
    </row>
    <row r="282" spans="1:65" s="2" customFormat="1" ht="24.2" customHeight="1">
      <c r="A282" s="33"/>
      <c r="B282" s="138"/>
      <c r="C282" s="139" t="s">
        <v>487</v>
      </c>
      <c r="D282" s="139" t="s">
        <v>136</v>
      </c>
      <c r="E282" s="140" t="s">
        <v>488</v>
      </c>
      <c r="F282" s="141" t="s">
        <v>489</v>
      </c>
      <c r="G282" s="142" t="s">
        <v>242</v>
      </c>
      <c r="H282" s="143">
        <v>318.245</v>
      </c>
      <c r="I282" s="144"/>
      <c r="J282" s="145">
        <f>ROUND(I282*H282,2)</f>
        <v>0</v>
      </c>
      <c r="K282" s="141" t="s">
        <v>140</v>
      </c>
      <c r="L282" s="34"/>
      <c r="M282" s="146" t="s">
        <v>3</v>
      </c>
      <c r="N282" s="147" t="s">
        <v>49</v>
      </c>
      <c r="O282" s="54"/>
      <c r="P282" s="148">
        <f>O282*H282</f>
        <v>0</v>
      </c>
      <c r="Q282" s="148">
        <v>0</v>
      </c>
      <c r="R282" s="148">
        <f>Q282*H282</f>
        <v>0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141</v>
      </c>
      <c r="AT282" s="150" t="s">
        <v>136</v>
      </c>
      <c r="AU282" s="150" t="s">
        <v>88</v>
      </c>
      <c r="AY282" s="18" t="s">
        <v>134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21</v>
      </c>
      <c r="BK282" s="151">
        <f>ROUND(I282*H282,2)</f>
        <v>0</v>
      </c>
      <c r="BL282" s="18" t="s">
        <v>141</v>
      </c>
      <c r="BM282" s="150" t="s">
        <v>490</v>
      </c>
    </row>
    <row r="283" spans="1:47" s="2" customFormat="1" ht="11.25">
      <c r="A283" s="33"/>
      <c r="B283" s="34"/>
      <c r="C283" s="33"/>
      <c r="D283" s="152" t="s">
        <v>143</v>
      </c>
      <c r="E283" s="33"/>
      <c r="F283" s="153" t="s">
        <v>491</v>
      </c>
      <c r="G283" s="33"/>
      <c r="H283" s="33"/>
      <c r="I283" s="154"/>
      <c r="J283" s="33"/>
      <c r="K283" s="33"/>
      <c r="L283" s="34"/>
      <c r="M283" s="183"/>
      <c r="N283" s="184"/>
      <c r="O283" s="185"/>
      <c r="P283" s="185"/>
      <c r="Q283" s="185"/>
      <c r="R283" s="185"/>
      <c r="S283" s="185"/>
      <c r="T283" s="186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143</v>
      </c>
      <c r="AU283" s="18" t="s">
        <v>88</v>
      </c>
    </row>
    <row r="284" spans="1:31" s="2" customFormat="1" ht="6.95" customHeight="1">
      <c r="A284" s="33"/>
      <c r="B284" s="43"/>
      <c r="C284" s="44"/>
      <c r="D284" s="44"/>
      <c r="E284" s="44"/>
      <c r="F284" s="44"/>
      <c r="G284" s="44"/>
      <c r="H284" s="44"/>
      <c r="I284" s="44"/>
      <c r="J284" s="44"/>
      <c r="K284" s="44"/>
      <c r="L284" s="34"/>
      <c r="M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autoFilter ref="C86:K28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113106292"/>
    <hyperlink ref="F94" r:id="rId2" display="https://podminky.urs.cz/item/CS_URS_2021_02/113107162"/>
    <hyperlink ref="F97" r:id="rId3" display="https://podminky.urs.cz/item/CS_URS_2021_02/113107181"/>
    <hyperlink ref="F100" r:id="rId4" display="https://podminky.urs.cz/item/CS_URS_2021_02/113107222"/>
    <hyperlink ref="F103" r:id="rId5" display="https://podminky.urs.cz/item/CS_URS_2021_02/113107231"/>
    <hyperlink ref="F106" r:id="rId6" display="https://podminky.urs.cz/item/CS_URS_2021_02/113107243"/>
    <hyperlink ref="F109" r:id="rId7" display="https://podminky.urs.cz/item/CS_URS_2021_02/113201111"/>
    <hyperlink ref="F112" r:id="rId8" display="https://podminky.urs.cz/item/CS_URS_2021_02/113202111"/>
    <hyperlink ref="F115" r:id="rId9" display="https://podminky.urs.cz/item/CS_URS_2021_02/122251104"/>
    <hyperlink ref="F118" r:id="rId10" display="https://podminky.urs.cz/item/CS_URS_2021_02/133254102"/>
    <hyperlink ref="F121" r:id="rId11" display="https://podminky.urs.cz/item/CS_URS_2021_02/151101301"/>
    <hyperlink ref="F124" r:id="rId12" display="https://podminky.urs.cz/item/CS_URS_2021_02/151101311"/>
    <hyperlink ref="F127" r:id="rId13" display="https://podminky.urs.cz/item/CS_URS_2021_02/161111502"/>
    <hyperlink ref="F130" r:id="rId14" display="https://podminky.urs.cz/item/CS_URS_2021_02/162351103"/>
    <hyperlink ref="F137" r:id="rId15" display="https://podminky.urs.cz/item/CS_URS_2021_02/162751114"/>
    <hyperlink ref="F144" r:id="rId16" display="https://podminky.urs.cz/item/CS_URS_2021_02/167151111"/>
    <hyperlink ref="F149" r:id="rId17" display="https://podminky.urs.cz/item/CS_URS_2021_02/171201231"/>
    <hyperlink ref="F152" r:id="rId18" display="https://podminky.urs.cz/item/CS_URS_2021_02/171251201"/>
    <hyperlink ref="F155" r:id="rId19" display="https://podminky.urs.cz/item/CS_URS_2021_02/174151101"/>
    <hyperlink ref="F158" r:id="rId20" display="https://podminky.urs.cz/item/CS_URS_2021_02/181111111"/>
    <hyperlink ref="F160" r:id="rId21" display="https://podminky.urs.cz/item/CS_URS_2021_02/181951111"/>
    <hyperlink ref="F162" r:id="rId22" display="https://podminky.urs.cz/item/CS_URS_2021_02/181951112"/>
    <hyperlink ref="F165" r:id="rId23" display="https://podminky.urs.cz/item/CS_URS_2021_02/451573111"/>
    <hyperlink ref="F169" r:id="rId24" display="https://podminky.urs.cz/item/CS_URS_2021_02/564851111"/>
    <hyperlink ref="F172" r:id="rId25" display="https://podminky.urs.cz/item/CS_URS_2021_02/567124113"/>
    <hyperlink ref="F175" r:id="rId26" display="https://podminky.urs.cz/item/CS_URS_2021_02/573191111"/>
    <hyperlink ref="F178" r:id="rId27" display="https://podminky.urs.cz/item/CS_URS_2021_02/573211106"/>
    <hyperlink ref="F181" r:id="rId28" display="https://podminky.urs.cz/item/CS_URS_2021_02/578143133"/>
    <hyperlink ref="F184" r:id="rId29" display="https://podminky.urs.cz/item/CS_URS_2021_02/578901112"/>
    <hyperlink ref="F187" r:id="rId30" display="https://podminky.urs.cz/item/CS_URS_2021_02/596211113"/>
    <hyperlink ref="F190" r:id="rId31" display="https://podminky.urs.cz/item/CS_URS_2021_02/59245018"/>
    <hyperlink ref="F194" r:id="rId32" display="https://podminky.urs.cz/item/CS_URS_2021_02/877350310"/>
    <hyperlink ref="F197" r:id="rId33" display="https://podminky.urs.cz/item/CS_URS_2021_02/28617183"/>
    <hyperlink ref="F199" r:id="rId34" display="https://podminky.urs.cz/item/CS_URS_2021_02/895941111"/>
    <hyperlink ref="F202" r:id="rId35" display="https://podminky.urs.cz/item/CS_URS_2021_02/59223850"/>
    <hyperlink ref="F205" r:id="rId36" display="https://podminky.urs.cz/item/CS_URS_2021_02/59223860"/>
    <hyperlink ref="F208" r:id="rId37" display="https://podminky.urs.cz/item/CS_URS_2021_02/59223862"/>
    <hyperlink ref="F211" r:id="rId38" display="https://podminky.urs.cz/item/CS_URS_2021_02/59223856"/>
    <hyperlink ref="F214" r:id="rId39" display="https://podminky.urs.cz/item/CS_URS_2021_02/59223864"/>
    <hyperlink ref="F217" r:id="rId40" display="https://podminky.urs.cz/item/CS_URS_2021_02/899204112"/>
    <hyperlink ref="F220" r:id="rId41" display="https://podminky.urs.cz/item/CS_URS_2021_02/55242320"/>
    <hyperlink ref="F223" r:id="rId42" display="https://podminky.urs.cz/item/CS_URS_2021_02/59223874"/>
    <hyperlink ref="F226" r:id="rId43" display="https://podminky.urs.cz/item/CS_URS_2021_02/899331111"/>
    <hyperlink ref="F231" r:id="rId44" display="https://podminky.urs.cz/item/CS_URS_2021_02/916231213"/>
    <hyperlink ref="F233" r:id="rId45" display="https://podminky.urs.cz/item/CS_URS_2021_02/59217031"/>
    <hyperlink ref="F236" r:id="rId46" display="https://podminky.urs.cz/item/CS_URS_2021_02/916331112"/>
    <hyperlink ref="F238" r:id="rId47" display="https://podminky.urs.cz/item/CS_URS_2021_02/59217011"/>
    <hyperlink ref="F241" r:id="rId48" display="https://podminky.urs.cz/item/CS_URS_2021_02/919112213"/>
    <hyperlink ref="F243" r:id="rId49" display="https://podminky.urs.cz/item/CS_URS_2021_02/919121211"/>
    <hyperlink ref="F245" r:id="rId50" display="https://podminky.urs.cz/item/CS_URS_2021_02/919731122"/>
    <hyperlink ref="F247" r:id="rId51" display="https://podminky.urs.cz/item/CS_URS_2021_02/919735112"/>
    <hyperlink ref="F250" r:id="rId52" display="https://podminky.urs.cz/item/CS_URS_2021_02/997221551"/>
    <hyperlink ref="F255" r:id="rId53" display="https://podminky.urs.cz/item/CS_URS_2021_02/997221559"/>
    <hyperlink ref="F259" r:id="rId54" display="https://podminky.urs.cz/item/CS_URS_2021_02/997221561"/>
    <hyperlink ref="F265" r:id="rId55" display="https://podminky.urs.cz/item/CS_URS_2021_02/997221569"/>
    <hyperlink ref="F269" r:id="rId56" display="https://podminky.urs.cz/item/CS_URS_2021_02/997221861"/>
    <hyperlink ref="F275" r:id="rId57" display="https://podminky.urs.cz/item/CS_URS_2021_02/997221873"/>
    <hyperlink ref="F279" r:id="rId58" display="https://podminky.urs.cz/item/CS_URS_2021_02/997221875"/>
    <hyperlink ref="F283" r:id="rId59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61"/>
  <headerFooter>
    <oddFooter>&amp;CStrana &amp;P z &amp;N</oddFooter>
  </headerFooter>
  <drawing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7"/>
  <sheetViews>
    <sheetView showGridLines="0" workbookViewId="0" topLeftCell="A122">
      <selection activeCell="A137" sqref="A137:XFD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103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321" t="str">
        <f>'Rekapitulace stavby'!K6</f>
        <v>Kutná Hora - Karlov - chodník pro pěší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3" t="s">
        <v>492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92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6. 12. 2021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28</v>
      </c>
      <c r="E14" s="33"/>
      <c r="F14" s="33"/>
      <c r="G14" s="33"/>
      <c r="H14" s="33"/>
      <c r="I14" s="28" t="s">
        <v>29</v>
      </c>
      <c r="J14" s="26" t="s">
        <v>30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8" t="s">
        <v>32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33</v>
      </c>
      <c r="E17" s="33"/>
      <c r="F17" s="33"/>
      <c r="G17" s="33"/>
      <c r="H17" s="33"/>
      <c r="I17" s="28" t="s">
        <v>29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304"/>
      <c r="G18" s="304"/>
      <c r="H18" s="304"/>
      <c r="I18" s="28" t="s">
        <v>32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35</v>
      </c>
      <c r="E20" s="33"/>
      <c r="F20" s="33"/>
      <c r="G20" s="33"/>
      <c r="H20" s="33"/>
      <c r="I20" s="28" t="s">
        <v>29</v>
      </c>
      <c r="J20" s="26" t="s">
        <v>36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37</v>
      </c>
      <c r="F21" s="33"/>
      <c r="G21" s="33"/>
      <c r="H21" s="33"/>
      <c r="I21" s="28" t="s">
        <v>32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39</v>
      </c>
      <c r="E23" s="33"/>
      <c r="F23" s="33"/>
      <c r="G23" s="33"/>
      <c r="H23" s="33"/>
      <c r="I23" s="28" t="s">
        <v>29</v>
      </c>
      <c r="J23" s="26" t="s">
        <v>40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41</v>
      </c>
      <c r="F24" s="33"/>
      <c r="G24" s="33"/>
      <c r="H24" s="33"/>
      <c r="I24" s="28" t="s">
        <v>32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42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91"/>
      <c r="B27" s="92"/>
      <c r="C27" s="91"/>
      <c r="D27" s="91"/>
      <c r="E27" s="309" t="s">
        <v>106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44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46</v>
      </c>
      <c r="G32" s="33"/>
      <c r="H32" s="33"/>
      <c r="I32" s="37" t="s">
        <v>45</v>
      </c>
      <c r="J32" s="37" t="s">
        <v>47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48</v>
      </c>
      <c r="E33" s="28" t="s">
        <v>49</v>
      </c>
      <c r="F33" s="96">
        <f>ROUND((SUM(BE84:BE156)),2)</f>
        <v>0</v>
      </c>
      <c r="G33" s="33"/>
      <c r="H33" s="33"/>
      <c r="I33" s="97">
        <v>0.21</v>
      </c>
      <c r="J33" s="96">
        <f>ROUND(((SUM(BE84:BE156))*I33),2)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50</v>
      </c>
      <c r="F34" s="96">
        <f>ROUND((SUM(BF84:BF156)),2)</f>
        <v>0</v>
      </c>
      <c r="G34" s="33"/>
      <c r="H34" s="33"/>
      <c r="I34" s="97">
        <v>0.15</v>
      </c>
      <c r="J34" s="96">
        <f>ROUND(((SUM(BF84:BF156))*I34),2)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51</v>
      </c>
      <c r="F35" s="96">
        <f>ROUND((SUM(BG84:BG156)),2)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52</v>
      </c>
      <c r="F36" s="96">
        <f>ROUND((SUM(BH84:BH156)),2)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53</v>
      </c>
      <c r="F37" s="96">
        <f>ROUND((SUM(BI84:BI156)),2)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54</v>
      </c>
      <c r="E39" s="56"/>
      <c r="F39" s="56"/>
      <c r="G39" s="100" t="s">
        <v>55</v>
      </c>
      <c r="H39" s="101" t="s">
        <v>56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Kutná Hora - Karlov - chodník pro pěší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104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3" t="str">
        <f>E9</f>
        <v>SO 102 - Dopravní značení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k.ú. Kutná Hora (677 710)</v>
      </c>
      <c r="G52" s="33"/>
      <c r="H52" s="33"/>
      <c r="I52" s="28" t="s">
        <v>24</v>
      </c>
      <c r="J52" s="51" t="str">
        <f>IF(J12="","",J12)</f>
        <v>6. 12. 2021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28</v>
      </c>
      <c r="D54" s="33"/>
      <c r="E54" s="33"/>
      <c r="F54" s="26" t="str">
        <f>E15</f>
        <v>Město Kutná Hora, Havlíčkovo nám.552/1, Kutná Hora</v>
      </c>
      <c r="G54" s="33"/>
      <c r="H54" s="33"/>
      <c r="I54" s="28" t="s">
        <v>35</v>
      </c>
      <c r="J54" s="31" t="str">
        <f>E21</f>
        <v>MILOTA Kladno spol.s r.o.,Huťská 1557, Kladno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33</v>
      </c>
      <c r="D55" s="33"/>
      <c r="E55" s="33"/>
      <c r="F55" s="26" t="str">
        <f>IF(E18="","",E18)</f>
        <v>Vyplň údaj</v>
      </c>
      <c r="G55" s="33"/>
      <c r="H55" s="33"/>
      <c r="I55" s="28" t="s">
        <v>39</v>
      </c>
      <c r="J55" s="31" t="str">
        <f>E24</f>
        <v>Ing.Křepinský - PRINKOM spol.s r.o.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108</v>
      </c>
      <c r="D57" s="98"/>
      <c r="E57" s="98"/>
      <c r="F57" s="98"/>
      <c r="G57" s="98"/>
      <c r="H57" s="98"/>
      <c r="I57" s="98"/>
      <c r="J57" s="105" t="s">
        <v>109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76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110</v>
      </c>
    </row>
    <row r="60" spans="2:12" s="9" customFormat="1" ht="24.95" customHeight="1">
      <c r="B60" s="107"/>
      <c r="D60" s="108" t="s">
        <v>111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493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118</v>
      </c>
      <c r="E62" s="113"/>
      <c r="F62" s="113"/>
      <c r="G62" s="113"/>
      <c r="H62" s="113"/>
      <c r="I62" s="113"/>
      <c r="J62" s="114">
        <f>J134</f>
        <v>0</v>
      </c>
      <c r="L62" s="111"/>
    </row>
    <row r="63" spans="2:12" s="9" customFormat="1" ht="24.95" customHeight="1">
      <c r="B63" s="107"/>
      <c r="D63" s="108" t="s">
        <v>494</v>
      </c>
      <c r="E63" s="109"/>
      <c r="F63" s="109"/>
      <c r="G63" s="109"/>
      <c r="H63" s="109"/>
      <c r="I63" s="109"/>
      <c r="J63" s="110">
        <f>J137</f>
        <v>0</v>
      </c>
      <c r="L63" s="107"/>
    </row>
    <row r="64" spans="2:12" s="10" customFormat="1" ht="19.9" customHeight="1">
      <c r="B64" s="111"/>
      <c r="D64" s="112" t="s">
        <v>495</v>
      </c>
      <c r="E64" s="113"/>
      <c r="F64" s="113"/>
      <c r="G64" s="113"/>
      <c r="H64" s="113"/>
      <c r="I64" s="113"/>
      <c r="J64" s="114">
        <f>J138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119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16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21" t="str">
        <f>E7</f>
        <v>Kutná Hora - Karlov - chodník pro pěší</v>
      </c>
      <c r="F74" s="322"/>
      <c r="G74" s="322"/>
      <c r="H74" s="322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104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83" t="str">
        <f>E9</f>
        <v>SO 102 - Dopravní značení</v>
      </c>
      <c r="F76" s="323"/>
      <c r="G76" s="323"/>
      <c r="H76" s="32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k.ú. Kutná Hora (677 710)</v>
      </c>
      <c r="G78" s="33"/>
      <c r="H78" s="33"/>
      <c r="I78" s="28" t="s">
        <v>24</v>
      </c>
      <c r="J78" s="51" t="str">
        <f>IF(J12="","",J12)</f>
        <v>6. 12. 2021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28</v>
      </c>
      <c r="D80" s="33"/>
      <c r="E80" s="33"/>
      <c r="F80" s="26" t="str">
        <f>E15</f>
        <v>Město Kutná Hora, Havlíčkovo nám.552/1, Kutná Hora</v>
      </c>
      <c r="G80" s="33"/>
      <c r="H80" s="33"/>
      <c r="I80" s="28" t="s">
        <v>35</v>
      </c>
      <c r="J80" s="31" t="str">
        <f>E21</f>
        <v>MILOTA Kladno spol.s r.o.,Huťská 1557, Kladno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25.7" customHeight="1">
      <c r="A81" s="33"/>
      <c r="B81" s="34"/>
      <c r="C81" s="28" t="s">
        <v>33</v>
      </c>
      <c r="D81" s="33"/>
      <c r="E81" s="33"/>
      <c r="F81" s="26" t="str">
        <f>IF(E18="","",E18)</f>
        <v>Vyplň údaj</v>
      </c>
      <c r="G81" s="33"/>
      <c r="H81" s="33"/>
      <c r="I81" s="28" t="s">
        <v>39</v>
      </c>
      <c r="J81" s="31" t="str">
        <f>E24</f>
        <v>Ing.Křepinský - PRINKOM spol.s 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120</v>
      </c>
      <c r="D83" s="118" t="s">
        <v>63</v>
      </c>
      <c r="E83" s="118" t="s">
        <v>59</v>
      </c>
      <c r="F83" s="118" t="s">
        <v>60</v>
      </c>
      <c r="G83" s="118" t="s">
        <v>121</v>
      </c>
      <c r="H83" s="118" t="s">
        <v>122</v>
      </c>
      <c r="I83" s="118" t="s">
        <v>123</v>
      </c>
      <c r="J83" s="118" t="s">
        <v>109</v>
      </c>
      <c r="K83" s="119" t="s">
        <v>124</v>
      </c>
      <c r="L83" s="120"/>
      <c r="M83" s="58" t="s">
        <v>3</v>
      </c>
      <c r="N83" s="59" t="s">
        <v>48</v>
      </c>
      <c r="O83" s="59" t="s">
        <v>125</v>
      </c>
      <c r="P83" s="59" t="s">
        <v>126</v>
      </c>
      <c r="Q83" s="59" t="s">
        <v>127</v>
      </c>
      <c r="R83" s="59" t="s">
        <v>128</v>
      </c>
      <c r="S83" s="59" t="s">
        <v>129</v>
      </c>
      <c r="T83" s="60" t="s">
        <v>130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131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P85+P137</f>
        <v>0</v>
      </c>
      <c r="Q84" s="62"/>
      <c r="R84" s="122">
        <f>R85+R137</f>
        <v>2.1006983999999997</v>
      </c>
      <c r="S84" s="62"/>
      <c r="T84" s="123">
        <f>T85+T137</f>
        <v>1.7160000000000002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77</v>
      </c>
      <c r="AU84" s="18" t="s">
        <v>110</v>
      </c>
      <c r="BK84" s="124">
        <f>BK85+BK137</f>
        <v>0</v>
      </c>
    </row>
    <row r="85" spans="2:63" s="12" customFormat="1" ht="25.9" customHeight="1">
      <c r="B85" s="125"/>
      <c r="D85" s="126" t="s">
        <v>77</v>
      </c>
      <c r="E85" s="127" t="s">
        <v>132</v>
      </c>
      <c r="F85" s="127" t="s">
        <v>133</v>
      </c>
      <c r="I85" s="128"/>
      <c r="J85" s="129">
        <f>BK85</f>
        <v>0</v>
      </c>
      <c r="L85" s="125"/>
      <c r="M85" s="130"/>
      <c r="N85" s="131"/>
      <c r="O85" s="131"/>
      <c r="P85" s="132">
        <f>P86+P134</f>
        <v>0</v>
      </c>
      <c r="Q85" s="131"/>
      <c r="R85" s="132">
        <f>R86+R134</f>
        <v>2.08362</v>
      </c>
      <c r="S85" s="131"/>
      <c r="T85" s="133">
        <f>T86+T134</f>
        <v>1.7160000000000002</v>
      </c>
      <c r="AR85" s="126" t="s">
        <v>21</v>
      </c>
      <c r="AT85" s="134" t="s">
        <v>77</v>
      </c>
      <c r="AU85" s="134" t="s">
        <v>78</v>
      </c>
      <c r="AY85" s="126" t="s">
        <v>134</v>
      </c>
      <c r="BK85" s="135">
        <f>BK86+BK134</f>
        <v>0</v>
      </c>
    </row>
    <row r="86" spans="2:63" s="12" customFormat="1" ht="22.9" customHeight="1">
      <c r="B86" s="125"/>
      <c r="D86" s="126" t="s">
        <v>77</v>
      </c>
      <c r="E86" s="136" t="s">
        <v>188</v>
      </c>
      <c r="F86" s="136" t="s">
        <v>496</v>
      </c>
      <c r="I86" s="128"/>
      <c r="J86" s="137">
        <f>BK86</f>
        <v>0</v>
      </c>
      <c r="L86" s="125"/>
      <c r="M86" s="130"/>
      <c r="N86" s="131"/>
      <c r="O86" s="131"/>
      <c r="P86" s="132">
        <f>SUM(P87:P133)</f>
        <v>0</v>
      </c>
      <c r="Q86" s="131"/>
      <c r="R86" s="132">
        <f>SUM(R87:R133)</f>
        <v>2.08362</v>
      </c>
      <c r="S86" s="131"/>
      <c r="T86" s="133">
        <f>SUM(T87:T133)</f>
        <v>1.7160000000000002</v>
      </c>
      <c r="AR86" s="126" t="s">
        <v>21</v>
      </c>
      <c r="AT86" s="134" t="s">
        <v>77</v>
      </c>
      <c r="AU86" s="134" t="s">
        <v>21</v>
      </c>
      <c r="AY86" s="126" t="s">
        <v>134</v>
      </c>
      <c r="BK86" s="135">
        <f>SUM(BK87:BK133)</f>
        <v>0</v>
      </c>
    </row>
    <row r="87" spans="1:65" s="2" customFormat="1" ht="24.2" customHeight="1">
      <c r="A87" s="33"/>
      <c r="B87" s="138"/>
      <c r="C87" s="139" t="s">
        <v>21</v>
      </c>
      <c r="D87" s="139" t="s">
        <v>136</v>
      </c>
      <c r="E87" s="140" t="s">
        <v>497</v>
      </c>
      <c r="F87" s="141" t="s">
        <v>498</v>
      </c>
      <c r="G87" s="142" t="s">
        <v>178</v>
      </c>
      <c r="H87" s="143">
        <v>35</v>
      </c>
      <c r="I87" s="144"/>
      <c r="J87" s="145">
        <f>ROUND(I87*H87,2)</f>
        <v>0</v>
      </c>
      <c r="K87" s="141" t="s">
        <v>140</v>
      </c>
      <c r="L87" s="34"/>
      <c r="M87" s="146" t="s">
        <v>3</v>
      </c>
      <c r="N87" s="147" t="s">
        <v>49</v>
      </c>
      <c r="O87" s="54"/>
      <c r="P87" s="148">
        <f>O87*H87</f>
        <v>0</v>
      </c>
      <c r="Q87" s="148">
        <v>0.0306</v>
      </c>
      <c r="R87" s="148">
        <f>Q87*H87</f>
        <v>1.071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141</v>
      </c>
      <c r="AT87" s="150" t="s">
        <v>136</v>
      </c>
      <c r="AU87" s="150" t="s">
        <v>88</v>
      </c>
      <c r="AY87" s="18" t="s">
        <v>134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21</v>
      </c>
      <c r="BK87" s="151">
        <f>ROUND(I87*H87,2)</f>
        <v>0</v>
      </c>
      <c r="BL87" s="18" t="s">
        <v>141</v>
      </c>
      <c r="BM87" s="150" t="s">
        <v>499</v>
      </c>
    </row>
    <row r="88" spans="1:47" s="2" customFormat="1" ht="11.25">
      <c r="A88" s="33"/>
      <c r="B88" s="34"/>
      <c r="C88" s="33"/>
      <c r="D88" s="152" t="s">
        <v>143</v>
      </c>
      <c r="E88" s="33"/>
      <c r="F88" s="153" t="s">
        <v>500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143</v>
      </c>
      <c r="AU88" s="18" t="s">
        <v>88</v>
      </c>
    </row>
    <row r="89" spans="2:51" s="13" customFormat="1" ht="11.25">
      <c r="B89" s="157"/>
      <c r="D89" s="158" t="s">
        <v>145</v>
      </c>
      <c r="E89" s="159" t="s">
        <v>3</v>
      </c>
      <c r="F89" s="160" t="s">
        <v>501</v>
      </c>
      <c r="H89" s="161">
        <v>35</v>
      </c>
      <c r="I89" s="162"/>
      <c r="L89" s="157"/>
      <c r="M89" s="163"/>
      <c r="N89" s="164"/>
      <c r="O89" s="164"/>
      <c r="P89" s="164"/>
      <c r="Q89" s="164"/>
      <c r="R89" s="164"/>
      <c r="S89" s="164"/>
      <c r="T89" s="165"/>
      <c r="AT89" s="159" t="s">
        <v>145</v>
      </c>
      <c r="AU89" s="159" t="s">
        <v>88</v>
      </c>
      <c r="AV89" s="13" t="s">
        <v>88</v>
      </c>
      <c r="AW89" s="13" t="s">
        <v>38</v>
      </c>
      <c r="AX89" s="13" t="s">
        <v>78</v>
      </c>
      <c r="AY89" s="159" t="s">
        <v>134</v>
      </c>
    </row>
    <row r="90" spans="1:65" s="2" customFormat="1" ht="16.5" customHeight="1">
      <c r="A90" s="33"/>
      <c r="B90" s="138"/>
      <c r="C90" s="139" t="s">
        <v>88</v>
      </c>
      <c r="D90" s="139" t="s">
        <v>136</v>
      </c>
      <c r="E90" s="140" t="s">
        <v>502</v>
      </c>
      <c r="F90" s="141" t="s">
        <v>503</v>
      </c>
      <c r="G90" s="142" t="s">
        <v>330</v>
      </c>
      <c r="H90" s="143">
        <v>4</v>
      </c>
      <c r="I90" s="144"/>
      <c r="J90" s="145">
        <f>ROUND(I90*H90,2)</f>
        <v>0</v>
      </c>
      <c r="K90" s="141" t="s">
        <v>140</v>
      </c>
      <c r="L90" s="34"/>
      <c r="M90" s="146" t="s">
        <v>3</v>
      </c>
      <c r="N90" s="147" t="s">
        <v>49</v>
      </c>
      <c r="O90" s="54"/>
      <c r="P90" s="148">
        <f>O90*H90</f>
        <v>0</v>
      </c>
      <c r="Q90" s="148">
        <v>0.0007</v>
      </c>
      <c r="R90" s="148">
        <f>Q90*H90</f>
        <v>0.0028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141</v>
      </c>
      <c r="AT90" s="150" t="s">
        <v>136</v>
      </c>
      <c r="AU90" s="150" t="s">
        <v>88</v>
      </c>
      <c r="AY90" s="18" t="s">
        <v>134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21</v>
      </c>
      <c r="BK90" s="151">
        <f>ROUND(I90*H90,2)</f>
        <v>0</v>
      </c>
      <c r="BL90" s="18" t="s">
        <v>141</v>
      </c>
      <c r="BM90" s="150" t="s">
        <v>504</v>
      </c>
    </row>
    <row r="91" spans="1:47" s="2" customFormat="1" ht="11.25">
      <c r="A91" s="33"/>
      <c r="B91" s="34"/>
      <c r="C91" s="33"/>
      <c r="D91" s="152" t="s">
        <v>143</v>
      </c>
      <c r="E91" s="33"/>
      <c r="F91" s="153" t="s">
        <v>505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143</v>
      </c>
      <c r="AU91" s="18" t="s">
        <v>88</v>
      </c>
    </row>
    <row r="92" spans="2:51" s="13" customFormat="1" ht="11.25">
      <c r="B92" s="157"/>
      <c r="D92" s="158" t="s">
        <v>145</v>
      </c>
      <c r="E92" s="159" t="s">
        <v>3</v>
      </c>
      <c r="F92" s="160" t="s">
        <v>506</v>
      </c>
      <c r="H92" s="161">
        <v>3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145</v>
      </c>
      <c r="AU92" s="159" t="s">
        <v>88</v>
      </c>
      <c r="AV92" s="13" t="s">
        <v>88</v>
      </c>
      <c r="AW92" s="13" t="s">
        <v>38</v>
      </c>
      <c r="AX92" s="13" t="s">
        <v>78</v>
      </c>
      <c r="AY92" s="159" t="s">
        <v>134</v>
      </c>
    </row>
    <row r="93" spans="2:51" s="13" customFormat="1" ht="11.25">
      <c r="B93" s="157"/>
      <c r="D93" s="158" t="s">
        <v>145</v>
      </c>
      <c r="E93" s="159" t="s">
        <v>3</v>
      </c>
      <c r="F93" s="160" t="s">
        <v>507</v>
      </c>
      <c r="H93" s="161">
        <v>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145</v>
      </c>
      <c r="AU93" s="159" t="s">
        <v>88</v>
      </c>
      <c r="AV93" s="13" t="s">
        <v>88</v>
      </c>
      <c r="AW93" s="13" t="s">
        <v>38</v>
      </c>
      <c r="AX93" s="13" t="s">
        <v>78</v>
      </c>
      <c r="AY93" s="159" t="s">
        <v>134</v>
      </c>
    </row>
    <row r="94" spans="1:65" s="2" customFormat="1" ht="16.5" customHeight="1">
      <c r="A94" s="33"/>
      <c r="B94" s="138"/>
      <c r="C94" s="173" t="s">
        <v>152</v>
      </c>
      <c r="D94" s="173" t="s">
        <v>320</v>
      </c>
      <c r="E94" s="174" t="s">
        <v>508</v>
      </c>
      <c r="F94" s="175" t="s">
        <v>509</v>
      </c>
      <c r="G94" s="176" t="s">
        <v>330</v>
      </c>
      <c r="H94" s="177">
        <v>1</v>
      </c>
      <c r="I94" s="178"/>
      <c r="J94" s="179">
        <f>ROUND(I94*H94,2)</f>
        <v>0</v>
      </c>
      <c r="K94" s="175" t="s">
        <v>140</v>
      </c>
      <c r="L94" s="180"/>
      <c r="M94" s="181" t="s">
        <v>3</v>
      </c>
      <c r="N94" s="182" t="s">
        <v>49</v>
      </c>
      <c r="O94" s="54"/>
      <c r="P94" s="148">
        <f>O94*H94</f>
        <v>0</v>
      </c>
      <c r="Q94" s="148">
        <v>0.0013</v>
      </c>
      <c r="R94" s="148">
        <f>Q94*H94</f>
        <v>0.0013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182</v>
      </c>
      <c r="AT94" s="150" t="s">
        <v>320</v>
      </c>
      <c r="AU94" s="150" t="s">
        <v>88</v>
      </c>
      <c r="AY94" s="18" t="s">
        <v>134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21</v>
      </c>
      <c r="BK94" s="151">
        <f>ROUND(I94*H94,2)</f>
        <v>0</v>
      </c>
      <c r="BL94" s="18" t="s">
        <v>141</v>
      </c>
      <c r="BM94" s="150" t="s">
        <v>510</v>
      </c>
    </row>
    <row r="95" spans="1:47" s="2" customFormat="1" ht="11.25">
      <c r="A95" s="33"/>
      <c r="B95" s="34"/>
      <c r="C95" s="33"/>
      <c r="D95" s="152" t="s">
        <v>143</v>
      </c>
      <c r="E95" s="33"/>
      <c r="F95" s="153" t="s">
        <v>511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143</v>
      </c>
      <c r="AU95" s="18" t="s">
        <v>88</v>
      </c>
    </row>
    <row r="96" spans="2:51" s="13" customFormat="1" ht="11.25">
      <c r="B96" s="157"/>
      <c r="D96" s="158" t="s">
        <v>145</v>
      </c>
      <c r="E96" s="159" t="s">
        <v>3</v>
      </c>
      <c r="F96" s="160" t="s">
        <v>512</v>
      </c>
      <c r="H96" s="161">
        <v>1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145</v>
      </c>
      <c r="AU96" s="159" t="s">
        <v>88</v>
      </c>
      <c r="AV96" s="13" t="s">
        <v>88</v>
      </c>
      <c r="AW96" s="13" t="s">
        <v>38</v>
      </c>
      <c r="AX96" s="13" t="s">
        <v>78</v>
      </c>
      <c r="AY96" s="159" t="s">
        <v>134</v>
      </c>
    </row>
    <row r="97" spans="1:65" s="2" customFormat="1" ht="16.5" customHeight="1">
      <c r="A97" s="33"/>
      <c r="B97" s="138"/>
      <c r="C97" s="139" t="s">
        <v>141</v>
      </c>
      <c r="D97" s="139" t="s">
        <v>136</v>
      </c>
      <c r="E97" s="140" t="s">
        <v>513</v>
      </c>
      <c r="F97" s="141" t="s">
        <v>514</v>
      </c>
      <c r="G97" s="142" t="s">
        <v>330</v>
      </c>
      <c r="H97" s="143">
        <v>4</v>
      </c>
      <c r="I97" s="144"/>
      <c r="J97" s="145">
        <f>ROUND(I97*H97,2)</f>
        <v>0</v>
      </c>
      <c r="K97" s="141" t="s">
        <v>140</v>
      </c>
      <c r="L97" s="34"/>
      <c r="M97" s="146" t="s">
        <v>3</v>
      </c>
      <c r="N97" s="147" t="s">
        <v>49</v>
      </c>
      <c r="O97" s="54"/>
      <c r="P97" s="148">
        <f>O97*H97</f>
        <v>0</v>
      </c>
      <c r="Q97" s="148">
        <v>0.11241</v>
      </c>
      <c r="R97" s="148">
        <f>Q97*H97</f>
        <v>0.44964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141</v>
      </c>
      <c r="AT97" s="150" t="s">
        <v>136</v>
      </c>
      <c r="AU97" s="150" t="s">
        <v>88</v>
      </c>
      <c r="AY97" s="18" t="s">
        <v>134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21</v>
      </c>
      <c r="BK97" s="151">
        <f>ROUND(I97*H97,2)</f>
        <v>0</v>
      </c>
      <c r="BL97" s="18" t="s">
        <v>141</v>
      </c>
      <c r="BM97" s="150" t="s">
        <v>515</v>
      </c>
    </row>
    <row r="98" spans="1:47" s="2" customFormat="1" ht="11.25">
      <c r="A98" s="33"/>
      <c r="B98" s="34"/>
      <c r="C98" s="33"/>
      <c r="D98" s="152" t="s">
        <v>143</v>
      </c>
      <c r="E98" s="33"/>
      <c r="F98" s="153" t="s">
        <v>516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143</v>
      </c>
      <c r="AU98" s="18" t="s">
        <v>88</v>
      </c>
    </row>
    <row r="99" spans="2:51" s="13" customFormat="1" ht="11.25">
      <c r="B99" s="157"/>
      <c r="D99" s="158" t="s">
        <v>145</v>
      </c>
      <c r="E99" s="159" t="s">
        <v>3</v>
      </c>
      <c r="F99" s="160" t="s">
        <v>506</v>
      </c>
      <c r="H99" s="161">
        <v>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145</v>
      </c>
      <c r="AU99" s="159" t="s">
        <v>88</v>
      </c>
      <c r="AV99" s="13" t="s">
        <v>88</v>
      </c>
      <c r="AW99" s="13" t="s">
        <v>38</v>
      </c>
      <c r="AX99" s="13" t="s">
        <v>78</v>
      </c>
      <c r="AY99" s="159" t="s">
        <v>134</v>
      </c>
    </row>
    <row r="100" spans="2:51" s="13" customFormat="1" ht="11.25">
      <c r="B100" s="157"/>
      <c r="D100" s="158" t="s">
        <v>145</v>
      </c>
      <c r="E100" s="159" t="s">
        <v>3</v>
      </c>
      <c r="F100" s="160" t="s">
        <v>507</v>
      </c>
      <c r="H100" s="161">
        <v>1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145</v>
      </c>
      <c r="AU100" s="159" t="s">
        <v>88</v>
      </c>
      <c r="AV100" s="13" t="s">
        <v>88</v>
      </c>
      <c r="AW100" s="13" t="s">
        <v>38</v>
      </c>
      <c r="AX100" s="13" t="s">
        <v>78</v>
      </c>
      <c r="AY100" s="159" t="s">
        <v>134</v>
      </c>
    </row>
    <row r="101" spans="1:65" s="2" customFormat="1" ht="16.5" customHeight="1">
      <c r="A101" s="33"/>
      <c r="B101" s="138"/>
      <c r="C101" s="173" t="s">
        <v>163</v>
      </c>
      <c r="D101" s="173" t="s">
        <v>320</v>
      </c>
      <c r="E101" s="174" t="s">
        <v>517</v>
      </c>
      <c r="F101" s="175" t="s">
        <v>518</v>
      </c>
      <c r="G101" s="176" t="s">
        <v>330</v>
      </c>
      <c r="H101" s="177">
        <v>1</v>
      </c>
      <c r="I101" s="178"/>
      <c r="J101" s="179">
        <f>ROUND(I101*H101,2)</f>
        <v>0</v>
      </c>
      <c r="K101" s="175" t="s">
        <v>140</v>
      </c>
      <c r="L101" s="180"/>
      <c r="M101" s="181" t="s">
        <v>3</v>
      </c>
      <c r="N101" s="182" t="s">
        <v>49</v>
      </c>
      <c r="O101" s="54"/>
      <c r="P101" s="148">
        <f>O101*H101</f>
        <v>0</v>
      </c>
      <c r="Q101" s="148">
        <v>0.0061</v>
      </c>
      <c r="R101" s="148">
        <f>Q101*H101</f>
        <v>0.0061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182</v>
      </c>
      <c r="AT101" s="150" t="s">
        <v>320</v>
      </c>
      <c r="AU101" s="150" t="s">
        <v>88</v>
      </c>
      <c r="AY101" s="18" t="s">
        <v>134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21</v>
      </c>
      <c r="BK101" s="151">
        <f>ROUND(I101*H101,2)</f>
        <v>0</v>
      </c>
      <c r="BL101" s="18" t="s">
        <v>141</v>
      </c>
      <c r="BM101" s="150" t="s">
        <v>519</v>
      </c>
    </row>
    <row r="102" spans="1:47" s="2" customFormat="1" ht="11.25">
      <c r="A102" s="33"/>
      <c r="B102" s="34"/>
      <c r="C102" s="33"/>
      <c r="D102" s="152" t="s">
        <v>143</v>
      </c>
      <c r="E102" s="33"/>
      <c r="F102" s="153" t="s">
        <v>520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143</v>
      </c>
      <c r="AU102" s="18" t="s">
        <v>88</v>
      </c>
    </row>
    <row r="103" spans="1:65" s="2" customFormat="1" ht="16.5" customHeight="1">
      <c r="A103" s="33"/>
      <c r="B103" s="138"/>
      <c r="C103" s="173" t="s">
        <v>169</v>
      </c>
      <c r="D103" s="173" t="s">
        <v>320</v>
      </c>
      <c r="E103" s="174" t="s">
        <v>521</v>
      </c>
      <c r="F103" s="175" t="s">
        <v>522</v>
      </c>
      <c r="G103" s="176" t="s">
        <v>330</v>
      </c>
      <c r="H103" s="177">
        <v>1</v>
      </c>
      <c r="I103" s="178"/>
      <c r="J103" s="179">
        <f>ROUND(I103*H103,2)</f>
        <v>0</v>
      </c>
      <c r="K103" s="175" t="s">
        <v>140</v>
      </c>
      <c r="L103" s="180"/>
      <c r="M103" s="181" t="s">
        <v>3</v>
      </c>
      <c r="N103" s="182" t="s">
        <v>49</v>
      </c>
      <c r="O103" s="54"/>
      <c r="P103" s="148">
        <f>O103*H103</f>
        <v>0</v>
      </c>
      <c r="Q103" s="148">
        <v>0.003</v>
      </c>
      <c r="R103" s="148">
        <f>Q103*H103</f>
        <v>0.003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182</v>
      </c>
      <c r="AT103" s="150" t="s">
        <v>320</v>
      </c>
      <c r="AU103" s="150" t="s">
        <v>88</v>
      </c>
      <c r="AY103" s="18" t="s">
        <v>134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21</v>
      </c>
      <c r="BK103" s="151">
        <f>ROUND(I103*H103,2)</f>
        <v>0</v>
      </c>
      <c r="BL103" s="18" t="s">
        <v>141</v>
      </c>
      <c r="BM103" s="150" t="s">
        <v>523</v>
      </c>
    </row>
    <row r="104" spans="1:47" s="2" customFormat="1" ht="11.25">
      <c r="A104" s="33"/>
      <c r="B104" s="34"/>
      <c r="C104" s="33"/>
      <c r="D104" s="152" t="s">
        <v>143</v>
      </c>
      <c r="E104" s="33"/>
      <c r="F104" s="153" t="s">
        <v>524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143</v>
      </c>
      <c r="AU104" s="18" t="s">
        <v>88</v>
      </c>
    </row>
    <row r="105" spans="1:65" s="2" customFormat="1" ht="16.5" customHeight="1">
      <c r="A105" s="33"/>
      <c r="B105" s="138"/>
      <c r="C105" s="173" t="s">
        <v>175</v>
      </c>
      <c r="D105" s="173" t="s">
        <v>320</v>
      </c>
      <c r="E105" s="174" t="s">
        <v>525</v>
      </c>
      <c r="F105" s="175" t="s">
        <v>526</v>
      </c>
      <c r="G105" s="176" t="s">
        <v>330</v>
      </c>
      <c r="H105" s="177">
        <v>1</v>
      </c>
      <c r="I105" s="178"/>
      <c r="J105" s="179">
        <f>ROUND(I105*H105,2)</f>
        <v>0</v>
      </c>
      <c r="K105" s="175" t="s">
        <v>140</v>
      </c>
      <c r="L105" s="180"/>
      <c r="M105" s="181" t="s">
        <v>3</v>
      </c>
      <c r="N105" s="182" t="s">
        <v>49</v>
      </c>
      <c r="O105" s="54"/>
      <c r="P105" s="148">
        <f>O105*H105</f>
        <v>0</v>
      </c>
      <c r="Q105" s="148">
        <v>0.0001</v>
      </c>
      <c r="R105" s="148">
        <f>Q105*H105</f>
        <v>0.0001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182</v>
      </c>
      <c r="AT105" s="150" t="s">
        <v>320</v>
      </c>
      <c r="AU105" s="150" t="s">
        <v>88</v>
      </c>
      <c r="AY105" s="18" t="s">
        <v>134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21</v>
      </c>
      <c r="BK105" s="151">
        <f>ROUND(I105*H105,2)</f>
        <v>0</v>
      </c>
      <c r="BL105" s="18" t="s">
        <v>141</v>
      </c>
      <c r="BM105" s="150" t="s">
        <v>527</v>
      </c>
    </row>
    <row r="106" spans="1:47" s="2" customFormat="1" ht="11.25">
      <c r="A106" s="33"/>
      <c r="B106" s="34"/>
      <c r="C106" s="33"/>
      <c r="D106" s="152" t="s">
        <v>143</v>
      </c>
      <c r="E106" s="33"/>
      <c r="F106" s="153" t="s">
        <v>528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143</v>
      </c>
      <c r="AU106" s="18" t="s">
        <v>88</v>
      </c>
    </row>
    <row r="107" spans="1:65" s="2" customFormat="1" ht="16.5" customHeight="1">
      <c r="A107" s="33"/>
      <c r="B107" s="138"/>
      <c r="C107" s="173" t="s">
        <v>182</v>
      </c>
      <c r="D107" s="173" t="s">
        <v>320</v>
      </c>
      <c r="E107" s="174" t="s">
        <v>529</v>
      </c>
      <c r="F107" s="175" t="s">
        <v>530</v>
      </c>
      <c r="G107" s="176" t="s">
        <v>330</v>
      </c>
      <c r="H107" s="177">
        <v>8</v>
      </c>
      <c r="I107" s="178"/>
      <c r="J107" s="179">
        <f>ROUND(I107*H107,2)</f>
        <v>0</v>
      </c>
      <c r="K107" s="175" t="s">
        <v>140</v>
      </c>
      <c r="L107" s="180"/>
      <c r="M107" s="181" t="s">
        <v>3</v>
      </c>
      <c r="N107" s="182" t="s">
        <v>49</v>
      </c>
      <c r="O107" s="54"/>
      <c r="P107" s="148">
        <f>O107*H107</f>
        <v>0</v>
      </c>
      <c r="Q107" s="148">
        <v>0.00035</v>
      </c>
      <c r="R107" s="148">
        <f>Q107*H107</f>
        <v>0.0028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182</v>
      </c>
      <c r="AT107" s="150" t="s">
        <v>320</v>
      </c>
      <c r="AU107" s="150" t="s">
        <v>88</v>
      </c>
      <c r="AY107" s="18" t="s">
        <v>134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21</v>
      </c>
      <c r="BK107" s="151">
        <f>ROUND(I107*H107,2)</f>
        <v>0</v>
      </c>
      <c r="BL107" s="18" t="s">
        <v>141</v>
      </c>
      <c r="BM107" s="150" t="s">
        <v>531</v>
      </c>
    </row>
    <row r="108" spans="1:47" s="2" customFormat="1" ht="11.25">
      <c r="A108" s="33"/>
      <c r="B108" s="34"/>
      <c r="C108" s="33"/>
      <c r="D108" s="152" t="s">
        <v>143</v>
      </c>
      <c r="E108" s="33"/>
      <c r="F108" s="153" t="s">
        <v>532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143</v>
      </c>
      <c r="AU108" s="18" t="s">
        <v>88</v>
      </c>
    </row>
    <row r="109" spans="2:51" s="13" customFormat="1" ht="11.25">
      <c r="B109" s="157"/>
      <c r="D109" s="158" t="s">
        <v>145</v>
      </c>
      <c r="E109" s="159" t="s">
        <v>3</v>
      </c>
      <c r="F109" s="160" t="s">
        <v>533</v>
      </c>
      <c r="H109" s="161">
        <v>8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145</v>
      </c>
      <c r="AU109" s="159" t="s">
        <v>88</v>
      </c>
      <c r="AV109" s="13" t="s">
        <v>88</v>
      </c>
      <c r="AW109" s="13" t="s">
        <v>38</v>
      </c>
      <c r="AX109" s="13" t="s">
        <v>78</v>
      </c>
      <c r="AY109" s="159" t="s">
        <v>134</v>
      </c>
    </row>
    <row r="110" spans="1:65" s="2" customFormat="1" ht="21.75" customHeight="1">
      <c r="A110" s="33"/>
      <c r="B110" s="138"/>
      <c r="C110" s="139" t="s">
        <v>188</v>
      </c>
      <c r="D110" s="139" t="s">
        <v>136</v>
      </c>
      <c r="E110" s="140" t="s">
        <v>534</v>
      </c>
      <c r="F110" s="141" t="s">
        <v>535</v>
      </c>
      <c r="G110" s="142" t="s">
        <v>178</v>
      </c>
      <c r="H110" s="143">
        <v>224</v>
      </c>
      <c r="I110" s="144"/>
      <c r="J110" s="145">
        <f>ROUND(I110*H110,2)</f>
        <v>0</v>
      </c>
      <c r="K110" s="141" t="s">
        <v>140</v>
      </c>
      <c r="L110" s="34"/>
      <c r="M110" s="146" t="s">
        <v>3</v>
      </c>
      <c r="N110" s="147" t="s">
        <v>49</v>
      </c>
      <c r="O110" s="54"/>
      <c r="P110" s="148">
        <f>O110*H110</f>
        <v>0</v>
      </c>
      <c r="Q110" s="148">
        <v>0.00033</v>
      </c>
      <c r="R110" s="148">
        <f>Q110*H110</f>
        <v>0.07392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141</v>
      </c>
      <c r="AT110" s="150" t="s">
        <v>136</v>
      </c>
      <c r="AU110" s="150" t="s">
        <v>88</v>
      </c>
      <c r="AY110" s="18" t="s">
        <v>134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21</v>
      </c>
      <c r="BK110" s="151">
        <f>ROUND(I110*H110,2)</f>
        <v>0</v>
      </c>
      <c r="BL110" s="18" t="s">
        <v>141</v>
      </c>
      <c r="BM110" s="150" t="s">
        <v>536</v>
      </c>
    </row>
    <row r="111" spans="1:47" s="2" customFormat="1" ht="11.25">
      <c r="A111" s="33"/>
      <c r="B111" s="34"/>
      <c r="C111" s="33"/>
      <c r="D111" s="152" t="s">
        <v>143</v>
      </c>
      <c r="E111" s="33"/>
      <c r="F111" s="153" t="s">
        <v>537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143</v>
      </c>
      <c r="AU111" s="18" t="s">
        <v>88</v>
      </c>
    </row>
    <row r="112" spans="2:51" s="13" customFormat="1" ht="11.25">
      <c r="B112" s="157"/>
      <c r="D112" s="158" t="s">
        <v>145</v>
      </c>
      <c r="E112" s="159" t="s">
        <v>3</v>
      </c>
      <c r="F112" s="160" t="s">
        <v>538</v>
      </c>
      <c r="H112" s="161">
        <v>224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145</v>
      </c>
      <c r="AU112" s="159" t="s">
        <v>88</v>
      </c>
      <c r="AV112" s="13" t="s">
        <v>88</v>
      </c>
      <c r="AW112" s="13" t="s">
        <v>38</v>
      </c>
      <c r="AX112" s="13" t="s">
        <v>78</v>
      </c>
      <c r="AY112" s="159" t="s">
        <v>134</v>
      </c>
    </row>
    <row r="113" spans="1:65" s="2" customFormat="1" ht="21.75" customHeight="1">
      <c r="A113" s="33"/>
      <c r="B113" s="138"/>
      <c r="C113" s="139" t="s">
        <v>26</v>
      </c>
      <c r="D113" s="139" t="s">
        <v>136</v>
      </c>
      <c r="E113" s="140" t="s">
        <v>539</v>
      </c>
      <c r="F113" s="141" t="s">
        <v>540</v>
      </c>
      <c r="G113" s="142" t="s">
        <v>178</v>
      </c>
      <c r="H113" s="143">
        <v>248</v>
      </c>
      <c r="I113" s="144"/>
      <c r="J113" s="145">
        <f>ROUND(I113*H113,2)</f>
        <v>0</v>
      </c>
      <c r="K113" s="141" t="s">
        <v>140</v>
      </c>
      <c r="L113" s="34"/>
      <c r="M113" s="146" t="s">
        <v>3</v>
      </c>
      <c r="N113" s="147" t="s">
        <v>49</v>
      </c>
      <c r="O113" s="54"/>
      <c r="P113" s="148">
        <f>O113*H113</f>
        <v>0</v>
      </c>
      <c r="Q113" s="148">
        <v>0.00011</v>
      </c>
      <c r="R113" s="148">
        <f>Q113*H113</f>
        <v>0.027280000000000002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141</v>
      </c>
      <c r="AT113" s="150" t="s">
        <v>136</v>
      </c>
      <c r="AU113" s="150" t="s">
        <v>88</v>
      </c>
      <c r="AY113" s="18" t="s">
        <v>134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21</v>
      </c>
      <c r="BK113" s="151">
        <f>ROUND(I113*H113,2)</f>
        <v>0</v>
      </c>
      <c r="BL113" s="18" t="s">
        <v>141</v>
      </c>
      <c r="BM113" s="150" t="s">
        <v>541</v>
      </c>
    </row>
    <row r="114" spans="1:47" s="2" customFormat="1" ht="11.25">
      <c r="A114" s="33"/>
      <c r="B114" s="34"/>
      <c r="C114" s="33"/>
      <c r="D114" s="152" t="s">
        <v>143</v>
      </c>
      <c r="E114" s="33"/>
      <c r="F114" s="153" t="s">
        <v>542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143</v>
      </c>
      <c r="AU114" s="18" t="s">
        <v>88</v>
      </c>
    </row>
    <row r="115" spans="2:51" s="13" customFormat="1" ht="11.25">
      <c r="B115" s="157"/>
      <c r="D115" s="158" t="s">
        <v>145</v>
      </c>
      <c r="E115" s="159" t="s">
        <v>3</v>
      </c>
      <c r="F115" s="160" t="s">
        <v>543</v>
      </c>
      <c r="H115" s="161">
        <v>248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145</v>
      </c>
      <c r="AU115" s="159" t="s">
        <v>88</v>
      </c>
      <c r="AV115" s="13" t="s">
        <v>88</v>
      </c>
      <c r="AW115" s="13" t="s">
        <v>38</v>
      </c>
      <c r="AX115" s="13" t="s">
        <v>78</v>
      </c>
      <c r="AY115" s="159" t="s">
        <v>134</v>
      </c>
    </row>
    <row r="116" spans="1:65" s="2" customFormat="1" ht="21.75" customHeight="1">
      <c r="A116" s="33"/>
      <c r="B116" s="138"/>
      <c r="C116" s="139" t="s">
        <v>200</v>
      </c>
      <c r="D116" s="139" t="s">
        <v>136</v>
      </c>
      <c r="E116" s="140" t="s">
        <v>544</v>
      </c>
      <c r="F116" s="141" t="s">
        <v>545</v>
      </c>
      <c r="G116" s="142" t="s">
        <v>178</v>
      </c>
      <c r="H116" s="143">
        <v>468</v>
      </c>
      <c r="I116" s="144"/>
      <c r="J116" s="145">
        <f>ROUND(I116*H116,2)</f>
        <v>0</v>
      </c>
      <c r="K116" s="141" t="s">
        <v>140</v>
      </c>
      <c r="L116" s="34"/>
      <c r="M116" s="146" t="s">
        <v>3</v>
      </c>
      <c r="N116" s="147" t="s">
        <v>49</v>
      </c>
      <c r="O116" s="54"/>
      <c r="P116" s="148">
        <f>O116*H116</f>
        <v>0</v>
      </c>
      <c r="Q116" s="148">
        <v>0.00065</v>
      </c>
      <c r="R116" s="148">
        <f>Q116*H116</f>
        <v>0.30419999999999997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141</v>
      </c>
      <c r="AT116" s="150" t="s">
        <v>136</v>
      </c>
      <c r="AU116" s="150" t="s">
        <v>88</v>
      </c>
      <c r="AY116" s="18" t="s">
        <v>134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21</v>
      </c>
      <c r="BK116" s="151">
        <f>ROUND(I116*H116,2)</f>
        <v>0</v>
      </c>
      <c r="BL116" s="18" t="s">
        <v>141</v>
      </c>
      <c r="BM116" s="150" t="s">
        <v>546</v>
      </c>
    </row>
    <row r="117" spans="1:47" s="2" customFormat="1" ht="11.25">
      <c r="A117" s="33"/>
      <c r="B117" s="34"/>
      <c r="C117" s="33"/>
      <c r="D117" s="152" t="s">
        <v>143</v>
      </c>
      <c r="E117" s="33"/>
      <c r="F117" s="153" t="s">
        <v>547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143</v>
      </c>
      <c r="AU117" s="18" t="s">
        <v>88</v>
      </c>
    </row>
    <row r="118" spans="2:51" s="13" customFormat="1" ht="11.25">
      <c r="B118" s="157"/>
      <c r="D118" s="158" t="s">
        <v>145</v>
      </c>
      <c r="E118" s="159" t="s">
        <v>3</v>
      </c>
      <c r="F118" s="160" t="s">
        <v>548</v>
      </c>
      <c r="H118" s="161">
        <v>468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145</v>
      </c>
      <c r="AU118" s="159" t="s">
        <v>88</v>
      </c>
      <c r="AV118" s="13" t="s">
        <v>88</v>
      </c>
      <c r="AW118" s="13" t="s">
        <v>38</v>
      </c>
      <c r="AX118" s="13" t="s">
        <v>78</v>
      </c>
      <c r="AY118" s="159" t="s">
        <v>134</v>
      </c>
    </row>
    <row r="119" spans="1:65" s="2" customFormat="1" ht="21.75" customHeight="1">
      <c r="A119" s="33"/>
      <c r="B119" s="138"/>
      <c r="C119" s="139" t="s">
        <v>206</v>
      </c>
      <c r="D119" s="139" t="s">
        <v>136</v>
      </c>
      <c r="E119" s="140" t="s">
        <v>549</v>
      </c>
      <c r="F119" s="141" t="s">
        <v>550</v>
      </c>
      <c r="G119" s="142" t="s">
        <v>139</v>
      </c>
      <c r="H119" s="143">
        <v>53</v>
      </c>
      <c r="I119" s="144"/>
      <c r="J119" s="145">
        <f>ROUND(I119*H119,2)</f>
        <v>0</v>
      </c>
      <c r="K119" s="141" t="s">
        <v>140</v>
      </c>
      <c r="L119" s="34"/>
      <c r="M119" s="146" t="s">
        <v>3</v>
      </c>
      <c r="N119" s="147" t="s">
        <v>49</v>
      </c>
      <c r="O119" s="54"/>
      <c r="P119" s="148">
        <f>O119*H119</f>
        <v>0</v>
      </c>
      <c r="Q119" s="148">
        <v>0.0026</v>
      </c>
      <c r="R119" s="148">
        <f>Q119*H119</f>
        <v>0.1378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141</v>
      </c>
      <c r="AT119" s="150" t="s">
        <v>136</v>
      </c>
      <c r="AU119" s="150" t="s">
        <v>88</v>
      </c>
      <c r="AY119" s="18" t="s">
        <v>134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21</v>
      </c>
      <c r="BK119" s="151">
        <f>ROUND(I119*H119,2)</f>
        <v>0</v>
      </c>
      <c r="BL119" s="18" t="s">
        <v>141</v>
      </c>
      <c r="BM119" s="150" t="s">
        <v>551</v>
      </c>
    </row>
    <row r="120" spans="1:47" s="2" customFormat="1" ht="11.25">
      <c r="A120" s="33"/>
      <c r="B120" s="34"/>
      <c r="C120" s="33"/>
      <c r="D120" s="152" t="s">
        <v>143</v>
      </c>
      <c r="E120" s="33"/>
      <c r="F120" s="153" t="s">
        <v>552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143</v>
      </c>
      <c r="AU120" s="18" t="s">
        <v>88</v>
      </c>
    </row>
    <row r="121" spans="2:51" s="13" customFormat="1" ht="11.25">
      <c r="B121" s="157"/>
      <c r="D121" s="158" t="s">
        <v>145</v>
      </c>
      <c r="E121" s="159" t="s">
        <v>3</v>
      </c>
      <c r="F121" s="160" t="s">
        <v>553</v>
      </c>
      <c r="H121" s="161">
        <v>53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145</v>
      </c>
      <c r="AU121" s="159" t="s">
        <v>88</v>
      </c>
      <c r="AV121" s="13" t="s">
        <v>88</v>
      </c>
      <c r="AW121" s="13" t="s">
        <v>38</v>
      </c>
      <c r="AX121" s="13" t="s">
        <v>78</v>
      </c>
      <c r="AY121" s="159" t="s">
        <v>134</v>
      </c>
    </row>
    <row r="122" spans="1:65" s="2" customFormat="1" ht="24.2" customHeight="1">
      <c r="A122" s="33"/>
      <c r="B122" s="138"/>
      <c r="C122" s="139" t="s">
        <v>211</v>
      </c>
      <c r="D122" s="139" t="s">
        <v>136</v>
      </c>
      <c r="E122" s="140" t="s">
        <v>554</v>
      </c>
      <c r="F122" s="141" t="s">
        <v>555</v>
      </c>
      <c r="G122" s="142" t="s">
        <v>178</v>
      </c>
      <c r="H122" s="143">
        <v>940</v>
      </c>
      <c r="I122" s="144"/>
      <c r="J122" s="145">
        <f>ROUND(I122*H122,2)</f>
        <v>0</v>
      </c>
      <c r="K122" s="141" t="s">
        <v>140</v>
      </c>
      <c r="L122" s="34"/>
      <c r="M122" s="146" t="s">
        <v>3</v>
      </c>
      <c r="N122" s="147" t="s">
        <v>49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141</v>
      </c>
      <c r="AT122" s="150" t="s">
        <v>136</v>
      </c>
      <c r="AU122" s="150" t="s">
        <v>88</v>
      </c>
      <c r="AY122" s="18" t="s">
        <v>134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21</v>
      </c>
      <c r="BK122" s="151">
        <f>ROUND(I122*H122,2)</f>
        <v>0</v>
      </c>
      <c r="BL122" s="18" t="s">
        <v>141</v>
      </c>
      <c r="BM122" s="150" t="s">
        <v>556</v>
      </c>
    </row>
    <row r="123" spans="1:47" s="2" customFormat="1" ht="11.25">
      <c r="A123" s="33"/>
      <c r="B123" s="34"/>
      <c r="C123" s="33"/>
      <c r="D123" s="152" t="s">
        <v>143</v>
      </c>
      <c r="E123" s="33"/>
      <c r="F123" s="153" t="s">
        <v>557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143</v>
      </c>
      <c r="AU123" s="18" t="s">
        <v>88</v>
      </c>
    </row>
    <row r="124" spans="2:51" s="13" customFormat="1" ht="11.25">
      <c r="B124" s="157"/>
      <c r="D124" s="158" t="s">
        <v>145</v>
      </c>
      <c r="E124" s="159" t="s">
        <v>3</v>
      </c>
      <c r="F124" s="160" t="s">
        <v>558</v>
      </c>
      <c r="H124" s="161">
        <v>940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145</v>
      </c>
      <c r="AU124" s="159" t="s">
        <v>88</v>
      </c>
      <c r="AV124" s="13" t="s">
        <v>88</v>
      </c>
      <c r="AW124" s="13" t="s">
        <v>38</v>
      </c>
      <c r="AX124" s="13" t="s">
        <v>78</v>
      </c>
      <c r="AY124" s="159" t="s">
        <v>134</v>
      </c>
    </row>
    <row r="125" spans="1:65" s="2" customFormat="1" ht="24.2" customHeight="1">
      <c r="A125" s="33"/>
      <c r="B125" s="138"/>
      <c r="C125" s="139" t="s">
        <v>217</v>
      </c>
      <c r="D125" s="139" t="s">
        <v>136</v>
      </c>
      <c r="E125" s="140" t="s">
        <v>559</v>
      </c>
      <c r="F125" s="141" t="s">
        <v>560</v>
      </c>
      <c r="G125" s="142" t="s">
        <v>139</v>
      </c>
      <c r="H125" s="143">
        <v>53</v>
      </c>
      <c r="I125" s="144"/>
      <c r="J125" s="145">
        <f>ROUND(I125*H125,2)</f>
        <v>0</v>
      </c>
      <c r="K125" s="141" t="s">
        <v>140</v>
      </c>
      <c r="L125" s="34"/>
      <c r="M125" s="146" t="s">
        <v>3</v>
      </c>
      <c r="N125" s="147" t="s">
        <v>49</v>
      </c>
      <c r="O125" s="54"/>
      <c r="P125" s="148">
        <f>O125*H125</f>
        <v>0</v>
      </c>
      <c r="Q125" s="148">
        <v>1E-05</v>
      </c>
      <c r="R125" s="148">
        <f>Q125*H125</f>
        <v>0.0005300000000000001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141</v>
      </c>
      <c r="AT125" s="150" t="s">
        <v>136</v>
      </c>
      <c r="AU125" s="150" t="s">
        <v>88</v>
      </c>
      <c r="AY125" s="18" t="s">
        <v>134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21</v>
      </c>
      <c r="BK125" s="151">
        <f>ROUND(I125*H125,2)</f>
        <v>0</v>
      </c>
      <c r="BL125" s="18" t="s">
        <v>141</v>
      </c>
      <c r="BM125" s="150" t="s">
        <v>561</v>
      </c>
    </row>
    <row r="126" spans="1:47" s="2" customFormat="1" ht="11.25">
      <c r="A126" s="33"/>
      <c r="B126" s="34"/>
      <c r="C126" s="33"/>
      <c r="D126" s="152" t="s">
        <v>143</v>
      </c>
      <c r="E126" s="33"/>
      <c r="F126" s="153" t="s">
        <v>562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143</v>
      </c>
      <c r="AU126" s="18" t="s">
        <v>88</v>
      </c>
    </row>
    <row r="127" spans="1:65" s="2" customFormat="1" ht="37.9" customHeight="1">
      <c r="A127" s="33"/>
      <c r="B127" s="138"/>
      <c r="C127" s="139" t="s">
        <v>9</v>
      </c>
      <c r="D127" s="139" t="s">
        <v>136</v>
      </c>
      <c r="E127" s="140" t="s">
        <v>563</v>
      </c>
      <c r="F127" s="141" t="s">
        <v>564</v>
      </c>
      <c r="G127" s="142" t="s">
        <v>178</v>
      </c>
      <c r="H127" s="143">
        <v>35</v>
      </c>
      <c r="I127" s="144"/>
      <c r="J127" s="145">
        <f>ROUND(I127*H127,2)</f>
        <v>0</v>
      </c>
      <c r="K127" s="141" t="s">
        <v>140</v>
      </c>
      <c r="L127" s="34"/>
      <c r="M127" s="146" t="s">
        <v>3</v>
      </c>
      <c r="N127" s="147" t="s">
        <v>49</v>
      </c>
      <c r="O127" s="54"/>
      <c r="P127" s="148">
        <f>O127*H127</f>
        <v>0</v>
      </c>
      <c r="Q127" s="148">
        <v>9E-05</v>
      </c>
      <c r="R127" s="148">
        <f>Q127*H127</f>
        <v>0.00315</v>
      </c>
      <c r="S127" s="148">
        <v>0.042</v>
      </c>
      <c r="T127" s="149">
        <f>S127*H127</f>
        <v>1.4700000000000002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141</v>
      </c>
      <c r="AT127" s="150" t="s">
        <v>136</v>
      </c>
      <c r="AU127" s="150" t="s">
        <v>88</v>
      </c>
      <c r="AY127" s="18" t="s">
        <v>134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21</v>
      </c>
      <c r="BK127" s="151">
        <f>ROUND(I127*H127,2)</f>
        <v>0</v>
      </c>
      <c r="BL127" s="18" t="s">
        <v>141</v>
      </c>
      <c r="BM127" s="150" t="s">
        <v>565</v>
      </c>
    </row>
    <row r="128" spans="1:47" s="2" customFormat="1" ht="11.25">
      <c r="A128" s="33"/>
      <c r="B128" s="34"/>
      <c r="C128" s="33"/>
      <c r="D128" s="152" t="s">
        <v>143</v>
      </c>
      <c r="E128" s="33"/>
      <c r="F128" s="153" t="s">
        <v>566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143</v>
      </c>
      <c r="AU128" s="18" t="s">
        <v>88</v>
      </c>
    </row>
    <row r="129" spans="1:65" s="2" customFormat="1" ht="33" customHeight="1">
      <c r="A129" s="33"/>
      <c r="B129" s="138"/>
      <c r="C129" s="139" t="s">
        <v>233</v>
      </c>
      <c r="D129" s="139" t="s">
        <v>136</v>
      </c>
      <c r="E129" s="140" t="s">
        <v>567</v>
      </c>
      <c r="F129" s="141" t="s">
        <v>568</v>
      </c>
      <c r="G129" s="142" t="s">
        <v>330</v>
      </c>
      <c r="H129" s="143">
        <v>3</v>
      </c>
      <c r="I129" s="144"/>
      <c r="J129" s="145">
        <f>ROUND(I129*H129,2)</f>
        <v>0</v>
      </c>
      <c r="K129" s="141" t="s">
        <v>140</v>
      </c>
      <c r="L129" s="34"/>
      <c r="M129" s="146" t="s">
        <v>3</v>
      </c>
      <c r="N129" s="147" t="s">
        <v>49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0.082</v>
      </c>
      <c r="T129" s="149">
        <f>S129*H129</f>
        <v>0.246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141</v>
      </c>
      <c r="AT129" s="150" t="s">
        <v>136</v>
      </c>
      <c r="AU129" s="150" t="s">
        <v>88</v>
      </c>
      <c r="AY129" s="18" t="s">
        <v>134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21</v>
      </c>
      <c r="BK129" s="151">
        <f>ROUND(I129*H129,2)</f>
        <v>0</v>
      </c>
      <c r="BL129" s="18" t="s">
        <v>141</v>
      </c>
      <c r="BM129" s="150" t="s">
        <v>569</v>
      </c>
    </row>
    <row r="130" spans="1:47" s="2" customFormat="1" ht="11.25">
      <c r="A130" s="33"/>
      <c r="B130" s="34"/>
      <c r="C130" s="33"/>
      <c r="D130" s="152" t="s">
        <v>143</v>
      </c>
      <c r="E130" s="33"/>
      <c r="F130" s="153" t="s">
        <v>570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143</v>
      </c>
      <c r="AU130" s="18" t="s">
        <v>88</v>
      </c>
    </row>
    <row r="131" spans="2:51" s="13" customFormat="1" ht="11.25">
      <c r="B131" s="157"/>
      <c r="D131" s="158" t="s">
        <v>145</v>
      </c>
      <c r="E131" s="159" t="s">
        <v>3</v>
      </c>
      <c r="F131" s="160" t="s">
        <v>571</v>
      </c>
      <c r="H131" s="161">
        <v>3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145</v>
      </c>
      <c r="AU131" s="159" t="s">
        <v>88</v>
      </c>
      <c r="AV131" s="13" t="s">
        <v>88</v>
      </c>
      <c r="AW131" s="13" t="s">
        <v>38</v>
      </c>
      <c r="AX131" s="13" t="s">
        <v>78</v>
      </c>
      <c r="AY131" s="159" t="s">
        <v>134</v>
      </c>
    </row>
    <row r="132" spans="1:65" s="2" customFormat="1" ht="16.5" customHeight="1">
      <c r="A132" s="33"/>
      <c r="B132" s="138"/>
      <c r="C132" s="139" t="s">
        <v>239</v>
      </c>
      <c r="D132" s="139" t="s">
        <v>136</v>
      </c>
      <c r="E132" s="140" t="s">
        <v>572</v>
      </c>
      <c r="F132" s="141" t="s">
        <v>573</v>
      </c>
      <c r="G132" s="142" t="s">
        <v>139</v>
      </c>
      <c r="H132" s="143">
        <v>30</v>
      </c>
      <c r="I132" s="144"/>
      <c r="J132" s="145">
        <f>ROUND(I132*H132,2)</f>
        <v>0</v>
      </c>
      <c r="K132" s="141" t="s">
        <v>140</v>
      </c>
      <c r="L132" s="34"/>
      <c r="M132" s="146" t="s">
        <v>3</v>
      </c>
      <c r="N132" s="147" t="s">
        <v>49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141</v>
      </c>
      <c r="AT132" s="150" t="s">
        <v>136</v>
      </c>
      <c r="AU132" s="150" t="s">
        <v>88</v>
      </c>
      <c r="AY132" s="18" t="s">
        <v>134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21</v>
      </c>
      <c r="BK132" s="151">
        <f>ROUND(I132*H132,2)</f>
        <v>0</v>
      </c>
      <c r="BL132" s="18" t="s">
        <v>141</v>
      </c>
      <c r="BM132" s="150" t="s">
        <v>574</v>
      </c>
    </row>
    <row r="133" spans="1:47" s="2" customFormat="1" ht="11.25">
      <c r="A133" s="33"/>
      <c r="B133" s="34"/>
      <c r="C133" s="33"/>
      <c r="D133" s="152" t="s">
        <v>143</v>
      </c>
      <c r="E133" s="33"/>
      <c r="F133" s="153" t="s">
        <v>575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143</v>
      </c>
      <c r="AU133" s="18" t="s">
        <v>88</v>
      </c>
    </row>
    <row r="134" spans="2:63" s="12" customFormat="1" ht="22.9" customHeight="1">
      <c r="B134" s="125"/>
      <c r="D134" s="126" t="s">
        <v>77</v>
      </c>
      <c r="E134" s="136" t="s">
        <v>485</v>
      </c>
      <c r="F134" s="136" t="s">
        <v>486</v>
      </c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21</v>
      </c>
      <c r="AT134" s="134" t="s">
        <v>77</v>
      </c>
      <c r="AU134" s="134" t="s">
        <v>21</v>
      </c>
      <c r="AY134" s="126" t="s">
        <v>134</v>
      </c>
      <c r="BK134" s="135">
        <f>SUM(BK135:BK136)</f>
        <v>0</v>
      </c>
    </row>
    <row r="135" spans="1:65" s="2" customFormat="1" ht="24.2" customHeight="1">
      <c r="A135" s="33"/>
      <c r="B135" s="138"/>
      <c r="C135" s="139" t="s">
        <v>246</v>
      </c>
      <c r="D135" s="139" t="s">
        <v>136</v>
      </c>
      <c r="E135" s="140" t="s">
        <v>488</v>
      </c>
      <c r="F135" s="141" t="s">
        <v>489</v>
      </c>
      <c r="G135" s="142" t="s">
        <v>242</v>
      </c>
      <c r="H135" s="143">
        <v>2.101</v>
      </c>
      <c r="I135" s="144"/>
      <c r="J135" s="145">
        <f>ROUND(I135*H135,2)</f>
        <v>0</v>
      </c>
      <c r="K135" s="141" t="s">
        <v>140</v>
      </c>
      <c r="L135" s="34"/>
      <c r="M135" s="146" t="s">
        <v>3</v>
      </c>
      <c r="N135" s="147" t="s">
        <v>49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141</v>
      </c>
      <c r="AT135" s="150" t="s">
        <v>136</v>
      </c>
      <c r="AU135" s="150" t="s">
        <v>88</v>
      </c>
      <c r="AY135" s="18" t="s">
        <v>134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21</v>
      </c>
      <c r="BK135" s="151">
        <f>ROUND(I135*H135,2)</f>
        <v>0</v>
      </c>
      <c r="BL135" s="18" t="s">
        <v>141</v>
      </c>
      <c r="BM135" s="150" t="s">
        <v>490</v>
      </c>
    </row>
    <row r="136" spans="1:47" s="2" customFormat="1" ht="11.25">
      <c r="A136" s="33"/>
      <c r="B136" s="34"/>
      <c r="C136" s="33"/>
      <c r="D136" s="152" t="s">
        <v>143</v>
      </c>
      <c r="E136" s="33"/>
      <c r="F136" s="153" t="s">
        <v>491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143</v>
      </c>
      <c r="AU136" s="18" t="s">
        <v>88</v>
      </c>
    </row>
    <row r="137" spans="2:63" s="12" customFormat="1" ht="17.25" customHeight="1">
      <c r="B137" s="125"/>
      <c r="D137" s="126" t="s">
        <v>77</v>
      </c>
      <c r="E137" s="127" t="s">
        <v>576</v>
      </c>
      <c r="F137" s="127" t="s">
        <v>577</v>
      </c>
      <c r="I137" s="128"/>
      <c r="J137" s="129">
        <f>BK137</f>
        <v>0</v>
      </c>
      <c r="L137" s="125"/>
      <c r="M137" s="130"/>
      <c r="N137" s="131"/>
      <c r="O137" s="131"/>
      <c r="P137" s="132">
        <f>P138</f>
        <v>0</v>
      </c>
      <c r="Q137" s="131"/>
      <c r="R137" s="132">
        <f>R138</f>
        <v>0.0170784</v>
      </c>
      <c r="S137" s="131"/>
      <c r="T137" s="133">
        <f>T138</f>
        <v>0</v>
      </c>
      <c r="AR137" s="126" t="s">
        <v>88</v>
      </c>
      <c r="AT137" s="134" t="s">
        <v>77</v>
      </c>
      <c r="AU137" s="134" t="s">
        <v>78</v>
      </c>
      <c r="AY137" s="126" t="s">
        <v>134</v>
      </c>
      <c r="BK137" s="135">
        <f>BK138</f>
        <v>0</v>
      </c>
    </row>
    <row r="138" spans="2:63" s="12" customFormat="1" ht="22.9" customHeight="1">
      <c r="B138" s="125"/>
      <c r="D138" s="126" t="s">
        <v>77</v>
      </c>
      <c r="E138" s="136" t="s">
        <v>578</v>
      </c>
      <c r="F138" s="136" t="s">
        <v>579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SUM(P139:P156)</f>
        <v>0</v>
      </c>
      <c r="Q138" s="131"/>
      <c r="R138" s="132">
        <f>SUM(R139:R156)</f>
        <v>0.0170784</v>
      </c>
      <c r="S138" s="131"/>
      <c r="T138" s="133">
        <f>SUM(T139:T156)</f>
        <v>0</v>
      </c>
      <c r="AR138" s="126" t="s">
        <v>88</v>
      </c>
      <c r="AT138" s="134" t="s">
        <v>77</v>
      </c>
      <c r="AU138" s="134" t="s">
        <v>21</v>
      </c>
      <c r="AY138" s="126" t="s">
        <v>134</v>
      </c>
      <c r="BK138" s="135">
        <f>SUM(BK139:BK156)</f>
        <v>0</v>
      </c>
    </row>
    <row r="139" spans="1:65" s="2" customFormat="1" ht="21.75" customHeight="1">
      <c r="A139" s="33"/>
      <c r="B139" s="138"/>
      <c r="C139" s="139" t="s">
        <v>252</v>
      </c>
      <c r="D139" s="139" t="s">
        <v>136</v>
      </c>
      <c r="E139" s="140" t="s">
        <v>580</v>
      </c>
      <c r="F139" s="141" t="s">
        <v>581</v>
      </c>
      <c r="G139" s="142" t="s">
        <v>139</v>
      </c>
      <c r="H139" s="143">
        <v>47.44</v>
      </c>
      <c r="I139" s="144"/>
      <c r="J139" s="145">
        <f>ROUND(I139*H139,2)</f>
        <v>0</v>
      </c>
      <c r="K139" s="141" t="s">
        <v>140</v>
      </c>
      <c r="L139" s="34"/>
      <c r="M139" s="146" t="s">
        <v>3</v>
      </c>
      <c r="N139" s="147" t="s">
        <v>49</v>
      </c>
      <c r="O139" s="54"/>
      <c r="P139" s="148">
        <f>O139*H139</f>
        <v>0</v>
      </c>
      <c r="Q139" s="148">
        <v>7E-05</v>
      </c>
      <c r="R139" s="148">
        <f>Q139*H139</f>
        <v>0.0033207999999999996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233</v>
      </c>
      <c r="AT139" s="150" t="s">
        <v>136</v>
      </c>
      <c r="AU139" s="150" t="s">
        <v>88</v>
      </c>
      <c r="AY139" s="18" t="s">
        <v>134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21</v>
      </c>
      <c r="BK139" s="151">
        <f>ROUND(I139*H139,2)</f>
        <v>0</v>
      </c>
      <c r="BL139" s="18" t="s">
        <v>233</v>
      </c>
      <c r="BM139" s="150" t="s">
        <v>582</v>
      </c>
    </row>
    <row r="140" spans="1:47" s="2" customFormat="1" ht="11.25">
      <c r="A140" s="33"/>
      <c r="B140" s="34"/>
      <c r="C140" s="33"/>
      <c r="D140" s="152" t="s">
        <v>143</v>
      </c>
      <c r="E140" s="33"/>
      <c r="F140" s="153" t="s">
        <v>583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143</v>
      </c>
      <c r="AU140" s="18" t="s">
        <v>88</v>
      </c>
    </row>
    <row r="141" spans="2:51" s="14" customFormat="1" ht="11.25">
      <c r="B141" s="166"/>
      <c r="D141" s="158" t="s">
        <v>145</v>
      </c>
      <c r="E141" s="167" t="s">
        <v>3</v>
      </c>
      <c r="F141" s="168" t="s">
        <v>584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145</v>
      </c>
      <c r="AU141" s="167" t="s">
        <v>88</v>
      </c>
      <c r="AV141" s="14" t="s">
        <v>21</v>
      </c>
      <c r="AW141" s="14" t="s">
        <v>38</v>
      </c>
      <c r="AX141" s="14" t="s">
        <v>78</v>
      </c>
      <c r="AY141" s="167" t="s">
        <v>134</v>
      </c>
    </row>
    <row r="142" spans="2:51" s="13" customFormat="1" ht="11.25">
      <c r="B142" s="157"/>
      <c r="D142" s="158" t="s">
        <v>145</v>
      </c>
      <c r="E142" s="159" t="s">
        <v>3</v>
      </c>
      <c r="F142" s="160" t="s">
        <v>585</v>
      </c>
      <c r="H142" s="161">
        <v>42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145</v>
      </c>
      <c r="AU142" s="159" t="s">
        <v>88</v>
      </c>
      <c r="AV142" s="13" t="s">
        <v>88</v>
      </c>
      <c r="AW142" s="13" t="s">
        <v>38</v>
      </c>
      <c r="AX142" s="13" t="s">
        <v>78</v>
      </c>
      <c r="AY142" s="159" t="s">
        <v>134</v>
      </c>
    </row>
    <row r="143" spans="2:51" s="13" customFormat="1" ht="11.25">
      <c r="B143" s="157"/>
      <c r="D143" s="158" t="s">
        <v>145</v>
      </c>
      <c r="E143" s="159" t="s">
        <v>3</v>
      </c>
      <c r="F143" s="160" t="s">
        <v>586</v>
      </c>
      <c r="H143" s="161">
        <v>1.7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145</v>
      </c>
      <c r="AU143" s="159" t="s">
        <v>88</v>
      </c>
      <c r="AV143" s="13" t="s">
        <v>88</v>
      </c>
      <c r="AW143" s="13" t="s">
        <v>38</v>
      </c>
      <c r="AX143" s="13" t="s">
        <v>78</v>
      </c>
      <c r="AY143" s="159" t="s">
        <v>134</v>
      </c>
    </row>
    <row r="144" spans="2:51" s="13" customFormat="1" ht="11.25">
      <c r="B144" s="157"/>
      <c r="D144" s="158" t="s">
        <v>145</v>
      </c>
      <c r="E144" s="159" t="s">
        <v>3</v>
      </c>
      <c r="F144" s="160" t="s">
        <v>587</v>
      </c>
      <c r="H144" s="161">
        <v>3.74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145</v>
      </c>
      <c r="AU144" s="159" t="s">
        <v>88</v>
      </c>
      <c r="AV144" s="13" t="s">
        <v>88</v>
      </c>
      <c r="AW144" s="13" t="s">
        <v>38</v>
      </c>
      <c r="AX144" s="13" t="s">
        <v>78</v>
      </c>
      <c r="AY144" s="159" t="s">
        <v>134</v>
      </c>
    </row>
    <row r="145" spans="1:65" s="2" customFormat="1" ht="16.5" customHeight="1">
      <c r="A145" s="33"/>
      <c r="B145" s="138"/>
      <c r="C145" s="139" t="s">
        <v>258</v>
      </c>
      <c r="D145" s="139" t="s">
        <v>136</v>
      </c>
      <c r="E145" s="140" t="s">
        <v>588</v>
      </c>
      <c r="F145" s="141" t="s">
        <v>589</v>
      </c>
      <c r="G145" s="142" t="s">
        <v>139</v>
      </c>
      <c r="H145" s="143">
        <v>47.44</v>
      </c>
      <c r="I145" s="144"/>
      <c r="J145" s="145">
        <f>ROUND(I145*H145,2)</f>
        <v>0</v>
      </c>
      <c r="K145" s="141" t="s">
        <v>140</v>
      </c>
      <c r="L145" s="34"/>
      <c r="M145" s="146" t="s">
        <v>3</v>
      </c>
      <c r="N145" s="147" t="s">
        <v>49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233</v>
      </c>
      <c r="AT145" s="150" t="s">
        <v>136</v>
      </c>
      <c r="AU145" s="150" t="s">
        <v>88</v>
      </c>
      <c r="AY145" s="18" t="s">
        <v>134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21</v>
      </c>
      <c r="BK145" s="151">
        <f>ROUND(I145*H145,2)</f>
        <v>0</v>
      </c>
      <c r="BL145" s="18" t="s">
        <v>233</v>
      </c>
      <c r="BM145" s="150" t="s">
        <v>590</v>
      </c>
    </row>
    <row r="146" spans="1:47" s="2" customFormat="1" ht="11.25">
      <c r="A146" s="33"/>
      <c r="B146" s="34"/>
      <c r="C146" s="33"/>
      <c r="D146" s="152" t="s">
        <v>143</v>
      </c>
      <c r="E146" s="33"/>
      <c r="F146" s="153" t="s">
        <v>591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143</v>
      </c>
      <c r="AU146" s="18" t="s">
        <v>88</v>
      </c>
    </row>
    <row r="147" spans="2:51" s="13" customFormat="1" ht="11.25">
      <c r="B147" s="157"/>
      <c r="D147" s="158" t="s">
        <v>145</v>
      </c>
      <c r="E147" s="159" t="s">
        <v>3</v>
      </c>
      <c r="F147" s="160" t="s">
        <v>592</v>
      </c>
      <c r="H147" s="161">
        <v>47.44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145</v>
      </c>
      <c r="AU147" s="159" t="s">
        <v>88</v>
      </c>
      <c r="AV147" s="13" t="s">
        <v>88</v>
      </c>
      <c r="AW147" s="13" t="s">
        <v>38</v>
      </c>
      <c r="AX147" s="13" t="s">
        <v>78</v>
      </c>
      <c r="AY147" s="159" t="s">
        <v>134</v>
      </c>
    </row>
    <row r="148" spans="1:65" s="2" customFormat="1" ht="16.5" customHeight="1">
      <c r="A148" s="33"/>
      <c r="B148" s="138"/>
      <c r="C148" s="139" t="s">
        <v>8</v>
      </c>
      <c r="D148" s="139" t="s">
        <v>136</v>
      </c>
      <c r="E148" s="140" t="s">
        <v>593</v>
      </c>
      <c r="F148" s="141" t="s">
        <v>594</v>
      </c>
      <c r="G148" s="142" t="s">
        <v>139</v>
      </c>
      <c r="H148" s="143">
        <v>23.72</v>
      </c>
      <c r="I148" s="144"/>
      <c r="J148" s="145">
        <f>ROUND(I148*H148,2)</f>
        <v>0</v>
      </c>
      <c r="K148" s="141" t="s">
        <v>140</v>
      </c>
      <c r="L148" s="34"/>
      <c r="M148" s="146" t="s">
        <v>3</v>
      </c>
      <c r="N148" s="147" t="s">
        <v>49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233</v>
      </c>
      <c r="AT148" s="150" t="s">
        <v>136</v>
      </c>
      <c r="AU148" s="150" t="s">
        <v>88</v>
      </c>
      <c r="AY148" s="18" t="s">
        <v>134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21</v>
      </c>
      <c r="BK148" s="151">
        <f>ROUND(I148*H148,2)</f>
        <v>0</v>
      </c>
      <c r="BL148" s="18" t="s">
        <v>233</v>
      </c>
      <c r="BM148" s="150" t="s">
        <v>595</v>
      </c>
    </row>
    <row r="149" spans="1:47" s="2" customFormat="1" ht="11.25">
      <c r="A149" s="33"/>
      <c r="B149" s="34"/>
      <c r="C149" s="33"/>
      <c r="D149" s="152" t="s">
        <v>143</v>
      </c>
      <c r="E149" s="33"/>
      <c r="F149" s="153" t="s">
        <v>596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143</v>
      </c>
      <c r="AU149" s="18" t="s">
        <v>88</v>
      </c>
    </row>
    <row r="150" spans="2:51" s="13" customFormat="1" ht="11.25">
      <c r="B150" s="157"/>
      <c r="D150" s="158" t="s">
        <v>145</v>
      </c>
      <c r="E150" s="159" t="s">
        <v>3</v>
      </c>
      <c r="F150" s="160" t="s">
        <v>597</v>
      </c>
      <c r="H150" s="161">
        <v>23.72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145</v>
      </c>
      <c r="AU150" s="159" t="s">
        <v>88</v>
      </c>
      <c r="AV150" s="13" t="s">
        <v>88</v>
      </c>
      <c r="AW150" s="13" t="s">
        <v>38</v>
      </c>
      <c r="AX150" s="13" t="s">
        <v>78</v>
      </c>
      <c r="AY150" s="159" t="s">
        <v>134</v>
      </c>
    </row>
    <row r="151" spans="1:65" s="2" customFormat="1" ht="16.5" customHeight="1">
      <c r="A151" s="33"/>
      <c r="B151" s="138"/>
      <c r="C151" s="139" t="s">
        <v>267</v>
      </c>
      <c r="D151" s="139" t="s">
        <v>136</v>
      </c>
      <c r="E151" s="140" t="s">
        <v>598</v>
      </c>
      <c r="F151" s="141" t="s">
        <v>599</v>
      </c>
      <c r="G151" s="142" t="s">
        <v>139</v>
      </c>
      <c r="H151" s="143">
        <v>47.44</v>
      </c>
      <c r="I151" s="144"/>
      <c r="J151" s="145">
        <f>ROUND(I151*H151,2)</f>
        <v>0</v>
      </c>
      <c r="K151" s="141" t="s">
        <v>140</v>
      </c>
      <c r="L151" s="34"/>
      <c r="M151" s="146" t="s">
        <v>3</v>
      </c>
      <c r="N151" s="147" t="s">
        <v>49</v>
      </c>
      <c r="O151" s="54"/>
      <c r="P151" s="148">
        <f>O151*H151</f>
        <v>0</v>
      </c>
      <c r="Q151" s="148">
        <v>0.00017</v>
      </c>
      <c r="R151" s="148">
        <f>Q151*H151</f>
        <v>0.0080648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233</v>
      </c>
      <c r="AT151" s="150" t="s">
        <v>136</v>
      </c>
      <c r="AU151" s="150" t="s">
        <v>88</v>
      </c>
      <c r="AY151" s="18" t="s">
        <v>134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21</v>
      </c>
      <c r="BK151" s="151">
        <f>ROUND(I151*H151,2)</f>
        <v>0</v>
      </c>
      <c r="BL151" s="18" t="s">
        <v>233</v>
      </c>
      <c r="BM151" s="150" t="s">
        <v>600</v>
      </c>
    </row>
    <row r="152" spans="1:47" s="2" customFormat="1" ht="11.25">
      <c r="A152" s="33"/>
      <c r="B152" s="34"/>
      <c r="C152" s="33"/>
      <c r="D152" s="152" t="s">
        <v>143</v>
      </c>
      <c r="E152" s="33"/>
      <c r="F152" s="153" t="s">
        <v>601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143</v>
      </c>
      <c r="AU152" s="18" t="s">
        <v>88</v>
      </c>
    </row>
    <row r="153" spans="2:51" s="13" customFormat="1" ht="11.25">
      <c r="B153" s="157"/>
      <c r="D153" s="158" t="s">
        <v>145</v>
      </c>
      <c r="E153" s="159" t="s">
        <v>3</v>
      </c>
      <c r="F153" s="160" t="s">
        <v>602</v>
      </c>
      <c r="H153" s="161">
        <v>47.44</v>
      </c>
      <c r="I153" s="162"/>
      <c r="L153" s="157"/>
      <c r="M153" s="163"/>
      <c r="N153" s="164"/>
      <c r="O153" s="164"/>
      <c r="P153" s="164"/>
      <c r="Q153" s="164"/>
      <c r="R153" s="164"/>
      <c r="S153" s="164"/>
      <c r="T153" s="165"/>
      <c r="AT153" s="159" t="s">
        <v>145</v>
      </c>
      <c r="AU153" s="159" t="s">
        <v>88</v>
      </c>
      <c r="AV153" s="13" t="s">
        <v>88</v>
      </c>
      <c r="AW153" s="13" t="s">
        <v>38</v>
      </c>
      <c r="AX153" s="13" t="s">
        <v>78</v>
      </c>
      <c r="AY153" s="159" t="s">
        <v>134</v>
      </c>
    </row>
    <row r="154" spans="1:65" s="2" customFormat="1" ht="16.5" customHeight="1">
      <c r="A154" s="33"/>
      <c r="B154" s="138"/>
      <c r="C154" s="139" t="s">
        <v>273</v>
      </c>
      <c r="D154" s="139" t="s">
        <v>136</v>
      </c>
      <c r="E154" s="140" t="s">
        <v>603</v>
      </c>
      <c r="F154" s="141" t="s">
        <v>604</v>
      </c>
      <c r="G154" s="142" t="s">
        <v>139</v>
      </c>
      <c r="H154" s="143">
        <v>47.44</v>
      </c>
      <c r="I154" s="144"/>
      <c r="J154" s="145">
        <f>ROUND(I154*H154,2)</f>
        <v>0</v>
      </c>
      <c r="K154" s="141" t="s">
        <v>140</v>
      </c>
      <c r="L154" s="34"/>
      <c r="M154" s="146" t="s">
        <v>3</v>
      </c>
      <c r="N154" s="147" t="s">
        <v>49</v>
      </c>
      <c r="O154" s="54"/>
      <c r="P154" s="148">
        <f>O154*H154</f>
        <v>0</v>
      </c>
      <c r="Q154" s="148">
        <v>0.00012</v>
      </c>
      <c r="R154" s="148">
        <f>Q154*H154</f>
        <v>0.0056928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233</v>
      </c>
      <c r="AT154" s="150" t="s">
        <v>136</v>
      </c>
      <c r="AU154" s="150" t="s">
        <v>88</v>
      </c>
      <c r="AY154" s="18" t="s">
        <v>134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21</v>
      </c>
      <c r="BK154" s="151">
        <f>ROUND(I154*H154,2)</f>
        <v>0</v>
      </c>
      <c r="BL154" s="18" t="s">
        <v>233</v>
      </c>
      <c r="BM154" s="150" t="s">
        <v>605</v>
      </c>
    </row>
    <row r="155" spans="1:47" s="2" customFormat="1" ht="11.25">
      <c r="A155" s="33"/>
      <c r="B155" s="34"/>
      <c r="C155" s="33"/>
      <c r="D155" s="152" t="s">
        <v>143</v>
      </c>
      <c r="E155" s="33"/>
      <c r="F155" s="153" t="s">
        <v>606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143</v>
      </c>
      <c r="AU155" s="18" t="s">
        <v>88</v>
      </c>
    </row>
    <row r="156" spans="2:51" s="13" customFormat="1" ht="11.25">
      <c r="B156" s="157"/>
      <c r="D156" s="158" t="s">
        <v>145</v>
      </c>
      <c r="E156" s="159" t="s">
        <v>3</v>
      </c>
      <c r="F156" s="160" t="s">
        <v>602</v>
      </c>
      <c r="H156" s="161">
        <v>47.44</v>
      </c>
      <c r="I156" s="162"/>
      <c r="L156" s="157"/>
      <c r="M156" s="187"/>
      <c r="N156" s="188"/>
      <c r="O156" s="188"/>
      <c r="P156" s="188"/>
      <c r="Q156" s="188"/>
      <c r="R156" s="188"/>
      <c r="S156" s="188"/>
      <c r="T156" s="189"/>
      <c r="AT156" s="159" t="s">
        <v>145</v>
      </c>
      <c r="AU156" s="159" t="s">
        <v>88</v>
      </c>
      <c r="AV156" s="13" t="s">
        <v>88</v>
      </c>
      <c r="AW156" s="13" t="s">
        <v>38</v>
      </c>
      <c r="AX156" s="13" t="s">
        <v>78</v>
      </c>
      <c r="AY156" s="159" t="s">
        <v>134</v>
      </c>
    </row>
    <row r="157" spans="1:31" s="2" customFormat="1" ht="6.95" customHeight="1">
      <c r="A157" s="33"/>
      <c r="B157" s="43"/>
      <c r="C157" s="44"/>
      <c r="D157" s="44"/>
      <c r="E157" s="44"/>
      <c r="F157" s="44"/>
      <c r="G157" s="44"/>
      <c r="H157" s="44"/>
      <c r="I157" s="44"/>
      <c r="J157" s="44"/>
      <c r="K157" s="44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</sheetData>
  <autoFilter ref="C83:K15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911331141"/>
    <hyperlink ref="F91" r:id="rId2" display="https://podminky.urs.cz/item/CS_URS_2021_02/914111111"/>
    <hyperlink ref="F95" r:id="rId3" display="https://podminky.urs.cz/item/CS_URS_2021_02/40445619"/>
    <hyperlink ref="F98" r:id="rId4" display="https://podminky.urs.cz/item/CS_URS_2021_02/914511112"/>
    <hyperlink ref="F102" r:id="rId5" display="https://podminky.urs.cz/item/CS_URS_2021_02/40445225"/>
    <hyperlink ref="F104" r:id="rId6" display="https://podminky.urs.cz/item/CS_URS_2021_02/40445240"/>
    <hyperlink ref="F106" r:id="rId7" display="https://podminky.urs.cz/item/CS_URS_2021_02/40445253"/>
    <hyperlink ref="F108" r:id="rId8" display="https://podminky.urs.cz/item/CS_URS_2021_02/40445256"/>
    <hyperlink ref="F111" r:id="rId9" display="https://podminky.urs.cz/item/CS_URS_2021_02/915211112"/>
    <hyperlink ref="F114" r:id="rId10" display="https://podminky.urs.cz/item/CS_URS_2021_02/915211122"/>
    <hyperlink ref="F117" r:id="rId11" display="https://podminky.urs.cz/item/CS_URS_2021_02/915221112"/>
    <hyperlink ref="F120" r:id="rId12" display="https://podminky.urs.cz/item/CS_URS_2021_02/915231112"/>
    <hyperlink ref="F123" r:id="rId13" display="https://podminky.urs.cz/item/CS_URS_2021_02/915611111"/>
    <hyperlink ref="F126" r:id="rId14" display="https://podminky.urs.cz/item/CS_URS_2021_02/915621111"/>
    <hyperlink ref="F128" r:id="rId15" display="https://podminky.urs.cz/item/CS_URS_2021_02/966005311"/>
    <hyperlink ref="F130" r:id="rId16" display="https://podminky.urs.cz/item/CS_URS_2021_02/966006132"/>
    <hyperlink ref="F133" r:id="rId17" display="https://podminky.urs.cz/item/CS_URS_2021_02/966007113"/>
    <hyperlink ref="F136" r:id="rId18" display="https://podminky.urs.cz/item/CS_URS_2021_02/998223011"/>
    <hyperlink ref="F140" r:id="rId19" display="https://podminky.urs.cz/item/CS_URS_2021_02/783301303"/>
    <hyperlink ref="F146" r:id="rId20" display="https://podminky.urs.cz/item/CS_URS_2021_02/783301401"/>
    <hyperlink ref="F149" r:id="rId21" display="https://podminky.urs.cz/item/CS_URS_2021_02/783306809"/>
    <hyperlink ref="F152" r:id="rId22" display="https://podminky.urs.cz/item/CS_URS_2021_02/783314201"/>
    <hyperlink ref="F155" r:id="rId23" display="https://podminky.urs.cz/item/CS_URS_2021_02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5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103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321" t="str">
        <f>'Rekapitulace stavby'!K6</f>
        <v>Kutná Hora - Karlov - chodník pro pěší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3" t="s">
        <v>607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96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6. 12. 2021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28</v>
      </c>
      <c r="E14" s="33"/>
      <c r="F14" s="33"/>
      <c r="G14" s="33"/>
      <c r="H14" s="33"/>
      <c r="I14" s="28" t="s">
        <v>29</v>
      </c>
      <c r="J14" s="26" t="s">
        <v>30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8" t="s">
        <v>32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33</v>
      </c>
      <c r="E17" s="33"/>
      <c r="F17" s="33"/>
      <c r="G17" s="33"/>
      <c r="H17" s="33"/>
      <c r="I17" s="28" t="s">
        <v>29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304"/>
      <c r="G18" s="304"/>
      <c r="H18" s="304"/>
      <c r="I18" s="28" t="s">
        <v>32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35</v>
      </c>
      <c r="E20" s="33"/>
      <c r="F20" s="33"/>
      <c r="G20" s="33"/>
      <c r="H20" s="33"/>
      <c r="I20" s="28" t="s">
        <v>29</v>
      </c>
      <c r="J20" s="26" t="s">
        <v>36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37</v>
      </c>
      <c r="F21" s="33"/>
      <c r="G21" s="33"/>
      <c r="H21" s="33"/>
      <c r="I21" s="28" t="s">
        <v>32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39</v>
      </c>
      <c r="E23" s="33"/>
      <c r="F23" s="33"/>
      <c r="G23" s="33"/>
      <c r="H23" s="33"/>
      <c r="I23" s="28" t="s">
        <v>29</v>
      </c>
      <c r="J23" s="26" t="s">
        <v>36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37</v>
      </c>
      <c r="F24" s="33"/>
      <c r="G24" s="33"/>
      <c r="H24" s="33"/>
      <c r="I24" s="28" t="s">
        <v>32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42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91"/>
      <c r="B27" s="92"/>
      <c r="C27" s="91"/>
      <c r="D27" s="91"/>
      <c r="E27" s="309" t="s">
        <v>106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44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46</v>
      </c>
      <c r="G32" s="33"/>
      <c r="H32" s="33"/>
      <c r="I32" s="37" t="s">
        <v>45</v>
      </c>
      <c r="J32" s="37" t="s">
        <v>47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48</v>
      </c>
      <c r="E33" s="28" t="s">
        <v>49</v>
      </c>
      <c r="F33" s="96">
        <f>ROUND((SUM(BE87:BE168)),2)</f>
        <v>0</v>
      </c>
      <c r="G33" s="33"/>
      <c r="H33" s="33"/>
      <c r="I33" s="97">
        <v>0.21</v>
      </c>
      <c r="J33" s="96">
        <f>ROUND(((SUM(BE87:BE168))*I33),2)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50</v>
      </c>
      <c r="F34" s="96">
        <f>ROUND((SUM(BF87:BF168)),2)</f>
        <v>0</v>
      </c>
      <c r="G34" s="33"/>
      <c r="H34" s="33"/>
      <c r="I34" s="97">
        <v>0.15</v>
      </c>
      <c r="J34" s="96">
        <f>ROUND(((SUM(BF87:BF168))*I34),2)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51</v>
      </c>
      <c r="F35" s="96">
        <f>ROUND((SUM(BG87:BG168)),2)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52</v>
      </c>
      <c r="F36" s="96">
        <f>ROUND((SUM(BH87:BH168)),2)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53</v>
      </c>
      <c r="F37" s="96">
        <f>ROUND((SUM(BI87:BI168)),2)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54</v>
      </c>
      <c r="E39" s="56"/>
      <c r="F39" s="56"/>
      <c r="G39" s="100" t="s">
        <v>55</v>
      </c>
      <c r="H39" s="101" t="s">
        <v>56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Kutná Hora - Karlov - chodník pro pěší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104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3" t="str">
        <f>E9</f>
        <v>SO 201 - Opěrné zdi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k.ú. Kutná Hora (677 710)</v>
      </c>
      <c r="G52" s="33"/>
      <c r="H52" s="33"/>
      <c r="I52" s="28" t="s">
        <v>24</v>
      </c>
      <c r="J52" s="51" t="str">
        <f>IF(J12="","",J12)</f>
        <v>6. 12. 2021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28</v>
      </c>
      <c r="D54" s="33"/>
      <c r="E54" s="33"/>
      <c r="F54" s="26" t="str">
        <f>E15</f>
        <v>Město Kutná Hora, Havlíčkovo nám.552/1, Kutná Hora</v>
      </c>
      <c r="G54" s="33"/>
      <c r="H54" s="33"/>
      <c r="I54" s="28" t="s">
        <v>35</v>
      </c>
      <c r="J54" s="31" t="str">
        <f>E21</f>
        <v>MILOTA Kladno spol.s r.o.,Huťská 1557, Kladno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15" customHeight="1">
      <c r="A55" s="33"/>
      <c r="B55" s="34"/>
      <c r="C55" s="28" t="s">
        <v>33</v>
      </c>
      <c r="D55" s="33"/>
      <c r="E55" s="33"/>
      <c r="F55" s="26" t="str">
        <f>IF(E18="","",E18)</f>
        <v>Vyplň údaj</v>
      </c>
      <c r="G55" s="33"/>
      <c r="H55" s="33"/>
      <c r="I55" s="28" t="s">
        <v>39</v>
      </c>
      <c r="J55" s="31" t="str">
        <f>E24</f>
        <v>MILOTA Kladno spol.s r.o.,Huťská 1557, Kladno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108</v>
      </c>
      <c r="D57" s="98"/>
      <c r="E57" s="98"/>
      <c r="F57" s="98"/>
      <c r="G57" s="98"/>
      <c r="H57" s="98"/>
      <c r="I57" s="98"/>
      <c r="J57" s="105" t="s">
        <v>109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76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110</v>
      </c>
    </row>
    <row r="60" spans="2:12" s="9" customFormat="1" ht="24.95" customHeight="1">
      <c r="B60" s="107"/>
      <c r="D60" s="108" t="s">
        <v>111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>
      <c r="B61" s="111"/>
      <c r="D61" s="112" t="s">
        <v>112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>
      <c r="B62" s="111"/>
      <c r="D62" s="112" t="s">
        <v>608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609</v>
      </c>
      <c r="E63" s="113"/>
      <c r="F63" s="113"/>
      <c r="G63" s="113"/>
      <c r="H63" s="113"/>
      <c r="I63" s="113"/>
      <c r="J63" s="114">
        <f>J116</f>
        <v>0</v>
      </c>
      <c r="L63" s="111"/>
    </row>
    <row r="64" spans="2:12" s="10" customFormat="1" ht="19.9" customHeight="1">
      <c r="B64" s="111"/>
      <c r="D64" s="112" t="s">
        <v>610</v>
      </c>
      <c r="E64" s="113"/>
      <c r="F64" s="113"/>
      <c r="G64" s="113"/>
      <c r="H64" s="113"/>
      <c r="I64" s="113"/>
      <c r="J64" s="114">
        <f>J145</f>
        <v>0</v>
      </c>
      <c r="L64" s="111"/>
    </row>
    <row r="65" spans="2:12" s="10" customFormat="1" ht="19.9" customHeight="1">
      <c r="B65" s="111"/>
      <c r="D65" s="112" t="s">
        <v>611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10" customFormat="1" ht="19.9" customHeight="1">
      <c r="B66" s="111"/>
      <c r="D66" s="112" t="s">
        <v>612</v>
      </c>
      <c r="E66" s="113"/>
      <c r="F66" s="113"/>
      <c r="G66" s="113"/>
      <c r="H66" s="113"/>
      <c r="I66" s="113"/>
      <c r="J66" s="114">
        <f>J161</f>
        <v>0</v>
      </c>
      <c r="L66" s="111"/>
    </row>
    <row r="67" spans="2:12" s="10" customFormat="1" ht="19.9" customHeight="1">
      <c r="B67" s="111"/>
      <c r="D67" s="112" t="s">
        <v>613</v>
      </c>
      <c r="E67" s="113"/>
      <c r="F67" s="113"/>
      <c r="G67" s="113"/>
      <c r="H67" s="113"/>
      <c r="I67" s="113"/>
      <c r="J67" s="114">
        <f>J164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119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21" t="str">
        <f>E7</f>
        <v>Kutná Hora - Karlov - chodník pro pěší</v>
      </c>
      <c r="F77" s="322"/>
      <c r="G77" s="322"/>
      <c r="H77" s="322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104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283" t="str">
        <f>E9</f>
        <v>SO 201 - Opěrné zdi</v>
      </c>
      <c r="F79" s="323"/>
      <c r="G79" s="323"/>
      <c r="H79" s="32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k.ú. Kutná Hora (677 710)</v>
      </c>
      <c r="G81" s="33"/>
      <c r="H81" s="33"/>
      <c r="I81" s="28" t="s">
        <v>24</v>
      </c>
      <c r="J81" s="51" t="str">
        <f>IF(J12="","",J12)</f>
        <v>6. 12. 2021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28</v>
      </c>
      <c r="D83" s="33"/>
      <c r="E83" s="33"/>
      <c r="F83" s="26" t="str">
        <f>E15</f>
        <v>Město Kutná Hora, Havlíčkovo nám.552/1, Kutná Hora</v>
      </c>
      <c r="G83" s="33"/>
      <c r="H83" s="33"/>
      <c r="I83" s="28" t="s">
        <v>35</v>
      </c>
      <c r="J83" s="31" t="str">
        <f>E21</f>
        <v>MILOTA Kladno spol.s r.o.,Huťská 1557, Kladno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33</v>
      </c>
      <c r="D84" s="33"/>
      <c r="E84" s="33"/>
      <c r="F84" s="26" t="str">
        <f>IF(E18="","",E18)</f>
        <v>Vyplň údaj</v>
      </c>
      <c r="G84" s="33"/>
      <c r="H84" s="33"/>
      <c r="I84" s="28" t="s">
        <v>39</v>
      </c>
      <c r="J84" s="31" t="str">
        <f>E24</f>
        <v>MILOTA Kladno spol.s r.o.,Huťská 1557, Kladno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120</v>
      </c>
      <c r="D86" s="118" t="s">
        <v>63</v>
      </c>
      <c r="E86" s="118" t="s">
        <v>59</v>
      </c>
      <c r="F86" s="118" t="s">
        <v>60</v>
      </c>
      <c r="G86" s="118" t="s">
        <v>121</v>
      </c>
      <c r="H86" s="118" t="s">
        <v>122</v>
      </c>
      <c r="I86" s="118" t="s">
        <v>123</v>
      </c>
      <c r="J86" s="118" t="s">
        <v>109</v>
      </c>
      <c r="K86" s="119" t="s">
        <v>124</v>
      </c>
      <c r="L86" s="120"/>
      <c r="M86" s="58" t="s">
        <v>3</v>
      </c>
      <c r="N86" s="59" t="s">
        <v>48</v>
      </c>
      <c r="O86" s="59" t="s">
        <v>125</v>
      </c>
      <c r="P86" s="59" t="s">
        <v>126</v>
      </c>
      <c r="Q86" s="59" t="s">
        <v>127</v>
      </c>
      <c r="R86" s="59" t="s">
        <v>128</v>
      </c>
      <c r="S86" s="59" t="s">
        <v>129</v>
      </c>
      <c r="T86" s="60" t="s">
        <v>130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131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34.958858140000004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77</v>
      </c>
      <c r="AU87" s="18" t="s">
        <v>110</v>
      </c>
      <c r="BK87" s="124">
        <f>BK88</f>
        <v>0</v>
      </c>
    </row>
    <row r="88" spans="2:63" s="12" customFormat="1" ht="25.9" customHeight="1">
      <c r="B88" s="125"/>
      <c r="D88" s="126" t="s">
        <v>77</v>
      </c>
      <c r="E88" s="127" t="s">
        <v>132</v>
      </c>
      <c r="F88" s="127" t="s">
        <v>133</v>
      </c>
      <c r="I88" s="128"/>
      <c r="J88" s="129">
        <f>BK88</f>
        <v>0</v>
      </c>
      <c r="L88" s="125"/>
      <c r="M88" s="130"/>
      <c r="N88" s="131"/>
      <c r="O88" s="131"/>
      <c r="P88" s="132">
        <f>P89+P110+P116+P145+P154+P161+P164</f>
        <v>0</v>
      </c>
      <c r="Q88" s="131"/>
      <c r="R88" s="132">
        <f>R89+R110+R116+R145+R154+R161+R164</f>
        <v>34.958858140000004</v>
      </c>
      <c r="S88" s="131"/>
      <c r="T88" s="133">
        <f>T89+T110+T116+T145+T154+T161+T164</f>
        <v>0</v>
      </c>
      <c r="AR88" s="126" t="s">
        <v>21</v>
      </c>
      <c r="AT88" s="134" t="s">
        <v>77</v>
      </c>
      <c r="AU88" s="134" t="s">
        <v>78</v>
      </c>
      <c r="AY88" s="126" t="s">
        <v>134</v>
      </c>
      <c r="BK88" s="135">
        <f>BK89+BK110+BK116+BK145+BK154+BK161+BK164</f>
        <v>0</v>
      </c>
    </row>
    <row r="89" spans="2:63" s="12" customFormat="1" ht="22.9" customHeight="1">
      <c r="B89" s="125"/>
      <c r="D89" s="126" t="s">
        <v>77</v>
      </c>
      <c r="E89" s="136" t="s">
        <v>21</v>
      </c>
      <c r="F89" s="136" t="s">
        <v>135</v>
      </c>
      <c r="I89" s="128"/>
      <c r="J89" s="137">
        <f>BK89</f>
        <v>0</v>
      </c>
      <c r="L89" s="125"/>
      <c r="M89" s="130"/>
      <c r="N89" s="131"/>
      <c r="O89" s="131"/>
      <c r="P89" s="132">
        <f>SUM(P90:P109)</f>
        <v>0</v>
      </c>
      <c r="Q89" s="131"/>
      <c r="R89" s="132">
        <f>SUM(R90:R109)</f>
        <v>0</v>
      </c>
      <c r="S89" s="131"/>
      <c r="T89" s="133">
        <f>SUM(T90:T109)</f>
        <v>0</v>
      </c>
      <c r="AR89" s="126" t="s">
        <v>21</v>
      </c>
      <c r="AT89" s="134" t="s">
        <v>77</v>
      </c>
      <c r="AU89" s="134" t="s">
        <v>21</v>
      </c>
      <c r="AY89" s="126" t="s">
        <v>134</v>
      </c>
      <c r="BK89" s="135">
        <f>SUM(BK90:BK109)</f>
        <v>0</v>
      </c>
    </row>
    <row r="90" spans="1:65" s="2" customFormat="1" ht="24.2" customHeight="1">
      <c r="A90" s="33"/>
      <c r="B90" s="138"/>
      <c r="C90" s="139" t="s">
        <v>21</v>
      </c>
      <c r="D90" s="139" t="s">
        <v>136</v>
      </c>
      <c r="E90" s="140" t="s">
        <v>614</v>
      </c>
      <c r="F90" s="141" t="s">
        <v>615</v>
      </c>
      <c r="G90" s="142" t="s">
        <v>191</v>
      </c>
      <c r="H90" s="143">
        <v>169.2</v>
      </c>
      <c r="I90" s="144"/>
      <c r="J90" s="145">
        <f>ROUND(I90*H90,2)</f>
        <v>0</v>
      </c>
      <c r="K90" s="141" t="s">
        <v>140</v>
      </c>
      <c r="L90" s="34"/>
      <c r="M90" s="146" t="s">
        <v>3</v>
      </c>
      <c r="N90" s="147" t="s">
        <v>49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141</v>
      </c>
      <c r="AT90" s="150" t="s">
        <v>136</v>
      </c>
      <c r="AU90" s="150" t="s">
        <v>88</v>
      </c>
      <c r="AY90" s="18" t="s">
        <v>134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21</v>
      </c>
      <c r="BK90" s="151">
        <f>ROUND(I90*H90,2)</f>
        <v>0</v>
      </c>
      <c r="BL90" s="18" t="s">
        <v>141</v>
      </c>
      <c r="BM90" s="150" t="s">
        <v>88</v>
      </c>
    </row>
    <row r="91" spans="1:47" s="2" customFormat="1" ht="11.25">
      <c r="A91" s="33"/>
      <c r="B91" s="34"/>
      <c r="C91" s="33"/>
      <c r="D91" s="152" t="s">
        <v>143</v>
      </c>
      <c r="E91" s="33"/>
      <c r="F91" s="153" t="s">
        <v>616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143</v>
      </c>
      <c r="AU91" s="18" t="s">
        <v>88</v>
      </c>
    </row>
    <row r="92" spans="2:51" s="13" customFormat="1" ht="11.25">
      <c r="B92" s="157"/>
      <c r="D92" s="158" t="s">
        <v>145</v>
      </c>
      <c r="E92" s="159" t="s">
        <v>3</v>
      </c>
      <c r="F92" s="160" t="s">
        <v>617</v>
      </c>
      <c r="H92" s="161">
        <v>148.902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145</v>
      </c>
      <c r="AU92" s="159" t="s">
        <v>88</v>
      </c>
      <c r="AV92" s="13" t="s">
        <v>88</v>
      </c>
      <c r="AW92" s="13" t="s">
        <v>38</v>
      </c>
      <c r="AX92" s="13" t="s">
        <v>78</v>
      </c>
      <c r="AY92" s="159" t="s">
        <v>134</v>
      </c>
    </row>
    <row r="93" spans="2:51" s="13" customFormat="1" ht="11.25">
      <c r="B93" s="157"/>
      <c r="D93" s="158" t="s">
        <v>145</v>
      </c>
      <c r="E93" s="159" t="s">
        <v>3</v>
      </c>
      <c r="F93" s="160" t="s">
        <v>618</v>
      </c>
      <c r="H93" s="161">
        <v>20.329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145</v>
      </c>
      <c r="AU93" s="159" t="s">
        <v>88</v>
      </c>
      <c r="AV93" s="13" t="s">
        <v>88</v>
      </c>
      <c r="AW93" s="13" t="s">
        <v>38</v>
      </c>
      <c r="AX93" s="13" t="s">
        <v>78</v>
      </c>
      <c r="AY93" s="159" t="s">
        <v>134</v>
      </c>
    </row>
    <row r="94" spans="2:51" s="13" customFormat="1" ht="11.25">
      <c r="B94" s="157"/>
      <c r="D94" s="158" t="s">
        <v>145</v>
      </c>
      <c r="E94" s="159" t="s">
        <v>3</v>
      </c>
      <c r="F94" s="160" t="s">
        <v>619</v>
      </c>
      <c r="H94" s="161">
        <v>-0.031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145</v>
      </c>
      <c r="AU94" s="159" t="s">
        <v>88</v>
      </c>
      <c r="AV94" s="13" t="s">
        <v>88</v>
      </c>
      <c r="AW94" s="13" t="s">
        <v>38</v>
      </c>
      <c r="AX94" s="13" t="s">
        <v>78</v>
      </c>
      <c r="AY94" s="159" t="s">
        <v>134</v>
      </c>
    </row>
    <row r="95" spans="1:65" s="2" customFormat="1" ht="37.9" customHeight="1">
      <c r="A95" s="33"/>
      <c r="B95" s="138"/>
      <c r="C95" s="139" t="s">
        <v>88</v>
      </c>
      <c r="D95" s="139" t="s">
        <v>136</v>
      </c>
      <c r="E95" s="140" t="s">
        <v>620</v>
      </c>
      <c r="F95" s="141" t="s">
        <v>621</v>
      </c>
      <c r="G95" s="142" t="s">
        <v>191</v>
      </c>
      <c r="H95" s="143">
        <v>79.1</v>
      </c>
      <c r="I95" s="144"/>
      <c r="J95" s="145">
        <f>ROUND(I95*H95,2)</f>
        <v>0</v>
      </c>
      <c r="K95" s="141" t="s">
        <v>140</v>
      </c>
      <c r="L95" s="34"/>
      <c r="M95" s="146" t="s">
        <v>3</v>
      </c>
      <c r="N95" s="147" t="s">
        <v>49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141</v>
      </c>
      <c r="AT95" s="150" t="s">
        <v>136</v>
      </c>
      <c r="AU95" s="150" t="s">
        <v>88</v>
      </c>
      <c r="AY95" s="18" t="s">
        <v>134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21</v>
      </c>
      <c r="BK95" s="151">
        <f>ROUND(I95*H95,2)</f>
        <v>0</v>
      </c>
      <c r="BL95" s="18" t="s">
        <v>141</v>
      </c>
      <c r="BM95" s="150" t="s">
        <v>622</v>
      </c>
    </row>
    <row r="96" spans="1:47" s="2" customFormat="1" ht="11.25">
      <c r="A96" s="33"/>
      <c r="B96" s="34"/>
      <c r="C96" s="33"/>
      <c r="D96" s="152" t="s">
        <v>143</v>
      </c>
      <c r="E96" s="33"/>
      <c r="F96" s="153" t="s">
        <v>623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143</v>
      </c>
      <c r="AU96" s="18" t="s">
        <v>88</v>
      </c>
    </row>
    <row r="97" spans="2:51" s="13" customFormat="1" ht="11.25">
      <c r="B97" s="157"/>
      <c r="D97" s="158" t="s">
        <v>145</v>
      </c>
      <c r="E97" s="159" t="s">
        <v>3</v>
      </c>
      <c r="F97" s="160" t="s">
        <v>624</v>
      </c>
      <c r="H97" s="161">
        <v>40.089</v>
      </c>
      <c r="I97" s="162"/>
      <c r="L97" s="157"/>
      <c r="M97" s="163"/>
      <c r="N97" s="164"/>
      <c r="O97" s="164"/>
      <c r="P97" s="164"/>
      <c r="Q97" s="164"/>
      <c r="R97" s="164"/>
      <c r="S97" s="164"/>
      <c r="T97" s="165"/>
      <c r="AT97" s="159" t="s">
        <v>145</v>
      </c>
      <c r="AU97" s="159" t="s">
        <v>88</v>
      </c>
      <c r="AV97" s="13" t="s">
        <v>88</v>
      </c>
      <c r="AW97" s="13" t="s">
        <v>38</v>
      </c>
      <c r="AX97" s="13" t="s">
        <v>78</v>
      </c>
      <c r="AY97" s="159" t="s">
        <v>134</v>
      </c>
    </row>
    <row r="98" spans="2:51" s="13" customFormat="1" ht="11.25">
      <c r="B98" s="157"/>
      <c r="D98" s="158" t="s">
        <v>145</v>
      </c>
      <c r="E98" s="159" t="s">
        <v>3</v>
      </c>
      <c r="F98" s="160" t="s">
        <v>625</v>
      </c>
      <c r="H98" s="161">
        <v>27.203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145</v>
      </c>
      <c r="AU98" s="159" t="s">
        <v>88</v>
      </c>
      <c r="AV98" s="13" t="s">
        <v>88</v>
      </c>
      <c r="AW98" s="13" t="s">
        <v>38</v>
      </c>
      <c r="AX98" s="13" t="s">
        <v>78</v>
      </c>
      <c r="AY98" s="159" t="s">
        <v>134</v>
      </c>
    </row>
    <row r="99" spans="2:51" s="13" customFormat="1" ht="11.25">
      <c r="B99" s="157"/>
      <c r="D99" s="158" t="s">
        <v>145</v>
      </c>
      <c r="E99" s="159" t="s">
        <v>3</v>
      </c>
      <c r="F99" s="160" t="s">
        <v>626</v>
      </c>
      <c r="H99" s="161">
        <v>5.473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145</v>
      </c>
      <c r="AU99" s="159" t="s">
        <v>88</v>
      </c>
      <c r="AV99" s="13" t="s">
        <v>88</v>
      </c>
      <c r="AW99" s="13" t="s">
        <v>38</v>
      </c>
      <c r="AX99" s="13" t="s">
        <v>78</v>
      </c>
      <c r="AY99" s="159" t="s">
        <v>134</v>
      </c>
    </row>
    <row r="100" spans="2:51" s="13" customFormat="1" ht="11.25">
      <c r="B100" s="157"/>
      <c r="D100" s="158" t="s">
        <v>145</v>
      </c>
      <c r="E100" s="159" t="s">
        <v>3</v>
      </c>
      <c r="F100" s="160" t="s">
        <v>627</v>
      </c>
      <c r="H100" s="161">
        <v>6.367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145</v>
      </c>
      <c r="AU100" s="159" t="s">
        <v>88</v>
      </c>
      <c r="AV100" s="13" t="s">
        <v>88</v>
      </c>
      <c r="AW100" s="13" t="s">
        <v>38</v>
      </c>
      <c r="AX100" s="13" t="s">
        <v>78</v>
      </c>
      <c r="AY100" s="159" t="s">
        <v>134</v>
      </c>
    </row>
    <row r="101" spans="2:51" s="13" customFormat="1" ht="11.25">
      <c r="B101" s="157"/>
      <c r="D101" s="158" t="s">
        <v>145</v>
      </c>
      <c r="E101" s="159" t="s">
        <v>3</v>
      </c>
      <c r="F101" s="160" t="s">
        <v>628</v>
      </c>
      <c r="H101" s="161">
        <v>-0.032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145</v>
      </c>
      <c r="AU101" s="159" t="s">
        <v>88</v>
      </c>
      <c r="AV101" s="13" t="s">
        <v>88</v>
      </c>
      <c r="AW101" s="13" t="s">
        <v>38</v>
      </c>
      <c r="AX101" s="13" t="s">
        <v>78</v>
      </c>
      <c r="AY101" s="159" t="s">
        <v>134</v>
      </c>
    </row>
    <row r="102" spans="1:65" s="2" customFormat="1" ht="24.2" customHeight="1">
      <c r="A102" s="33"/>
      <c r="B102" s="138"/>
      <c r="C102" s="139" t="s">
        <v>152</v>
      </c>
      <c r="D102" s="139" t="s">
        <v>136</v>
      </c>
      <c r="E102" s="140" t="s">
        <v>247</v>
      </c>
      <c r="F102" s="141" t="s">
        <v>248</v>
      </c>
      <c r="G102" s="142" t="s">
        <v>191</v>
      </c>
      <c r="H102" s="143">
        <v>79.1</v>
      </c>
      <c r="I102" s="144"/>
      <c r="J102" s="145">
        <f>ROUND(I102*H102,2)</f>
        <v>0</v>
      </c>
      <c r="K102" s="141" t="s">
        <v>140</v>
      </c>
      <c r="L102" s="34"/>
      <c r="M102" s="146" t="s">
        <v>3</v>
      </c>
      <c r="N102" s="147" t="s">
        <v>49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141</v>
      </c>
      <c r="AT102" s="150" t="s">
        <v>136</v>
      </c>
      <c r="AU102" s="150" t="s">
        <v>88</v>
      </c>
      <c r="AY102" s="18" t="s">
        <v>134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21</v>
      </c>
      <c r="BK102" s="151">
        <f>ROUND(I102*H102,2)</f>
        <v>0</v>
      </c>
      <c r="BL102" s="18" t="s">
        <v>141</v>
      </c>
      <c r="BM102" s="150" t="s">
        <v>182</v>
      </c>
    </row>
    <row r="103" spans="1:47" s="2" customFormat="1" ht="11.25">
      <c r="A103" s="33"/>
      <c r="B103" s="34"/>
      <c r="C103" s="33"/>
      <c r="D103" s="152" t="s">
        <v>143</v>
      </c>
      <c r="E103" s="33"/>
      <c r="F103" s="153" t="s">
        <v>250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143</v>
      </c>
      <c r="AU103" s="18" t="s">
        <v>88</v>
      </c>
    </row>
    <row r="104" spans="1:65" s="2" customFormat="1" ht="24.2" customHeight="1">
      <c r="A104" s="33"/>
      <c r="B104" s="138"/>
      <c r="C104" s="139" t="s">
        <v>141</v>
      </c>
      <c r="D104" s="139" t="s">
        <v>136</v>
      </c>
      <c r="E104" s="140" t="s">
        <v>240</v>
      </c>
      <c r="F104" s="141" t="s">
        <v>241</v>
      </c>
      <c r="G104" s="142" t="s">
        <v>242</v>
      </c>
      <c r="H104" s="143">
        <v>142.38</v>
      </c>
      <c r="I104" s="144"/>
      <c r="J104" s="145">
        <f>ROUND(I104*H104,2)</f>
        <v>0</v>
      </c>
      <c r="K104" s="141" t="s">
        <v>140</v>
      </c>
      <c r="L104" s="34"/>
      <c r="M104" s="146" t="s">
        <v>3</v>
      </c>
      <c r="N104" s="147" t="s">
        <v>49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141</v>
      </c>
      <c r="AT104" s="150" t="s">
        <v>136</v>
      </c>
      <c r="AU104" s="150" t="s">
        <v>88</v>
      </c>
      <c r="AY104" s="18" t="s">
        <v>134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21</v>
      </c>
      <c r="BK104" s="151">
        <f>ROUND(I104*H104,2)</f>
        <v>0</v>
      </c>
      <c r="BL104" s="18" t="s">
        <v>141</v>
      </c>
      <c r="BM104" s="150" t="s">
        <v>26</v>
      </c>
    </row>
    <row r="105" spans="1:47" s="2" customFormat="1" ht="11.25">
      <c r="A105" s="33"/>
      <c r="B105" s="34"/>
      <c r="C105" s="33"/>
      <c r="D105" s="152" t="s">
        <v>143</v>
      </c>
      <c r="E105" s="33"/>
      <c r="F105" s="153" t="s">
        <v>244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143</v>
      </c>
      <c r="AU105" s="18" t="s">
        <v>88</v>
      </c>
    </row>
    <row r="106" spans="2:51" s="13" customFormat="1" ht="11.25">
      <c r="B106" s="157"/>
      <c r="D106" s="158" t="s">
        <v>145</v>
      </c>
      <c r="E106" s="159" t="s">
        <v>3</v>
      </c>
      <c r="F106" s="160" t="s">
        <v>629</v>
      </c>
      <c r="H106" s="161">
        <v>142.38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145</v>
      </c>
      <c r="AU106" s="159" t="s">
        <v>88</v>
      </c>
      <c r="AV106" s="13" t="s">
        <v>88</v>
      </c>
      <c r="AW106" s="13" t="s">
        <v>38</v>
      </c>
      <c r="AX106" s="13" t="s">
        <v>78</v>
      </c>
      <c r="AY106" s="159" t="s">
        <v>134</v>
      </c>
    </row>
    <row r="107" spans="1:65" s="2" customFormat="1" ht="37.9" customHeight="1">
      <c r="A107" s="33"/>
      <c r="B107" s="138"/>
      <c r="C107" s="139" t="s">
        <v>163</v>
      </c>
      <c r="D107" s="139" t="s">
        <v>136</v>
      </c>
      <c r="E107" s="140" t="s">
        <v>630</v>
      </c>
      <c r="F107" s="141" t="s">
        <v>631</v>
      </c>
      <c r="G107" s="142" t="s">
        <v>191</v>
      </c>
      <c r="H107" s="143">
        <v>90.1</v>
      </c>
      <c r="I107" s="144"/>
      <c r="J107" s="145">
        <f>ROUND(I107*H107,2)</f>
        <v>0</v>
      </c>
      <c r="K107" s="141" t="s">
        <v>140</v>
      </c>
      <c r="L107" s="34"/>
      <c r="M107" s="146" t="s">
        <v>3</v>
      </c>
      <c r="N107" s="147" t="s">
        <v>49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141</v>
      </c>
      <c r="AT107" s="150" t="s">
        <v>136</v>
      </c>
      <c r="AU107" s="150" t="s">
        <v>88</v>
      </c>
      <c r="AY107" s="18" t="s">
        <v>134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21</v>
      </c>
      <c r="BK107" s="151">
        <f>ROUND(I107*H107,2)</f>
        <v>0</v>
      </c>
      <c r="BL107" s="18" t="s">
        <v>141</v>
      </c>
      <c r="BM107" s="150" t="s">
        <v>206</v>
      </c>
    </row>
    <row r="108" spans="1:47" s="2" customFormat="1" ht="11.25">
      <c r="A108" s="33"/>
      <c r="B108" s="34"/>
      <c r="C108" s="33"/>
      <c r="D108" s="152" t="s">
        <v>143</v>
      </c>
      <c r="E108" s="33"/>
      <c r="F108" s="153" t="s">
        <v>632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143</v>
      </c>
      <c r="AU108" s="18" t="s">
        <v>88</v>
      </c>
    </row>
    <row r="109" spans="2:51" s="13" customFormat="1" ht="11.25">
      <c r="B109" s="157"/>
      <c r="D109" s="158" t="s">
        <v>145</v>
      </c>
      <c r="E109" s="159" t="s">
        <v>3</v>
      </c>
      <c r="F109" s="160" t="s">
        <v>633</v>
      </c>
      <c r="H109" s="161">
        <v>90.1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145</v>
      </c>
      <c r="AU109" s="159" t="s">
        <v>88</v>
      </c>
      <c r="AV109" s="13" t="s">
        <v>88</v>
      </c>
      <c r="AW109" s="13" t="s">
        <v>38</v>
      </c>
      <c r="AX109" s="13" t="s">
        <v>21</v>
      </c>
      <c r="AY109" s="159" t="s">
        <v>134</v>
      </c>
    </row>
    <row r="110" spans="2:63" s="12" customFormat="1" ht="22.9" customHeight="1">
      <c r="B110" s="125"/>
      <c r="D110" s="126" t="s">
        <v>77</v>
      </c>
      <c r="E110" s="136" t="s">
        <v>88</v>
      </c>
      <c r="F110" s="136" t="s">
        <v>634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SUM(P111:P115)</f>
        <v>0</v>
      </c>
      <c r="Q110" s="131"/>
      <c r="R110" s="132">
        <f>SUM(R111:R115)</f>
        <v>14.66621</v>
      </c>
      <c r="S110" s="131"/>
      <c r="T110" s="133">
        <f>SUM(T111:T115)</f>
        <v>0</v>
      </c>
      <c r="AR110" s="126" t="s">
        <v>21</v>
      </c>
      <c r="AT110" s="134" t="s">
        <v>77</v>
      </c>
      <c r="AU110" s="134" t="s">
        <v>21</v>
      </c>
      <c r="AY110" s="126" t="s">
        <v>134</v>
      </c>
      <c r="BK110" s="135">
        <f>SUM(BK111:BK115)</f>
        <v>0</v>
      </c>
    </row>
    <row r="111" spans="1:65" s="2" customFormat="1" ht="16.5" customHeight="1">
      <c r="A111" s="33"/>
      <c r="B111" s="138"/>
      <c r="C111" s="139" t="s">
        <v>169</v>
      </c>
      <c r="D111" s="139" t="s">
        <v>136</v>
      </c>
      <c r="E111" s="140" t="s">
        <v>635</v>
      </c>
      <c r="F111" s="141" t="s">
        <v>636</v>
      </c>
      <c r="G111" s="142" t="s">
        <v>191</v>
      </c>
      <c r="H111" s="143">
        <v>6.5</v>
      </c>
      <c r="I111" s="144"/>
      <c r="J111" s="145">
        <f>ROUND(I111*H111,2)</f>
        <v>0</v>
      </c>
      <c r="K111" s="141" t="s">
        <v>140</v>
      </c>
      <c r="L111" s="34"/>
      <c r="M111" s="146" t="s">
        <v>3</v>
      </c>
      <c r="N111" s="147" t="s">
        <v>49</v>
      </c>
      <c r="O111" s="54"/>
      <c r="P111" s="148">
        <f>O111*H111</f>
        <v>0</v>
      </c>
      <c r="Q111" s="148">
        <v>2.25634</v>
      </c>
      <c r="R111" s="148">
        <f>Q111*H111</f>
        <v>14.66621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141</v>
      </c>
      <c r="AT111" s="150" t="s">
        <v>136</v>
      </c>
      <c r="AU111" s="150" t="s">
        <v>88</v>
      </c>
      <c r="AY111" s="18" t="s">
        <v>134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21</v>
      </c>
      <c r="BK111" s="151">
        <f>ROUND(I111*H111,2)</f>
        <v>0</v>
      </c>
      <c r="BL111" s="18" t="s">
        <v>141</v>
      </c>
      <c r="BM111" s="150" t="s">
        <v>217</v>
      </c>
    </row>
    <row r="112" spans="1:47" s="2" customFormat="1" ht="11.25">
      <c r="A112" s="33"/>
      <c r="B112" s="34"/>
      <c r="C112" s="33"/>
      <c r="D112" s="152" t="s">
        <v>143</v>
      </c>
      <c r="E112" s="33"/>
      <c r="F112" s="153" t="s">
        <v>637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143</v>
      </c>
      <c r="AU112" s="18" t="s">
        <v>88</v>
      </c>
    </row>
    <row r="113" spans="2:51" s="13" customFormat="1" ht="11.25">
      <c r="B113" s="157"/>
      <c r="D113" s="158" t="s">
        <v>145</v>
      </c>
      <c r="E113" s="159" t="s">
        <v>3</v>
      </c>
      <c r="F113" s="160" t="s">
        <v>638</v>
      </c>
      <c r="H113" s="161">
        <v>5.727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145</v>
      </c>
      <c r="AU113" s="159" t="s">
        <v>88</v>
      </c>
      <c r="AV113" s="13" t="s">
        <v>88</v>
      </c>
      <c r="AW113" s="13" t="s">
        <v>38</v>
      </c>
      <c r="AX113" s="13" t="s">
        <v>78</v>
      </c>
      <c r="AY113" s="159" t="s">
        <v>134</v>
      </c>
    </row>
    <row r="114" spans="2:51" s="13" customFormat="1" ht="11.25">
      <c r="B114" s="157"/>
      <c r="D114" s="158" t="s">
        <v>145</v>
      </c>
      <c r="E114" s="159" t="s">
        <v>3</v>
      </c>
      <c r="F114" s="160" t="s">
        <v>639</v>
      </c>
      <c r="H114" s="161">
        <v>0.782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145</v>
      </c>
      <c r="AU114" s="159" t="s">
        <v>88</v>
      </c>
      <c r="AV114" s="13" t="s">
        <v>88</v>
      </c>
      <c r="AW114" s="13" t="s">
        <v>38</v>
      </c>
      <c r="AX114" s="13" t="s">
        <v>78</v>
      </c>
      <c r="AY114" s="159" t="s">
        <v>134</v>
      </c>
    </row>
    <row r="115" spans="2:51" s="13" customFormat="1" ht="11.25">
      <c r="B115" s="157"/>
      <c r="D115" s="158" t="s">
        <v>145</v>
      </c>
      <c r="E115" s="159" t="s">
        <v>3</v>
      </c>
      <c r="F115" s="160" t="s">
        <v>640</v>
      </c>
      <c r="H115" s="161">
        <v>-0.009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145</v>
      </c>
      <c r="AU115" s="159" t="s">
        <v>88</v>
      </c>
      <c r="AV115" s="13" t="s">
        <v>88</v>
      </c>
      <c r="AW115" s="13" t="s">
        <v>38</v>
      </c>
      <c r="AX115" s="13" t="s">
        <v>78</v>
      </c>
      <c r="AY115" s="159" t="s">
        <v>134</v>
      </c>
    </row>
    <row r="116" spans="2:63" s="12" customFormat="1" ht="22.9" customHeight="1">
      <c r="B116" s="125"/>
      <c r="D116" s="126" t="s">
        <v>77</v>
      </c>
      <c r="E116" s="136" t="s">
        <v>152</v>
      </c>
      <c r="F116" s="136" t="s">
        <v>641</v>
      </c>
      <c r="I116" s="128"/>
      <c r="J116" s="137">
        <f>BK116</f>
        <v>0</v>
      </c>
      <c r="L116" s="125"/>
      <c r="M116" s="130"/>
      <c r="N116" s="131"/>
      <c r="O116" s="131"/>
      <c r="P116" s="132">
        <f>SUM(P117:P144)</f>
        <v>0</v>
      </c>
      <c r="Q116" s="131"/>
      <c r="R116" s="132">
        <f>SUM(R117:R144)</f>
        <v>16.705062140000003</v>
      </c>
      <c r="S116" s="131"/>
      <c r="T116" s="133">
        <f>SUM(T117:T144)</f>
        <v>0</v>
      </c>
      <c r="AR116" s="126" t="s">
        <v>21</v>
      </c>
      <c r="AT116" s="134" t="s">
        <v>77</v>
      </c>
      <c r="AU116" s="134" t="s">
        <v>21</v>
      </c>
      <c r="AY116" s="126" t="s">
        <v>134</v>
      </c>
      <c r="BK116" s="135">
        <f>SUM(BK117:BK144)</f>
        <v>0</v>
      </c>
    </row>
    <row r="117" spans="1:65" s="2" customFormat="1" ht="16.5" customHeight="1">
      <c r="A117" s="33"/>
      <c r="B117" s="138"/>
      <c r="C117" s="139" t="s">
        <v>175</v>
      </c>
      <c r="D117" s="139" t="s">
        <v>136</v>
      </c>
      <c r="E117" s="140" t="s">
        <v>642</v>
      </c>
      <c r="F117" s="141" t="s">
        <v>643</v>
      </c>
      <c r="G117" s="142" t="s">
        <v>191</v>
      </c>
      <c r="H117" s="143">
        <v>108.1</v>
      </c>
      <c r="I117" s="144"/>
      <c r="J117" s="145">
        <f>ROUND(I117*H117,2)</f>
        <v>0</v>
      </c>
      <c r="K117" s="141" t="s">
        <v>140</v>
      </c>
      <c r="L117" s="34"/>
      <c r="M117" s="146" t="s">
        <v>3</v>
      </c>
      <c r="N117" s="147" t="s">
        <v>49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141</v>
      </c>
      <c r="AT117" s="150" t="s">
        <v>136</v>
      </c>
      <c r="AU117" s="150" t="s">
        <v>88</v>
      </c>
      <c r="AY117" s="18" t="s">
        <v>134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21</v>
      </c>
      <c r="BK117" s="151">
        <f>ROUND(I117*H117,2)</f>
        <v>0</v>
      </c>
      <c r="BL117" s="18" t="s">
        <v>141</v>
      </c>
      <c r="BM117" s="150" t="s">
        <v>233</v>
      </c>
    </row>
    <row r="118" spans="1:47" s="2" customFormat="1" ht="11.25">
      <c r="A118" s="33"/>
      <c r="B118" s="34"/>
      <c r="C118" s="33"/>
      <c r="D118" s="152" t="s">
        <v>143</v>
      </c>
      <c r="E118" s="33"/>
      <c r="F118" s="153" t="s">
        <v>644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143</v>
      </c>
      <c r="AU118" s="18" t="s">
        <v>88</v>
      </c>
    </row>
    <row r="119" spans="2:51" s="14" customFormat="1" ht="11.25">
      <c r="B119" s="166"/>
      <c r="D119" s="158" t="s">
        <v>145</v>
      </c>
      <c r="E119" s="167" t="s">
        <v>3</v>
      </c>
      <c r="F119" s="168" t="s">
        <v>645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145</v>
      </c>
      <c r="AU119" s="167" t="s">
        <v>88</v>
      </c>
      <c r="AV119" s="14" t="s">
        <v>21</v>
      </c>
      <c r="AW119" s="14" t="s">
        <v>38</v>
      </c>
      <c r="AX119" s="14" t="s">
        <v>78</v>
      </c>
      <c r="AY119" s="167" t="s">
        <v>134</v>
      </c>
    </row>
    <row r="120" spans="2:51" s="13" customFormat="1" ht="11.25">
      <c r="B120" s="157"/>
      <c r="D120" s="158" t="s">
        <v>145</v>
      </c>
      <c r="E120" s="159" t="s">
        <v>3</v>
      </c>
      <c r="F120" s="160" t="s">
        <v>646</v>
      </c>
      <c r="H120" s="161">
        <v>34.362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145</v>
      </c>
      <c r="AU120" s="159" t="s">
        <v>88</v>
      </c>
      <c r="AV120" s="13" t="s">
        <v>88</v>
      </c>
      <c r="AW120" s="13" t="s">
        <v>38</v>
      </c>
      <c r="AX120" s="13" t="s">
        <v>78</v>
      </c>
      <c r="AY120" s="159" t="s">
        <v>134</v>
      </c>
    </row>
    <row r="121" spans="2:51" s="13" customFormat="1" ht="11.25">
      <c r="B121" s="157"/>
      <c r="D121" s="158" t="s">
        <v>145</v>
      </c>
      <c r="E121" s="159" t="s">
        <v>3</v>
      </c>
      <c r="F121" s="160" t="s">
        <v>647</v>
      </c>
      <c r="H121" s="161">
        <v>58.018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145</v>
      </c>
      <c r="AU121" s="159" t="s">
        <v>88</v>
      </c>
      <c r="AV121" s="13" t="s">
        <v>88</v>
      </c>
      <c r="AW121" s="13" t="s">
        <v>38</v>
      </c>
      <c r="AX121" s="13" t="s">
        <v>78</v>
      </c>
      <c r="AY121" s="159" t="s">
        <v>134</v>
      </c>
    </row>
    <row r="122" spans="2:51" s="13" customFormat="1" ht="11.25">
      <c r="B122" s="157"/>
      <c r="D122" s="158" t="s">
        <v>145</v>
      </c>
      <c r="E122" s="159" t="s">
        <v>3</v>
      </c>
      <c r="F122" s="160" t="s">
        <v>648</v>
      </c>
      <c r="H122" s="161">
        <v>4.691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145</v>
      </c>
      <c r="AU122" s="159" t="s">
        <v>88</v>
      </c>
      <c r="AV122" s="13" t="s">
        <v>88</v>
      </c>
      <c r="AW122" s="13" t="s">
        <v>38</v>
      </c>
      <c r="AX122" s="13" t="s">
        <v>78</v>
      </c>
      <c r="AY122" s="159" t="s">
        <v>134</v>
      </c>
    </row>
    <row r="123" spans="2:51" s="13" customFormat="1" ht="11.25">
      <c r="B123" s="157"/>
      <c r="D123" s="158" t="s">
        <v>145</v>
      </c>
      <c r="E123" s="159" t="s">
        <v>3</v>
      </c>
      <c r="F123" s="160" t="s">
        <v>649</v>
      </c>
      <c r="H123" s="161">
        <v>11.058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145</v>
      </c>
      <c r="AU123" s="159" t="s">
        <v>88</v>
      </c>
      <c r="AV123" s="13" t="s">
        <v>88</v>
      </c>
      <c r="AW123" s="13" t="s">
        <v>38</v>
      </c>
      <c r="AX123" s="13" t="s">
        <v>78</v>
      </c>
      <c r="AY123" s="159" t="s">
        <v>134</v>
      </c>
    </row>
    <row r="124" spans="2:51" s="13" customFormat="1" ht="11.25">
      <c r="B124" s="157"/>
      <c r="D124" s="158" t="s">
        <v>145</v>
      </c>
      <c r="E124" s="159" t="s">
        <v>3</v>
      </c>
      <c r="F124" s="160" t="s">
        <v>650</v>
      </c>
      <c r="H124" s="161">
        <v>-0.029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145</v>
      </c>
      <c r="AU124" s="159" t="s">
        <v>88</v>
      </c>
      <c r="AV124" s="13" t="s">
        <v>88</v>
      </c>
      <c r="AW124" s="13" t="s">
        <v>38</v>
      </c>
      <c r="AX124" s="13" t="s">
        <v>78</v>
      </c>
      <c r="AY124" s="159" t="s">
        <v>134</v>
      </c>
    </row>
    <row r="125" spans="1:65" s="2" customFormat="1" ht="16.5" customHeight="1">
      <c r="A125" s="33"/>
      <c r="B125" s="138"/>
      <c r="C125" s="139" t="s">
        <v>182</v>
      </c>
      <c r="D125" s="139" t="s">
        <v>136</v>
      </c>
      <c r="E125" s="140" t="s">
        <v>651</v>
      </c>
      <c r="F125" s="141" t="s">
        <v>652</v>
      </c>
      <c r="G125" s="142" t="s">
        <v>139</v>
      </c>
      <c r="H125" s="143">
        <v>235.6</v>
      </c>
      <c r="I125" s="144"/>
      <c r="J125" s="145">
        <f>ROUND(I125*H125,2)</f>
        <v>0</v>
      </c>
      <c r="K125" s="141" t="s">
        <v>140</v>
      </c>
      <c r="L125" s="34"/>
      <c r="M125" s="146" t="s">
        <v>3</v>
      </c>
      <c r="N125" s="147" t="s">
        <v>49</v>
      </c>
      <c r="O125" s="54"/>
      <c r="P125" s="148">
        <f>O125*H125</f>
        <v>0</v>
      </c>
      <c r="Q125" s="148">
        <v>0.00275</v>
      </c>
      <c r="R125" s="148">
        <f>Q125*H125</f>
        <v>0.6478999999999999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141</v>
      </c>
      <c r="AT125" s="150" t="s">
        <v>136</v>
      </c>
      <c r="AU125" s="150" t="s">
        <v>88</v>
      </c>
      <c r="AY125" s="18" t="s">
        <v>134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21</v>
      </c>
      <c r="BK125" s="151">
        <f>ROUND(I125*H125,2)</f>
        <v>0</v>
      </c>
      <c r="BL125" s="18" t="s">
        <v>141</v>
      </c>
      <c r="BM125" s="150" t="s">
        <v>246</v>
      </c>
    </row>
    <row r="126" spans="1:47" s="2" customFormat="1" ht="11.25">
      <c r="A126" s="33"/>
      <c r="B126" s="34"/>
      <c r="C126" s="33"/>
      <c r="D126" s="152" t="s">
        <v>143</v>
      </c>
      <c r="E126" s="33"/>
      <c r="F126" s="153" t="s">
        <v>653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143</v>
      </c>
      <c r="AU126" s="18" t="s">
        <v>88</v>
      </c>
    </row>
    <row r="127" spans="2:51" s="13" customFormat="1" ht="11.25">
      <c r="B127" s="157"/>
      <c r="D127" s="158" t="s">
        <v>145</v>
      </c>
      <c r="E127" s="159" t="s">
        <v>3</v>
      </c>
      <c r="F127" s="160" t="s">
        <v>654</v>
      </c>
      <c r="H127" s="161">
        <v>190.9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145</v>
      </c>
      <c r="AU127" s="159" t="s">
        <v>88</v>
      </c>
      <c r="AV127" s="13" t="s">
        <v>88</v>
      </c>
      <c r="AW127" s="13" t="s">
        <v>38</v>
      </c>
      <c r="AX127" s="13" t="s">
        <v>78</v>
      </c>
      <c r="AY127" s="159" t="s">
        <v>134</v>
      </c>
    </row>
    <row r="128" spans="2:51" s="13" customFormat="1" ht="11.25">
      <c r="B128" s="157"/>
      <c r="D128" s="158" t="s">
        <v>145</v>
      </c>
      <c r="E128" s="159" t="s">
        <v>3</v>
      </c>
      <c r="F128" s="160" t="s">
        <v>655</v>
      </c>
      <c r="H128" s="161">
        <v>44.68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145</v>
      </c>
      <c r="AU128" s="159" t="s">
        <v>88</v>
      </c>
      <c r="AV128" s="13" t="s">
        <v>88</v>
      </c>
      <c r="AW128" s="13" t="s">
        <v>38</v>
      </c>
      <c r="AX128" s="13" t="s">
        <v>78</v>
      </c>
      <c r="AY128" s="159" t="s">
        <v>134</v>
      </c>
    </row>
    <row r="129" spans="2:51" s="13" customFormat="1" ht="11.25">
      <c r="B129" s="157"/>
      <c r="D129" s="158" t="s">
        <v>145</v>
      </c>
      <c r="E129" s="159" t="s">
        <v>3</v>
      </c>
      <c r="F129" s="160" t="s">
        <v>656</v>
      </c>
      <c r="H129" s="161">
        <v>0.02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145</v>
      </c>
      <c r="AU129" s="159" t="s">
        <v>88</v>
      </c>
      <c r="AV129" s="13" t="s">
        <v>88</v>
      </c>
      <c r="AW129" s="13" t="s">
        <v>38</v>
      </c>
      <c r="AX129" s="13" t="s">
        <v>78</v>
      </c>
      <c r="AY129" s="159" t="s">
        <v>134</v>
      </c>
    </row>
    <row r="130" spans="1:65" s="2" customFormat="1" ht="16.5" customHeight="1">
      <c r="A130" s="33"/>
      <c r="B130" s="138"/>
      <c r="C130" s="139" t="s">
        <v>188</v>
      </c>
      <c r="D130" s="139" t="s">
        <v>136</v>
      </c>
      <c r="E130" s="140" t="s">
        <v>657</v>
      </c>
      <c r="F130" s="141" t="s">
        <v>658</v>
      </c>
      <c r="G130" s="142" t="s">
        <v>139</v>
      </c>
      <c r="H130" s="143">
        <v>235.6</v>
      </c>
      <c r="I130" s="144"/>
      <c r="J130" s="145">
        <f>ROUND(I130*H130,2)</f>
        <v>0</v>
      </c>
      <c r="K130" s="141" t="s">
        <v>140</v>
      </c>
      <c r="L130" s="34"/>
      <c r="M130" s="146" t="s">
        <v>3</v>
      </c>
      <c r="N130" s="147" t="s">
        <v>49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141</v>
      </c>
      <c r="AT130" s="150" t="s">
        <v>136</v>
      </c>
      <c r="AU130" s="150" t="s">
        <v>88</v>
      </c>
      <c r="AY130" s="18" t="s">
        <v>134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21</v>
      </c>
      <c r="BK130" s="151">
        <f>ROUND(I130*H130,2)</f>
        <v>0</v>
      </c>
      <c r="BL130" s="18" t="s">
        <v>141</v>
      </c>
      <c r="BM130" s="150" t="s">
        <v>258</v>
      </c>
    </row>
    <row r="131" spans="1:47" s="2" customFormat="1" ht="11.25">
      <c r="A131" s="33"/>
      <c r="B131" s="34"/>
      <c r="C131" s="33"/>
      <c r="D131" s="152" t="s">
        <v>143</v>
      </c>
      <c r="E131" s="33"/>
      <c r="F131" s="153" t="s">
        <v>659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143</v>
      </c>
      <c r="AU131" s="18" t="s">
        <v>88</v>
      </c>
    </row>
    <row r="132" spans="1:65" s="2" customFormat="1" ht="16.5" customHeight="1">
      <c r="A132" s="33"/>
      <c r="B132" s="138"/>
      <c r="C132" s="139" t="s">
        <v>26</v>
      </c>
      <c r="D132" s="139" t="s">
        <v>136</v>
      </c>
      <c r="E132" s="140" t="s">
        <v>651</v>
      </c>
      <c r="F132" s="141" t="s">
        <v>652</v>
      </c>
      <c r="G132" s="142" t="s">
        <v>139</v>
      </c>
      <c r="H132" s="143">
        <v>243.2</v>
      </c>
      <c r="I132" s="144"/>
      <c r="J132" s="145">
        <f>ROUND(I132*H132,2)</f>
        <v>0</v>
      </c>
      <c r="K132" s="141" t="s">
        <v>140</v>
      </c>
      <c r="L132" s="34"/>
      <c r="M132" s="146" t="s">
        <v>3</v>
      </c>
      <c r="N132" s="147" t="s">
        <v>49</v>
      </c>
      <c r="O132" s="54"/>
      <c r="P132" s="148">
        <f>O132*H132</f>
        <v>0</v>
      </c>
      <c r="Q132" s="148">
        <v>0.00275</v>
      </c>
      <c r="R132" s="148">
        <f>Q132*H132</f>
        <v>0.6688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141</v>
      </c>
      <c r="AT132" s="150" t="s">
        <v>136</v>
      </c>
      <c r="AU132" s="150" t="s">
        <v>88</v>
      </c>
      <c r="AY132" s="18" t="s">
        <v>134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21</v>
      </c>
      <c r="BK132" s="151">
        <f>ROUND(I132*H132,2)</f>
        <v>0</v>
      </c>
      <c r="BL132" s="18" t="s">
        <v>141</v>
      </c>
      <c r="BM132" s="150" t="s">
        <v>267</v>
      </c>
    </row>
    <row r="133" spans="1:47" s="2" customFormat="1" ht="11.25">
      <c r="A133" s="33"/>
      <c r="B133" s="34"/>
      <c r="C133" s="33"/>
      <c r="D133" s="152" t="s">
        <v>143</v>
      </c>
      <c r="E133" s="33"/>
      <c r="F133" s="153" t="s">
        <v>653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143</v>
      </c>
      <c r="AU133" s="18" t="s">
        <v>88</v>
      </c>
    </row>
    <row r="134" spans="2:51" s="13" customFormat="1" ht="11.25">
      <c r="B134" s="157"/>
      <c r="D134" s="158" t="s">
        <v>145</v>
      </c>
      <c r="E134" s="159" t="s">
        <v>3</v>
      </c>
      <c r="F134" s="160" t="s">
        <v>660</v>
      </c>
      <c r="H134" s="161">
        <v>209.704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145</v>
      </c>
      <c r="AU134" s="159" t="s">
        <v>88</v>
      </c>
      <c r="AV134" s="13" t="s">
        <v>88</v>
      </c>
      <c r="AW134" s="13" t="s">
        <v>38</v>
      </c>
      <c r="AX134" s="13" t="s">
        <v>78</v>
      </c>
      <c r="AY134" s="159" t="s">
        <v>134</v>
      </c>
    </row>
    <row r="135" spans="2:51" s="13" customFormat="1" ht="11.25">
      <c r="B135" s="157"/>
      <c r="D135" s="158" t="s">
        <v>145</v>
      </c>
      <c r="E135" s="159" t="s">
        <v>3</v>
      </c>
      <c r="F135" s="160" t="s">
        <v>661</v>
      </c>
      <c r="H135" s="161">
        <v>33.51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145</v>
      </c>
      <c r="AU135" s="159" t="s">
        <v>88</v>
      </c>
      <c r="AV135" s="13" t="s">
        <v>88</v>
      </c>
      <c r="AW135" s="13" t="s">
        <v>38</v>
      </c>
      <c r="AX135" s="13" t="s">
        <v>78</v>
      </c>
      <c r="AY135" s="159" t="s">
        <v>134</v>
      </c>
    </row>
    <row r="136" spans="2:51" s="13" customFormat="1" ht="11.25">
      <c r="B136" s="157"/>
      <c r="D136" s="158" t="s">
        <v>145</v>
      </c>
      <c r="E136" s="159" t="s">
        <v>3</v>
      </c>
      <c r="F136" s="160" t="s">
        <v>662</v>
      </c>
      <c r="H136" s="161">
        <v>-0.014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145</v>
      </c>
      <c r="AU136" s="159" t="s">
        <v>88</v>
      </c>
      <c r="AV136" s="13" t="s">
        <v>88</v>
      </c>
      <c r="AW136" s="13" t="s">
        <v>38</v>
      </c>
      <c r="AX136" s="13" t="s">
        <v>78</v>
      </c>
      <c r="AY136" s="159" t="s">
        <v>134</v>
      </c>
    </row>
    <row r="137" spans="1:65" s="2" customFormat="1" ht="16.5" customHeight="1">
      <c r="A137" s="33"/>
      <c r="B137" s="138"/>
      <c r="C137" s="139" t="s">
        <v>200</v>
      </c>
      <c r="D137" s="139" t="s">
        <v>136</v>
      </c>
      <c r="E137" s="140" t="s">
        <v>663</v>
      </c>
      <c r="F137" s="141" t="s">
        <v>664</v>
      </c>
      <c r="G137" s="142" t="s">
        <v>139</v>
      </c>
      <c r="H137" s="143">
        <v>243.2</v>
      </c>
      <c r="I137" s="144"/>
      <c r="J137" s="145">
        <f>ROUND(I137*H137,2)</f>
        <v>0</v>
      </c>
      <c r="K137" s="141" t="s">
        <v>140</v>
      </c>
      <c r="L137" s="34"/>
      <c r="M137" s="146" t="s">
        <v>3</v>
      </c>
      <c r="N137" s="147" t="s">
        <v>49</v>
      </c>
      <c r="O137" s="54"/>
      <c r="P137" s="148">
        <f>O137*H137</f>
        <v>0</v>
      </c>
      <c r="Q137" s="148">
        <v>0.0025</v>
      </c>
      <c r="R137" s="148">
        <f>Q137*H137</f>
        <v>0.608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141</v>
      </c>
      <c r="AT137" s="150" t="s">
        <v>136</v>
      </c>
      <c r="AU137" s="150" t="s">
        <v>88</v>
      </c>
      <c r="AY137" s="18" t="s">
        <v>134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21</v>
      </c>
      <c r="BK137" s="151">
        <f>ROUND(I137*H137,2)</f>
        <v>0</v>
      </c>
      <c r="BL137" s="18" t="s">
        <v>141</v>
      </c>
      <c r="BM137" s="150" t="s">
        <v>665</v>
      </c>
    </row>
    <row r="138" spans="1:47" s="2" customFormat="1" ht="11.25">
      <c r="A138" s="33"/>
      <c r="B138" s="34"/>
      <c r="C138" s="33"/>
      <c r="D138" s="152" t="s">
        <v>143</v>
      </c>
      <c r="E138" s="33"/>
      <c r="F138" s="153" t="s">
        <v>666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143</v>
      </c>
      <c r="AU138" s="18" t="s">
        <v>88</v>
      </c>
    </row>
    <row r="139" spans="1:65" s="2" customFormat="1" ht="16.5" customHeight="1">
      <c r="A139" s="33"/>
      <c r="B139" s="138"/>
      <c r="C139" s="139" t="s">
        <v>206</v>
      </c>
      <c r="D139" s="139" t="s">
        <v>136</v>
      </c>
      <c r="E139" s="140" t="s">
        <v>657</v>
      </c>
      <c r="F139" s="141" t="s">
        <v>658</v>
      </c>
      <c r="G139" s="142" t="s">
        <v>139</v>
      </c>
      <c r="H139" s="143">
        <v>243.2</v>
      </c>
      <c r="I139" s="144"/>
      <c r="J139" s="145">
        <f>ROUND(I139*H139,2)</f>
        <v>0</v>
      </c>
      <c r="K139" s="141" t="s">
        <v>140</v>
      </c>
      <c r="L139" s="34"/>
      <c r="M139" s="146" t="s">
        <v>3</v>
      </c>
      <c r="N139" s="147" t="s">
        <v>49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141</v>
      </c>
      <c r="AT139" s="150" t="s">
        <v>136</v>
      </c>
      <c r="AU139" s="150" t="s">
        <v>88</v>
      </c>
      <c r="AY139" s="18" t="s">
        <v>134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21</v>
      </c>
      <c r="BK139" s="151">
        <f>ROUND(I139*H139,2)</f>
        <v>0</v>
      </c>
      <c r="BL139" s="18" t="s">
        <v>141</v>
      </c>
      <c r="BM139" s="150" t="s">
        <v>280</v>
      </c>
    </row>
    <row r="140" spans="1:47" s="2" customFormat="1" ht="11.25">
      <c r="A140" s="33"/>
      <c r="B140" s="34"/>
      <c r="C140" s="33"/>
      <c r="D140" s="152" t="s">
        <v>143</v>
      </c>
      <c r="E140" s="33"/>
      <c r="F140" s="153" t="s">
        <v>659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143</v>
      </c>
      <c r="AU140" s="18" t="s">
        <v>88</v>
      </c>
    </row>
    <row r="141" spans="1:65" s="2" customFormat="1" ht="24.2" customHeight="1">
      <c r="A141" s="33"/>
      <c r="B141" s="138"/>
      <c r="C141" s="139" t="s">
        <v>211</v>
      </c>
      <c r="D141" s="139" t="s">
        <v>136</v>
      </c>
      <c r="E141" s="140" t="s">
        <v>667</v>
      </c>
      <c r="F141" s="141" t="s">
        <v>668</v>
      </c>
      <c r="G141" s="142" t="s">
        <v>242</v>
      </c>
      <c r="H141" s="143">
        <v>14.087</v>
      </c>
      <c r="I141" s="144"/>
      <c r="J141" s="145">
        <f>ROUND(I141*H141,2)</f>
        <v>0</v>
      </c>
      <c r="K141" s="141" t="s">
        <v>140</v>
      </c>
      <c r="L141" s="34"/>
      <c r="M141" s="146" t="s">
        <v>3</v>
      </c>
      <c r="N141" s="147" t="s">
        <v>49</v>
      </c>
      <c r="O141" s="54"/>
      <c r="P141" s="148">
        <f>O141*H141</f>
        <v>0</v>
      </c>
      <c r="Q141" s="148">
        <v>1.04922</v>
      </c>
      <c r="R141" s="148">
        <f>Q141*H141</f>
        <v>14.780362140000001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141</v>
      </c>
      <c r="AT141" s="150" t="s">
        <v>136</v>
      </c>
      <c r="AU141" s="150" t="s">
        <v>88</v>
      </c>
      <c r="AY141" s="18" t="s">
        <v>134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21</v>
      </c>
      <c r="BK141" s="151">
        <f>ROUND(I141*H141,2)</f>
        <v>0</v>
      </c>
      <c r="BL141" s="18" t="s">
        <v>141</v>
      </c>
      <c r="BM141" s="150" t="s">
        <v>292</v>
      </c>
    </row>
    <row r="142" spans="1:47" s="2" customFormat="1" ht="11.25">
      <c r="A142" s="33"/>
      <c r="B142" s="34"/>
      <c r="C142" s="33"/>
      <c r="D142" s="152" t="s">
        <v>143</v>
      </c>
      <c r="E142" s="33"/>
      <c r="F142" s="153" t="s">
        <v>669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143</v>
      </c>
      <c r="AU142" s="18" t="s">
        <v>88</v>
      </c>
    </row>
    <row r="143" spans="2:51" s="13" customFormat="1" ht="11.25">
      <c r="B143" s="157"/>
      <c r="D143" s="158" t="s">
        <v>145</v>
      </c>
      <c r="E143" s="159" t="s">
        <v>3</v>
      </c>
      <c r="F143" s="160" t="s">
        <v>670</v>
      </c>
      <c r="H143" s="161">
        <v>12.127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145</v>
      </c>
      <c r="AU143" s="159" t="s">
        <v>88</v>
      </c>
      <c r="AV143" s="13" t="s">
        <v>88</v>
      </c>
      <c r="AW143" s="13" t="s">
        <v>38</v>
      </c>
      <c r="AX143" s="13" t="s">
        <v>78</v>
      </c>
      <c r="AY143" s="159" t="s">
        <v>134</v>
      </c>
    </row>
    <row r="144" spans="2:51" s="13" customFormat="1" ht="11.25">
      <c r="B144" s="157"/>
      <c r="D144" s="158" t="s">
        <v>145</v>
      </c>
      <c r="E144" s="159" t="s">
        <v>3</v>
      </c>
      <c r="F144" s="160" t="s">
        <v>671</v>
      </c>
      <c r="H144" s="161">
        <v>1.96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145</v>
      </c>
      <c r="AU144" s="159" t="s">
        <v>88</v>
      </c>
      <c r="AV144" s="13" t="s">
        <v>88</v>
      </c>
      <c r="AW144" s="13" t="s">
        <v>38</v>
      </c>
      <c r="AX144" s="13" t="s">
        <v>78</v>
      </c>
      <c r="AY144" s="159" t="s">
        <v>134</v>
      </c>
    </row>
    <row r="145" spans="2:63" s="12" customFormat="1" ht="22.9" customHeight="1">
      <c r="B145" s="125"/>
      <c r="D145" s="126" t="s">
        <v>77</v>
      </c>
      <c r="E145" s="136" t="s">
        <v>672</v>
      </c>
      <c r="F145" s="136" t="s">
        <v>673</v>
      </c>
      <c r="I145" s="128"/>
      <c r="J145" s="137">
        <f>BK145</f>
        <v>0</v>
      </c>
      <c r="L145" s="125"/>
      <c r="M145" s="130"/>
      <c r="N145" s="131"/>
      <c r="O145" s="131"/>
      <c r="P145" s="132">
        <f>SUM(P146:P153)</f>
        <v>0</v>
      </c>
      <c r="Q145" s="131"/>
      <c r="R145" s="132">
        <f>SUM(R146:R153)</f>
        <v>0.001386</v>
      </c>
      <c r="S145" s="131"/>
      <c r="T145" s="133">
        <f>SUM(T146:T153)</f>
        <v>0</v>
      </c>
      <c r="AR145" s="126" t="s">
        <v>21</v>
      </c>
      <c r="AT145" s="134" t="s">
        <v>77</v>
      </c>
      <c r="AU145" s="134" t="s">
        <v>21</v>
      </c>
      <c r="AY145" s="126" t="s">
        <v>134</v>
      </c>
      <c r="BK145" s="135">
        <f>SUM(BK146:BK153)</f>
        <v>0</v>
      </c>
    </row>
    <row r="146" spans="1:65" s="2" customFormat="1" ht="16.5" customHeight="1">
      <c r="A146" s="33"/>
      <c r="B146" s="138"/>
      <c r="C146" s="139" t="s">
        <v>217</v>
      </c>
      <c r="D146" s="139" t="s">
        <v>136</v>
      </c>
      <c r="E146" s="140" t="s">
        <v>674</v>
      </c>
      <c r="F146" s="141" t="s">
        <v>675</v>
      </c>
      <c r="G146" s="142" t="s">
        <v>139</v>
      </c>
      <c r="H146" s="143">
        <v>2.2</v>
      </c>
      <c r="I146" s="144"/>
      <c r="J146" s="145">
        <f>ROUND(I146*H146,2)</f>
        <v>0</v>
      </c>
      <c r="K146" s="141" t="s">
        <v>140</v>
      </c>
      <c r="L146" s="34"/>
      <c r="M146" s="146" t="s">
        <v>3</v>
      </c>
      <c r="N146" s="147" t="s">
        <v>49</v>
      </c>
      <c r="O146" s="54"/>
      <c r="P146" s="148">
        <f>O146*H146</f>
        <v>0</v>
      </c>
      <c r="Q146" s="148">
        <v>0.00063</v>
      </c>
      <c r="R146" s="148">
        <f>Q146*H146</f>
        <v>0.001386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141</v>
      </c>
      <c r="AT146" s="150" t="s">
        <v>136</v>
      </c>
      <c r="AU146" s="150" t="s">
        <v>88</v>
      </c>
      <c r="AY146" s="18" t="s">
        <v>134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21</v>
      </c>
      <c r="BK146" s="151">
        <f>ROUND(I146*H146,2)</f>
        <v>0</v>
      </c>
      <c r="BL146" s="18" t="s">
        <v>141</v>
      </c>
      <c r="BM146" s="150" t="s">
        <v>303</v>
      </c>
    </row>
    <row r="147" spans="1:47" s="2" customFormat="1" ht="11.25">
      <c r="A147" s="33"/>
      <c r="B147" s="34"/>
      <c r="C147" s="33"/>
      <c r="D147" s="152" t="s">
        <v>143</v>
      </c>
      <c r="E147" s="33"/>
      <c r="F147" s="153" t="s">
        <v>676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143</v>
      </c>
      <c r="AU147" s="18" t="s">
        <v>88</v>
      </c>
    </row>
    <row r="148" spans="1:47" s="2" customFormat="1" ht="58.5">
      <c r="A148" s="33"/>
      <c r="B148" s="34"/>
      <c r="C148" s="33"/>
      <c r="D148" s="158" t="s">
        <v>677</v>
      </c>
      <c r="E148" s="33"/>
      <c r="F148" s="190" t="s">
        <v>678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677</v>
      </c>
      <c r="AU148" s="18" t="s">
        <v>88</v>
      </c>
    </row>
    <row r="149" spans="2:51" s="13" customFormat="1" ht="11.25">
      <c r="B149" s="157"/>
      <c r="D149" s="158" t="s">
        <v>145</v>
      </c>
      <c r="E149" s="159" t="s">
        <v>3</v>
      </c>
      <c r="F149" s="160" t="s">
        <v>679</v>
      </c>
      <c r="H149" s="161">
        <v>2.172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145</v>
      </c>
      <c r="AU149" s="159" t="s">
        <v>88</v>
      </c>
      <c r="AV149" s="13" t="s">
        <v>88</v>
      </c>
      <c r="AW149" s="13" t="s">
        <v>38</v>
      </c>
      <c r="AX149" s="13" t="s">
        <v>78</v>
      </c>
      <c r="AY149" s="159" t="s">
        <v>134</v>
      </c>
    </row>
    <row r="150" spans="2:51" s="13" customFormat="1" ht="11.25">
      <c r="B150" s="157"/>
      <c r="D150" s="158" t="s">
        <v>145</v>
      </c>
      <c r="E150" s="159" t="s">
        <v>3</v>
      </c>
      <c r="F150" s="160" t="s">
        <v>680</v>
      </c>
      <c r="H150" s="161">
        <v>0.028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145</v>
      </c>
      <c r="AU150" s="159" t="s">
        <v>88</v>
      </c>
      <c r="AV150" s="13" t="s">
        <v>88</v>
      </c>
      <c r="AW150" s="13" t="s">
        <v>38</v>
      </c>
      <c r="AX150" s="13" t="s">
        <v>78</v>
      </c>
      <c r="AY150" s="159" t="s">
        <v>134</v>
      </c>
    </row>
    <row r="151" spans="1:65" s="2" customFormat="1" ht="16.5" customHeight="1">
      <c r="A151" s="33"/>
      <c r="B151" s="138"/>
      <c r="C151" s="139" t="s">
        <v>9</v>
      </c>
      <c r="D151" s="139" t="s">
        <v>136</v>
      </c>
      <c r="E151" s="140" t="s">
        <v>681</v>
      </c>
      <c r="F151" s="141" t="s">
        <v>682</v>
      </c>
      <c r="G151" s="142" t="s">
        <v>330</v>
      </c>
      <c r="H151" s="143">
        <v>39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49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141</v>
      </c>
      <c r="AT151" s="150" t="s">
        <v>136</v>
      </c>
      <c r="AU151" s="150" t="s">
        <v>88</v>
      </c>
      <c r="AY151" s="18" t="s">
        <v>134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21</v>
      </c>
      <c r="BK151" s="151">
        <f>ROUND(I151*H151,2)</f>
        <v>0</v>
      </c>
      <c r="BL151" s="18" t="s">
        <v>141</v>
      </c>
      <c r="BM151" s="150" t="s">
        <v>314</v>
      </c>
    </row>
    <row r="152" spans="2:51" s="13" customFormat="1" ht="11.25">
      <c r="B152" s="157"/>
      <c r="D152" s="158" t="s">
        <v>145</v>
      </c>
      <c r="E152" s="159" t="s">
        <v>3</v>
      </c>
      <c r="F152" s="160" t="s">
        <v>683</v>
      </c>
      <c r="H152" s="161">
        <v>39.263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145</v>
      </c>
      <c r="AU152" s="159" t="s">
        <v>88</v>
      </c>
      <c r="AV152" s="13" t="s">
        <v>88</v>
      </c>
      <c r="AW152" s="13" t="s">
        <v>38</v>
      </c>
      <c r="AX152" s="13" t="s">
        <v>78</v>
      </c>
      <c r="AY152" s="159" t="s">
        <v>134</v>
      </c>
    </row>
    <row r="153" spans="2:51" s="13" customFormat="1" ht="11.25">
      <c r="B153" s="157"/>
      <c r="D153" s="158" t="s">
        <v>145</v>
      </c>
      <c r="E153" s="159" t="s">
        <v>3</v>
      </c>
      <c r="F153" s="160" t="s">
        <v>684</v>
      </c>
      <c r="H153" s="161">
        <v>-0.263</v>
      </c>
      <c r="I153" s="162"/>
      <c r="L153" s="157"/>
      <c r="M153" s="163"/>
      <c r="N153" s="164"/>
      <c r="O153" s="164"/>
      <c r="P153" s="164"/>
      <c r="Q153" s="164"/>
      <c r="R153" s="164"/>
      <c r="S153" s="164"/>
      <c r="T153" s="165"/>
      <c r="AT153" s="159" t="s">
        <v>145</v>
      </c>
      <c r="AU153" s="159" t="s">
        <v>88</v>
      </c>
      <c r="AV153" s="13" t="s">
        <v>88</v>
      </c>
      <c r="AW153" s="13" t="s">
        <v>38</v>
      </c>
      <c r="AX153" s="13" t="s">
        <v>78</v>
      </c>
      <c r="AY153" s="159" t="s">
        <v>134</v>
      </c>
    </row>
    <row r="154" spans="2:63" s="12" customFormat="1" ht="22.9" customHeight="1">
      <c r="B154" s="125"/>
      <c r="D154" s="126" t="s">
        <v>77</v>
      </c>
      <c r="E154" s="136" t="s">
        <v>685</v>
      </c>
      <c r="F154" s="136" t="s">
        <v>686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SUM(P155:P160)</f>
        <v>0</v>
      </c>
      <c r="Q154" s="131"/>
      <c r="R154" s="132">
        <f>SUM(R155:R160)</f>
        <v>0.015200000000000002</v>
      </c>
      <c r="S154" s="131"/>
      <c r="T154" s="133">
        <f>SUM(T155:T160)</f>
        <v>0</v>
      </c>
      <c r="AR154" s="126" t="s">
        <v>21</v>
      </c>
      <c r="AT154" s="134" t="s">
        <v>77</v>
      </c>
      <c r="AU154" s="134" t="s">
        <v>21</v>
      </c>
      <c r="AY154" s="126" t="s">
        <v>134</v>
      </c>
      <c r="BK154" s="135">
        <f>SUM(BK155:BK160)</f>
        <v>0</v>
      </c>
    </row>
    <row r="155" spans="1:65" s="2" customFormat="1" ht="24.2" customHeight="1">
      <c r="A155" s="33"/>
      <c r="B155" s="138"/>
      <c r="C155" s="139" t="s">
        <v>233</v>
      </c>
      <c r="D155" s="139" t="s">
        <v>136</v>
      </c>
      <c r="E155" s="140" t="s">
        <v>687</v>
      </c>
      <c r="F155" s="141" t="s">
        <v>688</v>
      </c>
      <c r="G155" s="142" t="s">
        <v>330</v>
      </c>
      <c r="H155" s="143">
        <v>304</v>
      </c>
      <c r="I155" s="144"/>
      <c r="J155" s="145">
        <f>ROUND(I155*H155,2)</f>
        <v>0</v>
      </c>
      <c r="K155" s="141" t="s">
        <v>140</v>
      </c>
      <c r="L155" s="34"/>
      <c r="M155" s="146" t="s">
        <v>3</v>
      </c>
      <c r="N155" s="147" t="s">
        <v>49</v>
      </c>
      <c r="O155" s="54"/>
      <c r="P155" s="148">
        <f>O155*H155</f>
        <v>0</v>
      </c>
      <c r="Q155" s="148">
        <v>1E-05</v>
      </c>
      <c r="R155" s="148">
        <f>Q155*H155</f>
        <v>0.00304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141</v>
      </c>
      <c r="AT155" s="150" t="s">
        <v>136</v>
      </c>
      <c r="AU155" s="150" t="s">
        <v>88</v>
      </c>
      <c r="AY155" s="18" t="s">
        <v>134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21</v>
      </c>
      <c r="BK155" s="151">
        <f>ROUND(I155*H155,2)</f>
        <v>0</v>
      </c>
      <c r="BL155" s="18" t="s">
        <v>141</v>
      </c>
      <c r="BM155" s="150" t="s">
        <v>327</v>
      </c>
    </row>
    <row r="156" spans="1:47" s="2" customFormat="1" ht="11.25">
      <c r="A156" s="33"/>
      <c r="B156" s="34"/>
      <c r="C156" s="33"/>
      <c r="D156" s="152" t="s">
        <v>143</v>
      </c>
      <c r="E156" s="33"/>
      <c r="F156" s="153" t="s">
        <v>689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143</v>
      </c>
      <c r="AU156" s="18" t="s">
        <v>88</v>
      </c>
    </row>
    <row r="157" spans="2:51" s="13" customFormat="1" ht="11.25">
      <c r="B157" s="157"/>
      <c r="D157" s="158" t="s">
        <v>145</v>
      </c>
      <c r="E157" s="159" t="s">
        <v>3</v>
      </c>
      <c r="F157" s="160" t="s">
        <v>690</v>
      </c>
      <c r="H157" s="161">
        <v>244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145</v>
      </c>
      <c r="AU157" s="159" t="s">
        <v>88</v>
      </c>
      <c r="AV157" s="13" t="s">
        <v>88</v>
      </c>
      <c r="AW157" s="13" t="s">
        <v>38</v>
      </c>
      <c r="AX157" s="13" t="s">
        <v>78</v>
      </c>
      <c r="AY157" s="159" t="s">
        <v>134</v>
      </c>
    </row>
    <row r="158" spans="2:51" s="13" customFormat="1" ht="11.25">
      <c r="B158" s="157"/>
      <c r="D158" s="158" t="s">
        <v>145</v>
      </c>
      <c r="E158" s="159" t="s">
        <v>3</v>
      </c>
      <c r="F158" s="160" t="s">
        <v>691</v>
      </c>
      <c r="H158" s="161">
        <v>60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145</v>
      </c>
      <c r="AU158" s="159" t="s">
        <v>88</v>
      </c>
      <c r="AV158" s="13" t="s">
        <v>88</v>
      </c>
      <c r="AW158" s="13" t="s">
        <v>38</v>
      </c>
      <c r="AX158" s="13" t="s">
        <v>78</v>
      </c>
      <c r="AY158" s="159" t="s">
        <v>134</v>
      </c>
    </row>
    <row r="159" spans="1:65" s="2" customFormat="1" ht="24.2" customHeight="1">
      <c r="A159" s="33"/>
      <c r="B159" s="138"/>
      <c r="C159" s="139" t="s">
        <v>239</v>
      </c>
      <c r="D159" s="139" t="s">
        <v>136</v>
      </c>
      <c r="E159" s="140" t="s">
        <v>692</v>
      </c>
      <c r="F159" s="141" t="s">
        <v>693</v>
      </c>
      <c r="G159" s="142" t="s">
        <v>330</v>
      </c>
      <c r="H159" s="143">
        <v>304</v>
      </c>
      <c r="I159" s="144"/>
      <c r="J159" s="145">
        <f>ROUND(I159*H159,2)</f>
        <v>0</v>
      </c>
      <c r="K159" s="141" t="s">
        <v>140</v>
      </c>
      <c r="L159" s="34"/>
      <c r="M159" s="146" t="s">
        <v>3</v>
      </c>
      <c r="N159" s="147" t="s">
        <v>49</v>
      </c>
      <c r="O159" s="54"/>
      <c r="P159" s="148">
        <f>O159*H159</f>
        <v>0</v>
      </c>
      <c r="Q159" s="148">
        <v>4E-05</v>
      </c>
      <c r="R159" s="148">
        <f>Q159*H159</f>
        <v>0.01216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141</v>
      </c>
      <c r="AT159" s="150" t="s">
        <v>136</v>
      </c>
      <c r="AU159" s="150" t="s">
        <v>88</v>
      </c>
      <c r="AY159" s="18" t="s">
        <v>134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21</v>
      </c>
      <c r="BK159" s="151">
        <f>ROUND(I159*H159,2)</f>
        <v>0</v>
      </c>
      <c r="BL159" s="18" t="s">
        <v>141</v>
      </c>
      <c r="BM159" s="150" t="s">
        <v>694</v>
      </c>
    </row>
    <row r="160" spans="1:47" s="2" customFormat="1" ht="11.25">
      <c r="A160" s="33"/>
      <c r="B160" s="34"/>
      <c r="C160" s="33"/>
      <c r="D160" s="152" t="s">
        <v>143</v>
      </c>
      <c r="E160" s="33"/>
      <c r="F160" s="153" t="s">
        <v>695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143</v>
      </c>
      <c r="AU160" s="18" t="s">
        <v>88</v>
      </c>
    </row>
    <row r="161" spans="2:63" s="12" customFormat="1" ht="22.9" customHeight="1">
      <c r="B161" s="125"/>
      <c r="D161" s="126" t="s">
        <v>77</v>
      </c>
      <c r="E161" s="136" t="s">
        <v>696</v>
      </c>
      <c r="F161" s="136" t="s">
        <v>697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SUM(P162:P163)</f>
        <v>0</v>
      </c>
      <c r="Q161" s="131"/>
      <c r="R161" s="132">
        <f>SUM(R162:R163)</f>
        <v>0</v>
      </c>
      <c r="S161" s="131"/>
      <c r="T161" s="133">
        <f>SUM(T162:T163)</f>
        <v>0</v>
      </c>
      <c r="AR161" s="126" t="s">
        <v>21</v>
      </c>
      <c r="AT161" s="134" t="s">
        <v>77</v>
      </c>
      <c r="AU161" s="134" t="s">
        <v>21</v>
      </c>
      <c r="AY161" s="126" t="s">
        <v>134</v>
      </c>
      <c r="BK161" s="135">
        <f>SUM(BK162:BK163)</f>
        <v>0</v>
      </c>
    </row>
    <row r="162" spans="1:65" s="2" customFormat="1" ht="24.2" customHeight="1">
      <c r="A162" s="33"/>
      <c r="B162" s="138"/>
      <c r="C162" s="139" t="s">
        <v>246</v>
      </c>
      <c r="D162" s="139" t="s">
        <v>136</v>
      </c>
      <c r="E162" s="140" t="s">
        <v>698</v>
      </c>
      <c r="F162" s="141" t="s">
        <v>699</v>
      </c>
      <c r="G162" s="142" t="s">
        <v>242</v>
      </c>
      <c r="H162" s="143">
        <v>31.382</v>
      </c>
      <c r="I162" s="144"/>
      <c r="J162" s="145">
        <f>ROUND(I162*H162,2)</f>
        <v>0</v>
      </c>
      <c r="K162" s="141" t="s">
        <v>140</v>
      </c>
      <c r="L162" s="34"/>
      <c r="M162" s="146" t="s">
        <v>3</v>
      </c>
      <c r="N162" s="147" t="s">
        <v>49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141</v>
      </c>
      <c r="AT162" s="150" t="s">
        <v>136</v>
      </c>
      <c r="AU162" s="150" t="s">
        <v>88</v>
      </c>
      <c r="AY162" s="18" t="s">
        <v>134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21</v>
      </c>
      <c r="BK162" s="151">
        <f>ROUND(I162*H162,2)</f>
        <v>0</v>
      </c>
      <c r="BL162" s="18" t="s">
        <v>141</v>
      </c>
      <c r="BM162" s="150" t="s">
        <v>339</v>
      </c>
    </row>
    <row r="163" spans="1:47" s="2" customFormat="1" ht="11.25">
      <c r="A163" s="33"/>
      <c r="B163" s="34"/>
      <c r="C163" s="33"/>
      <c r="D163" s="152" t="s">
        <v>143</v>
      </c>
      <c r="E163" s="33"/>
      <c r="F163" s="153" t="s">
        <v>700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143</v>
      </c>
      <c r="AU163" s="18" t="s">
        <v>88</v>
      </c>
    </row>
    <row r="164" spans="2:63" s="12" customFormat="1" ht="22.9" customHeight="1">
      <c r="B164" s="125"/>
      <c r="D164" s="126" t="s">
        <v>77</v>
      </c>
      <c r="E164" s="136" t="s">
        <v>701</v>
      </c>
      <c r="F164" s="136" t="s">
        <v>702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SUM(P165:P168)</f>
        <v>0</v>
      </c>
      <c r="Q164" s="131"/>
      <c r="R164" s="132">
        <f>SUM(R165:R168)</f>
        <v>3.571</v>
      </c>
      <c r="S164" s="131"/>
      <c r="T164" s="133">
        <f>SUM(T165:T168)</f>
        <v>0</v>
      </c>
      <c r="AR164" s="126" t="s">
        <v>88</v>
      </c>
      <c r="AT164" s="134" t="s">
        <v>77</v>
      </c>
      <c r="AU164" s="134" t="s">
        <v>21</v>
      </c>
      <c r="AY164" s="126" t="s">
        <v>134</v>
      </c>
      <c r="BK164" s="135">
        <f>SUM(BK165:BK168)</f>
        <v>0</v>
      </c>
    </row>
    <row r="165" spans="1:65" s="2" customFormat="1" ht="24.2" customHeight="1">
      <c r="A165" s="33"/>
      <c r="B165" s="138"/>
      <c r="C165" s="139" t="s">
        <v>252</v>
      </c>
      <c r="D165" s="139" t="s">
        <v>136</v>
      </c>
      <c r="E165" s="140" t="s">
        <v>703</v>
      </c>
      <c r="F165" s="141" t="s">
        <v>704</v>
      </c>
      <c r="G165" s="142" t="s">
        <v>705</v>
      </c>
      <c r="H165" s="143">
        <v>3571</v>
      </c>
      <c r="I165" s="144"/>
      <c r="J165" s="145">
        <f>ROUND(I165*H165,2)</f>
        <v>0</v>
      </c>
      <c r="K165" s="141" t="s">
        <v>3</v>
      </c>
      <c r="L165" s="34"/>
      <c r="M165" s="146" t="s">
        <v>3</v>
      </c>
      <c r="N165" s="147" t="s">
        <v>49</v>
      </c>
      <c r="O165" s="54"/>
      <c r="P165" s="148">
        <f>O165*H165</f>
        <v>0</v>
      </c>
      <c r="Q165" s="148">
        <v>0.001</v>
      </c>
      <c r="R165" s="148">
        <f>Q165*H165</f>
        <v>3.571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233</v>
      </c>
      <c r="AT165" s="150" t="s">
        <v>136</v>
      </c>
      <c r="AU165" s="150" t="s">
        <v>88</v>
      </c>
      <c r="AY165" s="18" t="s">
        <v>134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21</v>
      </c>
      <c r="BK165" s="151">
        <f>ROUND(I165*H165,2)</f>
        <v>0</v>
      </c>
      <c r="BL165" s="18" t="s">
        <v>233</v>
      </c>
      <c r="BM165" s="150" t="s">
        <v>351</v>
      </c>
    </row>
    <row r="166" spans="2:51" s="13" customFormat="1" ht="11.25">
      <c r="B166" s="157"/>
      <c r="D166" s="158" t="s">
        <v>145</v>
      </c>
      <c r="E166" s="159" t="s">
        <v>3</v>
      </c>
      <c r="F166" s="160" t="s">
        <v>706</v>
      </c>
      <c r="H166" s="161">
        <v>3571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145</v>
      </c>
      <c r="AU166" s="159" t="s">
        <v>88</v>
      </c>
      <c r="AV166" s="13" t="s">
        <v>88</v>
      </c>
      <c r="AW166" s="13" t="s">
        <v>38</v>
      </c>
      <c r="AX166" s="13" t="s">
        <v>78</v>
      </c>
      <c r="AY166" s="159" t="s">
        <v>134</v>
      </c>
    </row>
    <row r="167" spans="1:65" s="2" customFormat="1" ht="16.5" customHeight="1">
      <c r="A167" s="33"/>
      <c r="B167" s="138"/>
      <c r="C167" s="139" t="s">
        <v>258</v>
      </c>
      <c r="D167" s="139" t="s">
        <v>136</v>
      </c>
      <c r="E167" s="140" t="s">
        <v>707</v>
      </c>
      <c r="F167" s="141" t="s">
        <v>708</v>
      </c>
      <c r="G167" s="142" t="s">
        <v>242</v>
      </c>
      <c r="H167" s="143">
        <v>34.959</v>
      </c>
      <c r="I167" s="144"/>
      <c r="J167" s="145">
        <f>ROUND(I167*H167,2)</f>
        <v>0</v>
      </c>
      <c r="K167" s="141" t="s">
        <v>140</v>
      </c>
      <c r="L167" s="34"/>
      <c r="M167" s="146" t="s">
        <v>3</v>
      </c>
      <c r="N167" s="147" t="s">
        <v>49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233</v>
      </c>
      <c r="AT167" s="150" t="s">
        <v>136</v>
      </c>
      <c r="AU167" s="150" t="s">
        <v>88</v>
      </c>
      <c r="AY167" s="18" t="s">
        <v>134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21</v>
      </c>
      <c r="BK167" s="151">
        <f>ROUND(I167*H167,2)</f>
        <v>0</v>
      </c>
      <c r="BL167" s="18" t="s">
        <v>233</v>
      </c>
      <c r="BM167" s="150" t="s">
        <v>361</v>
      </c>
    </row>
    <row r="168" spans="1:47" s="2" customFormat="1" ht="11.25">
      <c r="A168" s="33"/>
      <c r="B168" s="34"/>
      <c r="C168" s="33"/>
      <c r="D168" s="152" t="s">
        <v>143</v>
      </c>
      <c r="E168" s="33"/>
      <c r="F168" s="153" t="s">
        <v>709</v>
      </c>
      <c r="G168" s="33"/>
      <c r="H168" s="33"/>
      <c r="I168" s="154"/>
      <c r="J168" s="33"/>
      <c r="K168" s="33"/>
      <c r="L168" s="34"/>
      <c r="M168" s="183"/>
      <c r="N168" s="184"/>
      <c r="O168" s="185"/>
      <c r="P168" s="185"/>
      <c r="Q168" s="185"/>
      <c r="R168" s="185"/>
      <c r="S168" s="185"/>
      <c r="T168" s="186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143</v>
      </c>
      <c r="AU168" s="18" t="s">
        <v>88</v>
      </c>
    </row>
    <row r="169" spans="1:31" s="2" customFormat="1" ht="6.95" customHeight="1">
      <c r="A169" s="33"/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34"/>
      <c r="M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</sheetData>
  <autoFilter ref="C86:K16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132251254"/>
    <hyperlink ref="F96" r:id="rId2" display="https://podminky.urs.cz/item/CS_URS_2021_02/162651112"/>
    <hyperlink ref="F103" r:id="rId3" display="https://podminky.urs.cz/item/CS_URS_2021_02/171251201"/>
    <hyperlink ref="F105" r:id="rId4" display="https://podminky.urs.cz/item/CS_URS_2021_02/171201231"/>
    <hyperlink ref="F108" r:id="rId5" display="https://podminky.urs.cz/item/CS_URS_2021_02/175111201"/>
    <hyperlink ref="F112" r:id="rId6" display="https://podminky.urs.cz/item/CS_URS_2021_02/273313511"/>
    <hyperlink ref="F118" r:id="rId7" display="https://podminky.urs.cz/item/CS_URS_2021_02/327324128"/>
    <hyperlink ref="F126" r:id="rId8" display="https://podminky.urs.cz/item/CS_URS_2021_02/311351121"/>
    <hyperlink ref="F131" r:id="rId9" display="https://podminky.urs.cz/item/CS_URS_2021_02/311351122"/>
    <hyperlink ref="F133" r:id="rId10" display="https://podminky.urs.cz/item/CS_URS_2021_02/311351121"/>
    <hyperlink ref="F138" r:id="rId11" display="https://podminky.urs.cz/item/CS_URS_2021_02/311351911"/>
    <hyperlink ref="F140" r:id="rId12" display="https://podminky.urs.cz/item/CS_URS_2021_02/311351122"/>
    <hyperlink ref="F142" r:id="rId13" display="https://podminky.urs.cz/item/CS_URS_2021_02/311361821"/>
    <hyperlink ref="F147" r:id="rId14" display="https://podminky.urs.cz/item/CS_URS_2021_02/931992121"/>
    <hyperlink ref="F156" r:id="rId15" display="https://podminky.urs.cz/item/CS_URS_2021_02/953961113"/>
    <hyperlink ref="F160" r:id="rId16" display="https://podminky.urs.cz/item/CS_URS_2021_02/953961213"/>
    <hyperlink ref="F163" r:id="rId17" display="https://podminky.urs.cz/item/CS_URS_2021_02/998152111"/>
    <hyperlink ref="F168" r:id="rId18" display="https://podminky.urs.cz/item/CS_URS_2021_02/998767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0"/>
  <headerFooter>
    <oddFooter>&amp;CStrana &amp;P z &amp;N</oddFooter>
  </headerFooter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103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321" t="str">
        <f>'Rekapitulace stavby'!K6</f>
        <v>Kutná Hora - Karlov - chodník pro pěší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3" t="s">
        <v>710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6. 12. 2021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28</v>
      </c>
      <c r="E14" s="33"/>
      <c r="F14" s="33"/>
      <c r="G14" s="33"/>
      <c r="H14" s="33"/>
      <c r="I14" s="28" t="s">
        <v>29</v>
      </c>
      <c r="J14" s="26" t="s">
        <v>30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8" t="s">
        <v>32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33</v>
      </c>
      <c r="E17" s="33"/>
      <c r="F17" s="33"/>
      <c r="G17" s="33"/>
      <c r="H17" s="33"/>
      <c r="I17" s="28" t="s">
        <v>29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304"/>
      <c r="G18" s="304"/>
      <c r="H18" s="304"/>
      <c r="I18" s="28" t="s">
        <v>32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35</v>
      </c>
      <c r="E20" s="33"/>
      <c r="F20" s="33"/>
      <c r="G20" s="33"/>
      <c r="H20" s="33"/>
      <c r="I20" s="28" t="s">
        <v>29</v>
      </c>
      <c r="J20" s="26" t="s">
        <v>36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37</v>
      </c>
      <c r="F21" s="33"/>
      <c r="G21" s="33"/>
      <c r="H21" s="33"/>
      <c r="I21" s="28" t="s">
        <v>32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39</v>
      </c>
      <c r="E23" s="33"/>
      <c r="F23" s="33"/>
      <c r="G23" s="33"/>
      <c r="H23" s="33"/>
      <c r="I23" s="28" t="s">
        <v>29</v>
      </c>
      <c r="J23" s="26" t="s">
        <v>36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37</v>
      </c>
      <c r="F24" s="33"/>
      <c r="G24" s="33"/>
      <c r="H24" s="33"/>
      <c r="I24" s="28" t="s">
        <v>32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42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91"/>
      <c r="B27" s="92"/>
      <c r="C27" s="91"/>
      <c r="D27" s="91"/>
      <c r="E27" s="309" t="s">
        <v>106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44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46</v>
      </c>
      <c r="G32" s="33"/>
      <c r="H32" s="33"/>
      <c r="I32" s="37" t="s">
        <v>45</v>
      </c>
      <c r="J32" s="37" t="s">
        <v>47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48</v>
      </c>
      <c r="E33" s="28" t="s">
        <v>49</v>
      </c>
      <c r="F33" s="96">
        <f>ROUND((SUM(BE85:BE142)),2)</f>
        <v>0</v>
      </c>
      <c r="G33" s="33"/>
      <c r="H33" s="33"/>
      <c r="I33" s="97">
        <v>0.21</v>
      </c>
      <c r="J33" s="96">
        <f>ROUND(((SUM(BE85:BE142))*I33),2)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50</v>
      </c>
      <c r="F34" s="96">
        <f>ROUND((SUM(BF85:BF142)),2)</f>
        <v>0</v>
      </c>
      <c r="G34" s="33"/>
      <c r="H34" s="33"/>
      <c r="I34" s="97">
        <v>0.15</v>
      </c>
      <c r="J34" s="96">
        <f>ROUND(((SUM(BF85:BF142))*I34),2)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51</v>
      </c>
      <c r="F35" s="96">
        <f>ROUND((SUM(BG85:BG142)),2)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52</v>
      </c>
      <c r="F36" s="96">
        <f>ROUND((SUM(BH85:BH142)),2)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53</v>
      </c>
      <c r="F37" s="96">
        <f>ROUND((SUM(BI85:BI142)),2)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54</v>
      </c>
      <c r="E39" s="56"/>
      <c r="F39" s="56"/>
      <c r="G39" s="100" t="s">
        <v>55</v>
      </c>
      <c r="H39" s="101" t="s">
        <v>56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Kutná Hora - Karlov - chodník pro pěší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104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3" t="str">
        <f>E9</f>
        <v>SO 401 - Veřejné osvětlení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k.ú. Kutná Hora (677 710)</v>
      </c>
      <c r="G52" s="33"/>
      <c r="H52" s="33"/>
      <c r="I52" s="28" t="s">
        <v>24</v>
      </c>
      <c r="J52" s="51" t="str">
        <f>IF(J12="","",J12)</f>
        <v>6. 12. 2021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28</v>
      </c>
      <c r="D54" s="33"/>
      <c r="E54" s="33"/>
      <c r="F54" s="26" t="str">
        <f>E15</f>
        <v>Město Kutná Hora, Havlíčkovo nám.552/1, Kutná Hora</v>
      </c>
      <c r="G54" s="33"/>
      <c r="H54" s="33"/>
      <c r="I54" s="28" t="s">
        <v>35</v>
      </c>
      <c r="J54" s="31" t="str">
        <f>E21</f>
        <v>MILOTA Kladno spol.s r.o.,Huťská 1557, Kladno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15" customHeight="1">
      <c r="A55" s="33"/>
      <c r="B55" s="34"/>
      <c r="C55" s="28" t="s">
        <v>33</v>
      </c>
      <c r="D55" s="33"/>
      <c r="E55" s="33"/>
      <c r="F55" s="26" t="str">
        <f>IF(E18="","",E18)</f>
        <v>Vyplň údaj</v>
      </c>
      <c r="G55" s="33"/>
      <c r="H55" s="33"/>
      <c r="I55" s="28" t="s">
        <v>39</v>
      </c>
      <c r="J55" s="31" t="str">
        <f>E24</f>
        <v>MILOTA Kladno spol.s r.o.,Huťská 1557, Kladno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108</v>
      </c>
      <c r="D57" s="98"/>
      <c r="E57" s="98"/>
      <c r="F57" s="98"/>
      <c r="G57" s="98"/>
      <c r="H57" s="98"/>
      <c r="I57" s="98"/>
      <c r="J57" s="105" t="s">
        <v>109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76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110</v>
      </c>
    </row>
    <row r="60" spans="2:12" s="9" customFormat="1" ht="24.95" customHeight="1">
      <c r="B60" s="107"/>
      <c r="D60" s="108" t="s">
        <v>711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712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713</v>
      </c>
      <c r="E62" s="113"/>
      <c r="F62" s="113"/>
      <c r="G62" s="113"/>
      <c r="H62" s="113"/>
      <c r="I62" s="113"/>
      <c r="J62" s="114">
        <f>J93</f>
        <v>0</v>
      </c>
      <c r="L62" s="111"/>
    </row>
    <row r="63" spans="2:12" s="10" customFormat="1" ht="14.85" customHeight="1">
      <c r="B63" s="111"/>
      <c r="D63" s="112" t="s">
        <v>714</v>
      </c>
      <c r="E63" s="113"/>
      <c r="F63" s="113"/>
      <c r="G63" s="113"/>
      <c r="H63" s="113"/>
      <c r="I63" s="113"/>
      <c r="J63" s="114">
        <f>J96</f>
        <v>0</v>
      </c>
      <c r="L63" s="111"/>
    </row>
    <row r="64" spans="2:12" s="10" customFormat="1" ht="14.85" customHeight="1">
      <c r="B64" s="111"/>
      <c r="D64" s="112" t="s">
        <v>715</v>
      </c>
      <c r="E64" s="113"/>
      <c r="F64" s="113"/>
      <c r="G64" s="113"/>
      <c r="H64" s="113"/>
      <c r="I64" s="113"/>
      <c r="J64" s="114">
        <f>J99</f>
        <v>0</v>
      </c>
      <c r="L64" s="111"/>
    </row>
    <row r="65" spans="2:12" s="10" customFormat="1" ht="19.9" customHeight="1">
      <c r="B65" s="111"/>
      <c r="D65" s="112" t="s">
        <v>716</v>
      </c>
      <c r="E65" s="113"/>
      <c r="F65" s="113"/>
      <c r="G65" s="113"/>
      <c r="H65" s="113"/>
      <c r="I65" s="113"/>
      <c r="J65" s="114">
        <f>J120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119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16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21" t="str">
        <f>E7</f>
        <v>Kutná Hora - Karlov - chodník pro pěší</v>
      </c>
      <c r="F75" s="322"/>
      <c r="G75" s="322"/>
      <c r="H75" s="322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104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83" t="str">
        <f>E9</f>
        <v>SO 401 - Veřejné osvětlení</v>
      </c>
      <c r="F77" s="323"/>
      <c r="G77" s="323"/>
      <c r="H77" s="32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k.ú. Kutná Hora (677 710)</v>
      </c>
      <c r="G79" s="33"/>
      <c r="H79" s="33"/>
      <c r="I79" s="28" t="s">
        <v>24</v>
      </c>
      <c r="J79" s="51" t="str">
        <f>IF(J12="","",J12)</f>
        <v>6. 12. 2021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28</v>
      </c>
      <c r="D81" s="33"/>
      <c r="E81" s="33"/>
      <c r="F81" s="26" t="str">
        <f>E15</f>
        <v>Město Kutná Hora, Havlíčkovo nám.552/1, Kutná Hora</v>
      </c>
      <c r="G81" s="33"/>
      <c r="H81" s="33"/>
      <c r="I81" s="28" t="s">
        <v>35</v>
      </c>
      <c r="J81" s="31" t="str">
        <f>E21</f>
        <v>MILOTA Kladno spol.s r.o.,Huťská 1557, Kladno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33</v>
      </c>
      <c r="D82" s="33"/>
      <c r="E82" s="33"/>
      <c r="F82" s="26" t="str">
        <f>IF(E18="","",E18)</f>
        <v>Vyplň údaj</v>
      </c>
      <c r="G82" s="33"/>
      <c r="H82" s="33"/>
      <c r="I82" s="28" t="s">
        <v>39</v>
      </c>
      <c r="J82" s="31" t="str">
        <f>E24</f>
        <v>MILOTA Kladno spol.s r.o.,Huťská 1557, Kladno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120</v>
      </c>
      <c r="D84" s="118" t="s">
        <v>63</v>
      </c>
      <c r="E84" s="118" t="s">
        <v>59</v>
      </c>
      <c r="F84" s="118" t="s">
        <v>60</v>
      </c>
      <c r="G84" s="118" t="s">
        <v>121</v>
      </c>
      <c r="H84" s="118" t="s">
        <v>122</v>
      </c>
      <c r="I84" s="118" t="s">
        <v>123</v>
      </c>
      <c r="J84" s="118" t="s">
        <v>109</v>
      </c>
      <c r="K84" s="119" t="s">
        <v>124</v>
      </c>
      <c r="L84" s="120"/>
      <c r="M84" s="58" t="s">
        <v>3</v>
      </c>
      <c r="N84" s="59" t="s">
        <v>48</v>
      </c>
      <c r="O84" s="59" t="s">
        <v>125</v>
      </c>
      <c r="P84" s="59" t="s">
        <v>126</v>
      </c>
      <c r="Q84" s="59" t="s">
        <v>127</v>
      </c>
      <c r="R84" s="59" t="s">
        <v>128</v>
      </c>
      <c r="S84" s="59" t="s">
        <v>129</v>
      </c>
      <c r="T84" s="60" t="s">
        <v>130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131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0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77</v>
      </c>
      <c r="AU85" s="18" t="s">
        <v>110</v>
      </c>
      <c r="BK85" s="124">
        <f>BK86</f>
        <v>0</v>
      </c>
    </row>
    <row r="86" spans="2:63" s="12" customFormat="1" ht="25.9" customHeight="1">
      <c r="B86" s="125"/>
      <c r="D86" s="126" t="s">
        <v>77</v>
      </c>
      <c r="E86" s="127" t="s">
        <v>717</v>
      </c>
      <c r="F86" s="127" t="s">
        <v>717</v>
      </c>
      <c r="I86" s="128"/>
      <c r="J86" s="129">
        <f>BK86</f>
        <v>0</v>
      </c>
      <c r="L86" s="125"/>
      <c r="M86" s="130"/>
      <c r="N86" s="131"/>
      <c r="O86" s="131"/>
      <c r="P86" s="132">
        <f>P87+P93+P120</f>
        <v>0</v>
      </c>
      <c r="Q86" s="131"/>
      <c r="R86" s="132">
        <f>R87+R93+R120</f>
        <v>0</v>
      </c>
      <c r="S86" s="131"/>
      <c r="T86" s="133">
        <f>T87+T93+T120</f>
        <v>0</v>
      </c>
      <c r="AR86" s="126" t="s">
        <v>21</v>
      </c>
      <c r="AT86" s="134" t="s">
        <v>77</v>
      </c>
      <c r="AU86" s="134" t="s">
        <v>78</v>
      </c>
      <c r="AY86" s="126" t="s">
        <v>134</v>
      </c>
      <c r="BK86" s="135">
        <f>BK87+BK93+BK120</f>
        <v>0</v>
      </c>
    </row>
    <row r="87" spans="2:63" s="12" customFormat="1" ht="22.9" customHeight="1">
      <c r="B87" s="125"/>
      <c r="D87" s="126" t="s">
        <v>77</v>
      </c>
      <c r="E87" s="136" t="s">
        <v>718</v>
      </c>
      <c r="F87" s="136" t="s">
        <v>719</v>
      </c>
      <c r="I87" s="128"/>
      <c r="J87" s="137">
        <f>BK87</f>
        <v>0</v>
      </c>
      <c r="L87" s="125"/>
      <c r="M87" s="130"/>
      <c r="N87" s="131"/>
      <c r="O87" s="131"/>
      <c r="P87" s="132">
        <f>SUM(P88:P92)</f>
        <v>0</v>
      </c>
      <c r="Q87" s="131"/>
      <c r="R87" s="132">
        <f>SUM(R88:R92)</f>
        <v>0</v>
      </c>
      <c r="S87" s="131"/>
      <c r="T87" s="133">
        <f>SUM(T88:T92)</f>
        <v>0</v>
      </c>
      <c r="AR87" s="126" t="s">
        <v>21</v>
      </c>
      <c r="AT87" s="134" t="s">
        <v>77</v>
      </c>
      <c r="AU87" s="134" t="s">
        <v>21</v>
      </c>
      <c r="AY87" s="126" t="s">
        <v>134</v>
      </c>
      <c r="BK87" s="135">
        <f>SUM(BK88:BK92)</f>
        <v>0</v>
      </c>
    </row>
    <row r="88" spans="1:65" s="2" customFormat="1" ht="16.5" customHeight="1">
      <c r="A88" s="33"/>
      <c r="B88" s="138"/>
      <c r="C88" s="139" t="s">
        <v>21</v>
      </c>
      <c r="D88" s="139" t="s">
        <v>136</v>
      </c>
      <c r="E88" s="140" t="s">
        <v>720</v>
      </c>
      <c r="F88" s="141" t="s">
        <v>721</v>
      </c>
      <c r="G88" s="142" t="s">
        <v>330</v>
      </c>
      <c r="H88" s="143">
        <v>8</v>
      </c>
      <c r="I88" s="144"/>
      <c r="J88" s="145">
        <f>ROUND(I88*H88,2)</f>
        <v>0</v>
      </c>
      <c r="K88" s="141" t="s">
        <v>3</v>
      </c>
      <c r="L88" s="34"/>
      <c r="M88" s="146" t="s">
        <v>3</v>
      </c>
      <c r="N88" s="147" t="s">
        <v>49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141</v>
      </c>
      <c r="AT88" s="150" t="s">
        <v>136</v>
      </c>
      <c r="AU88" s="150" t="s">
        <v>88</v>
      </c>
      <c r="AY88" s="18" t="s">
        <v>134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21</v>
      </c>
      <c r="BK88" s="151">
        <f>ROUND(I88*H88,2)</f>
        <v>0</v>
      </c>
      <c r="BL88" s="18" t="s">
        <v>141</v>
      </c>
      <c r="BM88" s="150" t="s">
        <v>88</v>
      </c>
    </row>
    <row r="89" spans="1:65" s="2" customFormat="1" ht="16.5" customHeight="1">
      <c r="A89" s="33"/>
      <c r="B89" s="138"/>
      <c r="C89" s="139" t="s">
        <v>88</v>
      </c>
      <c r="D89" s="139" t="s">
        <v>136</v>
      </c>
      <c r="E89" s="140" t="s">
        <v>722</v>
      </c>
      <c r="F89" s="141" t="s">
        <v>723</v>
      </c>
      <c r="G89" s="142" t="s">
        <v>330</v>
      </c>
      <c r="H89" s="143">
        <v>8</v>
      </c>
      <c r="I89" s="144"/>
      <c r="J89" s="145">
        <f>ROUND(I89*H89,2)</f>
        <v>0</v>
      </c>
      <c r="K89" s="141" t="s">
        <v>3</v>
      </c>
      <c r="L89" s="34"/>
      <c r="M89" s="146" t="s">
        <v>3</v>
      </c>
      <c r="N89" s="147" t="s">
        <v>49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141</v>
      </c>
      <c r="AT89" s="150" t="s">
        <v>136</v>
      </c>
      <c r="AU89" s="150" t="s">
        <v>88</v>
      </c>
      <c r="AY89" s="18" t="s">
        <v>134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21</v>
      </c>
      <c r="BK89" s="151">
        <f>ROUND(I89*H89,2)</f>
        <v>0</v>
      </c>
      <c r="BL89" s="18" t="s">
        <v>141</v>
      </c>
      <c r="BM89" s="150" t="s">
        <v>141</v>
      </c>
    </row>
    <row r="90" spans="1:65" s="2" customFormat="1" ht="16.5" customHeight="1">
      <c r="A90" s="33"/>
      <c r="B90" s="138"/>
      <c r="C90" s="139" t="s">
        <v>152</v>
      </c>
      <c r="D90" s="139" t="s">
        <v>136</v>
      </c>
      <c r="E90" s="140" t="s">
        <v>724</v>
      </c>
      <c r="F90" s="141" t="s">
        <v>725</v>
      </c>
      <c r="G90" s="142" t="s">
        <v>178</v>
      </c>
      <c r="H90" s="143">
        <v>25</v>
      </c>
      <c r="I90" s="144"/>
      <c r="J90" s="145">
        <f>ROUND(I90*H90,2)</f>
        <v>0</v>
      </c>
      <c r="K90" s="141" t="s">
        <v>3</v>
      </c>
      <c r="L90" s="34"/>
      <c r="M90" s="146" t="s">
        <v>3</v>
      </c>
      <c r="N90" s="147" t="s">
        <v>49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141</v>
      </c>
      <c r="AT90" s="150" t="s">
        <v>136</v>
      </c>
      <c r="AU90" s="150" t="s">
        <v>88</v>
      </c>
      <c r="AY90" s="18" t="s">
        <v>134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21</v>
      </c>
      <c r="BK90" s="151">
        <f>ROUND(I90*H90,2)</f>
        <v>0</v>
      </c>
      <c r="BL90" s="18" t="s">
        <v>141</v>
      </c>
      <c r="BM90" s="150" t="s">
        <v>169</v>
      </c>
    </row>
    <row r="91" spans="1:65" s="2" customFormat="1" ht="16.5" customHeight="1">
      <c r="A91" s="33"/>
      <c r="B91" s="138"/>
      <c r="C91" s="139" t="s">
        <v>141</v>
      </c>
      <c r="D91" s="139" t="s">
        <v>136</v>
      </c>
      <c r="E91" s="140" t="s">
        <v>726</v>
      </c>
      <c r="F91" s="141" t="s">
        <v>727</v>
      </c>
      <c r="G91" s="142" t="s">
        <v>330</v>
      </c>
      <c r="H91" s="143">
        <v>1</v>
      </c>
      <c r="I91" s="144"/>
      <c r="J91" s="145">
        <f>ROUND(I91*H91,2)</f>
        <v>0</v>
      </c>
      <c r="K91" s="141" t="s">
        <v>3</v>
      </c>
      <c r="L91" s="34"/>
      <c r="M91" s="146" t="s">
        <v>3</v>
      </c>
      <c r="N91" s="147" t="s">
        <v>49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141</v>
      </c>
      <c r="AT91" s="150" t="s">
        <v>136</v>
      </c>
      <c r="AU91" s="150" t="s">
        <v>88</v>
      </c>
      <c r="AY91" s="18" t="s">
        <v>134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21</v>
      </c>
      <c r="BK91" s="151">
        <f>ROUND(I91*H91,2)</f>
        <v>0</v>
      </c>
      <c r="BL91" s="18" t="s">
        <v>141</v>
      </c>
      <c r="BM91" s="150" t="s">
        <v>182</v>
      </c>
    </row>
    <row r="92" spans="1:65" s="2" customFormat="1" ht="16.5" customHeight="1">
      <c r="A92" s="33"/>
      <c r="B92" s="138"/>
      <c r="C92" s="139" t="s">
        <v>163</v>
      </c>
      <c r="D92" s="139" t="s">
        <v>136</v>
      </c>
      <c r="E92" s="140" t="s">
        <v>728</v>
      </c>
      <c r="F92" s="141" t="s">
        <v>729</v>
      </c>
      <c r="G92" s="142" t="s">
        <v>330</v>
      </c>
      <c r="H92" s="143">
        <v>1</v>
      </c>
      <c r="I92" s="144"/>
      <c r="J92" s="145">
        <f>ROUND(I92*H92,2)</f>
        <v>0</v>
      </c>
      <c r="K92" s="141" t="s">
        <v>3</v>
      </c>
      <c r="L92" s="34"/>
      <c r="M92" s="146" t="s">
        <v>3</v>
      </c>
      <c r="N92" s="147" t="s">
        <v>49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141</v>
      </c>
      <c r="AT92" s="150" t="s">
        <v>136</v>
      </c>
      <c r="AU92" s="150" t="s">
        <v>88</v>
      </c>
      <c r="AY92" s="18" t="s">
        <v>134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21</v>
      </c>
      <c r="BK92" s="151">
        <f>ROUND(I92*H92,2)</f>
        <v>0</v>
      </c>
      <c r="BL92" s="18" t="s">
        <v>141</v>
      </c>
      <c r="BM92" s="150" t="s">
        <v>26</v>
      </c>
    </row>
    <row r="93" spans="2:63" s="12" customFormat="1" ht="22.9" customHeight="1">
      <c r="B93" s="125"/>
      <c r="D93" s="126" t="s">
        <v>77</v>
      </c>
      <c r="E93" s="136" t="s">
        <v>730</v>
      </c>
      <c r="F93" s="136" t="s">
        <v>731</v>
      </c>
      <c r="I93" s="128"/>
      <c r="J93" s="137">
        <f>BK93</f>
        <v>0</v>
      </c>
      <c r="L93" s="125"/>
      <c r="M93" s="130"/>
      <c r="N93" s="131"/>
      <c r="O93" s="131"/>
      <c r="P93" s="132">
        <f>P94+P95+P96+P99</f>
        <v>0</v>
      </c>
      <c r="Q93" s="131"/>
      <c r="R93" s="132">
        <f>R94+R95+R96+R99</f>
        <v>0</v>
      </c>
      <c r="S93" s="131"/>
      <c r="T93" s="133">
        <f>T94+T95+T96+T99</f>
        <v>0</v>
      </c>
      <c r="AR93" s="126" t="s">
        <v>21</v>
      </c>
      <c r="AT93" s="134" t="s">
        <v>77</v>
      </c>
      <c r="AU93" s="134" t="s">
        <v>21</v>
      </c>
      <c r="AY93" s="126" t="s">
        <v>134</v>
      </c>
      <c r="BK93" s="135">
        <f>BK94+BK95+BK96+BK99</f>
        <v>0</v>
      </c>
    </row>
    <row r="94" spans="1:65" s="2" customFormat="1" ht="16.5" customHeight="1">
      <c r="A94" s="33"/>
      <c r="B94" s="138"/>
      <c r="C94" s="139" t="s">
        <v>169</v>
      </c>
      <c r="D94" s="139" t="s">
        <v>136</v>
      </c>
      <c r="E94" s="140" t="s">
        <v>732</v>
      </c>
      <c r="F94" s="141" t="s">
        <v>733</v>
      </c>
      <c r="G94" s="142" t="s">
        <v>330</v>
      </c>
      <c r="H94" s="143">
        <v>1</v>
      </c>
      <c r="I94" s="144"/>
      <c r="J94" s="145">
        <f>ROUND(I94*H94,2)</f>
        <v>0</v>
      </c>
      <c r="K94" s="141" t="s">
        <v>3</v>
      </c>
      <c r="L94" s="34"/>
      <c r="M94" s="146" t="s">
        <v>3</v>
      </c>
      <c r="N94" s="147" t="s">
        <v>49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141</v>
      </c>
      <c r="AT94" s="150" t="s">
        <v>136</v>
      </c>
      <c r="AU94" s="150" t="s">
        <v>88</v>
      </c>
      <c r="AY94" s="18" t="s">
        <v>134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21</v>
      </c>
      <c r="BK94" s="151">
        <f>ROUND(I94*H94,2)</f>
        <v>0</v>
      </c>
      <c r="BL94" s="18" t="s">
        <v>141</v>
      </c>
      <c r="BM94" s="150" t="s">
        <v>206</v>
      </c>
    </row>
    <row r="95" spans="1:65" s="2" customFormat="1" ht="16.5" customHeight="1">
      <c r="A95" s="33"/>
      <c r="B95" s="138"/>
      <c r="C95" s="139" t="s">
        <v>175</v>
      </c>
      <c r="D95" s="139" t="s">
        <v>136</v>
      </c>
      <c r="E95" s="140" t="s">
        <v>734</v>
      </c>
      <c r="F95" s="141" t="s">
        <v>735</v>
      </c>
      <c r="G95" s="142" t="s">
        <v>330</v>
      </c>
      <c r="H95" s="143">
        <v>13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49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141</v>
      </c>
      <c r="AT95" s="150" t="s">
        <v>136</v>
      </c>
      <c r="AU95" s="150" t="s">
        <v>88</v>
      </c>
      <c r="AY95" s="18" t="s">
        <v>134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21</v>
      </c>
      <c r="BK95" s="151">
        <f>ROUND(I95*H95,2)</f>
        <v>0</v>
      </c>
      <c r="BL95" s="18" t="s">
        <v>141</v>
      </c>
      <c r="BM95" s="150" t="s">
        <v>217</v>
      </c>
    </row>
    <row r="96" spans="2:63" s="12" customFormat="1" ht="20.85" customHeight="1">
      <c r="B96" s="125"/>
      <c r="D96" s="126" t="s">
        <v>77</v>
      </c>
      <c r="E96" s="136" t="s">
        <v>736</v>
      </c>
      <c r="F96" s="136" t="s">
        <v>737</v>
      </c>
      <c r="I96" s="128"/>
      <c r="J96" s="137">
        <f>BK96</f>
        <v>0</v>
      </c>
      <c r="L96" s="125"/>
      <c r="M96" s="130"/>
      <c r="N96" s="131"/>
      <c r="O96" s="131"/>
      <c r="P96" s="132">
        <f>SUM(P97:P98)</f>
        <v>0</v>
      </c>
      <c r="Q96" s="131"/>
      <c r="R96" s="132">
        <f>SUM(R97:R98)</f>
        <v>0</v>
      </c>
      <c r="S96" s="131"/>
      <c r="T96" s="133">
        <f>SUM(T97:T98)</f>
        <v>0</v>
      </c>
      <c r="AR96" s="126" t="s">
        <v>21</v>
      </c>
      <c r="AT96" s="134" t="s">
        <v>77</v>
      </c>
      <c r="AU96" s="134" t="s">
        <v>88</v>
      </c>
      <c r="AY96" s="126" t="s">
        <v>134</v>
      </c>
      <c r="BK96" s="135">
        <f>SUM(BK97:BK98)</f>
        <v>0</v>
      </c>
    </row>
    <row r="97" spans="1:65" s="2" customFormat="1" ht="16.5" customHeight="1">
      <c r="A97" s="33"/>
      <c r="B97" s="138"/>
      <c r="C97" s="139" t="s">
        <v>182</v>
      </c>
      <c r="D97" s="139" t="s">
        <v>136</v>
      </c>
      <c r="E97" s="140" t="s">
        <v>738</v>
      </c>
      <c r="F97" s="141" t="s">
        <v>739</v>
      </c>
      <c r="G97" s="142" t="s">
        <v>330</v>
      </c>
      <c r="H97" s="143">
        <v>13</v>
      </c>
      <c r="I97" s="144"/>
      <c r="J97" s="145">
        <f>ROUND(I97*H97,2)</f>
        <v>0</v>
      </c>
      <c r="K97" s="141" t="s">
        <v>3</v>
      </c>
      <c r="L97" s="34"/>
      <c r="M97" s="146" t="s">
        <v>3</v>
      </c>
      <c r="N97" s="147" t="s">
        <v>49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141</v>
      </c>
      <c r="AT97" s="150" t="s">
        <v>136</v>
      </c>
      <c r="AU97" s="150" t="s">
        <v>152</v>
      </c>
      <c r="AY97" s="18" t="s">
        <v>134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21</v>
      </c>
      <c r="BK97" s="151">
        <f>ROUND(I97*H97,2)</f>
        <v>0</v>
      </c>
      <c r="BL97" s="18" t="s">
        <v>141</v>
      </c>
      <c r="BM97" s="150" t="s">
        <v>233</v>
      </c>
    </row>
    <row r="98" spans="1:65" s="2" customFormat="1" ht="16.5" customHeight="1">
      <c r="A98" s="33"/>
      <c r="B98" s="138"/>
      <c r="C98" s="139" t="s">
        <v>188</v>
      </c>
      <c r="D98" s="139" t="s">
        <v>136</v>
      </c>
      <c r="E98" s="140" t="s">
        <v>740</v>
      </c>
      <c r="F98" s="141" t="s">
        <v>741</v>
      </c>
      <c r="G98" s="142" t="s">
        <v>330</v>
      </c>
      <c r="H98" s="143">
        <v>13</v>
      </c>
      <c r="I98" s="144"/>
      <c r="J98" s="145">
        <f>ROUND(I98*H98,2)</f>
        <v>0</v>
      </c>
      <c r="K98" s="141" t="s">
        <v>3</v>
      </c>
      <c r="L98" s="34"/>
      <c r="M98" s="146" t="s">
        <v>3</v>
      </c>
      <c r="N98" s="147" t="s">
        <v>49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141</v>
      </c>
      <c r="AT98" s="150" t="s">
        <v>136</v>
      </c>
      <c r="AU98" s="150" t="s">
        <v>152</v>
      </c>
      <c r="AY98" s="18" t="s">
        <v>134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21</v>
      </c>
      <c r="BK98" s="151">
        <f>ROUND(I98*H98,2)</f>
        <v>0</v>
      </c>
      <c r="BL98" s="18" t="s">
        <v>141</v>
      </c>
      <c r="BM98" s="150" t="s">
        <v>246</v>
      </c>
    </row>
    <row r="99" spans="2:63" s="12" customFormat="1" ht="20.85" customHeight="1">
      <c r="B99" s="125"/>
      <c r="D99" s="126" t="s">
        <v>77</v>
      </c>
      <c r="E99" s="136" t="s">
        <v>742</v>
      </c>
      <c r="F99" s="136" t="s">
        <v>743</v>
      </c>
      <c r="I99" s="128"/>
      <c r="J99" s="137">
        <f>BK99</f>
        <v>0</v>
      </c>
      <c r="L99" s="125"/>
      <c r="M99" s="130"/>
      <c r="N99" s="131"/>
      <c r="O99" s="131"/>
      <c r="P99" s="132">
        <f>SUM(P100:P119)</f>
        <v>0</v>
      </c>
      <c r="Q99" s="131"/>
      <c r="R99" s="132">
        <f>SUM(R100:R119)</f>
        <v>0</v>
      </c>
      <c r="S99" s="131"/>
      <c r="T99" s="133">
        <f>SUM(T100:T119)</f>
        <v>0</v>
      </c>
      <c r="AR99" s="126" t="s">
        <v>21</v>
      </c>
      <c r="AT99" s="134" t="s">
        <v>77</v>
      </c>
      <c r="AU99" s="134" t="s">
        <v>88</v>
      </c>
      <c r="AY99" s="126" t="s">
        <v>134</v>
      </c>
      <c r="BK99" s="135">
        <f>SUM(BK100:BK119)</f>
        <v>0</v>
      </c>
    </row>
    <row r="100" spans="1:65" s="2" customFormat="1" ht="16.5" customHeight="1">
      <c r="A100" s="33"/>
      <c r="B100" s="138"/>
      <c r="C100" s="139" t="s">
        <v>26</v>
      </c>
      <c r="D100" s="139" t="s">
        <v>136</v>
      </c>
      <c r="E100" s="140" t="s">
        <v>744</v>
      </c>
      <c r="F100" s="141" t="s">
        <v>745</v>
      </c>
      <c r="G100" s="142" t="s">
        <v>330</v>
      </c>
      <c r="H100" s="143">
        <v>13</v>
      </c>
      <c r="I100" s="144"/>
      <c r="J100" s="145">
        <f aca="true" t="shared" si="0" ref="J100:J109">ROUND(I100*H100,2)</f>
        <v>0</v>
      </c>
      <c r="K100" s="141" t="s">
        <v>3</v>
      </c>
      <c r="L100" s="34"/>
      <c r="M100" s="146" t="s">
        <v>3</v>
      </c>
      <c r="N100" s="147" t="s">
        <v>49</v>
      </c>
      <c r="O100" s="54"/>
      <c r="P100" s="148">
        <f aca="true" t="shared" si="1" ref="P100:P109">O100*H100</f>
        <v>0</v>
      </c>
      <c r="Q100" s="148">
        <v>0</v>
      </c>
      <c r="R100" s="148">
        <f aca="true" t="shared" si="2" ref="R100:R109">Q100*H100</f>
        <v>0</v>
      </c>
      <c r="S100" s="148">
        <v>0</v>
      </c>
      <c r="T100" s="149">
        <f aca="true" t="shared" si="3" ref="T100:T109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141</v>
      </c>
      <c r="AT100" s="150" t="s">
        <v>136</v>
      </c>
      <c r="AU100" s="150" t="s">
        <v>152</v>
      </c>
      <c r="AY100" s="18" t="s">
        <v>134</v>
      </c>
      <c r="BE100" s="151">
        <f aca="true" t="shared" si="4" ref="BE100:BE109">IF(N100="základní",J100,0)</f>
        <v>0</v>
      </c>
      <c r="BF100" s="151">
        <f aca="true" t="shared" si="5" ref="BF100:BF109">IF(N100="snížená",J100,0)</f>
        <v>0</v>
      </c>
      <c r="BG100" s="151">
        <f aca="true" t="shared" si="6" ref="BG100:BG109">IF(N100="zákl. přenesená",J100,0)</f>
        <v>0</v>
      </c>
      <c r="BH100" s="151">
        <f aca="true" t="shared" si="7" ref="BH100:BH109">IF(N100="sníž. přenesená",J100,0)</f>
        <v>0</v>
      </c>
      <c r="BI100" s="151">
        <f aca="true" t="shared" si="8" ref="BI100:BI109">IF(N100="nulová",J100,0)</f>
        <v>0</v>
      </c>
      <c r="BJ100" s="18" t="s">
        <v>21</v>
      </c>
      <c r="BK100" s="151">
        <f aca="true" t="shared" si="9" ref="BK100:BK109">ROUND(I100*H100,2)</f>
        <v>0</v>
      </c>
      <c r="BL100" s="18" t="s">
        <v>141</v>
      </c>
      <c r="BM100" s="150" t="s">
        <v>258</v>
      </c>
    </row>
    <row r="101" spans="1:65" s="2" customFormat="1" ht="16.5" customHeight="1">
      <c r="A101" s="33"/>
      <c r="B101" s="138"/>
      <c r="C101" s="139" t="s">
        <v>200</v>
      </c>
      <c r="D101" s="139" t="s">
        <v>136</v>
      </c>
      <c r="E101" s="140" t="s">
        <v>746</v>
      </c>
      <c r="F101" s="141" t="s">
        <v>747</v>
      </c>
      <c r="G101" s="142" t="s">
        <v>330</v>
      </c>
      <c r="H101" s="143">
        <v>20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49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141</v>
      </c>
      <c r="AT101" s="150" t="s">
        <v>136</v>
      </c>
      <c r="AU101" s="150" t="s">
        <v>152</v>
      </c>
      <c r="AY101" s="18" t="s">
        <v>134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21</v>
      </c>
      <c r="BK101" s="151">
        <f t="shared" si="9"/>
        <v>0</v>
      </c>
      <c r="BL101" s="18" t="s">
        <v>141</v>
      </c>
      <c r="BM101" s="150" t="s">
        <v>267</v>
      </c>
    </row>
    <row r="102" spans="1:65" s="2" customFormat="1" ht="16.5" customHeight="1">
      <c r="A102" s="33"/>
      <c r="B102" s="138"/>
      <c r="C102" s="139" t="s">
        <v>206</v>
      </c>
      <c r="D102" s="139" t="s">
        <v>136</v>
      </c>
      <c r="E102" s="140" t="s">
        <v>748</v>
      </c>
      <c r="F102" s="141" t="s">
        <v>749</v>
      </c>
      <c r="G102" s="142" t="s">
        <v>330</v>
      </c>
      <c r="H102" s="143">
        <v>20</v>
      </c>
      <c r="I102" s="144"/>
      <c r="J102" s="145">
        <f t="shared" si="0"/>
        <v>0</v>
      </c>
      <c r="K102" s="141" t="s">
        <v>3</v>
      </c>
      <c r="L102" s="34"/>
      <c r="M102" s="146" t="s">
        <v>3</v>
      </c>
      <c r="N102" s="147" t="s">
        <v>49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141</v>
      </c>
      <c r="AT102" s="150" t="s">
        <v>136</v>
      </c>
      <c r="AU102" s="150" t="s">
        <v>152</v>
      </c>
      <c r="AY102" s="18" t="s">
        <v>134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21</v>
      </c>
      <c r="BK102" s="151">
        <f t="shared" si="9"/>
        <v>0</v>
      </c>
      <c r="BL102" s="18" t="s">
        <v>141</v>
      </c>
      <c r="BM102" s="150" t="s">
        <v>280</v>
      </c>
    </row>
    <row r="103" spans="1:65" s="2" customFormat="1" ht="16.5" customHeight="1">
      <c r="A103" s="33"/>
      <c r="B103" s="138"/>
      <c r="C103" s="139" t="s">
        <v>211</v>
      </c>
      <c r="D103" s="139" t="s">
        <v>136</v>
      </c>
      <c r="E103" s="140" t="s">
        <v>750</v>
      </c>
      <c r="F103" s="141" t="s">
        <v>751</v>
      </c>
      <c r="G103" s="142" t="s">
        <v>330</v>
      </c>
      <c r="H103" s="143">
        <v>13</v>
      </c>
      <c r="I103" s="144"/>
      <c r="J103" s="145">
        <f t="shared" si="0"/>
        <v>0</v>
      </c>
      <c r="K103" s="141" t="s">
        <v>3</v>
      </c>
      <c r="L103" s="34"/>
      <c r="M103" s="146" t="s">
        <v>3</v>
      </c>
      <c r="N103" s="147" t="s">
        <v>49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141</v>
      </c>
      <c r="AT103" s="150" t="s">
        <v>136</v>
      </c>
      <c r="AU103" s="150" t="s">
        <v>152</v>
      </c>
      <c r="AY103" s="18" t="s">
        <v>134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21</v>
      </c>
      <c r="BK103" s="151">
        <f t="shared" si="9"/>
        <v>0</v>
      </c>
      <c r="BL103" s="18" t="s">
        <v>141</v>
      </c>
      <c r="BM103" s="150" t="s">
        <v>292</v>
      </c>
    </row>
    <row r="104" spans="1:65" s="2" customFormat="1" ht="16.5" customHeight="1">
      <c r="A104" s="33"/>
      <c r="B104" s="138"/>
      <c r="C104" s="139" t="s">
        <v>217</v>
      </c>
      <c r="D104" s="139" t="s">
        <v>136</v>
      </c>
      <c r="E104" s="140" t="s">
        <v>752</v>
      </c>
      <c r="F104" s="141" t="s">
        <v>753</v>
      </c>
      <c r="G104" s="142" t="s">
        <v>330</v>
      </c>
      <c r="H104" s="143">
        <v>13</v>
      </c>
      <c r="I104" s="144"/>
      <c r="J104" s="145">
        <f t="shared" si="0"/>
        <v>0</v>
      </c>
      <c r="K104" s="141" t="s">
        <v>3</v>
      </c>
      <c r="L104" s="34"/>
      <c r="M104" s="146" t="s">
        <v>3</v>
      </c>
      <c r="N104" s="147" t="s">
        <v>49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141</v>
      </c>
      <c r="AT104" s="150" t="s">
        <v>136</v>
      </c>
      <c r="AU104" s="150" t="s">
        <v>152</v>
      </c>
      <c r="AY104" s="18" t="s">
        <v>134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21</v>
      </c>
      <c r="BK104" s="151">
        <f t="shared" si="9"/>
        <v>0</v>
      </c>
      <c r="BL104" s="18" t="s">
        <v>141</v>
      </c>
      <c r="BM104" s="150" t="s">
        <v>303</v>
      </c>
    </row>
    <row r="105" spans="1:65" s="2" customFormat="1" ht="16.5" customHeight="1">
      <c r="A105" s="33"/>
      <c r="B105" s="138"/>
      <c r="C105" s="139" t="s">
        <v>9</v>
      </c>
      <c r="D105" s="139" t="s">
        <v>136</v>
      </c>
      <c r="E105" s="140" t="s">
        <v>754</v>
      </c>
      <c r="F105" s="141" t="s">
        <v>755</v>
      </c>
      <c r="G105" s="142" t="s">
        <v>330</v>
      </c>
      <c r="H105" s="143">
        <v>20</v>
      </c>
      <c r="I105" s="144"/>
      <c r="J105" s="145">
        <f t="shared" si="0"/>
        <v>0</v>
      </c>
      <c r="K105" s="141" t="s">
        <v>3</v>
      </c>
      <c r="L105" s="34"/>
      <c r="M105" s="146" t="s">
        <v>3</v>
      </c>
      <c r="N105" s="147" t="s">
        <v>49</v>
      </c>
      <c r="O105" s="54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141</v>
      </c>
      <c r="AT105" s="150" t="s">
        <v>136</v>
      </c>
      <c r="AU105" s="150" t="s">
        <v>152</v>
      </c>
      <c r="AY105" s="18" t="s">
        <v>134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8" t="s">
        <v>21</v>
      </c>
      <c r="BK105" s="151">
        <f t="shared" si="9"/>
        <v>0</v>
      </c>
      <c r="BL105" s="18" t="s">
        <v>141</v>
      </c>
      <c r="BM105" s="150" t="s">
        <v>314</v>
      </c>
    </row>
    <row r="106" spans="1:65" s="2" customFormat="1" ht="16.5" customHeight="1">
      <c r="A106" s="33"/>
      <c r="B106" s="138"/>
      <c r="C106" s="139" t="s">
        <v>233</v>
      </c>
      <c r="D106" s="139" t="s">
        <v>136</v>
      </c>
      <c r="E106" s="140" t="s">
        <v>756</v>
      </c>
      <c r="F106" s="141" t="s">
        <v>757</v>
      </c>
      <c r="G106" s="142" t="s">
        <v>330</v>
      </c>
      <c r="H106" s="143">
        <v>20</v>
      </c>
      <c r="I106" s="144"/>
      <c r="J106" s="145">
        <f t="shared" si="0"/>
        <v>0</v>
      </c>
      <c r="K106" s="141" t="s">
        <v>3</v>
      </c>
      <c r="L106" s="34"/>
      <c r="M106" s="146" t="s">
        <v>3</v>
      </c>
      <c r="N106" s="147" t="s">
        <v>49</v>
      </c>
      <c r="O106" s="54"/>
      <c r="P106" s="148">
        <f t="shared" si="1"/>
        <v>0</v>
      </c>
      <c r="Q106" s="148">
        <v>0</v>
      </c>
      <c r="R106" s="148">
        <f t="shared" si="2"/>
        <v>0</v>
      </c>
      <c r="S106" s="148">
        <v>0</v>
      </c>
      <c r="T106" s="149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141</v>
      </c>
      <c r="AT106" s="150" t="s">
        <v>136</v>
      </c>
      <c r="AU106" s="150" t="s">
        <v>152</v>
      </c>
      <c r="AY106" s="18" t="s">
        <v>134</v>
      </c>
      <c r="BE106" s="151">
        <f t="shared" si="4"/>
        <v>0</v>
      </c>
      <c r="BF106" s="151">
        <f t="shared" si="5"/>
        <v>0</v>
      </c>
      <c r="BG106" s="151">
        <f t="shared" si="6"/>
        <v>0</v>
      </c>
      <c r="BH106" s="151">
        <f t="shared" si="7"/>
        <v>0</v>
      </c>
      <c r="BI106" s="151">
        <f t="shared" si="8"/>
        <v>0</v>
      </c>
      <c r="BJ106" s="18" t="s">
        <v>21</v>
      </c>
      <c r="BK106" s="151">
        <f t="shared" si="9"/>
        <v>0</v>
      </c>
      <c r="BL106" s="18" t="s">
        <v>141</v>
      </c>
      <c r="BM106" s="150" t="s">
        <v>327</v>
      </c>
    </row>
    <row r="107" spans="1:65" s="2" customFormat="1" ht="16.5" customHeight="1">
      <c r="A107" s="33"/>
      <c r="B107" s="138"/>
      <c r="C107" s="139" t="s">
        <v>239</v>
      </c>
      <c r="D107" s="139" t="s">
        <v>136</v>
      </c>
      <c r="E107" s="140" t="s">
        <v>758</v>
      </c>
      <c r="F107" s="141" t="s">
        <v>759</v>
      </c>
      <c r="G107" s="142" t="s">
        <v>178</v>
      </c>
      <c r="H107" s="143">
        <v>560</v>
      </c>
      <c r="I107" s="144"/>
      <c r="J107" s="145">
        <f t="shared" si="0"/>
        <v>0</v>
      </c>
      <c r="K107" s="141" t="s">
        <v>3</v>
      </c>
      <c r="L107" s="34"/>
      <c r="M107" s="146" t="s">
        <v>3</v>
      </c>
      <c r="N107" s="147" t="s">
        <v>49</v>
      </c>
      <c r="O107" s="54"/>
      <c r="P107" s="148">
        <f t="shared" si="1"/>
        <v>0</v>
      </c>
      <c r="Q107" s="148">
        <v>0</v>
      </c>
      <c r="R107" s="148">
        <f t="shared" si="2"/>
        <v>0</v>
      </c>
      <c r="S107" s="148">
        <v>0</v>
      </c>
      <c r="T107" s="149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141</v>
      </c>
      <c r="AT107" s="150" t="s">
        <v>136</v>
      </c>
      <c r="AU107" s="150" t="s">
        <v>152</v>
      </c>
      <c r="AY107" s="18" t="s">
        <v>134</v>
      </c>
      <c r="BE107" s="151">
        <f t="shared" si="4"/>
        <v>0</v>
      </c>
      <c r="BF107" s="151">
        <f t="shared" si="5"/>
        <v>0</v>
      </c>
      <c r="BG107" s="151">
        <f t="shared" si="6"/>
        <v>0</v>
      </c>
      <c r="BH107" s="151">
        <f t="shared" si="7"/>
        <v>0</v>
      </c>
      <c r="BI107" s="151">
        <f t="shared" si="8"/>
        <v>0</v>
      </c>
      <c r="BJ107" s="18" t="s">
        <v>21</v>
      </c>
      <c r="BK107" s="151">
        <f t="shared" si="9"/>
        <v>0</v>
      </c>
      <c r="BL107" s="18" t="s">
        <v>141</v>
      </c>
      <c r="BM107" s="150" t="s">
        <v>339</v>
      </c>
    </row>
    <row r="108" spans="1:65" s="2" customFormat="1" ht="16.5" customHeight="1">
      <c r="A108" s="33"/>
      <c r="B108" s="138"/>
      <c r="C108" s="139" t="s">
        <v>246</v>
      </c>
      <c r="D108" s="139" t="s">
        <v>136</v>
      </c>
      <c r="E108" s="140" t="s">
        <v>760</v>
      </c>
      <c r="F108" s="141" t="s">
        <v>761</v>
      </c>
      <c r="G108" s="142" t="s">
        <v>178</v>
      </c>
      <c r="H108" s="143">
        <v>260</v>
      </c>
      <c r="I108" s="144"/>
      <c r="J108" s="145">
        <f t="shared" si="0"/>
        <v>0</v>
      </c>
      <c r="K108" s="141" t="s">
        <v>3</v>
      </c>
      <c r="L108" s="34"/>
      <c r="M108" s="146" t="s">
        <v>3</v>
      </c>
      <c r="N108" s="147" t="s">
        <v>49</v>
      </c>
      <c r="O108" s="54"/>
      <c r="P108" s="148">
        <f t="shared" si="1"/>
        <v>0</v>
      </c>
      <c r="Q108" s="148">
        <v>0</v>
      </c>
      <c r="R108" s="148">
        <f t="shared" si="2"/>
        <v>0</v>
      </c>
      <c r="S108" s="148">
        <v>0</v>
      </c>
      <c r="T108" s="149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141</v>
      </c>
      <c r="AT108" s="150" t="s">
        <v>136</v>
      </c>
      <c r="AU108" s="150" t="s">
        <v>152</v>
      </c>
      <c r="AY108" s="18" t="s">
        <v>134</v>
      </c>
      <c r="BE108" s="151">
        <f t="shared" si="4"/>
        <v>0</v>
      </c>
      <c r="BF108" s="151">
        <f t="shared" si="5"/>
        <v>0</v>
      </c>
      <c r="BG108" s="151">
        <f t="shared" si="6"/>
        <v>0</v>
      </c>
      <c r="BH108" s="151">
        <f t="shared" si="7"/>
        <v>0</v>
      </c>
      <c r="BI108" s="151">
        <f t="shared" si="8"/>
        <v>0</v>
      </c>
      <c r="BJ108" s="18" t="s">
        <v>21</v>
      </c>
      <c r="BK108" s="151">
        <f t="shared" si="9"/>
        <v>0</v>
      </c>
      <c r="BL108" s="18" t="s">
        <v>141</v>
      </c>
      <c r="BM108" s="150" t="s">
        <v>351</v>
      </c>
    </row>
    <row r="109" spans="1:65" s="2" customFormat="1" ht="16.5" customHeight="1">
      <c r="A109" s="33"/>
      <c r="B109" s="138"/>
      <c r="C109" s="139" t="s">
        <v>252</v>
      </c>
      <c r="D109" s="139" t="s">
        <v>136</v>
      </c>
      <c r="E109" s="140" t="s">
        <v>762</v>
      </c>
      <c r="F109" s="141" t="s">
        <v>763</v>
      </c>
      <c r="G109" s="142" t="s">
        <v>178</v>
      </c>
      <c r="H109" s="143">
        <v>533</v>
      </c>
      <c r="I109" s="144"/>
      <c r="J109" s="145">
        <f t="shared" si="0"/>
        <v>0</v>
      </c>
      <c r="K109" s="141" t="s">
        <v>3</v>
      </c>
      <c r="L109" s="34"/>
      <c r="M109" s="146" t="s">
        <v>3</v>
      </c>
      <c r="N109" s="147" t="s">
        <v>49</v>
      </c>
      <c r="O109" s="54"/>
      <c r="P109" s="148">
        <f t="shared" si="1"/>
        <v>0</v>
      </c>
      <c r="Q109" s="148">
        <v>0</v>
      </c>
      <c r="R109" s="148">
        <f t="shared" si="2"/>
        <v>0</v>
      </c>
      <c r="S109" s="148">
        <v>0</v>
      </c>
      <c r="T109" s="149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141</v>
      </c>
      <c r="AT109" s="150" t="s">
        <v>136</v>
      </c>
      <c r="AU109" s="150" t="s">
        <v>152</v>
      </c>
      <c r="AY109" s="18" t="s">
        <v>134</v>
      </c>
      <c r="BE109" s="151">
        <f t="shared" si="4"/>
        <v>0</v>
      </c>
      <c r="BF109" s="151">
        <f t="shared" si="5"/>
        <v>0</v>
      </c>
      <c r="BG109" s="151">
        <f t="shared" si="6"/>
        <v>0</v>
      </c>
      <c r="BH109" s="151">
        <f t="shared" si="7"/>
        <v>0</v>
      </c>
      <c r="BI109" s="151">
        <f t="shared" si="8"/>
        <v>0</v>
      </c>
      <c r="BJ109" s="18" t="s">
        <v>21</v>
      </c>
      <c r="BK109" s="151">
        <f t="shared" si="9"/>
        <v>0</v>
      </c>
      <c r="BL109" s="18" t="s">
        <v>141</v>
      </c>
      <c r="BM109" s="150" t="s">
        <v>361</v>
      </c>
    </row>
    <row r="110" spans="1:47" s="2" customFormat="1" ht="19.5">
      <c r="A110" s="33"/>
      <c r="B110" s="34"/>
      <c r="C110" s="33"/>
      <c r="D110" s="158" t="s">
        <v>677</v>
      </c>
      <c r="E110" s="33"/>
      <c r="F110" s="190" t="s">
        <v>764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677</v>
      </c>
      <c r="AU110" s="18" t="s">
        <v>152</v>
      </c>
    </row>
    <row r="111" spans="1:65" s="2" customFormat="1" ht="16.5" customHeight="1">
      <c r="A111" s="33"/>
      <c r="B111" s="138"/>
      <c r="C111" s="139" t="s">
        <v>258</v>
      </c>
      <c r="D111" s="139" t="s">
        <v>136</v>
      </c>
      <c r="E111" s="140" t="s">
        <v>765</v>
      </c>
      <c r="F111" s="141" t="s">
        <v>766</v>
      </c>
      <c r="G111" s="142" t="s">
        <v>178</v>
      </c>
      <c r="H111" s="143">
        <v>52</v>
      </c>
      <c r="I111" s="144"/>
      <c r="J111" s="145">
        <f aca="true" t="shared" si="10" ref="J111:J119">ROUND(I111*H111,2)</f>
        <v>0</v>
      </c>
      <c r="K111" s="141" t="s">
        <v>3</v>
      </c>
      <c r="L111" s="34"/>
      <c r="M111" s="146" t="s">
        <v>3</v>
      </c>
      <c r="N111" s="147" t="s">
        <v>49</v>
      </c>
      <c r="O111" s="54"/>
      <c r="P111" s="148">
        <f aca="true" t="shared" si="11" ref="P111:P119">O111*H111</f>
        <v>0</v>
      </c>
      <c r="Q111" s="148">
        <v>0</v>
      </c>
      <c r="R111" s="148">
        <f aca="true" t="shared" si="12" ref="R111:R119">Q111*H111</f>
        <v>0</v>
      </c>
      <c r="S111" s="148">
        <v>0</v>
      </c>
      <c r="T111" s="149">
        <f aca="true" t="shared" si="13" ref="T111:T119"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141</v>
      </c>
      <c r="AT111" s="150" t="s">
        <v>136</v>
      </c>
      <c r="AU111" s="150" t="s">
        <v>152</v>
      </c>
      <c r="AY111" s="18" t="s">
        <v>134</v>
      </c>
      <c r="BE111" s="151">
        <f aca="true" t="shared" si="14" ref="BE111:BE119">IF(N111="základní",J111,0)</f>
        <v>0</v>
      </c>
      <c r="BF111" s="151">
        <f aca="true" t="shared" si="15" ref="BF111:BF119">IF(N111="snížená",J111,0)</f>
        <v>0</v>
      </c>
      <c r="BG111" s="151">
        <f aca="true" t="shared" si="16" ref="BG111:BG119">IF(N111="zákl. přenesená",J111,0)</f>
        <v>0</v>
      </c>
      <c r="BH111" s="151">
        <f aca="true" t="shared" si="17" ref="BH111:BH119">IF(N111="sníž. přenesená",J111,0)</f>
        <v>0</v>
      </c>
      <c r="BI111" s="151">
        <f aca="true" t="shared" si="18" ref="BI111:BI119">IF(N111="nulová",J111,0)</f>
        <v>0</v>
      </c>
      <c r="BJ111" s="18" t="s">
        <v>21</v>
      </c>
      <c r="BK111" s="151">
        <f aca="true" t="shared" si="19" ref="BK111:BK119">ROUND(I111*H111,2)</f>
        <v>0</v>
      </c>
      <c r="BL111" s="18" t="s">
        <v>141</v>
      </c>
      <c r="BM111" s="150" t="s">
        <v>371</v>
      </c>
    </row>
    <row r="112" spans="1:65" s="2" customFormat="1" ht="16.5" customHeight="1">
      <c r="A112" s="33"/>
      <c r="B112" s="138"/>
      <c r="C112" s="139" t="s">
        <v>8</v>
      </c>
      <c r="D112" s="139" t="s">
        <v>136</v>
      </c>
      <c r="E112" s="140" t="s">
        <v>767</v>
      </c>
      <c r="F112" s="141" t="s">
        <v>768</v>
      </c>
      <c r="G112" s="142" t="s">
        <v>178</v>
      </c>
      <c r="H112" s="143">
        <v>13</v>
      </c>
      <c r="I112" s="144"/>
      <c r="J112" s="145">
        <f t="shared" si="10"/>
        <v>0</v>
      </c>
      <c r="K112" s="141" t="s">
        <v>3</v>
      </c>
      <c r="L112" s="34"/>
      <c r="M112" s="146" t="s">
        <v>3</v>
      </c>
      <c r="N112" s="147" t="s">
        <v>49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141</v>
      </c>
      <c r="AT112" s="150" t="s">
        <v>136</v>
      </c>
      <c r="AU112" s="150" t="s">
        <v>152</v>
      </c>
      <c r="AY112" s="18" t="s">
        <v>134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21</v>
      </c>
      <c r="BK112" s="151">
        <f t="shared" si="19"/>
        <v>0</v>
      </c>
      <c r="BL112" s="18" t="s">
        <v>141</v>
      </c>
      <c r="BM112" s="150" t="s">
        <v>381</v>
      </c>
    </row>
    <row r="113" spans="1:65" s="2" customFormat="1" ht="16.5" customHeight="1">
      <c r="A113" s="33"/>
      <c r="B113" s="138"/>
      <c r="C113" s="139" t="s">
        <v>267</v>
      </c>
      <c r="D113" s="139" t="s">
        <v>136</v>
      </c>
      <c r="E113" s="140" t="s">
        <v>769</v>
      </c>
      <c r="F113" s="141" t="s">
        <v>770</v>
      </c>
      <c r="G113" s="142" t="s">
        <v>178</v>
      </c>
      <c r="H113" s="143">
        <v>1453</v>
      </c>
      <c r="I113" s="144"/>
      <c r="J113" s="145">
        <f t="shared" si="10"/>
        <v>0</v>
      </c>
      <c r="K113" s="141" t="s">
        <v>3</v>
      </c>
      <c r="L113" s="34"/>
      <c r="M113" s="146" t="s">
        <v>3</v>
      </c>
      <c r="N113" s="147" t="s">
        <v>49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141</v>
      </c>
      <c r="AT113" s="150" t="s">
        <v>136</v>
      </c>
      <c r="AU113" s="150" t="s">
        <v>152</v>
      </c>
      <c r="AY113" s="18" t="s">
        <v>134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21</v>
      </c>
      <c r="BK113" s="151">
        <f t="shared" si="19"/>
        <v>0</v>
      </c>
      <c r="BL113" s="18" t="s">
        <v>141</v>
      </c>
      <c r="BM113" s="150" t="s">
        <v>392</v>
      </c>
    </row>
    <row r="114" spans="1:65" s="2" customFormat="1" ht="16.5" customHeight="1">
      <c r="A114" s="33"/>
      <c r="B114" s="138"/>
      <c r="C114" s="139" t="s">
        <v>273</v>
      </c>
      <c r="D114" s="139" t="s">
        <v>136</v>
      </c>
      <c r="E114" s="140" t="s">
        <v>771</v>
      </c>
      <c r="F114" s="141" t="s">
        <v>772</v>
      </c>
      <c r="G114" s="142" t="s">
        <v>178</v>
      </c>
      <c r="H114" s="143">
        <v>510</v>
      </c>
      <c r="I114" s="144"/>
      <c r="J114" s="145">
        <f t="shared" si="10"/>
        <v>0</v>
      </c>
      <c r="K114" s="141" t="s">
        <v>3</v>
      </c>
      <c r="L114" s="34"/>
      <c r="M114" s="146" t="s">
        <v>3</v>
      </c>
      <c r="N114" s="147" t="s">
        <v>49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141</v>
      </c>
      <c r="AT114" s="150" t="s">
        <v>136</v>
      </c>
      <c r="AU114" s="150" t="s">
        <v>152</v>
      </c>
      <c r="AY114" s="18" t="s">
        <v>134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21</v>
      </c>
      <c r="BK114" s="151">
        <f t="shared" si="19"/>
        <v>0</v>
      </c>
      <c r="BL114" s="18" t="s">
        <v>141</v>
      </c>
      <c r="BM114" s="150" t="s">
        <v>402</v>
      </c>
    </row>
    <row r="115" spans="1:65" s="2" customFormat="1" ht="16.5" customHeight="1">
      <c r="A115" s="33"/>
      <c r="B115" s="138"/>
      <c r="C115" s="139" t="s">
        <v>280</v>
      </c>
      <c r="D115" s="139" t="s">
        <v>136</v>
      </c>
      <c r="E115" s="140" t="s">
        <v>773</v>
      </c>
      <c r="F115" s="141" t="s">
        <v>774</v>
      </c>
      <c r="G115" s="142" t="s">
        <v>178</v>
      </c>
      <c r="H115" s="143">
        <v>20</v>
      </c>
      <c r="I115" s="144"/>
      <c r="J115" s="145">
        <f t="shared" si="10"/>
        <v>0</v>
      </c>
      <c r="K115" s="141" t="s">
        <v>3</v>
      </c>
      <c r="L115" s="34"/>
      <c r="M115" s="146" t="s">
        <v>3</v>
      </c>
      <c r="N115" s="147" t="s">
        <v>49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141</v>
      </c>
      <c r="AT115" s="150" t="s">
        <v>136</v>
      </c>
      <c r="AU115" s="150" t="s">
        <v>152</v>
      </c>
      <c r="AY115" s="18" t="s">
        <v>134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21</v>
      </c>
      <c r="BK115" s="151">
        <f t="shared" si="19"/>
        <v>0</v>
      </c>
      <c r="BL115" s="18" t="s">
        <v>141</v>
      </c>
      <c r="BM115" s="150" t="s">
        <v>413</v>
      </c>
    </row>
    <row r="116" spans="1:65" s="2" customFormat="1" ht="16.5" customHeight="1">
      <c r="A116" s="33"/>
      <c r="B116" s="138"/>
      <c r="C116" s="139" t="s">
        <v>286</v>
      </c>
      <c r="D116" s="139" t="s">
        <v>136</v>
      </c>
      <c r="E116" s="140" t="s">
        <v>775</v>
      </c>
      <c r="F116" s="141" t="s">
        <v>776</v>
      </c>
      <c r="G116" s="142" t="s">
        <v>330</v>
      </c>
      <c r="H116" s="143">
        <v>26</v>
      </c>
      <c r="I116" s="144"/>
      <c r="J116" s="145">
        <f t="shared" si="10"/>
        <v>0</v>
      </c>
      <c r="K116" s="141" t="s">
        <v>3</v>
      </c>
      <c r="L116" s="34"/>
      <c r="M116" s="146" t="s">
        <v>3</v>
      </c>
      <c r="N116" s="147" t="s">
        <v>49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141</v>
      </c>
      <c r="AT116" s="150" t="s">
        <v>136</v>
      </c>
      <c r="AU116" s="150" t="s">
        <v>152</v>
      </c>
      <c r="AY116" s="18" t="s">
        <v>134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21</v>
      </c>
      <c r="BK116" s="151">
        <f t="shared" si="19"/>
        <v>0</v>
      </c>
      <c r="BL116" s="18" t="s">
        <v>141</v>
      </c>
      <c r="BM116" s="150" t="s">
        <v>424</v>
      </c>
    </row>
    <row r="117" spans="1:65" s="2" customFormat="1" ht="16.5" customHeight="1">
      <c r="A117" s="33"/>
      <c r="B117" s="138"/>
      <c r="C117" s="139" t="s">
        <v>292</v>
      </c>
      <c r="D117" s="139" t="s">
        <v>136</v>
      </c>
      <c r="E117" s="140" t="s">
        <v>777</v>
      </c>
      <c r="F117" s="141" t="s">
        <v>778</v>
      </c>
      <c r="G117" s="142" t="s">
        <v>330</v>
      </c>
      <c r="H117" s="143">
        <v>26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49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141</v>
      </c>
      <c r="AT117" s="150" t="s">
        <v>136</v>
      </c>
      <c r="AU117" s="150" t="s">
        <v>152</v>
      </c>
      <c r="AY117" s="18" t="s">
        <v>134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21</v>
      </c>
      <c r="BK117" s="151">
        <f t="shared" si="19"/>
        <v>0</v>
      </c>
      <c r="BL117" s="18" t="s">
        <v>141</v>
      </c>
      <c r="BM117" s="150" t="s">
        <v>434</v>
      </c>
    </row>
    <row r="118" spans="1:65" s="2" customFormat="1" ht="16.5" customHeight="1">
      <c r="A118" s="33"/>
      <c r="B118" s="138"/>
      <c r="C118" s="139" t="s">
        <v>298</v>
      </c>
      <c r="D118" s="139" t="s">
        <v>136</v>
      </c>
      <c r="E118" s="140" t="s">
        <v>779</v>
      </c>
      <c r="F118" s="141" t="s">
        <v>780</v>
      </c>
      <c r="G118" s="142" t="s">
        <v>330</v>
      </c>
      <c r="H118" s="143">
        <v>13</v>
      </c>
      <c r="I118" s="144"/>
      <c r="J118" s="145">
        <f t="shared" si="10"/>
        <v>0</v>
      </c>
      <c r="K118" s="141" t="s">
        <v>3</v>
      </c>
      <c r="L118" s="34"/>
      <c r="M118" s="146" t="s">
        <v>3</v>
      </c>
      <c r="N118" s="147" t="s">
        <v>49</v>
      </c>
      <c r="O118" s="54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141</v>
      </c>
      <c r="AT118" s="150" t="s">
        <v>136</v>
      </c>
      <c r="AU118" s="150" t="s">
        <v>152</v>
      </c>
      <c r="AY118" s="18" t="s">
        <v>134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8" t="s">
        <v>21</v>
      </c>
      <c r="BK118" s="151">
        <f t="shared" si="19"/>
        <v>0</v>
      </c>
      <c r="BL118" s="18" t="s">
        <v>141</v>
      </c>
      <c r="BM118" s="150" t="s">
        <v>449</v>
      </c>
    </row>
    <row r="119" spans="1:65" s="2" customFormat="1" ht="16.5" customHeight="1">
      <c r="A119" s="33"/>
      <c r="B119" s="138"/>
      <c r="C119" s="139" t="s">
        <v>303</v>
      </c>
      <c r="D119" s="139" t="s">
        <v>136</v>
      </c>
      <c r="E119" s="140" t="s">
        <v>781</v>
      </c>
      <c r="F119" s="141" t="s">
        <v>782</v>
      </c>
      <c r="G119" s="142" t="s">
        <v>783</v>
      </c>
      <c r="H119" s="143">
        <v>1</v>
      </c>
      <c r="I119" s="144"/>
      <c r="J119" s="145">
        <f t="shared" si="10"/>
        <v>0</v>
      </c>
      <c r="K119" s="141" t="s">
        <v>3</v>
      </c>
      <c r="L119" s="34"/>
      <c r="M119" s="146" t="s">
        <v>3</v>
      </c>
      <c r="N119" s="147" t="s">
        <v>49</v>
      </c>
      <c r="O119" s="54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141</v>
      </c>
      <c r="AT119" s="150" t="s">
        <v>136</v>
      </c>
      <c r="AU119" s="150" t="s">
        <v>152</v>
      </c>
      <c r="AY119" s="18" t="s">
        <v>134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8" t="s">
        <v>21</v>
      </c>
      <c r="BK119" s="151">
        <f t="shared" si="19"/>
        <v>0</v>
      </c>
      <c r="BL119" s="18" t="s">
        <v>141</v>
      </c>
      <c r="BM119" s="150" t="s">
        <v>465</v>
      </c>
    </row>
    <row r="120" spans="2:63" s="12" customFormat="1" ht="22.9" customHeight="1">
      <c r="B120" s="125"/>
      <c r="D120" s="126" t="s">
        <v>77</v>
      </c>
      <c r="E120" s="136" t="s">
        <v>784</v>
      </c>
      <c r="F120" s="136" t="s">
        <v>785</v>
      </c>
      <c r="I120" s="128"/>
      <c r="J120" s="137">
        <f>BK120</f>
        <v>0</v>
      </c>
      <c r="L120" s="125"/>
      <c r="M120" s="130"/>
      <c r="N120" s="131"/>
      <c r="O120" s="131"/>
      <c r="P120" s="132">
        <f>SUM(P121:P142)</f>
        <v>0</v>
      </c>
      <c r="Q120" s="131"/>
      <c r="R120" s="132">
        <f>SUM(R121:R142)</f>
        <v>0</v>
      </c>
      <c r="S120" s="131"/>
      <c r="T120" s="133">
        <f>SUM(T121:T142)</f>
        <v>0</v>
      </c>
      <c r="AR120" s="126" t="s">
        <v>21</v>
      </c>
      <c r="AT120" s="134" t="s">
        <v>77</v>
      </c>
      <c r="AU120" s="134" t="s">
        <v>21</v>
      </c>
      <c r="AY120" s="126" t="s">
        <v>134</v>
      </c>
      <c r="BK120" s="135">
        <f>SUM(BK121:BK142)</f>
        <v>0</v>
      </c>
    </row>
    <row r="121" spans="1:65" s="2" customFormat="1" ht="16.5" customHeight="1">
      <c r="A121" s="33"/>
      <c r="B121" s="138"/>
      <c r="C121" s="139" t="s">
        <v>309</v>
      </c>
      <c r="D121" s="139" t="s">
        <v>136</v>
      </c>
      <c r="E121" s="140" t="s">
        <v>786</v>
      </c>
      <c r="F121" s="141" t="s">
        <v>787</v>
      </c>
      <c r="G121" s="142" t="s">
        <v>788</v>
      </c>
      <c r="H121" s="143">
        <v>0.458</v>
      </c>
      <c r="I121" s="144"/>
      <c r="J121" s="145">
        <f>ROUND(I121*H121,2)</f>
        <v>0</v>
      </c>
      <c r="K121" s="141" t="s">
        <v>3</v>
      </c>
      <c r="L121" s="34"/>
      <c r="M121" s="146" t="s">
        <v>3</v>
      </c>
      <c r="N121" s="147" t="s">
        <v>49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141</v>
      </c>
      <c r="AT121" s="150" t="s">
        <v>136</v>
      </c>
      <c r="AU121" s="150" t="s">
        <v>88</v>
      </c>
      <c r="AY121" s="18" t="s">
        <v>134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21</v>
      </c>
      <c r="BK121" s="151">
        <f>ROUND(I121*H121,2)</f>
        <v>0</v>
      </c>
      <c r="BL121" s="18" t="s">
        <v>141</v>
      </c>
      <c r="BM121" s="150" t="s">
        <v>476</v>
      </c>
    </row>
    <row r="122" spans="1:65" s="2" customFormat="1" ht="16.5" customHeight="1">
      <c r="A122" s="33"/>
      <c r="B122" s="138"/>
      <c r="C122" s="139" t="s">
        <v>314</v>
      </c>
      <c r="D122" s="139" t="s">
        <v>136</v>
      </c>
      <c r="E122" s="140" t="s">
        <v>789</v>
      </c>
      <c r="F122" s="141" t="s">
        <v>790</v>
      </c>
      <c r="G122" s="142" t="s">
        <v>191</v>
      </c>
      <c r="H122" s="143">
        <v>5.6</v>
      </c>
      <c r="I122" s="144"/>
      <c r="J122" s="145">
        <f>ROUND(I122*H122,2)</f>
        <v>0</v>
      </c>
      <c r="K122" s="141" t="s">
        <v>3</v>
      </c>
      <c r="L122" s="34"/>
      <c r="M122" s="146" t="s">
        <v>3</v>
      </c>
      <c r="N122" s="147" t="s">
        <v>49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141</v>
      </c>
      <c r="AT122" s="150" t="s">
        <v>136</v>
      </c>
      <c r="AU122" s="150" t="s">
        <v>88</v>
      </c>
      <c r="AY122" s="18" t="s">
        <v>134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21</v>
      </c>
      <c r="BK122" s="151">
        <f>ROUND(I122*H122,2)</f>
        <v>0</v>
      </c>
      <c r="BL122" s="18" t="s">
        <v>141</v>
      </c>
      <c r="BM122" s="150" t="s">
        <v>487</v>
      </c>
    </row>
    <row r="123" spans="2:51" s="13" customFormat="1" ht="11.25">
      <c r="B123" s="157"/>
      <c r="D123" s="158" t="s">
        <v>145</v>
      </c>
      <c r="E123" s="159" t="s">
        <v>3</v>
      </c>
      <c r="F123" s="160" t="s">
        <v>791</v>
      </c>
      <c r="H123" s="161">
        <v>5.616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145</v>
      </c>
      <c r="AU123" s="159" t="s">
        <v>88</v>
      </c>
      <c r="AV123" s="13" t="s">
        <v>88</v>
      </c>
      <c r="AW123" s="13" t="s">
        <v>38</v>
      </c>
      <c r="AX123" s="13" t="s">
        <v>78</v>
      </c>
      <c r="AY123" s="159" t="s">
        <v>134</v>
      </c>
    </row>
    <row r="124" spans="2:51" s="13" customFormat="1" ht="11.25">
      <c r="B124" s="157"/>
      <c r="D124" s="158" t="s">
        <v>145</v>
      </c>
      <c r="E124" s="159" t="s">
        <v>3</v>
      </c>
      <c r="F124" s="160" t="s">
        <v>792</v>
      </c>
      <c r="H124" s="161">
        <v>-0.016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145</v>
      </c>
      <c r="AU124" s="159" t="s">
        <v>88</v>
      </c>
      <c r="AV124" s="13" t="s">
        <v>88</v>
      </c>
      <c r="AW124" s="13" t="s">
        <v>38</v>
      </c>
      <c r="AX124" s="13" t="s">
        <v>78</v>
      </c>
      <c r="AY124" s="159" t="s">
        <v>134</v>
      </c>
    </row>
    <row r="125" spans="2:51" s="15" customFormat="1" ht="11.25">
      <c r="B125" s="191"/>
      <c r="D125" s="158" t="s">
        <v>145</v>
      </c>
      <c r="E125" s="192" t="s">
        <v>3</v>
      </c>
      <c r="F125" s="193" t="s">
        <v>793</v>
      </c>
      <c r="H125" s="194">
        <v>5.6</v>
      </c>
      <c r="I125" s="195"/>
      <c r="L125" s="191"/>
      <c r="M125" s="196"/>
      <c r="N125" s="197"/>
      <c r="O125" s="197"/>
      <c r="P125" s="197"/>
      <c r="Q125" s="197"/>
      <c r="R125" s="197"/>
      <c r="S125" s="197"/>
      <c r="T125" s="198"/>
      <c r="AT125" s="192" t="s">
        <v>145</v>
      </c>
      <c r="AU125" s="192" t="s">
        <v>88</v>
      </c>
      <c r="AV125" s="15" t="s">
        <v>141</v>
      </c>
      <c r="AW125" s="15" t="s">
        <v>38</v>
      </c>
      <c r="AX125" s="15" t="s">
        <v>21</v>
      </c>
      <c r="AY125" s="192" t="s">
        <v>134</v>
      </c>
    </row>
    <row r="126" spans="1:65" s="2" customFormat="1" ht="16.5" customHeight="1">
      <c r="A126" s="33"/>
      <c r="B126" s="138"/>
      <c r="C126" s="139" t="s">
        <v>319</v>
      </c>
      <c r="D126" s="139" t="s">
        <v>136</v>
      </c>
      <c r="E126" s="140" t="s">
        <v>794</v>
      </c>
      <c r="F126" s="141" t="s">
        <v>795</v>
      </c>
      <c r="G126" s="142" t="s">
        <v>191</v>
      </c>
      <c r="H126" s="143">
        <v>4.8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49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141</v>
      </c>
      <c r="AT126" s="150" t="s">
        <v>136</v>
      </c>
      <c r="AU126" s="150" t="s">
        <v>88</v>
      </c>
      <c r="AY126" s="18" t="s">
        <v>134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21</v>
      </c>
      <c r="BK126" s="151">
        <f>ROUND(I126*H126,2)</f>
        <v>0</v>
      </c>
      <c r="BL126" s="18" t="s">
        <v>141</v>
      </c>
      <c r="BM126" s="150" t="s">
        <v>796</v>
      </c>
    </row>
    <row r="127" spans="1:47" s="2" customFormat="1" ht="19.5">
      <c r="A127" s="33"/>
      <c r="B127" s="34"/>
      <c r="C127" s="33"/>
      <c r="D127" s="158" t="s">
        <v>677</v>
      </c>
      <c r="E127" s="33"/>
      <c r="F127" s="190" t="s">
        <v>797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677</v>
      </c>
      <c r="AU127" s="18" t="s">
        <v>88</v>
      </c>
    </row>
    <row r="128" spans="1:65" s="2" customFormat="1" ht="16.5" customHeight="1">
      <c r="A128" s="33"/>
      <c r="B128" s="138"/>
      <c r="C128" s="139" t="s">
        <v>327</v>
      </c>
      <c r="D128" s="139" t="s">
        <v>136</v>
      </c>
      <c r="E128" s="140" t="s">
        <v>798</v>
      </c>
      <c r="F128" s="141" t="s">
        <v>799</v>
      </c>
      <c r="G128" s="142" t="s">
        <v>191</v>
      </c>
      <c r="H128" s="143">
        <v>1.1</v>
      </c>
      <c r="I128" s="144"/>
      <c r="J128" s="145">
        <f aca="true" t="shared" si="20" ref="J128:J140">ROUND(I128*H128,2)</f>
        <v>0</v>
      </c>
      <c r="K128" s="141" t="s">
        <v>3</v>
      </c>
      <c r="L128" s="34"/>
      <c r="M128" s="146" t="s">
        <v>3</v>
      </c>
      <c r="N128" s="147" t="s">
        <v>49</v>
      </c>
      <c r="O128" s="54"/>
      <c r="P128" s="148">
        <f aca="true" t="shared" si="21" ref="P128:P140">O128*H128</f>
        <v>0</v>
      </c>
      <c r="Q128" s="148">
        <v>0</v>
      </c>
      <c r="R128" s="148">
        <f aca="true" t="shared" si="22" ref="R128:R140">Q128*H128</f>
        <v>0</v>
      </c>
      <c r="S128" s="148">
        <v>0</v>
      </c>
      <c r="T128" s="149">
        <f aca="true" t="shared" si="23" ref="T128:T140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141</v>
      </c>
      <c r="AT128" s="150" t="s">
        <v>136</v>
      </c>
      <c r="AU128" s="150" t="s">
        <v>88</v>
      </c>
      <c r="AY128" s="18" t="s">
        <v>134</v>
      </c>
      <c r="BE128" s="151">
        <f aca="true" t="shared" si="24" ref="BE128:BE140">IF(N128="základní",J128,0)</f>
        <v>0</v>
      </c>
      <c r="BF128" s="151">
        <f aca="true" t="shared" si="25" ref="BF128:BF140">IF(N128="snížená",J128,0)</f>
        <v>0</v>
      </c>
      <c r="BG128" s="151">
        <f aca="true" t="shared" si="26" ref="BG128:BG140">IF(N128="zákl. přenesená",J128,0)</f>
        <v>0</v>
      </c>
      <c r="BH128" s="151">
        <f aca="true" t="shared" si="27" ref="BH128:BH140">IF(N128="sníž. přenesená",J128,0)</f>
        <v>0</v>
      </c>
      <c r="BI128" s="151">
        <f aca="true" t="shared" si="28" ref="BI128:BI140">IF(N128="nulová",J128,0)</f>
        <v>0</v>
      </c>
      <c r="BJ128" s="18" t="s">
        <v>21</v>
      </c>
      <c r="BK128" s="151">
        <f aca="true" t="shared" si="29" ref="BK128:BK140">ROUND(I128*H128,2)</f>
        <v>0</v>
      </c>
      <c r="BL128" s="18" t="s">
        <v>141</v>
      </c>
      <c r="BM128" s="150" t="s">
        <v>800</v>
      </c>
    </row>
    <row r="129" spans="1:65" s="2" customFormat="1" ht="16.5" customHeight="1">
      <c r="A129" s="33"/>
      <c r="B129" s="138"/>
      <c r="C129" s="139" t="s">
        <v>334</v>
      </c>
      <c r="D129" s="139" t="s">
        <v>136</v>
      </c>
      <c r="E129" s="140" t="s">
        <v>801</v>
      </c>
      <c r="F129" s="141" t="s">
        <v>802</v>
      </c>
      <c r="G129" s="142" t="s">
        <v>178</v>
      </c>
      <c r="H129" s="143">
        <v>483</v>
      </c>
      <c r="I129" s="144"/>
      <c r="J129" s="145">
        <f t="shared" si="20"/>
        <v>0</v>
      </c>
      <c r="K129" s="141" t="s">
        <v>3</v>
      </c>
      <c r="L129" s="34"/>
      <c r="M129" s="146" t="s">
        <v>3</v>
      </c>
      <c r="N129" s="147" t="s">
        <v>49</v>
      </c>
      <c r="O129" s="54"/>
      <c r="P129" s="148">
        <f t="shared" si="21"/>
        <v>0</v>
      </c>
      <c r="Q129" s="148">
        <v>0</v>
      </c>
      <c r="R129" s="148">
        <f t="shared" si="22"/>
        <v>0</v>
      </c>
      <c r="S129" s="148">
        <v>0</v>
      </c>
      <c r="T129" s="149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141</v>
      </c>
      <c r="AT129" s="150" t="s">
        <v>136</v>
      </c>
      <c r="AU129" s="150" t="s">
        <v>88</v>
      </c>
      <c r="AY129" s="18" t="s">
        <v>134</v>
      </c>
      <c r="BE129" s="151">
        <f t="shared" si="24"/>
        <v>0</v>
      </c>
      <c r="BF129" s="151">
        <f t="shared" si="25"/>
        <v>0</v>
      </c>
      <c r="BG129" s="151">
        <f t="shared" si="26"/>
        <v>0</v>
      </c>
      <c r="BH129" s="151">
        <f t="shared" si="27"/>
        <v>0</v>
      </c>
      <c r="BI129" s="151">
        <f t="shared" si="28"/>
        <v>0</v>
      </c>
      <c r="BJ129" s="18" t="s">
        <v>21</v>
      </c>
      <c r="BK129" s="151">
        <f t="shared" si="29"/>
        <v>0</v>
      </c>
      <c r="BL129" s="18" t="s">
        <v>141</v>
      </c>
      <c r="BM129" s="150" t="s">
        <v>803</v>
      </c>
    </row>
    <row r="130" spans="1:65" s="2" customFormat="1" ht="16.5" customHeight="1">
      <c r="A130" s="33"/>
      <c r="B130" s="138"/>
      <c r="C130" s="139" t="s">
        <v>339</v>
      </c>
      <c r="D130" s="139" t="s">
        <v>136</v>
      </c>
      <c r="E130" s="140" t="s">
        <v>804</v>
      </c>
      <c r="F130" s="141" t="s">
        <v>805</v>
      </c>
      <c r="G130" s="142" t="s">
        <v>191</v>
      </c>
      <c r="H130" s="143">
        <v>8</v>
      </c>
      <c r="I130" s="144"/>
      <c r="J130" s="145">
        <f t="shared" si="20"/>
        <v>0</v>
      </c>
      <c r="K130" s="141" t="s">
        <v>3</v>
      </c>
      <c r="L130" s="34"/>
      <c r="M130" s="146" t="s">
        <v>3</v>
      </c>
      <c r="N130" s="147" t="s">
        <v>49</v>
      </c>
      <c r="O130" s="54"/>
      <c r="P130" s="148">
        <f t="shared" si="21"/>
        <v>0</v>
      </c>
      <c r="Q130" s="148">
        <v>0</v>
      </c>
      <c r="R130" s="148">
        <f t="shared" si="22"/>
        <v>0</v>
      </c>
      <c r="S130" s="148">
        <v>0</v>
      </c>
      <c r="T130" s="149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141</v>
      </c>
      <c r="AT130" s="150" t="s">
        <v>136</v>
      </c>
      <c r="AU130" s="150" t="s">
        <v>88</v>
      </c>
      <c r="AY130" s="18" t="s">
        <v>134</v>
      </c>
      <c r="BE130" s="151">
        <f t="shared" si="24"/>
        <v>0</v>
      </c>
      <c r="BF130" s="151">
        <f t="shared" si="25"/>
        <v>0</v>
      </c>
      <c r="BG130" s="151">
        <f t="shared" si="26"/>
        <v>0</v>
      </c>
      <c r="BH130" s="151">
        <f t="shared" si="27"/>
        <v>0</v>
      </c>
      <c r="BI130" s="151">
        <f t="shared" si="28"/>
        <v>0</v>
      </c>
      <c r="BJ130" s="18" t="s">
        <v>21</v>
      </c>
      <c r="BK130" s="151">
        <f t="shared" si="29"/>
        <v>0</v>
      </c>
      <c r="BL130" s="18" t="s">
        <v>141</v>
      </c>
      <c r="BM130" s="150" t="s">
        <v>806</v>
      </c>
    </row>
    <row r="131" spans="1:65" s="2" customFormat="1" ht="16.5" customHeight="1">
      <c r="A131" s="33"/>
      <c r="B131" s="138"/>
      <c r="C131" s="139" t="s">
        <v>345</v>
      </c>
      <c r="D131" s="139" t="s">
        <v>136</v>
      </c>
      <c r="E131" s="140" t="s">
        <v>807</v>
      </c>
      <c r="F131" s="141" t="s">
        <v>808</v>
      </c>
      <c r="G131" s="142" t="s">
        <v>178</v>
      </c>
      <c r="H131" s="143">
        <v>458</v>
      </c>
      <c r="I131" s="144"/>
      <c r="J131" s="145">
        <f t="shared" si="20"/>
        <v>0</v>
      </c>
      <c r="K131" s="141" t="s">
        <v>3</v>
      </c>
      <c r="L131" s="34"/>
      <c r="M131" s="146" t="s">
        <v>3</v>
      </c>
      <c r="N131" s="147" t="s">
        <v>49</v>
      </c>
      <c r="O131" s="54"/>
      <c r="P131" s="148">
        <f t="shared" si="21"/>
        <v>0</v>
      </c>
      <c r="Q131" s="148">
        <v>0</v>
      </c>
      <c r="R131" s="148">
        <f t="shared" si="22"/>
        <v>0</v>
      </c>
      <c r="S131" s="148">
        <v>0</v>
      </c>
      <c r="T131" s="149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141</v>
      </c>
      <c r="AT131" s="150" t="s">
        <v>136</v>
      </c>
      <c r="AU131" s="150" t="s">
        <v>88</v>
      </c>
      <c r="AY131" s="18" t="s">
        <v>134</v>
      </c>
      <c r="BE131" s="151">
        <f t="shared" si="24"/>
        <v>0</v>
      </c>
      <c r="BF131" s="151">
        <f t="shared" si="25"/>
        <v>0</v>
      </c>
      <c r="BG131" s="151">
        <f t="shared" si="26"/>
        <v>0</v>
      </c>
      <c r="BH131" s="151">
        <f t="shared" si="27"/>
        <v>0</v>
      </c>
      <c r="BI131" s="151">
        <f t="shared" si="28"/>
        <v>0</v>
      </c>
      <c r="BJ131" s="18" t="s">
        <v>21</v>
      </c>
      <c r="BK131" s="151">
        <f t="shared" si="29"/>
        <v>0</v>
      </c>
      <c r="BL131" s="18" t="s">
        <v>141</v>
      </c>
      <c r="BM131" s="150" t="s">
        <v>809</v>
      </c>
    </row>
    <row r="132" spans="1:65" s="2" customFormat="1" ht="16.5" customHeight="1">
      <c r="A132" s="33"/>
      <c r="B132" s="138"/>
      <c r="C132" s="139" t="s">
        <v>351</v>
      </c>
      <c r="D132" s="139" t="s">
        <v>136</v>
      </c>
      <c r="E132" s="140" t="s">
        <v>810</v>
      </c>
      <c r="F132" s="141" t="s">
        <v>811</v>
      </c>
      <c r="G132" s="142" t="s">
        <v>178</v>
      </c>
      <c r="H132" s="143">
        <v>458</v>
      </c>
      <c r="I132" s="144"/>
      <c r="J132" s="145">
        <f t="shared" si="20"/>
        <v>0</v>
      </c>
      <c r="K132" s="141" t="s">
        <v>3</v>
      </c>
      <c r="L132" s="34"/>
      <c r="M132" s="146" t="s">
        <v>3</v>
      </c>
      <c r="N132" s="147" t="s">
        <v>49</v>
      </c>
      <c r="O132" s="54"/>
      <c r="P132" s="148">
        <f t="shared" si="21"/>
        <v>0</v>
      </c>
      <c r="Q132" s="148">
        <v>0</v>
      </c>
      <c r="R132" s="148">
        <f t="shared" si="22"/>
        <v>0</v>
      </c>
      <c r="S132" s="148">
        <v>0</v>
      </c>
      <c r="T132" s="149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141</v>
      </c>
      <c r="AT132" s="150" t="s">
        <v>136</v>
      </c>
      <c r="AU132" s="150" t="s">
        <v>88</v>
      </c>
      <c r="AY132" s="18" t="s">
        <v>134</v>
      </c>
      <c r="BE132" s="151">
        <f t="shared" si="24"/>
        <v>0</v>
      </c>
      <c r="BF132" s="151">
        <f t="shared" si="25"/>
        <v>0</v>
      </c>
      <c r="BG132" s="151">
        <f t="shared" si="26"/>
        <v>0</v>
      </c>
      <c r="BH132" s="151">
        <f t="shared" si="27"/>
        <v>0</v>
      </c>
      <c r="BI132" s="151">
        <f t="shared" si="28"/>
        <v>0</v>
      </c>
      <c r="BJ132" s="18" t="s">
        <v>21</v>
      </c>
      <c r="BK132" s="151">
        <f t="shared" si="29"/>
        <v>0</v>
      </c>
      <c r="BL132" s="18" t="s">
        <v>141</v>
      </c>
      <c r="BM132" s="150" t="s">
        <v>812</v>
      </c>
    </row>
    <row r="133" spans="1:65" s="2" customFormat="1" ht="16.5" customHeight="1">
      <c r="A133" s="33"/>
      <c r="B133" s="138"/>
      <c r="C133" s="139" t="s">
        <v>356</v>
      </c>
      <c r="D133" s="139" t="s">
        <v>136</v>
      </c>
      <c r="E133" s="140" t="s">
        <v>813</v>
      </c>
      <c r="F133" s="141" t="s">
        <v>814</v>
      </c>
      <c r="G133" s="142" t="s">
        <v>178</v>
      </c>
      <c r="H133" s="143">
        <v>458</v>
      </c>
      <c r="I133" s="144"/>
      <c r="J133" s="145">
        <f t="shared" si="20"/>
        <v>0</v>
      </c>
      <c r="K133" s="141" t="s">
        <v>3</v>
      </c>
      <c r="L133" s="34"/>
      <c r="M133" s="146" t="s">
        <v>3</v>
      </c>
      <c r="N133" s="147" t="s">
        <v>49</v>
      </c>
      <c r="O133" s="54"/>
      <c r="P133" s="148">
        <f t="shared" si="21"/>
        <v>0</v>
      </c>
      <c r="Q133" s="148">
        <v>0</v>
      </c>
      <c r="R133" s="148">
        <f t="shared" si="22"/>
        <v>0</v>
      </c>
      <c r="S133" s="148">
        <v>0</v>
      </c>
      <c r="T133" s="149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141</v>
      </c>
      <c r="AT133" s="150" t="s">
        <v>136</v>
      </c>
      <c r="AU133" s="150" t="s">
        <v>88</v>
      </c>
      <c r="AY133" s="18" t="s">
        <v>134</v>
      </c>
      <c r="BE133" s="151">
        <f t="shared" si="24"/>
        <v>0</v>
      </c>
      <c r="BF133" s="151">
        <f t="shared" si="25"/>
        <v>0</v>
      </c>
      <c r="BG133" s="151">
        <f t="shared" si="26"/>
        <v>0</v>
      </c>
      <c r="BH133" s="151">
        <f t="shared" si="27"/>
        <v>0</v>
      </c>
      <c r="BI133" s="151">
        <f t="shared" si="28"/>
        <v>0</v>
      </c>
      <c r="BJ133" s="18" t="s">
        <v>21</v>
      </c>
      <c r="BK133" s="151">
        <f t="shared" si="29"/>
        <v>0</v>
      </c>
      <c r="BL133" s="18" t="s">
        <v>141</v>
      </c>
      <c r="BM133" s="150" t="s">
        <v>815</v>
      </c>
    </row>
    <row r="134" spans="1:65" s="2" customFormat="1" ht="16.5" customHeight="1">
      <c r="A134" s="33"/>
      <c r="B134" s="138"/>
      <c r="C134" s="139" t="s">
        <v>361</v>
      </c>
      <c r="D134" s="139" t="s">
        <v>136</v>
      </c>
      <c r="E134" s="140" t="s">
        <v>816</v>
      </c>
      <c r="F134" s="141" t="s">
        <v>817</v>
      </c>
      <c r="G134" s="142" t="s">
        <v>178</v>
      </c>
      <c r="H134" s="143">
        <v>483</v>
      </c>
      <c r="I134" s="144"/>
      <c r="J134" s="145">
        <f t="shared" si="20"/>
        <v>0</v>
      </c>
      <c r="K134" s="141" t="s">
        <v>3</v>
      </c>
      <c r="L134" s="34"/>
      <c r="M134" s="146" t="s">
        <v>3</v>
      </c>
      <c r="N134" s="147" t="s">
        <v>49</v>
      </c>
      <c r="O134" s="54"/>
      <c r="P134" s="148">
        <f t="shared" si="21"/>
        <v>0</v>
      </c>
      <c r="Q134" s="148">
        <v>0</v>
      </c>
      <c r="R134" s="148">
        <f t="shared" si="22"/>
        <v>0</v>
      </c>
      <c r="S134" s="148">
        <v>0</v>
      </c>
      <c r="T134" s="149">
        <f t="shared" si="2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141</v>
      </c>
      <c r="AT134" s="150" t="s">
        <v>136</v>
      </c>
      <c r="AU134" s="150" t="s">
        <v>88</v>
      </c>
      <c r="AY134" s="18" t="s">
        <v>134</v>
      </c>
      <c r="BE134" s="151">
        <f t="shared" si="24"/>
        <v>0</v>
      </c>
      <c r="BF134" s="151">
        <f t="shared" si="25"/>
        <v>0</v>
      </c>
      <c r="BG134" s="151">
        <f t="shared" si="26"/>
        <v>0</v>
      </c>
      <c r="BH134" s="151">
        <f t="shared" si="27"/>
        <v>0</v>
      </c>
      <c r="BI134" s="151">
        <f t="shared" si="28"/>
        <v>0</v>
      </c>
      <c r="BJ134" s="18" t="s">
        <v>21</v>
      </c>
      <c r="BK134" s="151">
        <f t="shared" si="29"/>
        <v>0</v>
      </c>
      <c r="BL134" s="18" t="s">
        <v>141</v>
      </c>
      <c r="BM134" s="150" t="s">
        <v>818</v>
      </c>
    </row>
    <row r="135" spans="1:65" s="2" customFormat="1" ht="16.5" customHeight="1">
      <c r="A135" s="33"/>
      <c r="B135" s="138"/>
      <c r="C135" s="139" t="s">
        <v>366</v>
      </c>
      <c r="D135" s="139" t="s">
        <v>136</v>
      </c>
      <c r="E135" s="140" t="s">
        <v>819</v>
      </c>
      <c r="F135" s="141" t="s">
        <v>820</v>
      </c>
      <c r="G135" s="142" t="s">
        <v>330</v>
      </c>
      <c r="H135" s="143">
        <v>13</v>
      </c>
      <c r="I135" s="144"/>
      <c r="J135" s="145">
        <f t="shared" si="20"/>
        <v>0</v>
      </c>
      <c r="K135" s="141" t="s">
        <v>3</v>
      </c>
      <c r="L135" s="34"/>
      <c r="M135" s="146" t="s">
        <v>3</v>
      </c>
      <c r="N135" s="147" t="s">
        <v>49</v>
      </c>
      <c r="O135" s="54"/>
      <c r="P135" s="148">
        <f t="shared" si="21"/>
        <v>0</v>
      </c>
      <c r="Q135" s="148">
        <v>0</v>
      </c>
      <c r="R135" s="148">
        <f t="shared" si="22"/>
        <v>0</v>
      </c>
      <c r="S135" s="148">
        <v>0</v>
      </c>
      <c r="T135" s="149">
        <f t="shared" si="2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141</v>
      </c>
      <c r="AT135" s="150" t="s">
        <v>136</v>
      </c>
      <c r="AU135" s="150" t="s">
        <v>88</v>
      </c>
      <c r="AY135" s="18" t="s">
        <v>134</v>
      </c>
      <c r="BE135" s="151">
        <f t="shared" si="24"/>
        <v>0</v>
      </c>
      <c r="BF135" s="151">
        <f t="shared" si="25"/>
        <v>0</v>
      </c>
      <c r="BG135" s="151">
        <f t="shared" si="26"/>
        <v>0</v>
      </c>
      <c r="BH135" s="151">
        <f t="shared" si="27"/>
        <v>0</v>
      </c>
      <c r="BI135" s="151">
        <f t="shared" si="28"/>
        <v>0</v>
      </c>
      <c r="BJ135" s="18" t="s">
        <v>21</v>
      </c>
      <c r="BK135" s="151">
        <f t="shared" si="29"/>
        <v>0</v>
      </c>
      <c r="BL135" s="18" t="s">
        <v>141</v>
      </c>
      <c r="BM135" s="150" t="s">
        <v>821</v>
      </c>
    </row>
    <row r="136" spans="1:65" s="2" customFormat="1" ht="16.5" customHeight="1">
      <c r="A136" s="33"/>
      <c r="B136" s="138"/>
      <c r="C136" s="139" t="s">
        <v>371</v>
      </c>
      <c r="D136" s="139" t="s">
        <v>136</v>
      </c>
      <c r="E136" s="140" t="s">
        <v>822</v>
      </c>
      <c r="F136" s="141" t="s">
        <v>823</v>
      </c>
      <c r="G136" s="142" t="s">
        <v>330</v>
      </c>
      <c r="H136" s="143">
        <v>13</v>
      </c>
      <c r="I136" s="144"/>
      <c r="J136" s="145">
        <f t="shared" si="20"/>
        <v>0</v>
      </c>
      <c r="K136" s="141" t="s">
        <v>3</v>
      </c>
      <c r="L136" s="34"/>
      <c r="M136" s="146" t="s">
        <v>3</v>
      </c>
      <c r="N136" s="147" t="s">
        <v>49</v>
      </c>
      <c r="O136" s="54"/>
      <c r="P136" s="148">
        <f t="shared" si="21"/>
        <v>0</v>
      </c>
      <c r="Q136" s="148">
        <v>0</v>
      </c>
      <c r="R136" s="148">
        <f t="shared" si="22"/>
        <v>0</v>
      </c>
      <c r="S136" s="148">
        <v>0</v>
      </c>
      <c r="T136" s="149">
        <f t="shared" si="2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141</v>
      </c>
      <c r="AT136" s="150" t="s">
        <v>136</v>
      </c>
      <c r="AU136" s="150" t="s">
        <v>88</v>
      </c>
      <c r="AY136" s="18" t="s">
        <v>134</v>
      </c>
      <c r="BE136" s="151">
        <f t="shared" si="24"/>
        <v>0</v>
      </c>
      <c r="BF136" s="151">
        <f t="shared" si="25"/>
        <v>0</v>
      </c>
      <c r="BG136" s="151">
        <f t="shared" si="26"/>
        <v>0</v>
      </c>
      <c r="BH136" s="151">
        <f t="shared" si="27"/>
        <v>0</v>
      </c>
      <c r="BI136" s="151">
        <f t="shared" si="28"/>
        <v>0</v>
      </c>
      <c r="BJ136" s="18" t="s">
        <v>21</v>
      </c>
      <c r="BK136" s="151">
        <f t="shared" si="29"/>
        <v>0</v>
      </c>
      <c r="BL136" s="18" t="s">
        <v>141</v>
      </c>
      <c r="BM136" s="150" t="s">
        <v>824</v>
      </c>
    </row>
    <row r="137" spans="1:65" s="2" customFormat="1" ht="16.5" customHeight="1">
      <c r="A137" s="33"/>
      <c r="B137" s="138"/>
      <c r="C137" s="139" t="s">
        <v>376</v>
      </c>
      <c r="D137" s="139" t="s">
        <v>136</v>
      </c>
      <c r="E137" s="140" t="s">
        <v>825</v>
      </c>
      <c r="F137" s="141" t="s">
        <v>826</v>
      </c>
      <c r="G137" s="142" t="s">
        <v>191</v>
      </c>
      <c r="H137" s="143">
        <v>30.6</v>
      </c>
      <c r="I137" s="144"/>
      <c r="J137" s="145">
        <f t="shared" si="20"/>
        <v>0</v>
      </c>
      <c r="K137" s="141" t="s">
        <v>3</v>
      </c>
      <c r="L137" s="34"/>
      <c r="M137" s="146" t="s">
        <v>3</v>
      </c>
      <c r="N137" s="147" t="s">
        <v>49</v>
      </c>
      <c r="O137" s="54"/>
      <c r="P137" s="148">
        <f t="shared" si="21"/>
        <v>0</v>
      </c>
      <c r="Q137" s="148">
        <v>0</v>
      </c>
      <c r="R137" s="148">
        <f t="shared" si="22"/>
        <v>0</v>
      </c>
      <c r="S137" s="148">
        <v>0</v>
      </c>
      <c r="T137" s="149">
        <f t="shared" si="2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141</v>
      </c>
      <c r="AT137" s="150" t="s">
        <v>136</v>
      </c>
      <c r="AU137" s="150" t="s">
        <v>88</v>
      </c>
      <c r="AY137" s="18" t="s">
        <v>134</v>
      </c>
      <c r="BE137" s="151">
        <f t="shared" si="24"/>
        <v>0</v>
      </c>
      <c r="BF137" s="151">
        <f t="shared" si="25"/>
        <v>0</v>
      </c>
      <c r="BG137" s="151">
        <f t="shared" si="26"/>
        <v>0</v>
      </c>
      <c r="BH137" s="151">
        <f t="shared" si="27"/>
        <v>0</v>
      </c>
      <c r="BI137" s="151">
        <f t="shared" si="28"/>
        <v>0</v>
      </c>
      <c r="BJ137" s="18" t="s">
        <v>21</v>
      </c>
      <c r="BK137" s="151">
        <f t="shared" si="29"/>
        <v>0</v>
      </c>
      <c r="BL137" s="18" t="s">
        <v>141</v>
      </c>
      <c r="BM137" s="150" t="s">
        <v>827</v>
      </c>
    </row>
    <row r="138" spans="1:65" s="2" customFormat="1" ht="16.5" customHeight="1">
      <c r="A138" s="33"/>
      <c r="B138" s="138"/>
      <c r="C138" s="139" t="s">
        <v>381</v>
      </c>
      <c r="D138" s="139" t="s">
        <v>136</v>
      </c>
      <c r="E138" s="140" t="s">
        <v>828</v>
      </c>
      <c r="F138" s="141" t="s">
        <v>829</v>
      </c>
      <c r="G138" s="142" t="s">
        <v>191</v>
      </c>
      <c r="H138" s="143">
        <v>30.6</v>
      </c>
      <c r="I138" s="144"/>
      <c r="J138" s="145">
        <f t="shared" si="20"/>
        <v>0</v>
      </c>
      <c r="K138" s="141" t="s">
        <v>3</v>
      </c>
      <c r="L138" s="34"/>
      <c r="M138" s="146" t="s">
        <v>3</v>
      </c>
      <c r="N138" s="147" t="s">
        <v>49</v>
      </c>
      <c r="O138" s="54"/>
      <c r="P138" s="148">
        <f t="shared" si="21"/>
        <v>0</v>
      </c>
      <c r="Q138" s="148">
        <v>0</v>
      </c>
      <c r="R138" s="148">
        <f t="shared" si="22"/>
        <v>0</v>
      </c>
      <c r="S138" s="148">
        <v>0</v>
      </c>
      <c r="T138" s="149">
        <f t="shared" si="2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141</v>
      </c>
      <c r="AT138" s="150" t="s">
        <v>136</v>
      </c>
      <c r="AU138" s="150" t="s">
        <v>88</v>
      </c>
      <c r="AY138" s="18" t="s">
        <v>134</v>
      </c>
      <c r="BE138" s="151">
        <f t="shared" si="24"/>
        <v>0</v>
      </c>
      <c r="BF138" s="151">
        <f t="shared" si="25"/>
        <v>0</v>
      </c>
      <c r="BG138" s="151">
        <f t="shared" si="26"/>
        <v>0</v>
      </c>
      <c r="BH138" s="151">
        <f t="shared" si="27"/>
        <v>0</v>
      </c>
      <c r="BI138" s="151">
        <f t="shared" si="28"/>
        <v>0</v>
      </c>
      <c r="BJ138" s="18" t="s">
        <v>21</v>
      </c>
      <c r="BK138" s="151">
        <f t="shared" si="29"/>
        <v>0</v>
      </c>
      <c r="BL138" s="18" t="s">
        <v>141</v>
      </c>
      <c r="BM138" s="150" t="s">
        <v>830</v>
      </c>
    </row>
    <row r="139" spans="1:65" s="2" customFormat="1" ht="16.5" customHeight="1">
      <c r="A139" s="33"/>
      <c r="B139" s="138"/>
      <c r="C139" s="139" t="s">
        <v>386</v>
      </c>
      <c r="D139" s="139" t="s">
        <v>136</v>
      </c>
      <c r="E139" s="140" t="s">
        <v>831</v>
      </c>
      <c r="F139" s="141" t="s">
        <v>832</v>
      </c>
      <c r="G139" s="142" t="s">
        <v>191</v>
      </c>
      <c r="H139" s="143">
        <v>30.6</v>
      </c>
      <c r="I139" s="144"/>
      <c r="J139" s="145">
        <f t="shared" si="20"/>
        <v>0</v>
      </c>
      <c r="K139" s="141" t="s">
        <v>3</v>
      </c>
      <c r="L139" s="34"/>
      <c r="M139" s="146" t="s">
        <v>3</v>
      </c>
      <c r="N139" s="147" t="s">
        <v>49</v>
      </c>
      <c r="O139" s="54"/>
      <c r="P139" s="148">
        <f t="shared" si="21"/>
        <v>0</v>
      </c>
      <c r="Q139" s="148">
        <v>0</v>
      </c>
      <c r="R139" s="148">
        <f t="shared" si="22"/>
        <v>0</v>
      </c>
      <c r="S139" s="148">
        <v>0</v>
      </c>
      <c r="T139" s="149">
        <f t="shared" si="2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141</v>
      </c>
      <c r="AT139" s="150" t="s">
        <v>136</v>
      </c>
      <c r="AU139" s="150" t="s">
        <v>88</v>
      </c>
      <c r="AY139" s="18" t="s">
        <v>134</v>
      </c>
      <c r="BE139" s="151">
        <f t="shared" si="24"/>
        <v>0</v>
      </c>
      <c r="BF139" s="151">
        <f t="shared" si="25"/>
        <v>0</v>
      </c>
      <c r="BG139" s="151">
        <f t="shared" si="26"/>
        <v>0</v>
      </c>
      <c r="BH139" s="151">
        <f t="shared" si="27"/>
        <v>0</v>
      </c>
      <c r="BI139" s="151">
        <f t="shared" si="28"/>
        <v>0</v>
      </c>
      <c r="BJ139" s="18" t="s">
        <v>21</v>
      </c>
      <c r="BK139" s="151">
        <f t="shared" si="29"/>
        <v>0</v>
      </c>
      <c r="BL139" s="18" t="s">
        <v>141</v>
      </c>
      <c r="BM139" s="150" t="s">
        <v>833</v>
      </c>
    </row>
    <row r="140" spans="1:65" s="2" customFormat="1" ht="16.5" customHeight="1">
      <c r="A140" s="33"/>
      <c r="B140" s="138"/>
      <c r="C140" s="139" t="s">
        <v>392</v>
      </c>
      <c r="D140" s="139" t="s">
        <v>136</v>
      </c>
      <c r="E140" s="140" t="s">
        <v>834</v>
      </c>
      <c r="F140" s="141" t="s">
        <v>835</v>
      </c>
      <c r="G140" s="142" t="s">
        <v>242</v>
      </c>
      <c r="H140" s="143">
        <v>55.08</v>
      </c>
      <c r="I140" s="144"/>
      <c r="J140" s="145">
        <f t="shared" si="20"/>
        <v>0</v>
      </c>
      <c r="K140" s="141" t="s">
        <v>3</v>
      </c>
      <c r="L140" s="34"/>
      <c r="M140" s="146" t="s">
        <v>3</v>
      </c>
      <c r="N140" s="147" t="s">
        <v>49</v>
      </c>
      <c r="O140" s="54"/>
      <c r="P140" s="148">
        <f t="shared" si="21"/>
        <v>0</v>
      </c>
      <c r="Q140" s="148">
        <v>0</v>
      </c>
      <c r="R140" s="148">
        <f t="shared" si="22"/>
        <v>0</v>
      </c>
      <c r="S140" s="148">
        <v>0</v>
      </c>
      <c r="T140" s="149">
        <f t="shared" si="2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141</v>
      </c>
      <c r="AT140" s="150" t="s">
        <v>136</v>
      </c>
      <c r="AU140" s="150" t="s">
        <v>88</v>
      </c>
      <c r="AY140" s="18" t="s">
        <v>134</v>
      </c>
      <c r="BE140" s="151">
        <f t="shared" si="24"/>
        <v>0</v>
      </c>
      <c r="BF140" s="151">
        <f t="shared" si="25"/>
        <v>0</v>
      </c>
      <c r="BG140" s="151">
        <f t="shared" si="26"/>
        <v>0</v>
      </c>
      <c r="BH140" s="151">
        <f t="shared" si="27"/>
        <v>0</v>
      </c>
      <c r="BI140" s="151">
        <f t="shared" si="28"/>
        <v>0</v>
      </c>
      <c r="BJ140" s="18" t="s">
        <v>21</v>
      </c>
      <c r="BK140" s="151">
        <f t="shared" si="29"/>
        <v>0</v>
      </c>
      <c r="BL140" s="18" t="s">
        <v>141</v>
      </c>
      <c r="BM140" s="150" t="s">
        <v>836</v>
      </c>
    </row>
    <row r="141" spans="2:51" s="13" customFormat="1" ht="11.25">
      <c r="B141" s="157"/>
      <c r="D141" s="158" t="s">
        <v>145</v>
      </c>
      <c r="E141" s="159" t="s">
        <v>3</v>
      </c>
      <c r="F141" s="160" t="s">
        <v>837</v>
      </c>
      <c r="H141" s="161">
        <v>55.08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145</v>
      </c>
      <c r="AU141" s="159" t="s">
        <v>88</v>
      </c>
      <c r="AV141" s="13" t="s">
        <v>88</v>
      </c>
      <c r="AW141" s="13" t="s">
        <v>38</v>
      </c>
      <c r="AX141" s="13" t="s">
        <v>78</v>
      </c>
      <c r="AY141" s="159" t="s">
        <v>134</v>
      </c>
    </row>
    <row r="142" spans="2:51" s="15" customFormat="1" ht="11.25">
      <c r="B142" s="191"/>
      <c r="D142" s="158" t="s">
        <v>145</v>
      </c>
      <c r="E142" s="192" t="s">
        <v>3</v>
      </c>
      <c r="F142" s="193" t="s">
        <v>793</v>
      </c>
      <c r="H142" s="194">
        <v>55.08</v>
      </c>
      <c r="I142" s="195"/>
      <c r="L142" s="191"/>
      <c r="M142" s="199"/>
      <c r="N142" s="200"/>
      <c r="O142" s="200"/>
      <c r="P142" s="200"/>
      <c r="Q142" s="200"/>
      <c r="R142" s="200"/>
      <c r="S142" s="200"/>
      <c r="T142" s="201"/>
      <c r="AT142" s="192" t="s">
        <v>145</v>
      </c>
      <c r="AU142" s="192" t="s">
        <v>88</v>
      </c>
      <c r="AV142" s="15" t="s">
        <v>141</v>
      </c>
      <c r="AW142" s="15" t="s">
        <v>38</v>
      </c>
      <c r="AX142" s="15" t="s">
        <v>21</v>
      </c>
      <c r="AY142" s="192" t="s">
        <v>134</v>
      </c>
    </row>
    <row r="143" spans="1:31" s="2" customFormat="1" ht="6.95" customHeight="1">
      <c r="A143" s="33"/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84:K14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103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321" t="str">
        <f>'Rekapitulace stavby'!K6</f>
        <v>Kutná Hora - Karlov - chodník pro pěší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3" t="s">
        <v>838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87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6. 12. 2021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28</v>
      </c>
      <c r="E14" s="33"/>
      <c r="F14" s="33"/>
      <c r="G14" s="33"/>
      <c r="H14" s="33"/>
      <c r="I14" s="28" t="s">
        <v>29</v>
      </c>
      <c r="J14" s="26" t="s">
        <v>30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31</v>
      </c>
      <c r="F15" s="33"/>
      <c r="G15" s="33"/>
      <c r="H15" s="33"/>
      <c r="I15" s="28" t="s">
        <v>32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33</v>
      </c>
      <c r="E17" s="33"/>
      <c r="F17" s="33"/>
      <c r="G17" s="33"/>
      <c r="H17" s="33"/>
      <c r="I17" s="28" t="s">
        <v>29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304"/>
      <c r="G18" s="304"/>
      <c r="H18" s="304"/>
      <c r="I18" s="28" t="s">
        <v>32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35</v>
      </c>
      <c r="E20" s="33"/>
      <c r="F20" s="33"/>
      <c r="G20" s="33"/>
      <c r="H20" s="33"/>
      <c r="I20" s="28" t="s">
        <v>29</v>
      </c>
      <c r="J20" s="26" t="s">
        <v>36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37</v>
      </c>
      <c r="F21" s="33"/>
      <c r="G21" s="33"/>
      <c r="H21" s="33"/>
      <c r="I21" s="28" t="s">
        <v>32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39</v>
      </c>
      <c r="E23" s="33"/>
      <c r="F23" s="33"/>
      <c r="G23" s="33"/>
      <c r="H23" s="33"/>
      <c r="I23" s="28" t="s">
        <v>29</v>
      </c>
      <c r="J23" s="26" t="s">
        <v>40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41</v>
      </c>
      <c r="F24" s="33"/>
      <c r="G24" s="33"/>
      <c r="H24" s="33"/>
      <c r="I24" s="28" t="s">
        <v>32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42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91"/>
      <c r="B27" s="92"/>
      <c r="C27" s="91"/>
      <c r="D27" s="91"/>
      <c r="E27" s="309" t="s">
        <v>106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44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46</v>
      </c>
      <c r="G32" s="33"/>
      <c r="H32" s="33"/>
      <c r="I32" s="37" t="s">
        <v>45</v>
      </c>
      <c r="J32" s="37" t="s">
        <v>47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48</v>
      </c>
      <c r="E33" s="28" t="s">
        <v>49</v>
      </c>
      <c r="F33" s="96">
        <f>ROUND((SUM(BE82:BE93)),2)</f>
        <v>0</v>
      </c>
      <c r="G33" s="33"/>
      <c r="H33" s="33"/>
      <c r="I33" s="97">
        <v>0.21</v>
      </c>
      <c r="J33" s="96">
        <f>ROUND(((SUM(BE82:BE93))*I33),2)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50</v>
      </c>
      <c r="F34" s="96">
        <f>ROUND((SUM(BF82:BF93)),2)</f>
        <v>0</v>
      </c>
      <c r="G34" s="33"/>
      <c r="H34" s="33"/>
      <c r="I34" s="97">
        <v>0.15</v>
      </c>
      <c r="J34" s="96">
        <f>ROUND(((SUM(BF82:BF93))*I34),2)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51</v>
      </c>
      <c r="F35" s="96">
        <f>ROUND((SUM(BG82:BG93)),2)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52</v>
      </c>
      <c r="F36" s="96">
        <f>ROUND((SUM(BH82:BH93)),2)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53</v>
      </c>
      <c r="F37" s="96">
        <f>ROUND((SUM(BI82:BI93)),2)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54</v>
      </c>
      <c r="E39" s="56"/>
      <c r="F39" s="56"/>
      <c r="G39" s="100" t="s">
        <v>55</v>
      </c>
      <c r="H39" s="101" t="s">
        <v>56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107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Kutná Hora - Karlov - chodník pro pěší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104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3" t="str">
        <f>E9</f>
        <v>SO 900 - Vedlejší rozpočtové náklady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k.ú. Kutná Hora (677 710)</v>
      </c>
      <c r="G52" s="33"/>
      <c r="H52" s="33"/>
      <c r="I52" s="28" t="s">
        <v>24</v>
      </c>
      <c r="J52" s="51" t="str">
        <f>IF(J12="","",J12)</f>
        <v>6. 12. 2021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28</v>
      </c>
      <c r="D54" s="33"/>
      <c r="E54" s="33"/>
      <c r="F54" s="26" t="str">
        <f>E15</f>
        <v>Město Kutná Hora, Havlíčkovo nám.552/1, Kutná Hora</v>
      </c>
      <c r="G54" s="33"/>
      <c r="H54" s="33"/>
      <c r="I54" s="28" t="s">
        <v>35</v>
      </c>
      <c r="J54" s="31" t="str">
        <f>E21</f>
        <v>MILOTA Kladno spol.s r.o.,Huťská 1557, Kladno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33</v>
      </c>
      <c r="D55" s="33"/>
      <c r="E55" s="33"/>
      <c r="F55" s="26" t="str">
        <f>IF(E18="","",E18)</f>
        <v>Vyplň údaj</v>
      </c>
      <c r="G55" s="33"/>
      <c r="H55" s="33"/>
      <c r="I55" s="28" t="s">
        <v>39</v>
      </c>
      <c r="J55" s="31" t="str">
        <f>E24</f>
        <v>Ing.Křepinský - PRINKOM spol.s r.o.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108</v>
      </c>
      <c r="D57" s="98"/>
      <c r="E57" s="98"/>
      <c r="F57" s="98"/>
      <c r="G57" s="98"/>
      <c r="H57" s="98"/>
      <c r="I57" s="98"/>
      <c r="J57" s="105" t="s">
        <v>109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76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110</v>
      </c>
    </row>
    <row r="60" spans="2:12" s="9" customFormat="1" ht="24.95" customHeight="1">
      <c r="B60" s="107"/>
      <c r="D60" s="108" t="s">
        <v>839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840</v>
      </c>
      <c r="E61" s="113"/>
      <c r="F61" s="113"/>
      <c r="G61" s="113"/>
      <c r="H61" s="113"/>
      <c r="I61" s="113"/>
      <c r="J61" s="114">
        <f>J84</f>
        <v>0</v>
      </c>
      <c r="L61" s="111"/>
    </row>
    <row r="62" spans="2:12" s="10" customFormat="1" ht="19.9" customHeight="1">
      <c r="B62" s="111"/>
      <c r="D62" s="112" t="s">
        <v>841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119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21" t="str">
        <f>E7</f>
        <v>Kutná Hora - Karlov - chodník pro pěší</v>
      </c>
      <c r="F72" s="322"/>
      <c r="G72" s="322"/>
      <c r="H72" s="322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104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283" t="str">
        <f>E9</f>
        <v>SO 900 - Vedlejší rozpočtové náklady</v>
      </c>
      <c r="F74" s="323"/>
      <c r="G74" s="323"/>
      <c r="H74" s="32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k.ú. Kutná Hora (677 710)</v>
      </c>
      <c r="G76" s="33"/>
      <c r="H76" s="33"/>
      <c r="I76" s="28" t="s">
        <v>24</v>
      </c>
      <c r="J76" s="51" t="str">
        <f>IF(J12="","",J12)</f>
        <v>6. 12. 2021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15" customHeight="1">
      <c r="A78" s="33"/>
      <c r="B78" s="34"/>
      <c r="C78" s="28" t="s">
        <v>28</v>
      </c>
      <c r="D78" s="33"/>
      <c r="E78" s="33"/>
      <c r="F78" s="26" t="str">
        <f>E15</f>
        <v>Město Kutná Hora, Havlíčkovo nám.552/1, Kutná Hora</v>
      </c>
      <c r="G78" s="33"/>
      <c r="H78" s="33"/>
      <c r="I78" s="28" t="s">
        <v>35</v>
      </c>
      <c r="J78" s="31" t="str">
        <f>E21</f>
        <v>MILOTA Kladno spol.s r.o.,Huťská 1557, Kladno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5.7" customHeight="1">
      <c r="A79" s="33"/>
      <c r="B79" s="34"/>
      <c r="C79" s="28" t="s">
        <v>33</v>
      </c>
      <c r="D79" s="33"/>
      <c r="E79" s="33"/>
      <c r="F79" s="26" t="str">
        <f>IF(E18="","",E18)</f>
        <v>Vyplň údaj</v>
      </c>
      <c r="G79" s="33"/>
      <c r="H79" s="33"/>
      <c r="I79" s="28" t="s">
        <v>39</v>
      </c>
      <c r="J79" s="31" t="str">
        <f>E24</f>
        <v>Ing.Křepinský - PRINKOM spol.s 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120</v>
      </c>
      <c r="D81" s="118" t="s">
        <v>63</v>
      </c>
      <c r="E81" s="118" t="s">
        <v>59</v>
      </c>
      <c r="F81" s="118" t="s">
        <v>60</v>
      </c>
      <c r="G81" s="118" t="s">
        <v>121</v>
      </c>
      <c r="H81" s="118" t="s">
        <v>122</v>
      </c>
      <c r="I81" s="118" t="s">
        <v>123</v>
      </c>
      <c r="J81" s="118" t="s">
        <v>109</v>
      </c>
      <c r="K81" s="119" t="s">
        <v>124</v>
      </c>
      <c r="L81" s="120"/>
      <c r="M81" s="58" t="s">
        <v>3</v>
      </c>
      <c r="N81" s="59" t="s">
        <v>48</v>
      </c>
      <c r="O81" s="59" t="s">
        <v>125</v>
      </c>
      <c r="P81" s="59" t="s">
        <v>126</v>
      </c>
      <c r="Q81" s="59" t="s">
        <v>127</v>
      </c>
      <c r="R81" s="59" t="s">
        <v>128</v>
      </c>
      <c r="S81" s="59" t="s">
        <v>129</v>
      </c>
      <c r="T81" s="60" t="s">
        <v>130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65" t="s">
        <v>131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</f>
        <v>0</v>
      </c>
      <c r="Q82" s="62"/>
      <c r="R82" s="122">
        <f>R83</f>
        <v>0</v>
      </c>
      <c r="S82" s="62"/>
      <c r="T82" s="123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77</v>
      </c>
      <c r="AU82" s="18" t="s">
        <v>110</v>
      </c>
      <c r="BK82" s="124">
        <f>BK83</f>
        <v>0</v>
      </c>
    </row>
    <row r="83" spans="2:63" s="12" customFormat="1" ht="25.9" customHeight="1">
      <c r="B83" s="125"/>
      <c r="D83" s="126" t="s">
        <v>77</v>
      </c>
      <c r="E83" s="127" t="s">
        <v>842</v>
      </c>
      <c r="F83" s="127" t="s">
        <v>843</v>
      </c>
      <c r="I83" s="128"/>
      <c r="J83" s="129">
        <f>BK83</f>
        <v>0</v>
      </c>
      <c r="L83" s="125"/>
      <c r="M83" s="130"/>
      <c r="N83" s="131"/>
      <c r="O83" s="131"/>
      <c r="P83" s="132">
        <f>P84+P91</f>
        <v>0</v>
      </c>
      <c r="Q83" s="131"/>
      <c r="R83" s="132">
        <f>R84+R91</f>
        <v>0</v>
      </c>
      <c r="S83" s="131"/>
      <c r="T83" s="133">
        <f>T84+T91</f>
        <v>0</v>
      </c>
      <c r="AR83" s="126" t="s">
        <v>163</v>
      </c>
      <c r="AT83" s="134" t="s">
        <v>77</v>
      </c>
      <c r="AU83" s="134" t="s">
        <v>78</v>
      </c>
      <c r="AY83" s="126" t="s">
        <v>134</v>
      </c>
      <c r="BK83" s="135">
        <f>BK84+BK91</f>
        <v>0</v>
      </c>
    </row>
    <row r="84" spans="2:63" s="12" customFormat="1" ht="22.9" customHeight="1">
      <c r="B84" s="125"/>
      <c r="D84" s="126" t="s">
        <v>77</v>
      </c>
      <c r="E84" s="136" t="s">
        <v>844</v>
      </c>
      <c r="F84" s="136" t="s">
        <v>845</v>
      </c>
      <c r="I84" s="128"/>
      <c r="J84" s="137">
        <f>BK84</f>
        <v>0</v>
      </c>
      <c r="L84" s="125"/>
      <c r="M84" s="130"/>
      <c r="N84" s="131"/>
      <c r="O84" s="131"/>
      <c r="P84" s="132">
        <f>SUM(P85:P90)</f>
        <v>0</v>
      </c>
      <c r="Q84" s="131"/>
      <c r="R84" s="132">
        <f>SUM(R85:R90)</f>
        <v>0</v>
      </c>
      <c r="S84" s="131"/>
      <c r="T84" s="133">
        <f>SUM(T85:T90)</f>
        <v>0</v>
      </c>
      <c r="AR84" s="126" t="s">
        <v>163</v>
      </c>
      <c r="AT84" s="134" t="s">
        <v>77</v>
      </c>
      <c r="AU84" s="134" t="s">
        <v>21</v>
      </c>
      <c r="AY84" s="126" t="s">
        <v>134</v>
      </c>
      <c r="BK84" s="135">
        <f>SUM(BK85:BK90)</f>
        <v>0</v>
      </c>
    </row>
    <row r="85" spans="1:65" s="2" customFormat="1" ht="16.5" customHeight="1">
      <c r="A85" s="33"/>
      <c r="B85" s="138"/>
      <c r="C85" s="139" t="s">
        <v>21</v>
      </c>
      <c r="D85" s="139" t="s">
        <v>136</v>
      </c>
      <c r="E85" s="140" t="s">
        <v>846</v>
      </c>
      <c r="F85" s="141" t="s">
        <v>847</v>
      </c>
      <c r="G85" s="142" t="s">
        <v>783</v>
      </c>
      <c r="H85" s="143">
        <v>1</v>
      </c>
      <c r="I85" s="144"/>
      <c r="J85" s="145">
        <f>ROUND(I85*H85,2)</f>
        <v>0</v>
      </c>
      <c r="K85" s="141" t="s">
        <v>140</v>
      </c>
      <c r="L85" s="34"/>
      <c r="M85" s="146" t="s">
        <v>3</v>
      </c>
      <c r="N85" s="147" t="s">
        <v>49</v>
      </c>
      <c r="O85" s="54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848</v>
      </c>
      <c r="AT85" s="150" t="s">
        <v>136</v>
      </c>
      <c r="AU85" s="150" t="s">
        <v>88</v>
      </c>
      <c r="AY85" s="18" t="s">
        <v>134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8" t="s">
        <v>21</v>
      </c>
      <c r="BK85" s="151">
        <f>ROUND(I85*H85,2)</f>
        <v>0</v>
      </c>
      <c r="BL85" s="18" t="s">
        <v>848</v>
      </c>
      <c r="BM85" s="150" t="s">
        <v>849</v>
      </c>
    </row>
    <row r="86" spans="1:47" s="2" customFormat="1" ht="11.25">
      <c r="A86" s="33"/>
      <c r="B86" s="34"/>
      <c r="C86" s="33"/>
      <c r="D86" s="152" t="s">
        <v>143</v>
      </c>
      <c r="E86" s="33"/>
      <c r="F86" s="153" t="s">
        <v>850</v>
      </c>
      <c r="G86" s="33"/>
      <c r="H86" s="33"/>
      <c r="I86" s="154"/>
      <c r="J86" s="33"/>
      <c r="K86" s="33"/>
      <c r="L86" s="34"/>
      <c r="M86" s="155"/>
      <c r="N86" s="156"/>
      <c r="O86" s="54"/>
      <c r="P86" s="54"/>
      <c r="Q86" s="54"/>
      <c r="R86" s="54"/>
      <c r="S86" s="54"/>
      <c r="T86" s="55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143</v>
      </c>
      <c r="AU86" s="18" t="s">
        <v>88</v>
      </c>
    </row>
    <row r="87" spans="1:65" s="2" customFormat="1" ht="16.5" customHeight="1">
      <c r="A87" s="33"/>
      <c r="B87" s="138"/>
      <c r="C87" s="139" t="s">
        <v>88</v>
      </c>
      <c r="D87" s="139" t="s">
        <v>136</v>
      </c>
      <c r="E87" s="140" t="s">
        <v>851</v>
      </c>
      <c r="F87" s="141" t="s">
        <v>852</v>
      </c>
      <c r="G87" s="142" t="s">
        <v>783</v>
      </c>
      <c r="H87" s="143">
        <v>1</v>
      </c>
      <c r="I87" s="144"/>
      <c r="J87" s="145">
        <f>ROUND(I87*H87,2)</f>
        <v>0</v>
      </c>
      <c r="K87" s="141" t="s">
        <v>140</v>
      </c>
      <c r="L87" s="34"/>
      <c r="M87" s="146" t="s">
        <v>3</v>
      </c>
      <c r="N87" s="147" t="s">
        <v>49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848</v>
      </c>
      <c r="AT87" s="150" t="s">
        <v>136</v>
      </c>
      <c r="AU87" s="150" t="s">
        <v>88</v>
      </c>
      <c r="AY87" s="18" t="s">
        <v>134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21</v>
      </c>
      <c r="BK87" s="151">
        <f>ROUND(I87*H87,2)</f>
        <v>0</v>
      </c>
      <c r="BL87" s="18" t="s">
        <v>848</v>
      </c>
      <c r="BM87" s="150" t="s">
        <v>853</v>
      </c>
    </row>
    <row r="88" spans="1:47" s="2" customFormat="1" ht="11.25">
      <c r="A88" s="33"/>
      <c r="B88" s="34"/>
      <c r="C88" s="33"/>
      <c r="D88" s="152" t="s">
        <v>143</v>
      </c>
      <c r="E88" s="33"/>
      <c r="F88" s="153" t="s">
        <v>854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143</v>
      </c>
      <c r="AU88" s="18" t="s">
        <v>88</v>
      </c>
    </row>
    <row r="89" spans="1:65" s="2" customFormat="1" ht="16.5" customHeight="1">
      <c r="A89" s="33"/>
      <c r="B89" s="138"/>
      <c r="C89" s="139" t="s">
        <v>152</v>
      </c>
      <c r="D89" s="139" t="s">
        <v>136</v>
      </c>
      <c r="E89" s="140" t="s">
        <v>855</v>
      </c>
      <c r="F89" s="141" t="s">
        <v>856</v>
      </c>
      <c r="G89" s="142" t="s">
        <v>783</v>
      </c>
      <c r="H89" s="143">
        <v>1</v>
      </c>
      <c r="I89" s="144"/>
      <c r="J89" s="145">
        <f>ROUND(I89*H89,2)</f>
        <v>0</v>
      </c>
      <c r="K89" s="141" t="s">
        <v>140</v>
      </c>
      <c r="L89" s="34"/>
      <c r="M89" s="146" t="s">
        <v>3</v>
      </c>
      <c r="N89" s="147" t="s">
        <v>49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848</v>
      </c>
      <c r="AT89" s="150" t="s">
        <v>136</v>
      </c>
      <c r="AU89" s="150" t="s">
        <v>88</v>
      </c>
      <c r="AY89" s="18" t="s">
        <v>134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21</v>
      </c>
      <c r="BK89" s="151">
        <f>ROUND(I89*H89,2)</f>
        <v>0</v>
      </c>
      <c r="BL89" s="18" t="s">
        <v>848</v>
      </c>
      <c r="BM89" s="150" t="s">
        <v>857</v>
      </c>
    </row>
    <row r="90" spans="1:47" s="2" customFormat="1" ht="11.25">
      <c r="A90" s="33"/>
      <c r="B90" s="34"/>
      <c r="C90" s="33"/>
      <c r="D90" s="152" t="s">
        <v>143</v>
      </c>
      <c r="E90" s="33"/>
      <c r="F90" s="153" t="s">
        <v>858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143</v>
      </c>
      <c r="AU90" s="18" t="s">
        <v>88</v>
      </c>
    </row>
    <row r="91" spans="2:63" s="12" customFormat="1" ht="22.9" customHeight="1">
      <c r="B91" s="125"/>
      <c r="D91" s="126" t="s">
        <v>77</v>
      </c>
      <c r="E91" s="136" t="s">
        <v>859</v>
      </c>
      <c r="F91" s="136" t="s">
        <v>860</v>
      </c>
      <c r="I91" s="128"/>
      <c r="J91" s="137">
        <f>BK91</f>
        <v>0</v>
      </c>
      <c r="L91" s="125"/>
      <c r="M91" s="130"/>
      <c r="N91" s="131"/>
      <c r="O91" s="131"/>
      <c r="P91" s="132">
        <f>SUM(P92:P93)</f>
        <v>0</v>
      </c>
      <c r="Q91" s="131"/>
      <c r="R91" s="132">
        <f>SUM(R92:R93)</f>
        <v>0</v>
      </c>
      <c r="S91" s="131"/>
      <c r="T91" s="133">
        <f>SUM(T92:T93)</f>
        <v>0</v>
      </c>
      <c r="AR91" s="126" t="s">
        <v>163</v>
      </c>
      <c r="AT91" s="134" t="s">
        <v>77</v>
      </c>
      <c r="AU91" s="134" t="s">
        <v>21</v>
      </c>
      <c r="AY91" s="126" t="s">
        <v>134</v>
      </c>
      <c r="BK91" s="135">
        <f>SUM(BK92:BK93)</f>
        <v>0</v>
      </c>
    </row>
    <row r="92" spans="1:65" s="2" customFormat="1" ht="16.5" customHeight="1">
      <c r="A92" s="33"/>
      <c r="B92" s="138"/>
      <c r="C92" s="139" t="s">
        <v>141</v>
      </c>
      <c r="D92" s="139" t="s">
        <v>136</v>
      </c>
      <c r="E92" s="140" t="s">
        <v>861</v>
      </c>
      <c r="F92" s="141" t="s">
        <v>862</v>
      </c>
      <c r="G92" s="142" t="s">
        <v>783</v>
      </c>
      <c r="H92" s="143">
        <v>1</v>
      </c>
      <c r="I92" s="144"/>
      <c r="J92" s="145">
        <f>ROUND(I92*H92,2)</f>
        <v>0</v>
      </c>
      <c r="K92" s="141" t="s">
        <v>140</v>
      </c>
      <c r="L92" s="34"/>
      <c r="M92" s="146" t="s">
        <v>3</v>
      </c>
      <c r="N92" s="147" t="s">
        <v>49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848</v>
      </c>
      <c r="AT92" s="150" t="s">
        <v>136</v>
      </c>
      <c r="AU92" s="150" t="s">
        <v>88</v>
      </c>
      <c r="AY92" s="18" t="s">
        <v>134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21</v>
      </c>
      <c r="BK92" s="151">
        <f>ROUND(I92*H92,2)</f>
        <v>0</v>
      </c>
      <c r="BL92" s="18" t="s">
        <v>848</v>
      </c>
      <c r="BM92" s="150" t="s">
        <v>863</v>
      </c>
    </row>
    <row r="93" spans="1:47" s="2" customFormat="1" ht="11.25">
      <c r="A93" s="33"/>
      <c r="B93" s="34"/>
      <c r="C93" s="33"/>
      <c r="D93" s="152" t="s">
        <v>143</v>
      </c>
      <c r="E93" s="33"/>
      <c r="F93" s="153" t="s">
        <v>864</v>
      </c>
      <c r="G93" s="33"/>
      <c r="H93" s="33"/>
      <c r="I93" s="154"/>
      <c r="J93" s="33"/>
      <c r="K93" s="33"/>
      <c r="L93" s="34"/>
      <c r="M93" s="183"/>
      <c r="N93" s="184"/>
      <c r="O93" s="185"/>
      <c r="P93" s="185"/>
      <c r="Q93" s="185"/>
      <c r="R93" s="185"/>
      <c r="S93" s="185"/>
      <c r="T93" s="186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143</v>
      </c>
      <c r="AU93" s="18" t="s">
        <v>88</v>
      </c>
    </row>
    <row r="94" spans="1:31" s="2" customFormat="1" ht="6.95" customHeight="1">
      <c r="A94" s="33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34"/>
      <c r="M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</sheetData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012103000"/>
    <hyperlink ref="F88" r:id="rId2" display="https://podminky.urs.cz/item/CS_URS_2021_02/012203000"/>
    <hyperlink ref="F90" r:id="rId3" display="https://podminky.urs.cz/item/CS_URS_2021_02/012303000"/>
    <hyperlink ref="F93" r:id="rId4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6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6" customFormat="1" ht="45" customHeight="1">
      <c r="B3" s="206"/>
      <c r="C3" s="326" t="s">
        <v>865</v>
      </c>
      <c r="D3" s="326"/>
      <c r="E3" s="326"/>
      <c r="F3" s="326"/>
      <c r="G3" s="326"/>
      <c r="H3" s="326"/>
      <c r="I3" s="326"/>
      <c r="J3" s="326"/>
      <c r="K3" s="207"/>
    </row>
    <row r="4" spans="2:11" s="1" customFormat="1" ht="25.5" customHeight="1">
      <c r="B4" s="208"/>
      <c r="C4" s="331" t="s">
        <v>866</v>
      </c>
      <c r="D4" s="331"/>
      <c r="E4" s="331"/>
      <c r="F4" s="331"/>
      <c r="G4" s="331"/>
      <c r="H4" s="331"/>
      <c r="I4" s="331"/>
      <c r="J4" s="331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0" t="s">
        <v>867</v>
      </c>
      <c r="D6" s="330"/>
      <c r="E6" s="330"/>
      <c r="F6" s="330"/>
      <c r="G6" s="330"/>
      <c r="H6" s="330"/>
      <c r="I6" s="330"/>
      <c r="J6" s="330"/>
      <c r="K6" s="209"/>
    </row>
    <row r="7" spans="2:11" s="1" customFormat="1" ht="15" customHeight="1">
      <c r="B7" s="212"/>
      <c r="C7" s="330" t="s">
        <v>868</v>
      </c>
      <c r="D7" s="330"/>
      <c r="E7" s="330"/>
      <c r="F7" s="330"/>
      <c r="G7" s="330"/>
      <c r="H7" s="330"/>
      <c r="I7" s="330"/>
      <c r="J7" s="330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0" t="s">
        <v>869</v>
      </c>
      <c r="D9" s="330"/>
      <c r="E9" s="330"/>
      <c r="F9" s="330"/>
      <c r="G9" s="330"/>
      <c r="H9" s="330"/>
      <c r="I9" s="330"/>
      <c r="J9" s="330"/>
      <c r="K9" s="209"/>
    </row>
    <row r="10" spans="2:11" s="1" customFormat="1" ht="15" customHeight="1">
      <c r="B10" s="212"/>
      <c r="C10" s="211"/>
      <c r="D10" s="330" t="s">
        <v>870</v>
      </c>
      <c r="E10" s="330"/>
      <c r="F10" s="330"/>
      <c r="G10" s="330"/>
      <c r="H10" s="330"/>
      <c r="I10" s="330"/>
      <c r="J10" s="330"/>
      <c r="K10" s="209"/>
    </row>
    <row r="11" spans="2:11" s="1" customFormat="1" ht="15" customHeight="1">
      <c r="B11" s="212"/>
      <c r="C11" s="213"/>
      <c r="D11" s="330" t="s">
        <v>871</v>
      </c>
      <c r="E11" s="330"/>
      <c r="F11" s="330"/>
      <c r="G11" s="330"/>
      <c r="H11" s="330"/>
      <c r="I11" s="330"/>
      <c r="J11" s="330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872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0" t="s">
        <v>873</v>
      </c>
      <c r="E15" s="330"/>
      <c r="F15" s="330"/>
      <c r="G15" s="330"/>
      <c r="H15" s="330"/>
      <c r="I15" s="330"/>
      <c r="J15" s="330"/>
      <c r="K15" s="209"/>
    </row>
    <row r="16" spans="2:11" s="1" customFormat="1" ht="15" customHeight="1">
      <c r="B16" s="212"/>
      <c r="C16" s="213"/>
      <c r="D16" s="330" t="s">
        <v>874</v>
      </c>
      <c r="E16" s="330"/>
      <c r="F16" s="330"/>
      <c r="G16" s="330"/>
      <c r="H16" s="330"/>
      <c r="I16" s="330"/>
      <c r="J16" s="330"/>
      <c r="K16" s="209"/>
    </row>
    <row r="17" spans="2:11" s="1" customFormat="1" ht="15" customHeight="1">
      <c r="B17" s="212"/>
      <c r="C17" s="213"/>
      <c r="D17" s="330" t="s">
        <v>875</v>
      </c>
      <c r="E17" s="330"/>
      <c r="F17" s="330"/>
      <c r="G17" s="330"/>
      <c r="H17" s="330"/>
      <c r="I17" s="330"/>
      <c r="J17" s="330"/>
      <c r="K17" s="209"/>
    </row>
    <row r="18" spans="2:11" s="1" customFormat="1" ht="15" customHeight="1">
      <c r="B18" s="212"/>
      <c r="C18" s="213"/>
      <c r="D18" s="213"/>
      <c r="E18" s="215" t="s">
        <v>85</v>
      </c>
      <c r="F18" s="330" t="s">
        <v>876</v>
      </c>
      <c r="G18" s="330"/>
      <c r="H18" s="330"/>
      <c r="I18" s="330"/>
      <c r="J18" s="330"/>
      <c r="K18" s="209"/>
    </row>
    <row r="19" spans="2:11" s="1" customFormat="1" ht="15" customHeight="1">
      <c r="B19" s="212"/>
      <c r="C19" s="213"/>
      <c r="D19" s="213"/>
      <c r="E19" s="215" t="s">
        <v>877</v>
      </c>
      <c r="F19" s="330" t="s">
        <v>878</v>
      </c>
      <c r="G19" s="330"/>
      <c r="H19" s="330"/>
      <c r="I19" s="330"/>
      <c r="J19" s="330"/>
      <c r="K19" s="209"/>
    </row>
    <row r="20" spans="2:11" s="1" customFormat="1" ht="15" customHeight="1">
      <c r="B20" s="212"/>
      <c r="C20" s="213"/>
      <c r="D20" s="213"/>
      <c r="E20" s="215" t="s">
        <v>879</v>
      </c>
      <c r="F20" s="330" t="s">
        <v>880</v>
      </c>
      <c r="G20" s="330"/>
      <c r="H20" s="330"/>
      <c r="I20" s="330"/>
      <c r="J20" s="330"/>
      <c r="K20" s="209"/>
    </row>
    <row r="21" spans="2:11" s="1" customFormat="1" ht="15" customHeight="1">
      <c r="B21" s="212"/>
      <c r="C21" s="213"/>
      <c r="D21" s="213"/>
      <c r="E21" s="215" t="s">
        <v>881</v>
      </c>
      <c r="F21" s="330" t="s">
        <v>882</v>
      </c>
      <c r="G21" s="330"/>
      <c r="H21" s="330"/>
      <c r="I21" s="330"/>
      <c r="J21" s="330"/>
      <c r="K21" s="209"/>
    </row>
    <row r="22" spans="2:11" s="1" customFormat="1" ht="15" customHeight="1">
      <c r="B22" s="212"/>
      <c r="C22" s="213"/>
      <c r="D22" s="213"/>
      <c r="E22" s="215" t="s">
        <v>883</v>
      </c>
      <c r="F22" s="330" t="s">
        <v>884</v>
      </c>
      <c r="G22" s="330"/>
      <c r="H22" s="330"/>
      <c r="I22" s="330"/>
      <c r="J22" s="330"/>
      <c r="K22" s="209"/>
    </row>
    <row r="23" spans="2:11" s="1" customFormat="1" ht="15" customHeight="1">
      <c r="B23" s="212"/>
      <c r="C23" s="213"/>
      <c r="D23" s="213"/>
      <c r="E23" s="215" t="s">
        <v>885</v>
      </c>
      <c r="F23" s="330" t="s">
        <v>886</v>
      </c>
      <c r="G23" s="330"/>
      <c r="H23" s="330"/>
      <c r="I23" s="330"/>
      <c r="J23" s="330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0" t="s">
        <v>887</v>
      </c>
      <c r="D25" s="330"/>
      <c r="E25" s="330"/>
      <c r="F25" s="330"/>
      <c r="G25" s="330"/>
      <c r="H25" s="330"/>
      <c r="I25" s="330"/>
      <c r="J25" s="330"/>
      <c r="K25" s="209"/>
    </row>
    <row r="26" spans="2:11" s="1" customFormat="1" ht="15" customHeight="1">
      <c r="B26" s="212"/>
      <c r="C26" s="330" t="s">
        <v>888</v>
      </c>
      <c r="D26" s="330"/>
      <c r="E26" s="330"/>
      <c r="F26" s="330"/>
      <c r="G26" s="330"/>
      <c r="H26" s="330"/>
      <c r="I26" s="330"/>
      <c r="J26" s="330"/>
      <c r="K26" s="209"/>
    </row>
    <row r="27" spans="2:11" s="1" customFormat="1" ht="15" customHeight="1">
      <c r="B27" s="212"/>
      <c r="C27" s="211"/>
      <c r="D27" s="330" t="s">
        <v>889</v>
      </c>
      <c r="E27" s="330"/>
      <c r="F27" s="330"/>
      <c r="G27" s="330"/>
      <c r="H27" s="330"/>
      <c r="I27" s="330"/>
      <c r="J27" s="330"/>
      <c r="K27" s="209"/>
    </row>
    <row r="28" spans="2:11" s="1" customFormat="1" ht="15" customHeight="1">
      <c r="B28" s="212"/>
      <c r="C28" s="213"/>
      <c r="D28" s="330" t="s">
        <v>890</v>
      </c>
      <c r="E28" s="330"/>
      <c r="F28" s="330"/>
      <c r="G28" s="330"/>
      <c r="H28" s="330"/>
      <c r="I28" s="330"/>
      <c r="J28" s="330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0" t="s">
        <v>891</v>
      </c>
      <c r="E30" s="330"/>
      <c r="F30" s="330"/>
      <c r="G30" s="330"/>
      <c r="H30" s="330"/>
      <c r="I30" s="330"/>
      <c r="J30" s="330"/>
      <c r="K30" s="209"/>
    </row>
    <row r="31" spans="2:11" s="1" customFormat="1" ht="15" customHeight="1">
      <c r="B31" s="212"/>
      <c r="C31" s="213"/>
      <c r="D31" s="330" t="s">
        <v>892</v>
      </c>
      <c r="E31" s="330"/>
      <c r="F31" s="330"/>
      <c r="G31" s="330"/>
      <c r="H31" s="330"/>
      <c r="I31" s="330"/>
      <c r="J31" s="330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0" t="s">
        <v>893</v>
      </c>
      <c r="E33" s="330"/>
      <c r="F33" s="330"/>
      <c r="G33" s="330"/>
      <c r="H33" s="330"/>
      <c r="I33" s="330"/>
      <c r="J33" s="330"/>
      <c r="K33" s="209"/>
    </row>
    <row r="34" spans="2:11" s="1" customFormat="1" ht="15" customHeight="1">
      <c r="B34" s="212"/>
      <c r="C34" s="213"/>
      <c r="D34" s="330" t="s">
        <v>894</v>
      </c>
      <c r="E34" s="330"/>
      <c r="F34" s="330"/>
      <c r="G34" s="330"/>
      <c r="H34" s="330"/>
      <c r="I34" s="330"/>
      <c r="J34" s="330"/>
      <c r="K34" s="209"/>
    </row>
    <row r="35" spans="2:11" s="1" customFormat="1" ht="15" customHeight="1">
      <c r="B35" s="212"/>
      <c r="C35" s="213"/>
      <c r="D35" s="330" t="s">
        <v>895</v>
      </c>
      <c r="E35" s="330"/>
      <c r="F35" s="330"/>
      <c r="G35" s="330"/>
      <c r="H35" s="330"/>
      <c r="I35" s="330"/>
      <c r="J35" s="330"/>
      <c r="K35" s="209"/>
    </row>
    <row r="36" spans="2:11" s="1" customFormat="1" ht="15" customHeight="1">
      <c r="B36" s="212"/>
      <c r="C36" s="213"/>
      <c r="D36" s="211"/>
      <c r="E36" s="214" t="s">
        <v>120</v>
      </c>
      <c r="F36" s="211"/>
      <c r="G36" s="330" t="s">
        <v>896</v>
      </c>
      <c r="H36" s="330"/>
      <c r="I36" s="330"/>
      <c r="J36" s="330"/>
      <c r="K36" s="209"/>
    </row>
    <row r="37" spans="2:11" s="1" customFormat="1" ht="30.75" customHeight="1">
      <c r="B37" s="212"/>
      <c r="C37" s="213"/>
      <c r="D37" s="211"/>
      <c r="E37" s="214" t="s">
        <v>897</v>
      </c>
      <c r="F37" s="211"/>
      <c r="G37" s="330" t="s">
        <v>898</v>
      </c>
      <c r="H37" s="330"/>
      <c r="I37" s="330"/>
      <c r="J37" s="330"/>
      <c r="K37" s="209"/>
    </row>
    <row r="38" spans="2:11" s="1" customFormat="1" ht="15" customHeight="1">
      <c r="B38" s="212"/>
      <c r="C38" s="213"/>
      <c r="D38" s="211"/>
      <c r="E38" s="214" t="s">
        <v>59</v>
      </c>
      <c r="F38" s="211"/>
      <c r="G38" s="330" t="s">
        <v>899</v>
      </c>
      <c r="H38" s="330"/>
      <c r="I38" s="330"/>
      <c r="J38" s="330"/>
      <c r="K38" s="209"/>
    </row>
    <row r="39" spans="2:11" s="1" customFormat="1" ht="15" customHeight="1">
      <c r="B39" s="212"/>
      <c r="C39" s="213"/>
      <c r="D39" s="211"/>
      <c r="E39" s="214" t="s">
        <v>60</v>
      </c>
      <c r="F39" s="211"/>
      <c r="G39" s="330" t="s">
        <v>900</v>
      </c>
      <c r="H39" s="330"/>
      <c r="I39" s="330"/>
      <c r="J39" s="330"/>
      <c r="K39" s="209"/>
    </row>
    <row r="40" spans="2:11" s="1" customFormat="1" ht="15" customHeight="1">
      <c r="B40" s="212"/>
      <c r="C40" s="213"/>
      <c r="D40" s="211"/>
      <c r="E40" s="214" t="s">
        <v>121</v>
      </c>
      <c r="F40" s="211"/>
      <c r="G40" s="330" t="s">
        <v>901</v>
      </c>
      <c r="H40" s="330"/>
      <c r="I40" s="330"/>
      <c r="J40" s="330"/>
      <c r="K40" s="209"/>
    </row>
    <row r="41" spans="2:11" s="1" customFormat="1" ht="15" customHeight="1">
      <c r="B41" s="212"/>
      <c r="C41" s="213"/>
      <c r="D41" s="211"/>
      <c r="E41" s="214" t="s">
        <v>122</v>
      </c>
      <c r="F41" s="211"/>
      <c r="G41" s="330" t="s">
        <v>902</v>
      </c>
      <c r="H41" s="330"/>
      <c r="I41" s="330"/>
      <c r="J41" s="330"/>
      <c r="K41" s="209"/>
    </row>
    <row r="42" spans="2:11" s="1" customFormat="1" ht="15" customHeight="1">
      <c r="B42" s="212"/>
      <c r="C42" s="213"/>
      <c r="D42" s="211"/>
      <c r="E42" s="214" t="s">
        <v>903</v>
      </c>
      <c r="F42" s="211"/>
      <c r="G42" s="330" t="s">
        <v>904</v>
      </c>
      <c r="H42" s="330"/>
      <c r="I42" s="330"/>
      <c r="J42" s="330"/>
      <c r="K42" s="209"/>
    </row>
    <row r="43" spans="2:11" s="1" customFormat="1" ht="15" customHeight="1">
      <c r="B43" s="212"/>
      <c r="C43" s="213"/>
      <c r="D43" s="211"/>
      <c r="E43" s="214"/>
      <c r="F43" s="211"/>
      <c r="G43" s="330" t="s">
        <v>905</v>
      </c>
      <c r="H43" s="330"/>
      <c r="I43" s="330"/>
      <c r="J43" s="330"/>
      <c r="K43" s="209"/>
    </row>
    <row r="44" spans="2:11" s="1" customFormat="1" ht="15" customHeight="1">
      <c r="B44" s="212"/>
      <c r="C44" s="213"/>
      <c r="D44" s="211"/>
      <c r="E44" s="214" t="s">
        <v>906</v>
      </c>
      <c r="F44" s="211"/>
      <c r="G44" s="330" t="s">
        <v>907</v>
      </c>
      <c r="H44" s="330"/>
      <c r="I44" s="330"/>
      <c r="J44" s="330"/>
      <c r="K44" s="209"/>
    </row>
    <row r="45" spans="2:11" s="1" customFormat="1" ht="15" customHeight="1">
      <c r="B45" s="212"/>
      <c r="C45" s="213"/>
      <c r="D45" s="211"/>
      <c r="E45" s="214" t="s">
        <v>124</v>
      </c>
      <c r="F45" s="211"/>
      <c r="G45" s="330" t="s">
        <v>908</v>
      </c>
      <c r="H45" s="330"/>
      <c r="I45" s="330"/>
      <c r="J45" s="330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0" t="s">
        <v>909</v>
      </c>
      <c r="E47" s="330"/>
      <c r="F47" s="330"/>
      <c r="G47" s="330"/>
      <c r="H47" s="330"/>
      <c r="I47" s="330"/>
      <c r="J47" s="330"/>
      <c r="K47" s="209"/>
    </row>
    <row r="48" spans="2:11" s="1" customFormat="1" ht="15" customHeight="1">
      <c r="B48" s="212"/>
      <c r="C48" s="213"/>
      <c r="D48" s="213"/>
      <c r="E48" s="330" t="s">
        <v>910</v>
      </c>
      <c r="F48" s="330"/>
      <c r="G48" s="330"/>
      <c r="H48" s="330"/>
      <c r="I48" s="330"/>
      <c r="J48" s="330"/>
      <c r="K48" s="209"/>
    </row>
    <row r="49" spans="2:11" s="1" customFormat="1" ht="15" customHeight="1">
      <c r="B49" s="212"/>
      <c r="C49" s="213"/>
      <c r="D49" s="213"/>
      <c r="E49" s="330" t="s">
        <v>911</v>
      </c>
      <c r="F49" s="330"/>
      <c r="G49" s="330"/>
      <c r="H49" s="330"/>
      <c r="I49" s="330"/>
      <c r="J49" s="330"/>
      <c r="K49" s="209"/>
    </row>
    <row r="50" spans="2:11" s="1" customFormat="1" ht="15" customHeight="1">
      <c r="B50" s="212"/>
      <c r="C50" s="213"/>
      <c r="D50" s="213"/>
      <c r="E50" s="330" t="s">
        <v>912</v>
      </c>
      <c r="F50" s="330"/>
      <c r="G50" s="330"/>
      <c r="H50" s="330"/>
      <c r="I50" s="330"/>
      <c r="J50" s="330"/>
      <c r="K50" s="209"/>
    </row>
    <row r="51" spans="2:11" s="1" customFormat="1" ht="15" customHeight="1">
      <c r="B51" s="212"/>
      <c r="C51" s="213"/>
      <c r="D51" s="330" t="s">
        <v>913</v>
      </c>
      <c r="E51" s="330"/>
      <c r="F51" s="330"/>
      <c r="G51" s="330"/>
      <c r="H51" s="330"/>
      <c r="I51" s="330"/>
      <c r="J51" s="330"/>
      <c r="K51" s="209"/>
    </row>
    <row r="52" spans="2:11" s="1" customFormat="1" ht="25.5" customHeight="1">
      <c r="B52" s="208"/>
      <c r="C52" s="331" t="s">
        <v>914</v>
      </c>
      <c r="D52" s="331"/>
      <c r="E52" s="331"/>
      <c r="F52" s="331"/>
      <c r="G52" s="331"/>
      <c r="H52" s="331"/>
      <c r="I52" s="331"/>
      <c r="J52" s="331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0" t="s">
        <v>915</v>
      </c>
      <c r="D54" s="330"/>
      <c r="E54" s="330"/>
      <c r="F54" s="330"/>
      <c r="G54" s="330"/>
      <c r="H54" s="330"/>
      <c r="I54" s="330"/>
      <c r="J54" s="330"/>
      <c r="K54" s="209"/>
    </row>
    <row r="55" spans="2:11" s="1" customFormat="1" ht="15" customHeight="1">
      <c r="B55" s="208"/>
      <c r="C55" s="330" t="s">
        <v>916</v>
      </c>
      <c r="D55" s="330"/>
      <c r="E55" s="330"/>
      <c r="F55" s="330"/>
      <c r="G55" s="330"/>
      <c r="H55" s="330"/>
      <c r="I55" s="330"/>
      <c r="J55" s="330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0" t="s">
        <v>917</v>
      </c>
      <c r="D57" s="330"/>
      <c r="E57" s="330"/>
      <c r="F57" s="330"/>
      <c r="G57" s="330"/>
      <c r="H57" s="330"/>
      <c r="I57" s="330"/>
      <c r="J57" s="330"/>
      <c r="K57" s="209"/>
    </row>
    <row r="58" spans="2:11" s="1" customFormat="1" ht="15" customHeight="1">
      <c r="B58" s="208"/>
      <c r="C58" s="213"/>
      <c r="D58" s="330" t="s">
        <v>918</v>
      </c>
      <c r="E58" s="330"/>
      <c r="F58" s="330"/>
      <c r="G58" s="330"/>
      <c r="H58" s="330"/>
      <c r="I58" s="330"/>
      <c r="J58" s="330"/>
      <c r="K58" s="209"/>
    </row>
    <row r="59" spans="2:11" s="1" customFormat="1" ht="15" customHeight="1">
      <c r="B59" s="208"/>
      <c r="C59" s="213"/>
      <c r="D59" s="330" t="s">
        <v>919</v>
      </c>
      <c r="E59" s="330"/>
      <c r="F59" s="330"/>
      <c r="G59" s="330"/>
      <c r="H59" s="330"/>
      <c r="I59" s="330"/>
      <c r="J59" s="330"/>
      <c r="K59" s="209"/>
    </row>
    <row r="60" spans="2:11" s="1" customFormat="1" ht="15" customHeight="1">
      <c r="B60" s="208"/>
      <c r="C60" s="213"/>
      <c r="D60" s="330" t="s">
        <v>920</v>
      </c>
      <c r="E60" s="330"/>
      <c r="F60" s="330"/>
      <c r="G60" s="330"/>
      <c r="H60" s="330"/>
      <c r="I60" s="330"/>
      <c r="J60" s="330"/>
      <c r="K60" s="209"/>
    </row>
    <row r="61" spans="2:11" s="1" customFormat="1" ht="15" customHeight="1">
      <c r="B61" s="208"/>
      <c r="C61" s="213"/>
      <c r="D61" s="330" t="s">
        <v>921</v>
      </c>
      <c r="E61" s="330"/>
      <c r="F61" s="330"/>
      <c r="G61" s="330"/>
      <c r="H61" s="330"/>
      <c r="I61" s="330"/>
      <c r="J61" s="330"/>
      <c r="K61" s="209"/>
    </row>
    <row r="62" spans="2:11" s="1" customFormat="1" ht="15" customHeight="1">
      <c r="B62" s="208"/>
      <c r="C62" s="213"/>
      <c r="D62" s="332" t="s">
        <v>922</v>
      </c>
      <c r="E62" s="332"/>
      <c r="F62" s="332"/>
      <c r="G62" s="332"/>
      <c r="H62" s="332"/>
      <c r="I62" s="332"/>
      <c r="J62" s="332"/>
      <c r="K62" s="209"/>
    </row>
    <row r="63" spans="2:11" s="1" customFormat="1" ht="15" customHeight="1">
      <c r="B63" s="208"/>
      <c r="C63" s="213"/>
      <c r="D63" s="330" t="s">
        <v>923</v>
      </c>
      <c r="E63" s="330"/>
      <c r="F63" s="330"/>
      <c r="G63" s="330"/>
      <c r="H63" s="330"/>
      <c r="I63" s="330"/>
      <c r="J63" s="330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0" t="s">
        <v>924</v>
      </c>
      <c r="E65" s="330"/>
      <c r="F65" s="330"/>
      <c r="G65" s="330"/>
      <c r="H65" s="330"/>
      <c r="I65" s="330"/>
      <c r="J65" s="330"/>
      <c r="K65" s="209"/>
    </row>
    <row r="66" spans="2:11" s="1" customFormat="1" ht="15" customHeight="1">
      <c r="B66" s="208"/>
      <c r="C66" s="213"/>
      <c r="D66" s="332" t="s">
        <v>925</v>
      </c>
      <c r="E66" s="332"/>
      <c r="F66" s="332"/>
      <c r="G66" s="332"/>
      <c r="H66" s="332"/>
      <c r="I66" s="332"/>
      <c r="J66" s="332"/>
      <c r="K66" s="209"/>
    </row>
    <row r="67" spans="2:11" s="1" customFormat="1" ht="15" customHeight="1">
      <c r="B67" s="208"/>
      <c r="C67" s="213"/>
      <c r="D67" s="330" t="s">
        <v>926</v>
      </c>
      <c r="E67" s="330"/>
      <c r="F67" s="330"/>
      <c r="G67" s="330"/>
      <c r="H67" s="330"/>
      <c r="I67" s="330"/>
      <c r="J67" s="330"/>
      <c r="K67" s="209"/>
    </row>
    <row r="68" spans="2:11" s="1" customFormat="1" ht="15" customHeight="1">
      <c r="B68" s="208"/>
      <c r="C68" s="213"/>
      <c r="D68" s="330" t="s">
        <v>927</v>
      </c>
      <c r="E68" s="330"/>
      <c r="F68" s="330"/>
      <c r="G68" s="330"/>
      <c r="H68" s="330"/>
      <c r="I68" s="330"/>
      <c r="J68" s="330"/>
      <c r="K68" s="209"/>
    </row>
    <row r="69" spans="2:11" s="1" customFormat="1" ht="15" customHeight="1">
      <c r="B69" s="208"/>
      <c r="C69" s="213"/>
      <c r="D69" s="330" t="s">
        <v>928</v>
      </c>
      <c r="E69" s="330"/>
      <c r="F69" s="330"/>
      <c r="G69" s="330"/>
      <c r="H69" s="330"/>
      <c r="I69" s="330"/>
      <c r="J69" s="330"/>
      <c r="K69" s="209"/>
    </row>
    <row r="70" spans="2:11" s="1" customFormat="1" ht="15" customHeight="1">
      <c r="B70" s="208"/>
      <c r="C70" s="213"/>
      <c r="D70" s="330" t="s">
        <v>929</v>
      </c>
      <c r="E70" s="330"/>
      <c r="F70" s="330"/>
      <c r="G70" s="330"/>
      <c r="H70" s="330"/>
      <c r="I70" s="330"/>
      <c r="J70" s="330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5" t="s">
        <v>930</v>
      </c>
      <c r="D75" s="325"/>
      <c r="E75" s="325"/>
      <c r="F75" s="325"/>
      <c r="G75" s="325"/>
      <c r="H75" s="325"/>
      <c r="I75" s="325"/>
      <c r="J75" s="325"/>
      <c r="K75" s="226"/>
    </row>
    <row r="76" spans="2:11" s="1" customFormat="1" ht="17.25" customHeight="1">
      <c r="B76" s="225"/>
      <c r="C76" s="227" t="s">
        <v>931</v>
      </c>
      <c r="D76" s="227"/>
      <c r="E76" s="227"/>
      <c r="F76" s="227" t="s">
        <v>932</v>
      </c>
      <c r="G76" s="228"/>
      <c r="H76" s="227" t="s">
        <v>60</v>
      </c>
      <c r="I76" s="227" t="s">
        <v>63</v>
      </c>
      <c r="J76" s="227" t="s">
        <v>933</v>
      </c>
      <c r="K76" s="226"/>
    </row>
    <row r="77" spans="2:11" s="1" customFormat="1" ht="17.25" customHeight="1">
      <c r="B77" s="225"/>
      <c r="C77" s="229" t="s">
        <v>934</v>
      </c>
      <c r="D77" s="229"/>
      <c r="E77" s="229"/>
      <c r="F77" s="230" t="s">
        <v>935</v>
      </c>
      <c r="G77" s="231"/>
      <c r="H77" s="229"/>
      <c r="I77" s="229"/>
      <c r="J77" s="229" t="s">
        <v>936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59</v>
      </c>
      <c r="D79" s="234"/>
      <c r="E79" s="234"/>
      <c r="F79" s="235" t="s">
        <v>937</v>
      </c>
      <c r="G79" s="236"/>
      <c r="H79" s="214" t="s">
        <v>938</v>
      </c>
      <c r="I79" s="214" t="s">
        <v>939</v>
      </c>
      <c r="J79" s="214">
        <v>20</v>
      </c>
      <c r="K79" s="226"/>
    </row>
    <row r="80" spans="2:11" s="1" customFormat="1" ht="15" customHeight="1">
      <c r="B80" s="225"/>
      <c r="C80" s="214" t="s">
        <v>940</v>
      </c>
      <c r="D80" s="214"/>
      <c r="E80" s="214"/>
      <c r="F80" s="235" t="s">
        <v>937</v>
      </c>
      <c r="G80" s="236"/>
      <c r="H80" s="214" t="s">
        <v>941</v>
      </c>
      <c r="I80" s="214" t="s">
        <v>939</v>
      </c>
      <c r="J80" s="214">
        <v>120</v>
      </c>
      <c r="K80" s="226"/>
    </row>
    <row r="81" spans="2:11" s="1" customFormat="1" ht="15" customHeight="1">
      <c r="B81" s="237"/>
      <c r="C81" s="214" t="s">
        <v>942</v>
      </c>
      <c r="D81" s="214"/>
      <c r="E81" s="214"/>
      <c r="F81" s="235" t="s">
        <v>943</v>
      </c>
      <c r="G81" s="236"/>
      <c r="H81" s="214" t="s">
        <v>944</v>
      </c>
      <c r="I81" s="214" t="s">
        <v>939</v>
      </c>
      <c r="J81" s="214">
        <v>50</v>
      </c>
      <c r="K81" s="226"/>
    </row>
    <row r="82" spans="2:11" s="1" customFormat="1" ht="15" customHeight="1">
      <c r="B82" s="237"/>
      <c r="C82" s="214" t="s">
        <v>945</v>
      </c>
      <c r="D82" s="214"/>
      <c r="E82" s="214"/>
      <c r="F82" s="235" t="s">
        <v>937</v>
      </c>
      <c r="G82" s="236"/>
      <c r="H82" s="214" t="s">
        <v>946</v>
      </c>
      <c r="I82" s="214" t="s">
        <v>947</v>
      </c>
      <c r="J82" s="214"/>
      <c r="K82" s="226"/>
    </row>
    <row r="83" spans="2:11" s="1" customFormat="1" ht="15" customHeight="1">
      <c r="B83" s="237"/>
      <c r="C83" s="238" t="s">
        <v>948</v>
      </c>
      <c r="D83" s="238"/>
      <c r="E83" s="238"/>
      <c r="F83" s="239" t="s">
        <v>943</v>
      </c>
      <c r="G83" s="238"/>
      <c r="H83" s="238" t="s">
        <v>949</v>
      </c>
      <c r="I83" s="238" t="s">
        <v>939</v>
      </c>
      <c r="J83" s="238">
        <v>15</v>
      </c>
      <c r="K83" s="226"/>
    </row>
    <row r="84" spans="2:11" s="1" customFormat="1" ht="15" customHeight="1">
      <c r="B84" s="237"/>
      <c r="C84" s="238" t="s">
        <v>950</v>
      </c>
      <c r="D84" s="238"/>
      <c r="E84" s="238"/>
      <c r="F84" s="239" t="s">
        <v>943</v>
      </c>
      <c r="G84" s="238"/>
      <c r="H84" s="238" t="s">
        <v>951</v>
      </c>
      <c r="I84" s="238" t="s">
        <v>939</v>
      </c>
      <c r="J84" s="238">
        <v>15</v>
      </c>
      <c r="K84" s="226"/>
    </row>
    <row r="85" spans="2:11" s="1" customFormat="1" ht="15" customHeight="1">
      <c r="B85" s="237"/>
      <c r="C85" s="238" t="s">
        <v>952</v>
      </c>
      <c r="D85" s="238"/>
      <c r="E85" s="238"/>
      <c r="F85" s="239" t="s">
        <v>943</v>
      </c>
      <c r="G85" s="238"/>
      <c r="H85" s="238" t="s">
        <v>953</v>
      </c>
      <c r="I85" s="238" t="s">
        <v>939</v>
      </c>
      <c r="J85" s="238">
        <v>20</v>
      </c>
      <c r="K85" s="226"/>
    </row>
    <row r="86" spans="2:11" s="1" customFormat="1" ht="15" customHeight="1">
      <c r="B86" s="237"/>
      <c r="C86" s="238" t="s">
        <v>954</v>
      </c>
      <c r="D86" s="238"/>
      <c r="E86" s="238"/>
      <c r="F86" s="239" t="s">
        <v>943</v>
      </c>
      <c r="G86" s="238"/>
      <c r="H86" s="238" t="s">
        <v>955</v>
      </c>
      <c r="I86" s="238" t="s">
        <v>939</v>
      </c>
      <c r="J86" s="238">
        <v>20</v>
      </c>
      <c r="K86" s="226"/>
    </row>
    <row r="87" spans="2:11" s="1" customFormat="1" ht="15" customHeight="1">
      <c r="B87" s="237"/>
      <c r="C87" s="214" t="s">
        <v>956</v>
      </c>
      <c r="D87" s="214"/>
      <c r="E87" s="214"/>
      <c r="F87" s="235" t="s">
        <v>943</v>
      </c>
      <c r="G87" s="236"/>
      <c r="H87" s="214" t="s">
        <v>957</v>
      </c>
      <c r="I87" s="214" t="s">
        <v>939</v>
      </c>
      <c r="J87" s="214">
        <v>50</v>
      </c>
      <c r="K87" s="226"/>
    </row>
    <row r="88" spans="2:11" s="1" customFormat="1" ht="15" customHeight="1">
      <c r="B88" s="237"/>
      <c r="C88" s="214" t="s">
        <v>958</v>
      </c>
      <c r="D88" s="214"/>
      <c r="E88" s="214"/>
      <c r="F88" s="235" t="s">
        <v>943</v>
      </c>
      <c r="G88" s="236"/>
      <c r="H88" s="214" t="s">
        <v>959</v>
      </c>
      <c r="I88" s="214" t="s">
        <v>939</v>
      </c>
      <c r="J88" s="214">
        <v>20</v>
      </c>
      <c r="K88" s="226"/>
    </row>
    <row r="89" spans="2:11" s="1" customFormat="1" ht="15" customHeight="1">
      <c r="B89" s="237"/>
      <c r="C89" s="214" t="s">
        <v>960</v>
      </c>
      <c r="D89" s="214"/>
      <c r="E89" s="214"/>
      <c r="F89" s="235" t="s">
        <v>943</v>
      </c>
      <c r="G89" s="236"/>
      <c r="H89" s="214" t="s">
        <v>961</v>
      </c>
      <c r="I89" s="214" t="s">
        <v>939</v>
      </c>
      <c r="J89" s="214">
        <v>20</v>
      </c>
      <c r="K89" s="226"/>
    </row>
    <row r="90" spans="2:11" s="1" customFormat="1" ht="15" customHeight="1">
      <c r="B90" s="237"/>
      <c r="C90" s="214" t="s">
        <v>962</v>
      </c>
      <c r="D90" s="214"/>
      <c r="E90" s="214"/>
      <c r="F90" s="235" t="s">
        <v>943</v>
      </c>
      <c r="G90" s="236"/>
      <c r="H90" s="214" t="s">
        <v>963</v>
      </c>
      <c r="I90" s="214" t="s">
        <v>939</v>
      </c>
      <c r="J90" s="214">
        <v>50</v>
      </c>
      <c r="K90" s="226"/>
    </row>
    <row r="91" spans="2:11" s="1" customFormat="1" ht="15" customHeight="1">
      <c r="B91" s="237"/>
      <c r="C91" s="214" t="s">
        <v>964</v>
      </c>
      <c r="D91" s="214"/>
      <c r="E91" s="214"/>
      <c r="F91" s="235" t="s">
        <v>943</v>
      </c>
      <c r="G91" s="236"/>
      <c r="H91" s="214" t="s">
        <v>964</v>
      </c>
      <c r="I91" s="214" t="s">
        <v>939</v>
      </c>
      <c r="J91" s="214">
        <v>50</v>
      </c>
      <c r="K91" s="226"/>
    </row>
    <row r="92" spans="2:11" s="1" customFormat="1" ht="15" customHeight="1">
      <c r="B92" s="237"/>
      <c r="C92" s="214" t="s">
        <v>965</v>
      </c>
      <c r="D92" s="214"/>
      <c r="E92" s="214"/>
      <c r="F92" s="235" t="s">
        <v>943</v>
      </c>
      <c r="G92" s="236"/>
      <c r="H92" s="214" t="s">
        <v>966</v>
      </c>
      <c r="I92" s="214" t="s">
        <v>939</v>
      </c>
      <c r="J92" s="214">
        <v>255</v>
      </c>
      <c r="K92" s="226"/>
    </row>
    <row r="93" spans="2:11" s="1" customFormat="1" ht="15" customHeight="1">
      <c r="B93" s="237"/>
      <c r="C93" s="214" t="s">
        <v>967</v>
      </c>
      <c r="D93" s="214"/>
      <c r="E93" s="214"/>
      <c r="F93" s="235" t="s">
        <v>937</v>
      </c>
      <c r="G93" s="236"/>
      <c r="H93" s="214" t="s">
        <v>968</v>
      </c>
      <c r="I93" s="214" t="s">
        <v>969</v>
      </c>
      <c r="J93" s="214"/>
      <c r="K93" s="226"/>
    </row>
    <row r="94" spans="2:11" s="1" customFormat="1" ht="15" customHeight="1">
      <c r="B94" s="237"/>
      <c r="C94" s="214" t="s">
        <v>970</v>
      </c>
      <c r="D94" s="214"/>
      <c r="E94" s="214"/>
      <c r="F94" s="235" t="s">
        <v>937</v>
      </c>
      <c r="G94" s="236"/>
      <c r="H94" s="214" t="s">
        <v>971</v>
      </c>
      <c r="I94" s="214" t="s">
        <v>972</v>
      </c>
      <c r="J94" s="214"/>
      <c r="K94" s="226"/>
    </row>
    <row r="95" spans="2:11" s="1" customFormat="1" ht="15" customHeight="1">
      <c r="B95" s="237"/>
      <c r="C95" s="214" t="s">
        <v>973</v>
      </c>
      <c r="D95" s="214"/>
      <c r="E95" s="214"/>
      <c r="F95" s="235" t="s">
        <v>937</v>
      </c>
      <c r="G95" s="236"/>
      <c r="H95" s="214" t="s">
        <v>973</v>
      </c>
      <c r="I95" s="214" t="s">
        <v>972</v>
      </c>
      <c r="J95" s="214"/>
      <c r="K95" s="226"/>
    </row>
    <row r="96" spans="2:11" s="1" customFormat="1" ht="15" customHeight="1">
      <c r="B96" s="237"/>
      <c r="C96" s="214" t="s">
        <v>44</v>
      </c>
      <c r="D96" s="214"/>
      <c r="E96" s="214"/>
      <c r="F96" s="235" t="s">
        <v>937</v>
      </c>
      <c r="G96" s="236"/>
      <c r="H96" s="214" t="s">
        <v>974</v>
      </c>
      <c r="I96" s="214" t="s">
        <v>972</v>
      </c>
      <c r="J96" s="214"/>
      <c r="K96" s="226"/>
    </row>
    <row r="97" spans="2:11" s="1" customFormat="1" ht="15" customHeight="1">
      <c r="B97" s="237"/>
      <c r="C97" s="214" t="s">
        <v>54</v>
      </c>
      <c r="D97" s="214"/>
      <c r="E97" s="214"/>
      <c r="F97" s="235" t="s">
        <v>937</v>
      </c>
      <c r="G97" s="236"/>
      <c r="H97" s="214" t="s">
        <v>975</v>
      </c>
      <c r="I97" s="214" t="s">
        <v>972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5" t="s">
        <v>976</v>
      </c>
      <c r="D102" s="325"/>
      <c r="E102" s="325"/>
      <c r="F102" s="325"/>
      <c r="G102" s="325"/>
      <c r="H102" s="325"/>
      <c r="I102" s="325"/>
      <c r="J102" s="325"/>
      <c r="K102" s="226"/>
    </row>
    <row r="103" spans="2:11" s="1" customFormat="1" ht="17.25" customHeight="1">
      <c r="B103" s="225"/>
      <c r="C103" s="227" t="s">
        <v>931</v>
      </c>
      <c r="D103" s="227"/>
      <c r="E103" s="227"/>
      <c r="F103" s="227" t="s">
        <v>932</v>
      </c>
      <c r="G103" s="228"/>
      <c r="H103" s="227" t="s">
        <v>60</v>
      </c>
      <c r="I103" s="227" t="s">
        <v>63</v>
      </c>
      <c r="J103" s="227" t="s">
        <v>933</v>
      </c>
      <c r="K103" s="226"/>
    </row>
    <row r="104" spans="2:11" s="1" customFormat="1" ht="17.25" customHeight="1">
      <c r="B104" s="225"/>
      <c r="C104" s="229" t="s">
        <v>934</v>
      </c>
      <c r="D104" s="229"/>
      <c r="E104" s="229"/>
      <c r="F104" s="230" t="s">
        <v>935</v>
      </c>
      <c r="G104" s="231"/>
      <c r="H104" s="229"/>
      <c r="I104" s="229"/>
      <c r="J104" s="229" t="s">
        <v>936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59</v>
      </c>
      <c r="D106" s="234"/>
      <c r="E106" s="234"/>
      <c r="F106" s="235" t="s">
        <v>937</v>
      </c>
      <c r="G106" s="214"/>
      <c r="H106" s="214" t="s">
        <v>977</v>
      </c>
      <c r="I106" s="214" t="s">
        <v>939</v>
      </c>
      <c r="J106" s="214">
        <v>20</v>
      </c>
      <c r="K106" s="226"/>
    </row>
    <row r="107" spans="2:11" s="1" customFormat="1" ht="15" customHeight="1">
      <c r="B107" s="225"/>
      <c r="C107" s="214" t="s">
        <v>940</v>
      </c>
      <c r="D107" s="214"/>
      <c r="E107" s="214"/>
      <c r="F107" s="235" t="s">
        <v>937</v>
      </c>
      <c r="G107" s="214"/>
      <c r="H107" s="214" t="s">
        <v>977</v>
      </c>
      <c r="I107" s="214" t="s">
        <v>939</v>
      </c>
      <c r="J107" s="214">
        <v>120</v>
      </c>
      <c r="K107" s="226"/>
    </row>
    <row r="108" spans="2:11" s="1" customFormat="1" ht="15" customHeight="1">
      <c r="B108" s="237"/>
      <c r="C108" s="214" t="s">
        <v>942</v>
      </c>
      <c r="D108" s="214"/>
      <c r="E108" s="214"/>
      <c r="F108" s="235" t="s">
        <v>943</v>
      </c>
      <c r="G108" s="214"/>
      <c r="H108" s="214" t="s">
        <v>977</v>
      </c>
      <c r="I108" s="214" t="s">
        <v>939</v>
      </c>
      <c r="J108" s="214">
        <v>50</v>
      </c>
      <c r="K108" s="226"/>
    </row>
    <row r="109" spans="2:11" s="1" customFormat="1" ht="15" customHeight="1">
      <c r="B109" s="237"/>
      <c r="C109" s="214" t="s">
        <v>945</v>
      </c>
      <c r="D109" s="214"/>
      <c r="E109" s="214"/>
      <c r="F109" s="235" t="s">
        <v>937</v>
      </c>
      <c r="G109" s="214"/>
      <c r="H109" s="214" t="s">
        <v>977</v>
      </c>
      <c r="I109" s="214" t="s">
        <v>947</v>
      </c>
      <c r="J109" s="214"/>
      <c r="K109" s="226"/>
    </row>
    <row r="110" spans="2:11" s="1" customFormat="1" ht="15" customHeight="1">
      <c r="B110" s="237"/>
      <c r="C110" s="214" t="s">
        <v>956</v>
      </c>
      <c r="D110" s="214"/>
      <c r="E110" s="214"/>
      <c r="F110" s="235" t="s">
        <v>943</v>
      </c>
      <c r="G110" s="214"/>
      <c r="H110" s="214" t="s">
        <v>977</v>
      </c>
      <c r="I110" s="214" t="s">
        <v>939</v>
      </c>
      <c r="J110" s="214">
        <v>50</v>
      </c>
      <c r="K110" s="226"/>
    </row>
    <row r="111" spans="2:11" s="1" customFormat="1" ht="15" customHeight="1">
      <c r="B111" s="237"/>
      <c r="C111" s="214" t="s">
        <v>964</v>
      </c>
      <c r="D111" s="214"/>
      <c r="E111" s="214"/>
      <c r="F111" s="235" t="s">
        <v>943</v>
      </c>
      <c r="G111" s="214"/>
      <c r="H111" s="214" t="s">
        <v>977</v>
      </c>
      <c r="I111" s="214" t="s">
        <v>939</v>
      </c>
      <c r="J111" s="214">
        <v>50</v>
      </c>
      <c r="K111" s="226"/>
    </row>
    <row r="112" spans="2:11" s="1" customFormat="1" ht="15" customHeight="1">
      <c r="B112" s="237"/>
      <c r="C112" s="214" t="s">
        <v>962</v>
      </c>
      <c r="D112" s="214"/>
      <c r="E112" s="214"/>
      <c r="F112" s="235" t="s">
        <v>943</v>
      </c>
      <c r="G112" s="214"/>
      <c r="H112" s="214" t="s">
        <v>977</v>
      </c>
      <c r="I112" s="214" t="s">
        <v>939</v>
      </c>
      <c r="J112" s="214">
        <v>50</v>
      </c>
      <c r="K112" s="226"/>
    </row>
    <row r="113" spans="2:11" s="1" customFormat="1" ht="15" customHeight="1">
      <c r="B113" s="237"/>
      <c r="C113" s="214" t="s">
        <v>59</v>
      </c>
      <c r="D113" s="214"/>
      <c r="E113" s="214"/>
      <c r="F113" s="235" t="s">
        <v>937</v>
      </c>
      <c r="G113" s="214"/>
      <c r="H113" s="214" t="s">
        <v>978</v>
      </c>
      <c r="I113" s="214" t="s">
        <v>939</v>
      </c>
      <c r="J113" s="214">
        <v>20</v>
      </c>
      <c r="K113" s="226"/>
    </row>
    <row r="114" spans="2:11" s="1" customFormat="1" ht="15" customHeight="1">
      <c r="B114" s="237"/>
      <c r="C114" s="214" t="s">
        <v>979</v>
      </c>
      <c r="D114" s="214"/>
      <c r="E114" s="214"/>
      <c r="F114" s="235" t="s">
        <v>937</v>
      </c>
      <c r="G114" s="214"/>
      <c r="H114" s="214" t="s">
        <v>980</v>
      </c>
      <c r="I114" s="214" t="s">
        <v>939</v>
      </c>
      <c r="J114" s="214">
        <v>120</v>
      </c>
      <c r="K114" s="226"/>
    </row>
    <row r="115" spans="2:11" s="1" customFormat="1" ht="15" customHeight="1">
      <c r="B115" s="237"/>
      <c r="C115" s="214" t="s">
        <v>44</v>
      </c>
      <c r="D115" s="214"/>
      <c r="E115" s="214"/>
      <c r="F115" s="235" t="s">
        <v>937</v>
      </c>
      <c r="G115" s="214"/>
      <c r="H115" s="214" t="s">
        <v>981</v>
      </c>
      <c r="I115" s="214" t="s">
        <v>972</v>
      </c>
      <c r="J115" s="214"/>
      <c r="K115" s="226"/>
    </row>
    <row r="116" spans="2:11" s="1" customFormat="1" ht="15" customHeight="1">
      <c r="B116" s="237"/>
      <c r="C116" s="214" t="s">
        <v>54</v>
      </c>
      <c r="D116" s="214"/>
      <c r="E116" s="214"/>
      <c r="F116" s="235" t="s">
        <v>937</v>
      </c>
      <c r="G116" s="214"/>
      <c r="H116" s="214" t="s">
        <v>982</v>
      </c>
      <c r="I116" s="214" t="s">
        <v>972</v>
      </c>
      <c r="J116" s="214"/>
      <c r="K116" s="226"/>
    </row>
    <row r="117" spans="2:11" s="1" customFormat="1" ht="15" customHeight="1">
      <c r="B117" s="237"/>
      <c r="C117" s="214" t="s">
        <v>63</v>
      </c>
      <c r="D117" s="214"/>
      <c r="E117" s="214"/>
      <c r="F117" s="235" t="s">
        <v>937</v>
      </c>
      <c r="G117" s="214"/>
      <c r="H117" s="214" t="s">
        <v>983</v>
      </c>
      <c r="I117" s="214" t="s">
        <v>984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26" t="s">
        <v>985</v>
      </c>
      <c r="D122" s="326"/>
      <c r="E122" s="326"/>
      <c r="F122" s="326"/>
      <c r="G122" s="326"/>
      <c r="H122" s="326"/>
      <c r="I122" s="326"/>
      <c r="J122" s="326"/>
      <c r="K122" s="254"/>
    </row>
    <row r="123" spans="2:11" s="1" customFormat="1" ht="17.25" customHeight="1">
      <c r="B123" s="255"/>
      <c r="C123" s="227" t="s">
        <v>931</v>
      </c>
      <c r="D123" s="227"/>
      <c r="E123" s="227"/>
      <c r="F123" s="227" t="s">
        <v>932</v>
      </c>
      <c r="G123" s="228"/>
      <c r="H123" s="227" t="s">
        <v>60</v>
      </c>
      <c r="I123" s="227" t="s">
        <v>63</v>
      </c>
      <c r="J123" s="227" t="s">
        <v>933</v>
      </c>
      <c r="K123" s="256"/>
    </row>
    <row r="124" spans="2:11" s="1" customFormat="1" ht="17.25" customHeight="1">
      <c r="B124" s="255"/>
      <c r="C124" s="229" t="s">
        <v>934</v>
      </c>
      <c r="D124" s="229"/>
      <c r="E124" s="229"/>
      <c r="F124" s="230" t="s">
        <v>935</v>
      </c>
      <c r="G124" s="231"/>
      <c r="H124" s="229"/>
      <c r="I124" s="229"/>
      <c r="J124" s="229" t="s">
        <v>936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940</v>
      </c>
      <c r="D126" s="234"/>
      <c r="E126" s="234"/>
      <c r="F126" s="235" t="s">
        <v>937</v>
      </c>
      <c r="G126" s="214"/>
      <c r="H126" s="214" t="s">
        <v>977</v>
      </c>
      <c r="I126" s="214" t="s">
        <v>939</v>
      </c>
      <c r="J126" s="214">
        <v>120</v>
      </c>
      <c r="K126" s="260"/>
    </row>
    <row r="127" spans="2:11" s="1" customFormat="1" ht="15" customHeight="1">
      <c r="B127" s="257"/>
      <c r="C127" s="214" t="s">
        <v>986</v>
      </c>
      <c r="D127" s="214"/>
      <c r="E127" s="214"/>
      <c r="F127" s="235" t="s">
        <v>937</v>
      </c>
      <c r="G127" s="214"/>
      <c r="H127" s="214" t="s">
        <v>987</v>
      </c>
      <c r="I127" s="214" t="s">
        <v>939</v>
      </c>
      <c r="J127" s="214" t="s">
        <v>988</v>
      </c>
      <c r="K127" s="260"/>
    </row>
    <row r="128" spans="2:11" s="1" customFormat="1" ht="15" customHeight="1">
      <c r="B128" s="257"/>
      <c r="C128" s="214" t="s">
        <v>885</v>
      </c>
      <c r="D128" s="214"/>
      <c r="E128" s="214"/>
      <c r="F128" s="235" t="s">
        <v>937</v>
      </c>
      <c r="G128" s="214"/>
      <c r="H128" s="214" t="s">
        <v>989</v>
      </c>
      <c r="I128" s="214" t="s">
        <v>939</v>
      </c>
      <c r="J128" s="214" t="s">
        <v>988</v>
      </c>
      <c r="K128" s="260"/>
    </row>
    <row r="129" spans="2:11" s="1" customFormat="1" ht="15" customHeight="1">
      <c r="B129" s="257"/>
      <c r="C129" s="214" t="s">
        <v>948</v>
      </c>
      <c r="D129" s="214"/>
      <c r="E129" s="214"/>
      <c r="F129" s="235" t="s">
        <v>943</v>
      </c>
      <c r="G129" s="214"/>
      <c r="H129" s="214" t="s">
        <v>949</v>
      </c>
      <c r="I129" s="214" t="s">
        <v>939</v>
      </c>
      <c r="J129" s="214">
        <v>15</v>
      </c>
      <c r="K129" s="260"/>
    </row>
    <row r="130" spans="2:11" s="1" customFormat="1" ht="15" customHeight="1">
      <c r="B130" s="257"/>
      <c r="C130" s="238" t="s">
        <v>950</v>
      </c>
      <c r="D130" s="238"/>
      <c r="E130" s="238"/>
      <c r="F130" s="239" t="s">
        <v>943</v>
      </c>
      <c r="G130" s="238"/>
      <c r="H130" s="238" t="s">
        <v>951</v>
      </c>
      <c r="I130" s="238" t="s">
        <v>939</v>
      </c>
      <c r="J130" s="238">
        <v>15</v>
      </c>
      <c r="K130" s="260"/>
    </row>
    <row r="131" spans="2:11" s="1" customFormat="1" ht="15" customHeight="1">
      <c r="B131" s="257"/>
      <c r="C131" s="238" t="s">
        <v>952</v>
      </c>
      <c r="D131" s="238"/>
      <c r="E131" s="238"/>
      <c r="F131" s="239" t="s">
        <v>943</v>
      </c>
      <c r="G131" s="238"/>
      <c r="H131" s="238" t="s">
        <v>953</v>
      </c>
      <c r="I131" s="238" t="s">
        <v>939</v>
      </c>
      <c r="J131" s="238">
        <v>20</v>
      </c>
      <c r="K131" s="260"/>
    </row>
    <row r="132" spans="2:11" s="1" customFormat="1" ht="15" customHeight="1">
      <c r="B132" s="257"/>
      <c r="C132" s="238" t="s">
        <v>954</v>
      </c>
      <c r="D132" s="238"/>
      <c r="E132" s="238"/>
      <c r="F132" s="239" t="s">
        <v>943</v>
      </c>
      <c r="G132" s="238"/>
      <c r="H132" s="238" t="s">
        <v>955</v>
      </c>
      <c r="I132" s="238" t="s">
        <v>939</v>
      </c>
      <c r="J132" s="238">
        <v>20</v>
      </c>
      <c r="K132" s="260"/>
    </row>
    <row r="133" spans="2:11" s="1" customFormat="1" ht="15" customHeight="1">
      <c r="B133" s="257"/>
      <c r="C133" s="214" t="s">
        <v>942</v>
      </c>
      <c r="D133" s="214"/>
      <c r="E133" s="214"/>
      <c r="F133" s="235" t="s">
        <v>943</v>
      </c>
      <c r="G133" s="214"/>
      <c r="H133" s="214" t="s">
        <v>977</v>
      </c>
      <c r="I133" s="214" t="s">
        <v>939</v>
      </c>
      <c r="J133" s="214">
        <v>50</v>
      </c>
      <c r="K133" s="260"/>
    </row>
    <row r="134" spans="2:11" s="1" customFormat="1" ht="15" customHeight="1">
      <c r="B134" s="257"/>
      <c r="C134" s="214" t="s">
        <v>956</v>
      </c>
      <c r="D134" s="214"/>
      <c r="E134" s="214"/>
      <c r="F134" s="235" t="s">
        <v>943</v>
      </c>
      <c r="G134" s="214"/>
      <c r="H134" s="214" t="s">
        <v>977</v>
      </c>
      <c r="I134" s="214" t="s">
        <v>939</v>
      </c>
      <c r="J134" s="214">
        <v>50</v>
      </c>
      <c r="K134" s="260"/>
    </row>
    <row r="135" spans="2:11" s="1" customFormat="1" ht="15" customHeight="1">
      <c r="B135" s="257"/>
      <c r="C135" s="214" t="s">
        <v>962</v>
      </c>
      <c r="D135" s="214"/>
      <c r="E135" s="214"/>
      <c r="F135" s="235" t="s">
        <v>943</v>
      </c>
      <c r="G135" s="214"/>
      <c r="H135" s="214" t="s">
        <v>977</v>
      </c>
      <c r="I135" s="214" t="s">
        <v>939</v>
      </c>
      <c r="J135" s="214">
        <v>50</v>
      </c>
      <c r="K135" s="260"/>
    </row>
    <row r="136" spans="2:11" s="1" customFormat="1" ht="15" customHeight="1">
      <c r="B136" s="257"/>
      <c r="C136" s="214" t="s">
        <v>964</v>
      </c>
      <c r="D136" s="214"/>
      <c r="E136" s="214"/>
      <c r="F136" s="235" t="s">
        <v>943</v>
      </c>
      <c r="G136" s="214"/>
      <c r="H136" s="214" t="s">
        <v>977</v>
      </c>
      <c r="I136" s="214" t="s">
        <v>939</v>
      </c>
      <c r="J136" s="214">
        <v>50</v>
      </c>
      <c r="K136" s="260"/>
    </row>
    <row r="137" spans="2:11" s="1" customFormat="1" ht="15" customHeight="1">
      <c r="B137" s="257"/>
      <c r="C137" s="214" t="s">
        <v>965</v>
      </c>
      <c r="D137" s="214"/>
      <c r="E137" s="214"/>
      <c r="F137" s="235" t="s">
        <v>943</v>
      </c>
      <c r="G137" s="214"/>
      <c r="H137" s="214" t="s">
        <v>990</v>
      </c>
      <c r="I137" s="214" t="s">
        <v>939</v>
      </c>
      <c r="J137" s="214">
        <v>255</v>
      </c>
      <c r="K137" s="260"/>
    </row>
    <row r="138" spans="2:11" s="1" customFormat="1" ht="15" customHeight="1">
      <c r="B138" s="257"/>
      <c r="C138" s="214" t="s">
        <v>967</v>
      </c>
      <c r="D138" s="214"/>
      <c r="E138" s="214"/>
      <c r="F138" s="235" t="s">
        <v>937</v>
      </c>
      <c r="G138" s="214"/>
      <c r="H138" s="214" t="s">
        <v>991</v>
      </c>
      <c r="I138" s="214" t="s">
        <v>969</v>
      </c>
      <c r="J138" s="214"/>
      <c r="K138" s="260"/>
    </row>
    <row r="139" spans="2:11" s="1" customFormat="1" ht="15" customHeight="1">
      <c r="B139" s="257"/>
      <c r="C139" s="214" t="s">
        <v>970</v>
      </c>
      <c r="D139" s="214"/>
      <c r="E139" s="214"/>
      <c r="F139" s="235" t="s">
        <v>937</v>
      </c>
      <c r="G139" s="214"/>
      <c r="H139" s="214" t="s">
        <v>992</v>
      </c>
      <c r="I139" s="214" t="s">
        <v>972</v>
      </c>
      <c r="J139" s="214"/>
      <c r="K139" s="260"/>
    </row>
    <row r="140" spans="2:11" s="1" customFormat="1" ht="15" customHeight="1">
      <c r="B140" s="257"/>
      <c r="C140" s="214" t="s">
        <v>973</v>
      </c>
      <c r="D140" s="214"/>
      <c r="E140" s="214"/>
      <c r="F140" s="235" t="s">
        <v>937</v>
      </c>
      <c r="G140" s="214"/>
      <c r="H140" s="214" t="s">
        <v>973</v>
      </c>
      <c r="I140" s="214" t="s">
        <v>972</v>
      </c>
      <c r="J140" s="214"/>
      <c r="K140" s="260"/>
    </row>
    <row r="141" spans="2:11" s="1" customFormat="1" ht="15" customHeight="1">
      <c r="B141" s="257"/>
      <c r="C141" s="214" t="s">
        <v>44</v>
      </c>
      <c r="D141" s="214"/>
      <c r="E141" s="214"/>
      <c r="F141" s="235" t="s">
        <v>937</v>
      </c>
      <c r="G141" s="214"/>
      <c r="H141" s="214" t="s">
        <v>993</v>
      </c>
      <c r="I141" s="214" t="s">
        <v>972</v>
      </c>
      <c r="J141" s="214"/>
      <c r="K141" s="260"/>
    </row>
    <row r="142" spans="2:11" s="1" customFormat="1" ht="15" customHeight="1">
      <c r="B142" s="257"/>
      <c r="C142" s="214" t="s">
        <v>994</v>
      </c>
      <c r="D142" s="214"/>
      <c r="E142" s="214"/>
      <c r="F142" s="235" t="s">
        <v>937</v>
      </c>
      <c r="G142" s="214"/>
      <c r="H142" s="214" t="s">
        <v>995</v>
      </c>
      <c r="I142" s="214" t="s">
        <v>972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5" t="s">
        <v>996</v>
      </c>
      <c r="D147" s="325"/>
      <c r="E147" s="325"/>
      <c r="F147" s="325"/>
      <c r="G147" s="325"/>
      <c r="H147" s="325"/>
      <c r="I147" s="325"/>
      <c r="J147" s="325"/>
      <c r="K147" s="226"/>
    </row>
    <row r="148" spans="2:11" s="1" customFormat="1" ht="17.25" customHeight="1">
      <c r="B148" s="225"/>
      <c r="C148" s="227" t="s">
        <v>931</v>
      </c>
      <c r="D148" s="227"/>
      <c r="E148" s="227"/>
      <c r="F148" s="227" t="s">
        <v>932</v>
      </c>
      <c r="G148" s="228"/>
      <c r="H148" s="227" t="s">
        <v>60</v>
      </c>
      <c r="I148" s="227" t="s">
        <v>63</v>
      </c>
      <c r="J148" s="227" t="s">
        <v>933</v>
      </c>
      <c r="K148" s="226"/>
    </row>
    <row r="149" spans="2:11" s="1" customFormat="1" ht="17.25" customHeight="1">
      <c r="B149" s="225"/>
      <c r="C149" s="229" t="s">
        <v>934</v>
      </c>
      <c r="D149" s="229"/>
      <c r="E149" s="229"/>
      <c r="F149" s="230" t="s">
        <v>935</v>
      </c>
      <c r="G149" s="231"/>
      <c r="H149" s="229"/>
      <c r="I149" s="229"/>
      <c r="J149" s="229" t="s">
        <v>936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940</v>
      </c>
      <c r="D151" s="214"/>
      <c r="E151" s="214"/>
      <c r="F151" s="265" t="s">
        <v>937</v>
      </c>
      <c r="G151" s="214"/>
      <c r="H151" s="264" t="s">
        <v>977</v>
      </c>
      <c r="I151" s="264" t="s">
        <v>939</v>
      </c>
      <c r="J151" s="264">
        <v>120</v>
      </c>
      <c r="K151" s="260"/>
    </row>
    <row r="152" spans="2:11" s="1" customFormat="1" ht="15" customHeight="1">
      <c r="B152" s="237"/>
      <c r="C152" s="264" t="s">
        <v>986</v>
      </c>
      <c r="D152" s="214"/>
      <c r="E152" s="214"/>
      <c r="F152" s="265" t="s">
        <v>937</v>
      </c>
      <c r="G152" s="214"/>
      <c r="H152" s="264" t="s">
        <v>997</v>
      </c>
      <c r="I152" s="264" t="s">
        <v>939</v>
      </c>
      <c r="J152" s="264" t="s">
        <v>988</v>
      </c>
      <c r="K152" s="260"/>
    </row>
    <row r="153" spans="2:11" s="1" customFormat="1" ht="15" customHeight="1">
      <c r="B153" s="237"/>
      <c r="C153" s="264" t="s">
        <v>885</v>
      </c>
      <c r="D153" s="214"/>
      <c r="E153" s="214"/>
      <c r="F153" s="265" t="s">
        <v>937</v>
      </c>
      <c r="G153" s="214"/>
      <c r="H153" s="264" t="s">
        <v>998</v>
      </c>
      <c r="I153" s="264" t="s">
        <v>939</v>
      </c>
      <c r="J153" s="264" t="s">
        <v>988</v>
      </c>
      <c r="K153" s="260"/>
    </row>
    <row r="154" spans="2:11" s="1" customFormat="1" ht="15" customHeight="1">
      <c r="B154" s="237"/>
      <c r="C154" s="264" t="s">
        <v>942</v>
      </c>
      <c r="D154" s="214"/>
      <c r="E154" s="214"/>
      <c r="F154" s="265" t="s">
        <v>943</v>
      </c>
      <c r="G154" s="214"/>
      <c r="H154" s="264" t="s">
        <v>977</v>
      </c>
      <c r="I154" s="264" t="s">
        <v>939</v>
      </c>
      <c r="J154" s="264">
        <v>50</v>
      </c>
      <c r="K154" s="260"/>
    </row>
    <row r="155" spans="2:11" s="1" customFormat="1" ht="15" customHeight="1">
      <c r="B155" s="237"/>
      <c r="C155" s="264" t="s">
        <v>945</v>
      </c>
      <c r="D155" s="214"/>
      <c r="E155" s="214"/>
      <c r="F155" s="265" t="s">
        <v>937</v>
      </c>
      <c r="G155" s="214"/>
      <c r="H155" s="264" t="s">
        <v>977</v>
      </c>
      <c r="I155" s="264" t="s">
        <v>947</v>
      </c>
      <c r="J155" s="264"/>
      <c r="K155" s="260"/>
    </row>
    <row r="156" spans="2:11" s="1" customFormat="1" ht="15" customHeight="1">
      <c r="B156" s="237"/>
      <c r="C156" s="264" t="s">
        <v>956</v>
      </c>
      <c r="D156" s="214"/>
      <c r="E156" s="214"/>
      <c r="F156" s="265" t="s">
        <v>943</v>
      </c>
      <c r="G156" s="214"/>
      <c r="H156" s="264" t="s">
        <v>977</v>
      </c>
      <c r="I156" s="264" t="s">
        <v>939</v>
      </c>
      <c r="J156" s="264">
        <v>50</v>
      </c>
      <c r="K156" s="260"/>
    </row>
    <row r="157" spans="2:11" s="1" customFormat="1" ht="15" customHeight="1">
      <c r="B157" s="237"/>
      <c r="C157" s="264" t="s">
        <v>964</v>
      </c>
      <c r="D157" s="214"/>
      <c r="E157" s="214"/>
      <c r="F157" s="265" t="s">
        <v>943</v>
      </c>
      <c r="G157" s="214"/>
      <c r="H157" s="264" t="s">
        <v>977</v>
      </c>
      <c r="I157" s="264" t="s">
        <v>939</v>
      </c>
      <c r="J157" s="264">
        <v>50</v>
      </c>
      <c r="K157" s="260"/>
    </row>
    <row r="158" spans="2:11" s="1" customFormat="1" ht="15" customHeight="1">
      <c r="B158" s="237"/>
      <c r="C158" s="264" t="s">
        <v>962</v>
      </c>
      <c r="D158" s="214"/>
      <c r="E158" s="214"/>
      <c r="F158" s="265" t="s">
        <v>943</v>
      </c>
      <c r="G158" s="214"/>
      <c r="H158" s="264" t="s">
        <v>977</v>
      </c>
      <c r="I158" s="264" t="s">
        <v>939</v>
      </c>
      <c r="J158" s="264">
        <v>50</v>
      </c>
      <c r="K158" s="260"/>
    </row>
    <row r="159" spans="2:11" s="1" customFormat="1" ht="15" customHeight="1">
      <c r="B159" s="237"/>
      <c r="C159" s="264" t="s">
        <v>108</v>
      </c>
      <c r="D159" s="214"/>
      <c r="E159" s="214"/>
      <c r="F159" s="265" t="s">
        <v>937</v>
      </c>
      <c r="G159" s="214"/>
      <c r="H159" s="264" t="s">
        <v>999</v>
      </c>
      <c r="I159" s="264" t="s">
        <v>939</v>
      </c>
      <c r="J159" s="264" t="s">
        <v>1000</v>
      </c>
      <c r="K159" s="260"/>
    </row>
    <row r="160" spans="2:11" s="1" customFormat="1" ht="15" customHeight="1">
      <c r="B160" s="237"/>
      <c r="C160" s="264" t="s">
        <v>1001</v>
      </c>
      <c r="D160" s="214"/>
      <c r="E160" s="214"/>
      <c r="F160" s="265" t="s">
        <v>937</v>
      </c>
      <c r="G160" s="214"/>
      <c r="H160" s="264" t="s">
        <v>1002</v>
      </c>
      <c r="I160" s="264" t="s">
        <v>972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26" t="s">
        <v>1003</v>
      </c>
      <c r="D165" s="326"/>
      <c r="E165" s="326"/>
      <c r="F165" s="326"/>
      <c r="G165" s="326"/>
      <c r="H165" s="326"/>
      <c r="I165" s="326"/>
      <c r="J165" s="326"/>
      <c r="K165" s="207"/>
    </row>
    <row r="166" spans="2:11" s="1" customFormat="1" ht="17.25" customHeight="1">
      <c r="B166" s="206"/>
      <c r="C166" s="227" t="s">
        <v>931</v>
      </c>
      <c r="D166" s="227"/>
      <c r="E166" s="227"/>
      <c r="F166" s="227" t="s">
        <v>932</v>
      </c>
      <c r="G166" s="269"/>
      <c r="H166" s="270" t="s">
        <v>60</v>
      </c>
      <c r="I166" s="270" t="s">
        <v>63</v>
      </c>
      <c r="J166" s="227" t="s">
        <v>933</v>
      </c>
      <c r="K166" s="207"/>
    </row>
    <row r="167" spans="2:11" s="1" customFormat="1" ht="17.25" customHeight="1">
      <c r="B167" s="208"/>
      <c r="C167" s="229" t="s">
        <v>934</v>
      </c>
      <c r="D167" s="229"/>
      <c r="E167" s="229"/>
      <c r="F167" s="230" t="s">
        <v>935</v>
      </c>
      <c r="G167" s="271"/>
      <c r="H167" s="272"/>
      <c r="I167" s="272"/>
      <c r="J167" s="229" t="s">
        <v>936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940</v>
      </c>
      <c r="D169" s="214"/>
      <c r="E169" s="214"/>
      <c r="F169" s="235" t="s">
        <v>937</v>
      </c>
      <c r="G169" s="214"/>
      <c r="H169" s="214" t="s">
        <v>977</v>
      </c>
      <c r="I169" s="214" t="s">
        <v>939</v>
      </c>
      <c r="J169" s="214">
        <v>120</v>
      </c>
      <c r="K169" s="260"/>
    </row>
    <row r="170" spans="2:11" s="1" customFormat="1" ht="15" customHeight="1">
      <c r="B170" s="237"/>
      <c r="C170" s="214" t="s">
        <v>986</v>
      </c>
      <c r="D170" s="214"/>
      <c r="E170" s="214"/>
      <c r="F170" s="235" t="s">
        <v>937</v>
      </c>
      <c r="G170" s="214"/>
      <c r="H170" s="214" t="s">
        <v>987</v>
      </c>
      <c r="I170" s="214" t="s">
        <v>939</v>
      </c>
      <c r="J170" s="214" t="s">
        <v>988</v>
      </c>
      <c r="K170" s="260"/>
    </row>
    <row r="171" spans="2:11" s="1" customFormat="1" ht="15" customHeight="1">
      <c r="B171" s="237"/>
      <c r="C171" s="214" t="s">
        <v>885</v>
      </c>
      <c r="D171" s="214"/>
      <c r="E171" s="214"/>
      <c r="F171" s="235" t="s">
        <v>937</v>
      </c>
      <c r="G171" s="214"/>
      <c r="H171" s="214" t="s">
        <v>1004</v>
      </c>
      <c r="I171" s="214" t="s">
        <v>939</v>
      </c>
      <c r="J171" s="214" t="s">
        <v>988</v>
      </c>
      <c r="K171" s="260"/>
    </row>
    <row r="172" spans="2:11" s="1" customFormat="1" ht="15" customHeight="1">
      <c r="B172" s="237"/>
      <c r="C172" s="214" t="s">
        <v>942</v>
      </c>
      <c r="D172" s="214"/>
      <c r="E172" s="214"/>
      <c r="F172" s="235" t="s">
        <v>943</v>
      </c>
      <c r="G172" s="214"/>
      <c r="H172" s="214" t="s">
        <v>1004</v>
      </c>
      <c r="I172" s="214" t="s">
        <v>939</v>
      </c>
      <c r="J172" s="214">
        <v>50</v>
      </c>
      <c r="K172" s="260"/>
    </row>
    <row r="173" spans="2:11" s="1" customFormat="1" ht="15" customHeight="1">
      <c r="B173" s="237"/>
      <c r="C173" s="214" t="s">
        <v>945</v>
      </c>
      <c r="D173" s="214"/>
      <c r="E173" s="214"/>
      <c r="F173" s="235" t="s">
        <v>937</v>
      </c>
      <c r="G173" s="214"/>
      <c r="H173" s="214" t="s">
        <v>1004</v>
      </c>
      <c r="I173" s="214" t="s">
        <v>947</v>
      </c>
      <c r="J173" s="214"/>
      <c r="K173" s="260"/>
    </row>
    <row r="174" spans="2:11" s="1" customFormat="1" ht="15" customHeight="1">
      <c r="B174" s="237"/>
      <c r="C174" s="214" t="s">
        <v>956</v>
      </c>
      <c r="D174" s="214"/>
      <c r="E174" s="214"/>
      <c r="F174" s="235" t="s">
        <v>943</v>
      </c>
      <c r="G174" s="214"/>
      <c r="H174" s="214" t="s">
        <v>1004</v>
      </c>
      <c r="I174" s="214" t="s">
        <v>939</v>
      </c>
      <c r="J174" s="214">
        <v>50</v>
      </c>
      <c r="K174" s="260"/>
    </row>
    <row r="175" spans="2:11" s="1" customFormat="1" ht="15" customHeight="1">
      <c r="B175" s="237"/>
      <c r="C175" s="214" t="s">
        <v>964</v>
      </c>
      <c r="D175" s="214"/>
      <c r="E175" s="214"/>
      <c r="F175" s="235" t="s">
        <v>943</v>
      </c>
      <c r="G175" s="214"/>
      <c r="H175" s="214" t="s">
        <v>1004</v>
      </c>
      <c r="I175" s="214" t="s">
        <v>939</v>
      </c>
      <c r="J175" s="214">
        <v>50</v>
      </c>
      <c r="K175" s="260"/>
    </row>
    <row r="176" spans="2:11" s="1" customFormat="1" ht="15" customHeight="1">
      <c r="B176" s="237"/>
      <c r="C176" s="214" t="s">
        <v>962</v>
      </c>
      <c r="D176" s="214"/>
      <c r="E176" s="214"/>
      <c r="F176" s="235" t="s">
        <v>943</v>
      </c>
      <c r="G176" s="214"/>
      <c r="H176" s="214" t="s">
        <v>1004</v>
      </c>
      <c r="I176" s="214" t="s">
        <v>939</v>
      </c>
      <c r="J176" s="214">
        <v>50</v>
      </c>
      <c r="K176" s="260"/>
    </row>
    <row r="177" spans="2:11" s="1" customFormat="1" ht="15" customHeight="1">
      <c r="B177" s="237"/>
      <c r="C177" s="214" t="s">
        <v>120</v>
      </c>
      <c r="D177" s="214"/>
      <c r="E177" s="214"/>
      <c r="F177" s="235" t="s">
        <v>937</v>
      </c>
      <c r="G177" s="214"/>
      <c r="H177" s="214" t="s">
        <v>1005</v>
      </c>
      <c r="I177" s="214" t="s">
        <v>1006</v>
      </c>
      <c r="J177" s="214"/>
      <c r="K177" s="260"/>
    </row>
    <row r="178" spans="2:11" s="1" customFormat="1" ht="15" customHeight="1">
      <c r="B178" s="237"/>
      <c r="C178" s="214" t="s">
        <v>63</v>
      </c>
      <c r="D178" s="214"/>
      <c r="E178" s="214"/>
      <c r="F178" s="235" t="s">
        <v>937</v>
      </c>
      <c r="G178" s="214"/>
      <c r="H178" s="214" t="s">
        <v>1007</v>
      </c>
      <c r="I178" s="214" t="s">
        <v>1008</v>
      </c>
      <c r="J178" s="214">
        <v>1</v>
      </c>
      <c r="K178" s="260"/>
    </row>
    <row r="179" spans="2:11" s="1" customFormat="1" ht="15" customHeight="1">
      <c r="B179" s="237"/>
      <c r="C179" s="214" t="s">
        <v>59</v>
      </c>
      <c r="D179" s="214"/>
      <c r="E179" s="214"/>
      <c r="F179" s="235" t="s">
        <v>937</v>
      </c>
      <c r="G179" s="214"/>
      <c r="H179" s="214" t="s">
        <v>1009</v>
      </c>
      <c r="I179" s="214" t="s">
        <v>939</v>
      </c>
      <c r="J179" s="214">
        <v>20</v>
      </c>
      <c r="K179" s="260"/>
    </row>
    <row r="180" spans="2:11" s="1" customFormat="1" ht="15" customHeight="1">
      <c r="B180" s="237"/>
      <c r="C180" s="214" t="s">
        <v>60</v>
      </c>
      <c r="D180" s="214"/>
      <c r="E180" s="214"/>
      <c r="F180" s="235" t="s">
        <v>937</v>
      </c>
      <c r="G180" s="214"/>
      <c r="H180" s="214" t="s">
        <v>1010</v>
      </c>
      <c r="I180" s="214" t="s">
        <v>939</v>
      </c>
      <c r="J180" s="214">
        <v>255</v>
      </c>
      <c r="K180" s="260"/>
    </row>
    <row r="181" spans="2:11" s="1" customFormat="1" ht="15" customHeight="1">
      <c r="B181" s="237"/>
      <c r="C181" s="214" t="s">
        <v>121</v>
      </c>
      <c r="D181" s="214"/>
      <c r="E181" s="214"/>
      <c r="F181" s="235" t="s">
        <v>937</v>
      </c>
      <c r="G181" s="214"/>
      <c r="H181" s="214" t="s">
        <v>901</v>
      </c>
      <c r="I181" s="214" t="s">
        <v>939</v>
      </c>
      <c r="J181" s="214">
        <v>10</v>
      </c>
      <c r="K181" s="260"/>
    </row>
    <row r="182" spans="2:11" s="1" customFormat="1" ht="15" customHeight="1">
      <c r="B182" s="237"/>
      <c r="C182" s="214" t="s">
        <v>122</v>
      </c>
      <c r="D182" s="214"/>
      <c r="E182" s="214"/>
      <c r="F182" s="235" t="s">
        <v>937</v>
      </c>
      <c r="G182" s="214"/>
      <c r="H182" s="214" t="s">
        <v>1011</v>
      </c>
      <c r="I182" s="214" t="s">
        <v>972</v>
      </c>
      <c r="J182" s="214"/>
      <c r="K182" s="260"/>
    </row>
    <row r="183" spans="2:11" s="1" customFormat="1" ht="15" customHeight="1">
      <c r="B183" s="237"/>
      <c r="C183" s="214" t="s">
        <v>1012</v>
      </c>
      <c r="D183" s="214"/>
      <c r="E183" s="214"/>
      <c r="F183" s="235" t="s">
        <v>937</v>
      </c>
      <c r="G183" s="214"/>
      <c r="H183" s="214" t="s">
        <v>1013</v>
      </c>
      <c r="I183" s="214" t="s">
        <v>972</v>
      </c>
      <c r="J183" s="214"/>
      <c r="K183" s="260"/>
    </row>
    <row r="184" spans="2:11" s="1" customFormat="1" ht="15" customHeight="1">
      <c r="B184" s="237"/>
      <c r="C184" s="214" t="s">
        <v>1001</v>
      </c>
      <c r="D184" s="214"/>
      <c r="E184" s="214"/>
      <c r="F184" s="235" t="s">
        <v>937</v>
      </c>
      <c r="G184" s="214"/>
      <c r="H184" s="214" t="s">
        <v>1014</v>
      </c>
      <c r="I184" s="214" t="s">
        <v>972</v>
      </c>
      <c r="J184" s="214"/>
      <c r="K184" s="260"/>
    </row>
    <row r="185" spans="2:11" s="1" customFormat="1" ht="15" customHeight="1">
      <c r="B185" s="237"/>
      <c r="C185" s="214" t="s">
        <v>124</v>
      </c>
      <c r="D185" s="214"/>
      <c r="E185" s="214"/>
      <c r="F185" s="235" t="s">
        <v>943</v>
      </c>
      <c r="G185" s="214"/>
      <c r="H185" s="214" t="s">
        <v>1015</v>
      </c>
      <c r="I185" s="214" t="s">
        <v>939</v>
      </c>
      <c r="J185" s="214">
        <v>50</v>
      </c>
      <c r="K185" s="260"/>
    </row>
    <row r="186" spans="2:11" s="1" customFormat="1" ht="15" customHeight="1">
      <c r="B186" s="237"/>
      <c r="C186" s="214" t="s">
        <v>1016</v>
      </c>
      <c r="D186" s="214"/>
      <c r="E186" s="214"/>
      <c r="F186" s="235" t="s">
        <v>943</v>
      </c>
      <c r="G186" s="214"/>
      <c r="H186" s="214" t="s">
        <v>1017</v>
      </c>
      <c r="I186" s="214" t="s">
        <v>1018</v>
      </c>
      <c r="J186" s="214"/>
      <c r="K186" s="260"/>
    </row>
    <row r="187" spans="2:11" s="1" customFormat="1" ht="15" customHeight="1">
      <c r="B187" s="237"/>
      <c r="C187" s="214" t="s">
        <v>1019</v>
      </c>
      <c r="D187" s="214"/>
      <c r="E187" s="214"/>
      <c r="F187" s="235" t="s">
        <v>943</v>
      </c>
      <c r="G187" s="214"/>
      <c r="H187" s="214" t="s">
        <v>1020</v>
      </c>
      <c r="I187" s="214" t="s">
        <v>1018</v>
      </c>
      <c r="J187" s="214"/>
      <c r="K187" s="260"/>
    </row>
    <row r="188" spans="2:11" s="1" customFormat="1" ht="15" customHeight="1">
      <c r="B188" s="237"/>
      <c r="C188" s="214" t="s">
        <v>1021</v>
      </c>
      <c r="D188" s="214"/>
      <c r="E188" s="214"/>
      <c r="F188" s="235" t="s">
        <v>943</v>
      </c>
      <c r="G188" s="214"/>
      <c r="H188" s="214" t="s">
        <v>1022</v>
      </c>
      <c r="I188" s="214" t="s">
        <v>1018</v>
      </c>
      <c r="J188" s="214"/>
      <c r="K188" s="260"/>
    </row>
    <row r="189" spans="2:11" s="1" customFormat="1" ht="15" customHeight="1">
      <c r="B189" s="237"/>
      <c r="C189" s="273" t="s">
        <v>1023</v>
      </c>
      <c r="D189" s="214"/>
      <c r="E189" s="214"/>
      <c r="F189" s="235" t="s">
        <v>943</v>
      </c>
      <c r="G189" s="214"/>
      <c r="H189" s="214" t="s">
        <v>1024</v>
      </c>
      <c r="I189" s="214" t="s">
        <v>1025</v>
      </c>
      <c r="J189" s="274" t="s">
        <v>1026</v>
      </c>
      <c r="K189" s="260"/>
    </row>
    <row r="190" spans="2:11" s="1" customFormat="1" ht="15" customHeight="1">
      <c r="B190" s="237"/>
      <c r="C190" s="273" t="s">
        <v>48</v>
      </c>
      <c r="D190" s="214"/>
      <c r="E190" s="214"/>
      <c r="F190" s="235" t="s">
        <v>937</v>
      </c>
      <c r="G190" s="214"/>
      <c r="H190" s="211" t="s">
        <v>1027</v>
      </c>
      <c r="I190" s="214" t="s">
        <v>1028</v>
      </c>
      <c r="J190" s="214"/>
      <c r="K190" s="260"/>
    </row>
    <row r="191" spans="2:11" s="1" customFormat="1" ht="15" customHeight="1">
      <c r="B191" s="237"/>
      <c r="C191" s="273" t="s">
        <v>1029</v>
      </c>
      <c r="D191" s="214"/>
      <c r="E191" s="214"/>
      <c r="F191" s="235" t="s">
        <v>937</v>
      </c>
      <c r="G191" s="214"/>
      <c r="H191" s="214" t="s">
        <v>1030</v>
      </c>
      <c r="I191" s="214" t="s">
        <v>972</v>
      </c>
      <c r="J191" s="214"/>
      <c r="K191" s="260"/>
    </row>
    <row r="192" spans="2:11" s="1" customFormat="1" ht="15" customHeight="1">
      <c r="B192" s="237"/>
      <c r="C192" s="273" t="s">
        <v>1031</v>
      </c>
      <c r="D192" s="214"/>
      <c r="E192" s="214"/>
      <c r="F192" s="235" t="s">
        <v>937</v>
      </c>
      <c r="G192" s="214"/>
      <c r="H192" s="214" t="s">
        <v>1032</v>
      </c>
      <c r="I192" s="214" t="s">
        <v>972</v>
      </c>
      <c r="J192" s="214"/>
      <c r="K192" s="260"/>
    </row>
    <row r="193" spans="2:11" s="1" customFormat="1" ht="15" customHeight="1">
      <c r="B193" s="237"/>
      <c r="C193" s="273" t="s">
        <v>1033</v>
      </c>
      <c r="D193" s="214"/>
      <c r="E193" s="214"/>
      <c r="F193" s="235" t="s">
        <v>943</v>
      </c>
      <c r="G193" s="214"/>
      <c r="H193" s="214" t="s">
        <v>1034</v>
      </c>
      <c r="I193" s="214" t="s">
        <v>972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26" t="s">
        <v>1035</v>
      </c>
      <c r="D199" s="326"/>
      <c r="E199" s="326"/>
      <c r="F199" s="326"/>
      <c r="G199" s="326"/>
      <c r="H199" s="326"/>
      <c r="I199" s="326"/>
      <c r="J199" s="326"/>
      <c r="K199" s="207"/>
    </row>
    <row r="200" spans="2:11" s="1" customFormat="1" ht="25.5" customHeight="1">
      <c r="B200" s="206"/>
      <c r="C200" s="276" t="s">
        <v>1036</v>
      </c>
      <c r="D200" s="276"/>
      <c r="E200" s="276"/>
      <c r="F200" s="276" t="s">
        <v>1037</v>
      </c>
      <c r="G200" s="277"/>
      <c r="H200" s="327" t="s">
        <v>1038</v>
      </c>
      <c r="I200" s="327"/>
      <c r="J200" s="327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1028</v>
      </c>
      <c r="D202" s="214"/>
      <c r="E202" s="214"/>
      <c r="F202" s="235" t="s">
        <v>49</v>
      </c>
      <c r="G202" s="214"/>
      <c r="H202" s="328" t="s">
        <v>1039</v>
      </c>
      <c r="I202" s="328"/>
      <c r="J202" s="328"/>
      <c r="K202" s="260"/>
    </row>
    <row r="203" spans="2:11" s="1" customFormat="1" ht="15" customHeight="1">
      <c r="B203" s="237"/>
      <c r="C203" s="214"/>
      <c r="D203" s="214"/>
      <c r="E203" s="214"/>
      <c r="F203" s="235" t="s">
        <v>50</v>
      </c>
      <c r="G203" s="214"/>
      <c r="H203" s="328" t="s">
        <v>1040</v>
      </c>
      <c r="I203" s="328"/>
      <c r="J203" s="328"/>
      <c r="K203" s="260"/>
    </row>
    <row r="204" spans="2:11" s="1" customFormat="1" ht="15" customHeight="1">
      <c r="B204" s="237"/>
      <c r="C204" s="214"/>
      <c r="D204" s="214"/>
      <c r="E204" s="214"/>
      <c r="F204" s="235" t="s">
        <v>53</v>
      </c>
      <c r="G204" s="214"/>
      <c r="H204" s="328" t="s">
        <v>1041</v>
      </c>
      <c r="I204" s="328"/>
      <c r="J204" s="328"/>
      <c r="K204" s="260"/>
    </row>
    <row r="205" spans="2:11" s="1" customFormat="1" ht="15" customHeight="1">
      <c r="B205" s="237"/>
      <c r="C205" s="214"/>
      <c r="D205" s="214"/>
      <c r="E205" s="214"/>
      <c r="F205" s="235" t="s">
        <v>51</v>
      </c>
      <c r="G205" s="214"/>
      <c r="H205" s="328" t="s">
        <v>1042</v>
      </c>
      <c r="I205" s="328"/>
      <c r="J205" s="328"/>
      <c r="K205" s="260"/>
    </row>
    <row r="206" spans="2:11" s="1" customFormat="1" ht="15" customHeight="1">
      <c r="B206" s="237"/>
      <c r="C206" s="214"/>
      <c r="D206" s="214"/>
      <c r="E206" s="214"/>
      <c r="F206" s="235" t="s">
        <v>52</v>
      </c>
      <c r="G206" s="214"/>
      <c r="H206" s="328" t="s">
        <v>1043</v>
      </c>
      <c r="I206" s="328"/>
      <c r="J206" s="328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984</v>
      </c>
      <c r="D208" s="214"/>
      <c r="E208" s="214"/>
      <c r="F208" s="235" t="s">
        <v>85</v>
      </c>
      <c r="G208" s="214"/>
      <c r="H208" s="328" t="s">
        <v>1044</v>
      </c>
      <c r="I208" s="328"/>
      <c r="J208" s="328"/>
      <c r="K208" s="260"/>
    </row>
    <row r="209" spans="2:11" s="1" customFormat="1" ht="15" customHeight="1">
      <c r="B209" s="237"/>
      <c r="C209" s="214"/>
      <c r="D209" s="214"/>
      <c r="E209" s="214"/>
      <c r="F209" s="235" t="s">
        <v>879</v>
      </c>
      <c r="G209" s="214"/>
      <c r="H209" s="328" t="s">
        <v>880</v>
      </c>
      <c r="I209" s="328"/>
      <c r="J209" s="328"/>
      <c r="K209" s="260"/>
    </row>
    <row r="210" spans="2:11" s="1" customFormat="1" ht="15" customHeight="1">
      <c r="B210" s="237"/>
      <c r="C210" s="214"/>
      <c r="D210" s="214"/>
      <c r="E210" s="214"/>
      <c r="F210" s="235" t="s">
        <v>877</v>
      </c>
      <c r="G210" s="214"/>
      <c r="H210" s="328" t="s">
        <v>1045</v>
      </c>
      <c r="I210" s="328"/>
      <c r="J210" s="328"/>
      <c r="K210" s="260"/>
    </row>
    <row r="211" spans="2:11" s="1" customFormat="1" ht="15" customHeight="1">
      <c r="B211" s="278"/>
      <c r="C211" s="214"/>
      <c r="D211" s="214"/>
      <c r="E211" s="214"/>
      <c r="F211" s="235" t="s">
        <v>881</v>
      </c>
      <c r="G211" s="273"/>
      <c r="H211" s="329" t="s">
        <v>882</v>
      </c>
      <c r="I211" s="329"/>
      <c r="J211" s="329"/>
      <c r="K211" s="279"/>
    </row>
    <row r="212" spans="2:11" s="1" customFormat="1" ht="15" customHeight="1">
      <c r="B212" s="278"/>
      <c r="C212" s="214"/>
      <c r="D212" s="214"/>
      <c r="E212" s="214"/>
      <c r="F212" s="235" t="s">
        <v>883</v>
      </c>
      <c r="G212" s="273"/>
      <c r="H212" s="329" t="s">
        <v>1046</v>
      </c>
      <c r="I212" s="329"/>
      <c r="J212" s="329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1008</v>
      </c>
      <c r="D214" s="214"/>
      <c r="E214" s="214"/>
      <c r="F214" s="235">
        <v>1</v>
      </c>
      <c r="G214" s="273"/>
      <c r="H214" s="329" t="s">
        <v>1047</v>
      </c>
      <c r="I214" s="329"/>
      <c r="J214" s="329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29" t="s">
        <v>1048</v>
      </c>
      <c r="I215" s="329"/>
      <c r="J215" s="329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29" t="s">
        <v>1049</v>
      </c>
      <c r="I216" s="329"/>
      <c r="J216" s="329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29" t="s">
        <v>1050</v>
      </c>
      <c r="I217" s="329"/>
      <c r="J217" s="329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Jiří</cp:lastModifiedBy>
  <cp:lastPrinted>2021-12-06T19:49:43Z</cp:lastPrinted>
  <dcterms:created xsi:type="dcterms:W3CDTF">2021-12-06T19:31:04Z</dcterms:created>
  <dcterms:modified xsi:type="dcterms:W3CDTF">2021-12-06T19:49:59Z</dcterms:modified>
  <cp:category/>
  <cp:version/>
  <cp:contentType/>
  <cp:contentStatus/>
</cp:coreProperties>
</file>