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2103ULAZARA - Oprava kam..." sheetId="2" r:id="rId2"/>
  </sheets>
  <definedNames>
    <definedName name="_xlnm.Print_Area" localSheetId="0">'Rekapitulace stavby'!$D$4:$AO$76,'Rekapitulace stavby'!$C$82:$AQ$96</definedName>
    <definedName name="_xlnm._FilterDatabase" localSheetId="1" hidden="1">'22103ULAZARA - Oprava kam...'!$C$126:$K$177</definedName>
    <definedName name="_xlnm.Print_Area" localSheetId="1">'22103ULAZARA - Oprava kam...'!$C$4:$J$76,'22103ULAZARA - Oprava kam...'!$C$82:$J$110,'22103ULAZARA - Oprava kam...'!$C$116:$J$177</definedName>
    <definedName name="_xlnm.Print_Titles" localSheetId="0">'Rekapitulace stavby'!$92:$92</definedName>
    <definedName name="_xlnm.Print_Titles" localSheetId="1">'22103ULAZARA - Oprava kam...'!$126:$126</definedName>
  </definedNames>
  <calcPr fullCalcOnLoad="1"/>
</workbook>
</file>

<file path=xl/sharedStrings.xml><?xml version="1.0" encoding="utf-8"?>
<sst xmlns="http://schemas.openxmlformats.org/spreadsheetml/2006/main" count="863" uniqueCount="296">
  <si>
    <t>Export Komplet</t>
  </si>
  <si>
    <t/>
  </si>
  <si>
    <t>2.0</t>
  </si>
  <si>
    <t>ZAMOK</t>
  </si>
  <si>
    <t>False</t>
  </si>
  <si>
    <t>{ce8e6264-1428-4910-8a39-4d88bf7426ed}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</si>
  <si>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</si>
  <si>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</si>
  <si>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</si>
  <si>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</si>
  <si>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</si>
  <si>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</si>
  <si>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</si>
  <si>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</si>
  <si>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22103ULAZARA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</si>
  <si>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</si>
  <si>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</si>
  <si>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kamenné zdi u objektu U Lazara č.p. 22</t>
  </si>
  <si>
    <t>KSO:</t>
  </si>
  <si>
    <t>CC-CZ:</t>
  </si>
  <si>
    <t>Místo:</t>
  </si>
  <si>
    <t>U Lazara</t>
  </si>
  <si>
    <t>Datum:</t>
  </si>
  <si>
    <t>27. 6. 2022</t>
  </si>
  <si>
    <t>Zadavatel:</t>
  </si>
  <si>
    <t>IČ:</t>
  </si>
  <si>
    <t>Město Kutná Hora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</si>
  <si>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</si>
  <si>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</si>
  <si>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</si>
  <si>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</si>
  <si>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</si>
  <si>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</si>
  <si>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</si>
  <si>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</si>
  <si>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</si>
  <si>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</si>
  <si>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</si>
  <si>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</si>
  <si>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</si>
  <si>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</si>
  <si>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</si>
  <si>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</si>
  <si>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</si>
  <si>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</si>
  <si>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</si>
  <si>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</si>
  <si>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</si>
  <si>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</si>
  <si>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</si>
  <si>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</si>
  <si>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</si>
  <si>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</si>
  <si>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</si>
  <si>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</si>
  <si>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</si>
  <si>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</si>
  <si>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</si>
  <si>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</si>
  <si>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</si>
  <si>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</si>
  <si>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</si>
  <si>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</si>
  <si>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</si>
  <si>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</si>
  <si>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</si>
  <si>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</si>
  <si>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</si>
  <si>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</si>
  <si>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</si>
  <si>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</si>
  <si>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</si>
  <si>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</si>
  <si>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</si>
  <si>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</si>
  <si>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</si>
  <si>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</si>
  <si>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</si>
  <si>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</si>
  <si>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</si>
  <si>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</si>
  <si>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</si>
  <si>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skladky</t>
  </si>
  <si>
    <t>7,163</t>
  </si>
  <si>
    <t>2</t>
  </si>
  <si>
    <t>odkopavky</t>
  </si>
  <si>
    <t>odkopávky</t>
  </si>
  <si>
    <t>3,54</t>
  </si>
  <si>
    <t>KRYCÍ LIST SOUPISU PRACÍ</t>
  </si>
  <si>
    <t>obsyp</t>
  </si>
  <si>
    <t>obsypání</t>
  </si>
  <si>
    <t>2,041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</si>
  <si>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</si>
  <si>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</si>
  <si>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</si>
  <si>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</si>
  <si>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</si>
  <si>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</si>
  <si>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</si>
  <si>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</si>
  <si>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</si>
  <si>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</si>
  <si>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</si>
  <si>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</si>
  <si>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</si>
  <si>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</si>
  <si>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</si>
  <si>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</si>
  <si>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765 - Krytina skládaná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</si>
  <si>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</si>
  <si>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</si>
  <si>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</si>
  <si>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</si>
  <si>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</si>
  <si>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</si>
  <si>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</si>
  <si>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</si>
  <si>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</si>
  <si>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</si>
  <si>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</si>
  <si>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</si>
  <si>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</si>
  <si>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</si>
  <si>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</si>
  <si>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</si>
  <si>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</si>
  <si>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</si>
  <si>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</si>
  <si>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</si>
  <si>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26</t>
  </si>
  <si>
    <t>K</t>
  </si>
  <si>
    <t>122111101</t>
  </si>
  <si>
    <t>Odkopávky a prokopávky v hornině třídy těžitelnosti I, skupiny 1 a 2 ručně</t>
  </si>
  <si>
    <t>m3</t>
  </si>
  <si>
    <t>4</t>
  </si>
  <si>
    <t>1017266386</t>
  </si>
  <si>
    <t>25</t>
  </si>
  <si>
    <t>132112132</t>
  </si>
  <si>
    <t>Hloubení nezapažených rýh šířky do 800 mm v nesoudržných horninách třídy těžitelnosti I skupiny 1 a 2 ručně</t>
  </si>
  <si>
    <t>-3378954</t>
  </si>
  <si>
    <t>20</t>
  </si>
  <si>
    <t>162751117</t>
  </si>
  <si>
    <t>Vodorovné přemístění přes 9 000 do 10000 m výkopku/sypaniny z horniny třídy těžitelnosti I skupiny 1 až 3</t>
  </si>
  <si>
    <t>540757239</t>
  </si>
  <si>
    <t>162751119</t>
  </si>
  <si>
    <t>Příplatek k vodorovnému přemístění výkopku/sypaniny z horniny třídy těžitelnosti I skupiny 1 až 3 ZKD 1000 m přes 10000 m</t>
  </si>
  <si>
    <t>-93516093</t>
  </si>
  <si>
    <t>24</t>
  </si>
  <si>
    <t>171201231</t>
  </si>
  <si>
    <t>Poplatek za uložení zeminy a kamení na recyklační skládce (skládkovné) kód odpadu 17 05 04</t>
  </si>
  <si>
    <t>t</t>
  </si>
  <si>
    <t>32573552</t>
  </si>
  <si>
    <t>23</t>
  </si>
  <si>
    <t>171251201</t>
  </si>
  <si>
    <t>Uložení sypaniny na skládky nebo meziskládky</t>
  </si>
  <si>
    <t>-1663616407</t>
  </si>
  <si>
    <t>27</t>
  </si>
  <si>
    <t>175111201</t>
  </si>
  <si>
    <t>Obsypání objektu  sypaninou bez prohození, uloženou do 3 m ručně</t>
  </si>
  <si>
    <t>-1101627862</t>
  </si>
  <si>
    <t>28</t>
  </si>
  <si>
    <t>175111209</t>
  </si>
  <si>
    <t>Příplatek k obsypání objektu za ruční prohození sypaniny, uložené do 3 m</t>
  </si>
  <si>
    <t>-1617513611</t>
  </si>
  <si>
    <t>Zakládání</t>
  </si>
  <si>
    <t>36</t>
  </si>
  <si>
    <t>271562211</t>
  </si>
  <si>
    <t>Podsyp pod základové konstrukce se zhutněním z drobného kameniva frakce 0 až 4 mm</t>
  </si>
  <si>
    <t>-322815802</t>
  </si>
  <si>
    <t>6</t>
  </si>
  <si>
    <t>274313611</t>
  </si>
  <si>
    <t>Základové pásy z betonu tř. C 16/20</t>
  </si>
  <si>
    <t>-814008779</t>
  </si>
  <si>
    <t>9</t>
  </si>
  <si>
    <t>274351121</t>
  </si>
  <si>
    <t>Zřízení bednění základových pasů rovného</t>
  </si>
  <si>
    <t>m2</t>
  </si>
  <si>
    <t>-1939557330</t>
  </si>
  <si>
    <t>10</t>
  </si>
  <si>
    <t>274351122</t>
  </si>
  <si>
    <t>Odstranění bednění základových pasů rovného</t>
  </si>
  <si>
    <t>-1086431676</t>
  </si>
  <si>
    <t>3</t>
  </si>
  <si>
    <t>Svislé a kompletní konstrukce</t>
  </si>
  <si>
    <t>32</t>
  </si>
  <si>
    <t>311101211</t>
  </si>
  <si>
    <t>Vytvoření prostupů do 0,02 m2 ve zdech nosných osazením vložek z trub, dílců, tvarovek</t>
  </si>
  <si>
    <t>m</t>
  </si>
  <si>
    <t>815353082</t>
  </si>
  <si>
    <t>33</t>
  </si>
  <si>
    <t>M</t>
  </si>
  <si>
    <t>28611999</t>
  </si>
  <si>
    <t>trubka kanalizační DN 50</t>
  </si>
  <si>
    <t>8</t>
  </si>
  <si>
    <t>1752539761</t>
  </si>
  <si>
    <t>11</t>
  </si>
  <si>
    <t>311213113</t>
  </si>
  <si>
    <t>Zdivo z nepravidelných kamenů na maltu objem jednoho kamene do 0,02 m3 š spáry přes 10 do 20 mm ( použití cca 2/3 nabouraného kameniva)- dle závazného stanoviska</t>
  </si>
  <si>
    <t>-1676496981</t>
  </si>
  <si>
    <t>12</t>
  </si>
  <si>
    <t>311213911</t>
  </si>
  <si>
    <t>Příplatek k cenám zdění zdiva z kamene na maltu za jednostranné lícování zdiva</t>
  </si>
  <si>
    <t>-723008589</t>
  </si>
  <si>
    <t>13</t>
  </si>
  <si>
    <t>311213912</t>
  </si>
  <si>
    <t>Příplatek k cenám zdění zdiva z kamene na maltu za oboustranné lícování zdiva</t>
  </si>
  <si>
    <t>-1506907735</t>
  </si>
  <si>
    <t>5</t>
  </si>
  <si>
    <t>Komunikace pozemní</t>
  </si>
  <si>
    <t>35</t>
  </si>
  <si>
    <t>572330111</t>
  </si>
  <si>
    <t>Vyspravení krytu komunikací po překopech pl do 15 m2 obalovaným kamenivem tl přes 20 do 50 mm - doasfaltování chodníku ke zdi</t>
  </si>
  <si>
    <t>1496975666</t>
  </si>
  <si>
    <t>Úpravy povrchů, podlahy a osazování výplní</t>
  </si>
  <si>
    <t>14</t>
  </si>
  <si>
    <t>622631011</t>
  </si>
  <si>
    <t>Spárování spárovací maltou vnějších pohledových ploch stěn z tvárnic nebo kamene</t>
  </si>
  <si>
    <t>-1576706224</t>
  </si>
  <si>
    <t>Ostatní konstrukce a práce, bourání</t>
  </si>
  <si>
    <t>961021311</t>
  </si>
  <si>
    <t>Bourání základů ze zdiva kamenného</t>
  </si>
  <si>
    <t>-1178098380</t>
  </si>
  <si>
    <t>962022391</t>
  </si>
  <si>
    <t>Bourání zdiva nadzákladového kamenného na MV nebo MVC přes 1 m3 - pro další použití kamene</t>
  </si>
  <si>
    <t>-1193568718</t>
  </si>
  <si>
    <t>19</t>
  </si>
  <si>
    <t>965042141</t>
  </si>
  <si>
    <t>Bourání krycí desky z betonu</t>
  </si>
  <si>
    <t>-467803401</t>
  </si>
  <si>
    <t>997</t>
  </si>
  <si>
    <t>Přesun sutě</t>
  </si>
  <si>
    <t>997013501</t>
  </si>
  <si>
    <t>Odvoz suti a vybouraných hmot na skládku nebo meziskládku do 1 km se složením</t>
  </si>
  <si>
    <t>-172408144</t>
  </si>
  <si>
    <t>997013509</t>
  </si>
  <si>
    <t>Příplatek k odvozu suti a vybouraných hmot na skládku ZKD 1 km přes 1 km</t>
  </si>
  <si>
    <t>-1112937087</t>
  </si>
  <si>
    <t>997013871</t>
  </si>
  <si>
    <t>Poplatek za uložení stavebního odpadu na recyklační skládce (skládkovné) směsného stavebního a demoličního kód odpadu  17 09 04</t>
  </si>
  <si>
    <t>-1658165026</t>
  </si>
  <si>
    <t>998</t>
  </si>
  <si>
    <t>Přesun hmot</t>
  </si>
  <si>
    <t>998011001</t>
  </si>
  <si>
    <t>Přesun hmot pro budovy zděné v do 6 m</t>
  </si>
  <si>
    <t>926691392</t>
  </si>
  <si>
    <t>PSV</t>
  </si>
  <si>
    <t>Práce a dodávky PSV</t>
  </si>
  <si>
    <t>711</t>
  </si>
  <si>
    <t>Izolace proti vodě, vlhkosti a plynům</t>
  </si>
  <si>
    <t>29</t>
  </si>
  <si>
    <t>711161273</t>
  </si>
  <si>
    <t>Provedení izolace proti zemní vlhkosti svislé z nopové fólie</t>
  </si>
  <si>
    <t>16</t>
  </si>
  <si>
    <t>-355321485</t>
  </si>
  <si>
    <t>30</t>
  </si>
  <si>
    <t>28323007</t>
  </si>
  <si>
    <t>fólie profilovaná (nopová) HDPE s integrovanou omítací mřížkou s výškou nopů 8mm</t>
  </si>
  <si>
    <t>-1812446630</t>
  </si>
  <si>
    <t>34</t>
  </si>
  <si>
    <t>711161299</t>
  </si>
  <si>
    <t>Provedení izolace proti zemní vlhkosti svislé z nopové fólie - ukončovací lišta vč. dodávky</t>
  </si>
  <si>
    <t>-1182209565</t>
  </si>
  <si>
    <t>31</t>
  </si>
  <si>
    <t>998711201</t>
  </si>
  <si>
    <t>Přesun hmot procentní pro izolace proti vodě, vlhkosti a plynům v objektech v do 6 m</t>
  </si>
  <si>
    <t>%</t>
  </si>
  <si>
    <t>-254145370</t>
  </si>
  <si>
    <t>765</t>
  </si>
  <si>
    <t>Krytina skládaná</t>
  </si>
  <si>
    <t>765211159</t>
  </si>
  <si>
    <t>Montáž krytiny keramické hladké do malty zeď, římsa, atika přes 32 přes 30 do 40 ks/m2 šupinové krytí š do 70 cm - dle závazného stanoviska</t>
  </si>
  <si>
    <t>1514110792</t>
  </si>
  <si>
    <t>17</t>
  </si>
  <si>
    <t>59660010</t>
  </si>
  <si>
    <t>taška bobrovka režná základní kulatý řez</t>
  </si>
  <si>
    <t>kus</t>
  </si>
  <si>
    <t>6719902</t>
  </si>
  <si>
    <t>18</t>
  </si>
  <si>
    <t>998765201</t>
  </si>
  <si>
    <t>Přesun hmot procentní pro krytiny skládané v objektech v do 6 m</t>
  </si>
  <si>
    <t>530273519</t>
  </si>
  <si>
    <t>VRN</t>
  </si>
  <si>
    <t>Vedlejší rozpočtové náklady</t>
  </si>
  <si>
    <t>VRN3</t>
  </si>
  <si>
    <t>Zařízení staveniště</t>
  </si>
  <si>
    <t>37</t>
  </si>
  <si>
    <t>030001000</t>
  </si>
  <si>
    <t>kpl</t>
  </si>
  <si>
    <t>1024</t>
  </si>
  <si>
    <t>630391654</t>
  </si>
  <si>
    <t>VRN9</t>
  </si>
  <si>
    <t>Ostatní náklady</t>
  </si>
  <si>
    <t>39</t>
  </si>
  <si>
    <t>090001000</t>
  </si>
  <si>
    <t>Ostatní náklady - (vytyčení sítí, mobilní WC,vlastní zdroj el, vody....)</t>
  </si>
  <si>
    <t>818930334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</si>
</sst>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7" fillId="0" borderId="14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 hidden="1">
      <c r="A29" s="3"/>
      <c r="B29" s="43"/>
      <c r="C29" s="44"/>
      <c r="D29" s="29" t="s">
        <v>39</v>
      </c>
      <c r="E29" s="44"/>
      <c r="F29" s="29" t="s">
        <v>40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 hidden="1">
      <c r="A30" s="3"/>
      <c r="B30" s="43"/>
      <c r="C30" s="44"/>
      <c r="D30" s="44"/>
      <c r="E30" s="44"/>
      <c r="F30" s="29" t="s">
        <v>41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>
      <c r="A31" s="3"/>
      <c r="B31" s="43"/>
      <c r="C31" s="44"/>
      <c r="D31" s="49" t="s">
        <v>39</v>
      </c>
      <c r="E31" s="44"/>
      <c r="F31" s="29" t="s">
        <v>42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44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50"/>
      <c r="D35" s="51" t="s">
        <v>45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46</v>
      </c>
      <c r="U35" s="52"/>
      <c r="V35" s="52"/>
      <c r="W35" s="52"/>
      <c r="X35" s="54" t="s">
        <v>47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7"/>
      <c r="C49" s="58"/>
      <c r="D49" s="59" t="s">
        <v>48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49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2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2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2" t="s">
        <v>50</v>
      </c>
      <c r="AI60" s="39"/>
      <c r="AJ60" s="39"/>
      <c r="AK60" s="39"/>
      <c r="AL60" s="39"/>
      <c r="AM60" s="62" t="s">
        <v>51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9" t="s">
        <v>52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53</v>
      </c>
      <c r="AI64" s="63"/>
      <c r="AJ64" s="63"/>
      <c r="AK64" s="63"/>
      <c r="AL64" s="63"/>
      <c r="AM64" s="63"/>
      <c r="AN64" s="63"/>
      <c r="AO64" s="63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2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2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2" t="s">
        <v>50</v>
      </c>
      <c r="AI75" s="39"/>
      <c r="AJ75" s="39"/>
      <c r="AK75" s="39"/>
      <c r="AL75" s="39"/>
      <c r="AM75" s="62" t="s">
        <v>51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1"/>
      <c r="BE77" s="35"/>
    </row>
    <row r="81" spans="1:57" s="2" customFormat="1" ht="6.95" customHeight="1">
      <c r="A81" s="35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1"/>
      <c r="BE81" s="35"/>
    </row>
    <row r="82" spans="1:57" s="2" customFormat="1" ht="24.95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8"/>
      <c r="C84" s="29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22103ULAZARA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Oprava kamenné zdi u objektu U Lazara č.p. 22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6" t="str">
        <f>IF(K8="","",K8)</f>
        <v>U Lazara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7" t="str">
        <f>IF(AN8="","",AN8)</f>
        <v>27. 6. 2022</v>
      </c>
      <c r="AN87" s="77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9" t="str">
        <f>IF(E11="","",E11)</f>
        <v>Město Kutná Hora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8" t="str">
        <f>IF(E17="","",E17)</f>
        <v xml:space="preserve"> </v>
      </c>
      <c r="AN89" s="69"/>
      <c r="AO89" s="69"/>
      <c r="AP89" s="69"/>
      <c r="AQ89" s="37"/>
      <c r="AR89" s="41"/>
      <c r="AS89" s="79" t="s">
        <v>55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9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8" t="str">
        <f>IF(E20="","",E20)</f>
        <v xml:space="preserve"> </v>
      </c>
      <c r="AN90" s="69"/>
      <c r="AO90" s="69"/>
      <c r="AP90" s="69"/>
      <c r="AQ90" s="37"/>
      <c r="AR90" s="41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5"/>
    </row>
    <row r="92" spans="1:57" s="2" customFormat="1" ht="29.25" customHeight="1">
      <c r="A92" s="35"/>
      <c r="B92" s="36"/>
      <c r="C92" s="91" t="s">
        <v>56</v>
      </c>
      <c r="D92" s="92"/>
      <c r="E92" s="92"/>
      <c r="F92" s="92"/>
      <c r="G92" s="92"/>
      <c r="H92" s="93"/>
      <c r="I92" s="94" t="s">
        <v>57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58</v>
      </c>
      <c r="AH92" s="92"/>
      <c r="AI92" s="92"/>
      <c r="AJ92" s="92"/>
      <c r="AK92" s="92"/>
      <c r="AL92" s="92"/>
      <c r="AM92" s="92"/>
      <c r="AN92" s="94" t="s">
        <v>59</v>
      </c>
      <c r="AO92" s="92"/>
      <c r="AP92" s="96"/>
      <c r="AQ92" s="97" t="s">
        <v>60</v>
      </c>
      <c r="AR92" s="41"/>
      <c r="AS92" s="98" t="s">
        <v>61</v>
      </c>
      <c r="AT92" s="99" t="s">
        <v>62</v>
      </c>
      <c r="AU92" s="99" t="s">
        <v>63</v>
      </c>
      <c r="AV92" s="99" t="s">
        <v>64</v>
      </c>
      <c r="AW92" s="99" t="s">
        <v>65</v>
      </c>
      <c r="AX92" s="99" t="s">
        <v>66</v>
      </c>
      <c r="AY92" s="99" t="s">
        <v>67</v>
      </c>
      <c r="AZ92" s="99" t="s">
        <v>68</v>
      </c>
      <c r="BA92" s="99" t="s">
        <v>69</v>
      </c>
      <c r="BB92" s="99" t="s">
        <v>70</v>
      </c>
      <c r="BC92" s="99" t="s">
        <v>71</v>
      </c>
      <c r="BD92" s="100" t="s">
        <v>72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5"/>
    </row>
    <row r="94" spans="1:90" s="6" customFormat="1" ht="32.4" customHeight="1">
      <c r="A94" s="6"/>
      <c r="B94" s="104"/>
      <c r="C94" s="105" t="s">
        <v>73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ROUND(AG95,2)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ROUND(AS95,2)</f>
        <v>0</v>
      </c>
      <c r="AT94" s="112">
        <f>ROUND(SUM(AV94:AW94),2)</f>
        <v>0</v>
      </c>
      <c r="AU94" s="113">
        <f>ROUND(AU95,5)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ROUND(AZ95,2)</f>
        <v>0</v>
      </c>
      <c r="BA94" s="112">
        <f>ROUND(BA95,2)</f>
        <v>0</v>
      </c>
      <c r="BB94" s="112">
        <f>ROUND(BB95,2)</f>
        <v>0</v>
      </c>
      <c r="BC94" s="112">
        <f>ROUND(BC95,2)</f>
        <v>0</v>
      </c>
      <c r="BD94" s="114">
        <f>ROUND(BD95,2)</f>
        <v>0</v>
      </c>
      <c r="BE94" s="6"/>
      <c r="BS94" s="115" t="s">
        <v>74</v>
      </c>
      <c r="BT94" s="115" t="s">
        <v>75</v>
      </c>
      <c r="BV94" s="115" t="s">
        <v>76</v>
      </c>
      <c r="BW94" s="115" t="s">
        <v>5</v>
      </c>
      <c r="BX94" s="115" t="s">
        <v>77</v>
      </c>
      <c r="CL94" s="115" t="s">
        <v>1</v>
      </c>
    </row>
    <row r="95" spans="1:90" s="7" customFormat="1" ht="24.75" customHeight="1">
      <c r="A95" s="116" t="s">
        <v>78</v>
      </c>
      <c r="B95" s="117"/>
      <c r="C95" s="118"/>
      <c r="D95" s="119" t="s">
        <v>14</v>
      </c>
      <c r="E95" s="119"/>
      <c r="F95" s="119"/>
      <c r="G95" s="119"/>
      <c r="H95" s="119"/>
      <c r="I95" s="120"/>
      <c r="J95" s="119" t="s">
        <v>17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'22103ULAZARA - Oprava kam...'!J28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79</v>
      </c>
      <c r="AR95" s="123"/>
      <c r="AS95" s="124">
        <v>0</v>
      </c>
      <c r="AT95" s="125">
        <f>ROUND(SUM(AV95:AW95),2)</f>
        <v>0</v>
      </c>
      <c r="AU95" s="126">
        <f>'22103ULAZARA - Oprava kam...'!P127</f>
        <v>0</v>
      </c>
      <c r="AV95" s="125">
        <f>'22103ULAZARA - Oprava kam...'!J31</f>
        <v>0</v>
      </c>
      <c r="AW95" s="125">
        <f>'22103ULAZARA - Oprava kam...'!J32</f>
        <v>0</v>
      </c>
      <c r="AX95" s="125">
        <f>'22103ULAZARA - Oprava kam...'!J33</f>
        <v>0</v>
      </c>
      <c r="AY95" s="125">
        <f>'22103ULAZARA - Oprava kam...'!J34</f>
        <v>0</v>
      </c>
      <c r="AZ95" s="125">
        <f>'22103ULAZARA - Oprava kam...'!F31</f>
        <v>0</v>
      </c>
      <c r="BA95" s="125">
        <f>'22103ULAZARA - Oprava kam...'!F32</f>
        <v>0</v>
      </c>
      <c r="BB95" s="125">
        <f>'22103ULAZARA - Oprava kam...'!F33</f>
        <v>0</v>
      </c>
      <c r="BC95" s="125">
        <f>'22103ULAZARA - Oprava kam...'!F34</f>
        <v>0</v>
      </c>
      <c r="BD95" s="127">
        <f>'22103ULAZARA - Oprava kam...'!F35</f>
        <v>0</v>
      </c>
      <c r="BE95" s="7"/>
      <c r="BT95" s="128" t="s">
        <v>80</v>
      </c>
      <c r="BU95" s="128" t="s">
        <v>81</v>
      </c>
      <c r="BV95" s="128" t="s">
        <v>76</v>
      </c>
      <c r="BW95" s="128" t="s">
        <v>5</v>
      </c>
      <c r="BX95" s="128" t="s">
        <v>77</v>
      </c>
      <c r="CL95" s="128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2103ULAZARA - Oprava kam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  <c r="AZ2" s="129" t="s">
        <v>82</v>
      </c>
      <c r="BA2" s="129" t="s">
        <v>82</v>
      </c>
      <c r="BB2" s="129" t="s">
        <v>1</v>
      </c>
      <c r="BC2" s="129" t="s">
        <v>83</v>
      </c>
      <c r="BD2" s="129" t="s">
        <v>84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7"/>
      <c r="AT3" s="14" t="s">
        <v>84</v>
      </c>
      <c r="AZ3" s="129" t="s">
        <v>85</v>
      </c>
      <c r="BA3" s="129" t="s">
        <v>86</v>
      </c>
      <c r="BB3" s="129" t="s">
        <v>1</v>
      </c>
      <c r="BC3" s="129" t="s">
        <v>87</v>
      </c>
      <c r="BD3" s="129" t="s">
        <v>84</v>
      </c>
    </row>
    <row r="4" spans="2:56" s="1" customFormat="1" ht="24.95" customHeight="1">
      <c r="B4" s="17"/>
      <c r="D4" s="132" t="s">
        <v>88</v>
      </c>
      <c r="L4" s="17"/>
      <c r="M4" s="133" t="s">
        <v>10</v>
      </c>
      <c r="AT4" s="14" t="s">
        <v>32</v>
      </c>
      <c r="AZ4" s="129" t="s">
        <v>89</v>
      </c>
      <c r="BA4" s="129" t="s">
        <v>90</v>
      </c>
      <c r="BB4" s="129" t="s">
        <v>1</v>
      </c>
      <c r="BC4" s="129" t="s">
        <v>91</v>
      </c>
      <c r="BD4" s="129" t="s">
        <v>84</v>
      </c>
    </row>
    <row r="5" spans="2:12" s="1" customFormat="1" ht="6.95" customHeight="1">
      <c r="B5" s="17"/>
      <c r="L5" s="17"/>
    </row>
    <row r="6" spans="1:31" s="2" customFormat="1" ht="12" customHeight="1">
      <c r="A6" s="35"/>
      <c r="B6" s="41"/>
      <c r="C6" s="35"/>
      <c r="D6" s="134" t="s">
        <v>16</v>
      </c>
      <c r="E6" s="35"/>
      <c r="F6" s="35"/>
      <c r="G6" s="35"/>
      <c r="H6" s="35"/>
      <c r="I6" s="35"/>
      <c r="J6" s="35"/>
      <c r="K6" s="35"/>
      <c r="L6" s="61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1"/>
      <c r="C7" s="35"/>
      <c r="D7" s="35"/>
      <c r="E7" s="135" t="s">
        <v>17</v>
      </c>
      <c r="F7" s="35"/>
      <c r="G7" s="35"/>
      <c r="H7" s="35"/>
      <c r="I7" s="35"/>
      <c r="J7" s="35"/>
      <c r="K7" s="35"/>
      <c r="L7" s="61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1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4" t="s">
        <v>18</v>
      </c>
      <c r="E9" s="35"/>
      <c r="F9" s="136" t="s">
        <v>1</v>
      </c>
      <c r="G9" s="35"/>
      <c r="H9" s="35"/>
      <c r="I9" s="134" t="s">
        <v>19</v>
      </c>
      <c r="J9" s="136" t="s">
        <v>1</v>
      </c>
      <c r="K9" s="35"/>
      <c r="L9" s="61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4" t="s">
        <v>20</v>
      </c>
      <c r="E10" s="35"/>
      <c r="F10" s="136" t="s">
        <v>21</v>
      </c>
      <c r="G10" s="35"/>
      <c r="H10" s="35"/>
      <c r="I10" s="134" t="s">
        <v>22</v>
      </c>
      <c r="J10" s="137" t="str">
        <f>'Rekapitulace stavby'!AN8</f>
        <v>27. 6. 2022</v>
      </c>
      <c r="K10" s="35"/>
      <c r="L10" s="61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4" t="s">
        <v>24</v>
      </c>
      <c r="E12" s="35"/>
      <c r="F12" s="35"/>
      <c r="G12" s="35"/>
      <c r="H12" s="35"/>
      <c r="I12" s="134" t="s">
        <v>25</v>
      </c>
      <c r="J12" s="136" t="s">
        <v>1</v>
      </c>
      <c r="K12" s="35"/>
      <c r="L12" s="61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6" t="s">
        <v>26</v>
      </c>
      <c r="F13" s="35"/>
      <c r="G13" s="35"/>
      <c r="H13" s="35"/>
      <c r="I13" s="134" t="s">
        <v>27</v>
      </c>
      <c r="J13" s="136" t="s">
        <v>1</v>
      </c>
      <c r="K13" s="35"/>
      <c r="L13" s="6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1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4" t="s">
        <v>28</v>
      </c>
      <c r="E15" s="35"/>
      <c r="F15" s="35"/>
      <c r="G15" s="35"/>
      <c r="H15" s="35"/>
      <c r="I15" s="134" t="s">
        <v>25</v>
      </c>
      <c r="J15" s="30" t="str">
        <f>'Rekapitulace stavby'!AN13</f>
        <v>Vyplň údaj</v>
      </c>
      <c r="K15" s="35"/>
      <c r="L15" s="61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6"/>
      <c r="G16" s="136"/>
      <c r="H16" s="136"/>
      <c r="I16" s="134" t="s">
        <v>27</v>
      </c>
      <c r="J16" s="30" t="str">
        <f>'Rekapitulace stavby'!AN14</f>
        <v>Vyplň údaj</v>
      </c>
      <c r="K16" s="35"/>
      <c r="L16" s="6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1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4" t="s">
        <v>30</v>
      </c>
      <c r="E18" s="35"/>
      <c r="F18" s="35"/>
      <c r="G18" s="35"/>
      <c r="H18" s="35"/>
      <c r="I18" s="134" t="s">
        <v>25</v>
      </c>
      <c r="J18" s="136" t="str">
        <f>IF('Rekapitulace stavby'!AN16="","",'Rekapitulace stavby'!AN16)</f>
        <v/>
      </c>
      <c r="K18" s="35"/>
      <c r="L18" s="6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6" t="str">
        <f>IF('Rekapitulace stavby'!E17="","",'Rekapitulace stavby'!E17)</f>
        <v xml:space="preserve"> </v>
      </c>
      <c r="F19" s="35"/>
      <c r="G19" s="35"/>
      <c r="H19" s="35"/>
      <c r="I19" s="134" t="s">
        <v>27</v>
      </c>
      <c r="J19" s="136" t="str">
        <f>IF('Rekapitulace stavby'!AN17="","",'Rekapitulace stavby'!AN17)</f>
        <v/>
      </c>
      <c r="K19" s="35"/>
      <c r="L19" s="6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4" t="s">
        <v>33</v>
      </c>
      <c r="E21" s="35"/>
      <c r="F21" s="35"/>
      <c r="G21" s="35"/>
      <c r="H21" s="35"/>
      <c r="I21" s="134" t="s">
        <v>25</v>
      </c>
      <c r="J21" s="136" t="str">
        <f>IF('Rekapitulace stavby'!AN19="","",'Rekapitulace stavby'!AN19)</f>
        <v/>
      </c>
      <c r="K21" s="35"/>
      <c r="L21" s="6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6" t="str">
        <f>IF('Rekapitulace stavby'!E20="","",'Rekapitulace stavby'!E20)</f>
        <v xml:space="preserve"> </v>
      </c>
      <c r="F22" s="35"/>
      <c r="G22" s="35"/>
      <c r="H22" s="35"/>
      <c r="I22" s="134" t="s">
        <v>27</v>
      </c>
      <c r="J22" s="136" t="str">
        <f>IF('Rekapitulace stavby'!AN20="","",'Rekapitulace stavby'!AN20)</f>
        <v/>
      </c>
      <c r="K22" s="35"/>
      <c r="L22" s="6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4" t="s">
        <v>34</v>
      </c>
      <c r="E24" s="35"/>
      <c r="F24" s="35"/>
      <c r="G24" s="35"/>
      <c r="H24" s="35"/>
      <c r="I24" s="35"/>
      <c r="J24" s="35"/>
      <c r="K24" s="35"/>
      <c r="L24" s="61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1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2"/>
      <c r="E27" s="142"/>
      <c r="F27" s="142"/>
      <c r="G27" s="142"/>
      <c r="H27" s="142"/>
      <c r="I27" s="142"/>
      <c r="J27" s="142"/>
      <c r="K27" s="142"/>
      <c r="L27" s="61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3" t="s">
        <v>35</v>
      </c>
      <c r="E28" s="35"/>
      <c r="F28" s="35"/>
      <c r="G28" s="35"/>
      <c r="H28" s="35"/>
      <c r="I28" s="35"/>
      <c r="J28" s="144">
        <f>ROUND(J127,2)</f>
        <v>0</v>
      </c>
      <c r="K28" s="35"/>
      <c r="L28" s="61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2"/>
      <c r="E29" s="142"/>
      <c r="F29" s="142"/>
      <c r="G29" s="142"/>
      <c r="H29" s="142"/>
      <c r="I29" s="142"/>
      <c r="J29" s="142"/>
      <c r="K29" s="142"/>
      <c r="L29" s="61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5" t="s">
        <v>37</v>
      </c>
      <c r="G30" s="35"/>
      <c r="H30" s="35"/>
      <c r="I30" s="145" t="s">
        <v>36</v>
      </c>
      <c r="J30" s="145" t="s">
        <v>38</v>
      </c>
      <c r="K30" s="35"/>
      <c r="L30" s="61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 hidden="1">
      <c r="A31" s="35"/>
      <c r="B31" s="41"/>
      <c r="C31" s="35"/>
      <c r="D31" s="146" t="s">
        <v>39</v>
      </c>
      <c r="E31" s="134" t="s">
        <v>40</v>
      </c>
      <c r="F31" s="147">
        <f>ROUND((SUM(BE127:BE177)),2)</f>
        <v>0</v>
      </c>
      <c r="G31" s="35"/>
      <c r="H31" s="35"/>
      <c r="I31" s="148">
        <v>0.21</v>
      </c>
      <c r="J31" s="147">
        <f>ROUND(((SUM(BE127:BE177))*I31),2)</f>
        <v>0</v>
      </c>
      <c r="K31" s="35"/>
      <c r="L31" s="61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1"/>
      <c r="C32" s="35"/>
      <c r="D32" s="35"/>
      <c r="E32" s="134" t="s">
        <v>41</v>
      </c>
      <c r="F32" s="147">
        <f>ROUND((SUM(BF127:BF177)),2)</f>
        <v>0</v>
      </c>
      <c r="G32" s="35"/>
      <c r="H32" s="35"/>
      <c r="I32" s="148">
        <v>0.15</v>
      </c>
      <c r="J32" s="147">
        <f>ROUND(((SUM(BF127:BF177))*I32),2)</f>
        <v>0</v>
      </c>
      <c r="K32" s="35"/>
      <c r="L32" s="61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34" t="s">
        <v>39</v>
      </c>
      <c r="E33" s="134" t="s">
        <v>42</v>
      </c>
      <c r="F33" s="147">
        <f>ROUND((SUM(BG127:BG177)),2)</f>
        <v>0</v>
      </c>
      <c r="G33" s="35"/>
      <c r="H33" s="35"/>
      <c r="I33" s="148">
        <v>0.21</v>
      </c>
      <c r="J33" s="147">
        <f>0</f>
        <v>0</v>
      </c>
      <c r="K33" s="35"/>
      <c r="L33" s="61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4" t="s">
        <v>43</v>
      </c>
      <c r="F34" s="147">
        <f>ROUND((SUM(BH127:BH177)),2)</f>
        <v>0</v>
      </c>
      <c r="G34" s="35"/>
      <c r="H34" s="35"/>
      <c r="I34" s="148">
        <v>0.15</v>
      </c>
      <c r="J34" s="147">
        <f>0</f>
        <v>0</v>
      </c>
      <c r="K34" s="35"/>
      <c r="L34" s="61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4" t="s">
        <v>44</v>
      </c>
      <c r="F35" s="147">
        <f>ROUND((SUM(BI127:BI177)),2)</f>
        <v>0</v>
      </c>
      <c r="G35" s="35"/>
      <c r="H35" s="35"/>
      <c r="I35" s="148">
        <v>0</v>
      </c>
      <c r="J35" s="147">
        <f>0</f>
        <v>0</v>
      </c>
      <c r="K35" s="35"/>
      <c r="L35" s="61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1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49"/>
      <c r="D37" s="150" t="s">
        <v>45</v>
      </c>
      <c r="E37" s="151"/>
      <c r="F37" s="151"/>
      <c r="G37" s="152" t="s">
        <v>46</v>
      </c>
      <c r="H37" s="153" t="s">
        <v>47</v>
      </c>
      <c r="I37" s="151"/>
      <c r="J37" s="154">
        <f>SUM(J28:J35)</f>
        <v>0</v>
      </c>
      <c r="K37" s="155"/>
      <c r="L37" s="61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1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L39" s="17"/>
    </row>
    <row r="40" spans="2:12" s="1" customFormat="1" ht="14.4" customHeight="1">
      <c r="B40" s="17"/>
      <c r="L40" s="17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1"/>
      <c r="D50" s="156" t="s">
        <v>48</v>
      </c>
      <c r="E50" s="157"/>
      <c r="F50" s="157"/>
      <c r="G50" s="156" t="s">
        <v>49</v>
      </c>
      <c r="H50" s="157"/>
      <c r="I50" s="157"/>
      <c r="J50" s="157"/>
      <c r="K50" s="157"/>
      <c r="L50" s="61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8" t="s">
        <v>50</v>
      </c>
      <c r="E61" s="159"/>
      <c r="F61" s="160" t="s">
        <v>51</v>
      </c>
      <c r="G61" s="158" t="s">
        <v>50</v>
      </c>
      <c r="H61" s="159"/>
      <c r="I61" s="159"/>
      <c r="J61" s="161" t="s">
        <v>51</v>
      </c>
      <c r="K61" s="159"/>
      <c r="L61" s="61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6" t="s">
        <v>52</v>
      </c>
      <c r="E65" s="162"/>
      <c r="F65" s="162"/>
      <c r="G65" s="156" t="s">
        <v>53</v>
      </c>
      <c r="H65" s="162"/>
      <c r="I65" s="162"/>
      <c r="J65" s="162"/>
      <c r="K65" s="162"/>
      <c r="L65" s="61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8" t="s">
        <v>50</v>
      </c>
      <c r="E76" s="159"/>
      <c r="F76" s="160" t="s">
        <v>51</v>
      </c>
      <c r="G76" s="158" t="s">
        <v>50</v>
      </c>
      <c r="H76" s="159"/>
      <c r="I76" s="159"/>
      <c r="J76" s="161" t="s">
        <v>51</v>
      </c>
      <c r="K76" s="159"/>
      <c r="L76" s="61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1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1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92</v>
      </c>
      <c r="D82" s="37"/>
      <c r="E82" s="37"/>
      <c r="F82" s="37"/>
      <c r="G82" s="37"/>
      <c r="H82" s="37"/>
      <c r="I82" s="37"/>
      <c r="J82" s="37"/>
      <c r="K82" s="37"/>
      <c r="L82" s="61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1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1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74" t="str">
        <f>E7</f>
        <v>Oprava kamenné zdi u objektu U Lazara č.p. 22</v>
      </c>
      <c r="F85" s="37"/>
      <c r="G85" s="37"/>
      <c r="H85" s="37"/>
      <c r="I85" s="37"/>
      <c r="J85" s="37"/>
      <c r="K85" s="37"/>
      <c r="L85" s="61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1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>U Lazara</v>
      </c>
      <c r="G87" s="37"/>
      <c r="H87" s="37"/>
      <c r="I87" s="29" t="s">
        <v>22</v>
      </c>
      <c r="J87" s="77" t="str">
        <f>IF(J10="","",J10)</f>
        <v>27. 6. 2022</v>
      </c>
      <c r="K87" s="37"/>
      <c r="L87" s="61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1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>Město Kutná Hora</v>
      </c>
      <c r="G89" s="37"/>
      <c r="H89" s="37"/>
      <c r="I89" s="29" t="s">
        <v>30</v>
      </c>
      <c r="J89" s="33" t="str">
        <f>E19</f>
        <v xml:space="preserve"> </v>
      </c>
      <c r="K89" s="37"/>
      <c r="L89" s="61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28</v>
      </c>
      <c r="D90" s="37"/>
      <c r="E90" s="37"/>
      <c r="F90" s="24" t="str">
        <f>IF(E16="","",E16)</f>
        <v>Vyplň údaj</v>
      </c>
      <c r="G90" s="37"/>
      <c r="H90" s="37"/>
      <c r="I90" s="29" t="s">
        <v>33</v>
      </c>
      <c r="J90" s="33" t="str">
        <f>E22</f>
        <v xml:space="preserve"> </v>
      </c>
      <c r="K90" s="37"/>
      <c r="L90" s="61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1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67" t="s">
        <v>93</v>
      </c>
      <c r="D92" s="168"/>
      <c r="E92" s="168"/>
      <c r="F92" s="168"/>
      <c r="G92" s="168"/>
      <c r="H92" s="168"/>
      <c r="I92" s="168"/>
      <c r="J92" s="169" t="s">
        <v>94</v>
      </c>
      <c r="K92" s="168"/>
      <c r="L92" s="61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1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70" t="s">
        <v>95</v>
      </c>
      <c r="D94" s="37"/>
      <c r="E94" s="37"/>
      <c r="F94" s="37"/>
      <c r="G94" s="37"/>
      <c r="H94" s="37"/>
      <c r="I94" s="37"/>
      <c r="J94" s="108">
        <f>J127</f>
        <v>0</v>
      </c>
      <c r="K94" s="37"/>
      <c r="L94" s="61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96</v>
      </c>
    </row>
    <row r="95" spans="1:31" s="9" customFormat="1" ht="24.95" customHeight="1">
      <c r="A95" s="9"/>
      <c r="B95" s="171"/>
      <c r="C95" s="172"/>
      <c r="D95" s="173" t="s">
        <v>97</v>
      </c>
      <c r="E95" s="174"/>
      <c r="F95" s="174"/>
      <c r="G95" s="174"/>
      <c r="H95" s="174"/>
      <c r="I95" s="174"/>
      <c r="J95" s="175">
        <f>J128</f>
        <v>0</v>
      </c>
      <c r="K95" s="172"/>
      <c r="L95" s="17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7"/>
      <c r="C96" s="178"/>
      <c r="D96" s="179" t="s">
        <v>98</v>
      </c>
      <c r="E96" s="180"/>
      <c r="F96" s="180"/>
      <c r="G96" s="180"/>
      <c r="H96" s="180"/>
      <c r="I96" s="180"/>
      <c r="J96" s="181">
        <f>J129</f>
        <v>0</v>
      </c>
      <c r="K96" s="178"/>
      <c r="L96" s="18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7"/>
      <c r="C97" s="178"/>
      <c r="D97" s="179" t="s">
        <v>99</v>
      </c>
      <c r="E97" s="180"/>
      <c r="F97" s="180"/>
      <c r="G97" s="180"/>
      <c r="H97" s="180"/>
      <c r="I97" s="180"/>
      <c r="J97" s="181">
        <f>J138</f>
        <v>0</v>
      </c>
      <c r="K97" s="178"/>
      <c r="L97" s="18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7"/>
      <c r="C98" s="178"/>
      <c r="D98" s="179" t="s">
        <v>100</v>
      </c>
      <c r="E98" s="180"/>
      <c r="F98" s="180"/>
      <c r="G98" s="180"/>
      <c r="H98" s="180"/>
      <c r="I98" s="180"/>
      <c r="J98" s="181">
        <f>J143</f>
        <v>0</v>
      </c>
      <c r="K98" s="178"/>
      <c r="L98" s="18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7"/>
      <c r="C99" s="178"/>
      <c r="D99" s="179" t="s">
        <v>101</v>
      </c>
      <c r="E99" s="180"/>
      <c r="F99" s="180"/>
      <c r="G99" s="180"/>
      <c r="H99" s="180"/>
      <c r="I99" s="180"/>
      <c r="J99" s="181">
        <f>J149</f>
        <v>0</v>
      </c>
      <c r="K99" s="178"/>
      <c r="L99" s="18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7"/>
      <c r="C100" s="178"/>
      <c r="D100" s="179" t="s">
        <v>102</v>
      </c>
      <c r="E100" s="180"/>
      <c r="F100" s="180"/>
      <c r="G100" s="180"/>
      <c r="H100" s="180"/>
      <c r="I100" s="180"/>
      <c r="J100" s="181">
        <f>J151</f>
        <v>0</v>
      </c>
      <c r="K100" s="178"/>
      <c r="L100" s="18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7"/>
      <c r="C101" s="178"/>
      <c r="D101" s="179" t="s">
        <v>103</v>
      </c>
      <c r="E101" s="180"/>
      <c r="F101" s="180"/>
      <c r="G101" s="180"/>
      <c r="H101" s="180"/>
      <c r="I101" s="180"/>
      <c r="J101" s="181">
        <f>J153</f>
        <v>0</v>
      </c>
      <c r="K101" s="178"/>
      <c r="L101" s="18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7"/>
      <c r="C102" s="178"/>
      <c r="D102" s="179" t="s">
        <v>104</v>
      </c>
      <c r="E102" s="180"/>
      <c r="F102" s="180"/>
      <c r="G102" s="180"/>
      <c r="H102" s="180"/>
      <c r="I102" s="180"/>
      <c r="J102" s="181">
        <f>J157</f>
        <v>0</v>
      </c>
      <c r="K102" s="178"/>
      <c r="L102" s="18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7"/>
      <c r="C103" s="178"/>
      <c r="D103" s="179" t="s">
        <v>105</v>
      </c>
      <c r="E103" s="180"/>
      <c r="F103" s="180"/>
      <c r="G103" s="180"/>
      <c r="H103" s="180"/>
      <c r="I103" s="180"/>
      <c r="J103" s="181">
        <f>J161</f>
        <v>0</v>
      </c>
      <c r="K103" s="178"/>
      <c r="L103" s="18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1"/>
      <c r="C104" s="172"/>
      <c r="D104" s="173" t="s">
        <v>106</v>
      </c>
      <c r="E104" s="174"/>
      <c r="F104" s="174"/>
      <c r="G104" s="174"/>
      <c r="H104" s="174"/>
      <c r="I104" s="174"/>
      <c r="J104" s="175">
        <f>J163</f>
        <v>0</v>
      </c>
      <c r="K104" s="172"/>
      <c r="L104" s="17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77"/>
      <c r="C105" s="178"/>
      <c r="D105" s="179" t="s">
        <v>107</v>
      </c>
      <c r="E105" s="180"/>
      <c r="F105" s="180"/>
      <c r="G105" s="180"/>
      <c r="H105" s="180"/>
      <c r="I105" s="180"/>
      <c r="J105" s="181">
        <f>J164</f>
        <v>0</v>
      </c>
      <c r="K105" s="178"/>
      <c r="L105" s="18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7"/>
      <c r="C106" s="178"/>
      <c r="D106" s="179" t="s">
        <v>108</v>
      </c>
      <c r="E106" s="180"/>
      <c r="F106" s="180"/>
      <c r="G106" s="180"/>
      <c r="H106" s="180"/>
      <c r="I106" s="180"/>
      <c r="J106" s="181">
        <f>J169</f>
        <v>0</v>
      </c>
      <c r="K106" s="178"/>
      <c r="L106" s="18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1"/>
      <c r="C107" s="172"/>
      <c r="D107" s="173" t="s">
        <v>109</v>
      </c>
      <c r="E107" s="174"/>
      <c r="F107" s="174"/>
      <c r="G107" s="174"/>
      <c r="H107" s="174"/>
      <c r="I107" s="174"/>
      <c r="J107" s="175">
        <f>J173</f>
        <v>0</v>
      </c>
      <c r="K107" s="172"/>
      <c r="L107" s="17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77"/>
      <c r="C108" s="178"/>
      <c r="D108" s="179" t="s">
        <v>110</v>
      </c>
      <c r="E108" s="180"/>
      <c r="F108" s="180"/>
      <c r="G108" s="180"/>
      <c r="H108" s="180"/>
      <c r="I108" s="180"/>
      <c r="J108" s="181">
        <f>J174</f>
        <v>0</v>
      </c>
      <c r="K108" s="178"/>
      <c r="L108" s="18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7"/>
      <c r="C109" s="178"/>
      <c r="D109" s="179" t="s">
        <v>111</v>
      </c>
      <c r="E109" s="180"/>
      <c r="F109" s="180"/>
      <c r="G109" s="180"/>
      <c r="H109" s="180"/>
      <c r="I109" s="180"/>
      <c r="J109" s="181">
        <f>J176</f>
        <v>0</v>
      </c>
      <c r="K109" s="178"/>
      <c r="L109" s="18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1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64"/>
      <c r="C111" s="65"/>
      <c r="D111" s="65"/>
      <c r="E111" s="65"/>
      <c r="F111" s="65"/>
      <c r="G111" s="65"/>
      <c r="H111" s="65"/>
      <c r="I111" s="65"/>
      <c r="J111" s="65"/>
      <c r="K111" s="65"/>
      <c r="L111" s="61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5" customHeight="1">
      <c r="A115" s="35"/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1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5" customHeight="1">
      <c r="A116" s="35"/>
      <c r="B116" s="36"/>
      <c r="C116" s="20" t="s">
        <v>112</v>
      </c>
      <c r="D116" s="37"/>
      <c r="E116" s="37"/>
      <c r="F116" s="37"/>
      <c r="G116" s="37"/>
      <c r="H116" s="37"/>
      <c r="I116" s="37"/>
      <c r="J116" s="37"/>
      <c r="K116" s="37"/>
      <c r="L116" s="61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1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16</v>
      </c>
      <c r="D118" s="37"/>
      <c r="E118" s="37"/>
      <c r="F118" s="37"/>
      <c r="G118" s="37"/>
      <c r="H118" s="37"/>
      <c r="I118" s="37"/>
      <c r="J118" s="37"/>
      <c r="K118" s="37"/>
      <c r="L118" s="61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74" t="str">
        <f>E7</f>
        <v>Oprava kamenné zdi u objektu U Lazara č.p. 22</v>
      </c>
      <c r="F119" s="37"/>
      <c r="G119" s="37"/>
      <c r="H119" s="37"/>
      <c r="I119" s="37"/>
      <c r="J119" s="37"/>
      <c r="K119" s="37"/>
      <c r="L119" s="61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1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20</v>
      </c>
      <c r="D121" s="37"/>
      <c r="E121" s="37"/>
      <c r="F121" s="24" t="str">
        <f>F10</f>
        <v>U Lazara</v>
      </c>
      <c r="G121" s="37"/>
      <c r="H121" s="37"/>
      <c r="I121" s="29" t="s">
        <v>22</v>
      </c>
      <c r="J121" s="77" t="str">
        <f>IF(J10="","",J10)</f>
        <v>27. 6. 2022</v>
      </c>
      <c r="K121" s="37"/>
      <c r="L121" s="61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1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29" t="s">
        <v>24</v>
      </c>
      <c r="D123" s="37"/>
      <c r="E123" s="37"/>
      <c r="F123" s="24" t="str">
        <f>E13</f>
        <v>Město Kutná Hora</v>
      </c>
      <c r="G123" s="37"/>
      <c r="H123" s="37"/>
      <c r="I123" s="29" t="s">
        <v>30</v>
      </c>
      <c r="J123" s="33" t="str">
        <f>E19</f>
        <v xml:space="preserve"> </v>
      </c>
      <c r="K123" s="37"/>
      <c r="L123" s="61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15" customHeight="1">
      <c r="A124" s="35"/>
      <c r="B124" s="36"/>
      <c r="C124" s="29" t="s">
        <v>28</v>
      </c>
      <c r="D124" s="37"/>
      <c r="E124" s="37"/>
      <c r="F124" s="24" t="str">
        <f>IF(E16="","",E16)</f>
        <v>Vyplň údaj</v>
      </c>
      <c r="G124" s="37"/>
      <c r="H124" s="37"/>
      <c r="I124" s="29" t="s">
        <v>33</v>
      </c>
      <c r="J124" s="33" t="str">
        <f>E22</f>
        <v xml:space="preserve"> </v>
      </c>
      <c r="K124" s="37"/>
      <c r="L124" s="61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1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1" customFormat="1" ht="29.25" customHeight="1">
      <c r="A126" s="183"/>
      <c r="B126" s="184"/>
      <c r="C126" s="185" t="s">
        <v>113</v>
      </c>
      <c r="D126" s="186" t="s">
        <v>60</v>
      </c>
      <c r="E126" s="186" t="s">
        <v>56</v>
      </c>
      <c r="F126" s="186" t="s">
        <v>57</v>
      </c>
      <c r="G126" s="186" t="s">
        <v>114</v>
      </c>
      <c r="H126" s="186" t="s">
        <v>115</v>
      </c>
      <c r="I126" s="186" t="s">
        <v>116</v>
      </c>
      <c r="J126" s="187" t="s">
        <v>94</v>
      </c>
      <c r="K126" s="188" t="s">
        <v>117</v>
      </c>
      <c r="L126" s="189"/>
      <c r="M126" s="98" t="s">
        <v>1</v>
      </c>
      <c r="N126" s="99" t="s">
        <v>39</v>
      </c>
      <c r="O126" s="99" t="s">
        <v>118</v>
      </c>
      <c r="P126" s="99" t="s">
        <v>119</v>
      </c>
      <c r="Q126" s="99" t="s">
        <v>120</v>
      </c>
      <c r="R126" s="99" t="s">
        <v>121</v>
      </c>
      <c r="S126" s="99" t="s">
        <v>122</v>
      </c>
      <c r="T126" s="100" t="s">
        <v>123</v>
      </c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</row>
    <row r="127" spans="1:63" s="2" customFormat="1" ht="22.8" customHeight="1">
      <c r="A127" s="35"/>
      <c r="B127" s="36"/>
      <c r="C127" s="105" t="s">
        <v>124</v>
      </c>
      <c r="D127" s="37"/>
      <c r="E127" s="37"/>
      <c r="F127" s="37"/>
      <c r="G127" s="37"/>
      <c r="H127" s="37"/>
      <c r="I127" s="37"/>
      <c r="J127" s="190">
        <f>BK127</f>
        <v>0</v>
      </c>
      <c r="K127" s="37"/>
      <c r="L127" s="41"/>
      <c r="M127" s="101"/>
      <c r="N127" s="191"/>
      <c r="O127" s="102"/>
      <c r="P127" s="192">
        <f>P128+P163+P173</f>
        <v>0</v>
      </c>
      <c r="Q127" s="102"/>
      <c r="R127" s="192">
        <f>R128+R163+R173</f>
        <v>107.92655170000002</v>
      </c>
      <c r="S127" s="102"/>
      <c r="T127" s="193">
        <f>T128+T163+T173</f>
        <v>58.090579999999996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74</v>
      </c>
      <c r="AU127" s="14" t="s">
        <v>96</v>
      </c>
      <c r="BK127" s="194">
        <f>BK128+BK163+BK173</f>
        <v>0</v>
      </c>
    </row>
    <row r="128" spans="1:63" s="12" customFormat="1" ht="25.9" customHeight="1">
      <c r="A128" s="12"/>
      <c r="B128" s="195"/>
      <c r="C128" s="196"/>
      <c r="D128" s="197" t="s">
        <v>74</v>
      </c>
      <c r="E128" s="198" t="s">
        <v>125</v>
      </c>
      <c r="F128" s="198" t="s">
        <v>126</v>
      </c>
      <c r="G128" s="196"/>
      <c r="H128" s="196"/>
      <c r="I128" s="199"/>
      <c r="J128" s="200">
        <f>BK128</f>
        <v>0</v>
      </c>
      <c r="K128" s="196"/>
      <c r="L128" s="201"/>
      <c r="M128" s="202"/>
      <c r="N128" s="203"/>
      <c r="O128" s="203"/>
      <c r="P128" s="204">
        <f>P129+P138+P143+P149+P151+P153+P157+P161</f>
        <v>0</v>
      </c>
      <c r="Q128" s="203"/>
      <c r="R128" s="204">
        <f>R129+R138+R143+R149+R151+R153+R157+R161</f>
        <v>106.35121040000001</v>
      </c>
      <c r="S128" s="203"/>
      <c r="T128" s="205">
        <f>T129+T138+T143+T149+T151+T153+T157+T161</f>
        <v>58.090579999999996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6" t="s">
        <v>80</v>
      </c>
      <c r="AT128" s="207" t="s">
        <v>74</v>
      </c>
      <c r="AU128" s="207" t="s">
        <v>75</v>
      </c>
      <c r="AY128" s="206" t="s">
        <v>127</v>
      </c>
      <c r="BK128" s="208">
        <f>BK129+BK138+BK143+BK149+BK151+BK153+BK157+BK161</f>
        <v>0</v>
      </c>
    </row>
    <row r="129" spans="1:63" s="12" customFormat="1" ht="22.8" customHeight="1">
      <c r="A129" s="12"/>
      <c r="B129" s="195"/>
      <c r="C129" s="196"/>
      <c r="D129" s="197" t="s">
        <v>74</v>
      </c>
      <c r="E129" s="209" t="s">
        <v>80</v>
      </c>
      <c r="F129" s="209" t="s">
        <v>128</v>
      </c>
      <c r="G129" s="196"/>
      <c r="H129" s="196"/>
      <c r="I129" s="199"/>
      <c r="J129" s="210">
        <f>BK129</f>
        <v>0</v>
      </c>
      <c r="K129" s="196"/>
      <c r="L129" s="201"/>
      <c r="M129" s="202"/>
      <c r="N129" s="203"/>
      <c r="O129" s="203"/>
      <c r="P129" s="204">
        <f>SUM(P130:P137)</f>
        <v>0</v>
      </c>
      <c r="Q129" s="203"/>
      <c r="R129" s="204">
        <f>SUM(R130:R137)</f>
        <v>0</v>
      </c>
      <c r="S129" s="203"/>
      <c r="T129" s="205">
        <f>SUM(T130:T137)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6" t="s">
        <v>80</v>
      </c>
      <c r="AT129" s="207" t="s">
        <v>74</v>
      </c>
      <c r="AU129" s="207" t="s">
        <v>80</v>
      </c>
      <c r="AY129" s="206" t="s">
        <v>127</v>
      </c>
      <c r="BK129" s="208">
        <f>SUM(BK130:BK137)</f>
        <v>0</v>
      </c>
    </row>
    <row r="130" spans="1:65" s="2" customFormat="1" ht="24.15" customHeight="1">
      <c r="A130" s="35"/>
      <c r="B130" s="36"/>
      <c r="C130" s="211" t="s">
        <v>129</v>
      </c>
      <c r="D130" s="211" t="s">
        <v>130</v>
      </c>
      <c r="E130" s="212" t="s">
        <v>131</v>
      </c>
      <c r="F130" s="213" t="s">
        <v>132</v>
      </c>
      <c r="G130" s="214" t="s">
        <v>133</v>
      </c>
      <c r="H130" s="215">
        <v>3.54</v>
      </c>
      <c r="I130" s="216"/>
      <c r="J130" s="217">
        <f>ROUND(I130*H130,2)</f>
        <v>0</v>
      </c>
      <c r="K130" s="218"/>
      <c r="L130" s="41"/>
      <c r="M130" s="219" t="s">
        <v>1</v>
      </c>
      <c r="N130" s="220" t="s">
        <v>42</v>
      </c>
      <c r="O130" s="89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3" t="s">
        <v>134</v>
      </c>
      <c r="AT130" s="223" t="s">
        <v>130</v>
      </c>
      <c r="AU130" s="223" t="s">
        <v>84</v>
      </c>
      <c r="AY130" s="14" t="s">
        <v>127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4" t="s">
        <v>134</v>
      </c>
      <c r="BK130" s="224">
        <f>ROUND(I130*H130,2)</f>
        <v>0</v>
      </c>
      <c r="BL130" s="14" t="s">
        <v>134</v>
      </c>
      <c r="BM130" s="223" t="s">
        <v>135</v>
      </c>
    </row>
    <row r="131" spans="1:65" s="2" customFormat="1" ht="37.8" customHeight="1">
      <c r="A131" s="35"/>
      <c r="B131" s="36"/>
      <c r="C131" s="211" t="s">
        <v>136</v>
      </c>
      <c r="D131" s="211" t="s">
        <v>130</v>
      </c>
      <c r="E131" s="212" t="s">
        <v>137</v>
      </c>
      <c r="F131" s="213" t="s">
        <v>138</v>
      </c>
      <c r="G131" s="214" t="s">
        <v>133</v>
      </c>
      <c r="H131" s="215">
        <v>5.664</v>
      </c>
      <c r="I131" s="216"/>
      <c r="J131" s="217">
        <f>ROUND(I131*H131,2)</f>
        <v>0</v>
      </c>
      <c r="K131" s="218"/>
      <c r="L131" s="41"/>
      <c r="M131" s="219" t="s">
        <v>1</v>
      </c>
      <c r="N131" s="220" t="s">
        <v>42</v>
      </c>
      <c r="O131" s="89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3" t="s">
        <v>134</v>
      </c>
      <c r="AT131" s="223" t="s">
        <v>130</v>
      </c>
      <c r="AU131" s="223" t="s">
        <v>84</v>
      </c>
      <c r="AY131" s="14" t="s">
        <v>127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4" t="s">
        <v>134</v>
      </c>
      <c r="BK131" s="224">
        <f>ROUND(I131*H131,2)</f>
        <v>0</v>
      </c>
      <c r="BL131" s="14" t="s">
        <v>134</v>
      </c>
      <c r="BM131" s="223" t="s">
        <v>139</v>
      </c>
    </row>
    <row r="132" spans="1:65" s="2" customFormat="1" ht="37.8" customHeight="1">
      <c r="A132" s="35"/>
      <c r="B132" s="36"/>
      <c r="C132" s="211" t="s">
        <v>140</v>
      </c>
      <c r="D132" s="211" t="s">
        <v>130</v>
      </c>
      <c r="E132" s="212" t="s">
        <v>141</v>
      </c>
      <c r="F132" s="213" t="s">
        <v>142</v>
      </c>
      <c r="G132" s="214" t="s">
        <v>133</v>
      </c>
      <c r="H132" s="215">
        <v>7.163</v>
      </c>
      <c r="I132" s="216"/>
      <c r="J132" s="217">
        <f>ROUND(I132*H132,2)</f>
        <v>0</v>
      </c>
      <c r="K132" s="218"/>
      <c r="L132" s="41"/>
      <c r="M132" s="219" t="s">
        <v>1</v>
      </c>
      <c r="N132" s="220" t="s">
        <v>42</v>
      </c>
      <c r="O132" s="89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3" t="s">
        <v>134</v>
      </c>
      <c r="AT132" s="223" t="s">
        <v>130</v>
      </c>
      <c r="AU132" s="223" t="s">
        <v>84</v>
      </c>
      <c r="AY132" s="14" t="s">
        <v>127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4" t="s">
        <v>134</v>
      </c>
      <c r="BK132" s="224">
        <f>ROUND(I132*H132,2)</f>
        <v>0</v>
      </c>
      <c r="BL132" s="14" t="s">
        <v>134</v>
      </c>
      <c r="BM132" s="223" t="s">
        <v>143</v>
      </c>
    </row>
    <row r="133" spans="1:65" s="2" customFormat="1" ht="37.8" customHeight="1">
      <c r="A133" s="35"/>
      <c r="B133" s="36"/>
      <c r="C133" s="211" t="s">
        <v>7</v>
      </c>
      <c r="D133" s="211" t="s">
        <v>130</v>
      </c>
      <c r="E133" s="212" t="s">
        <v>144</v>
      </c>
      <c r="F133" s="213" t="s">
        <v>145</v>
      </c>
      <c r="G133" s="214" t="s">
        <v>133</v>
      </c>
      <c r="H133" s="215">
        <v>14.326</v>
      </c>
      <c r="I133" s="216"/>
      <c r="J133" s="217">
        <f>ROUND(I133*H133,2)</f>
        <v>0</v>
      </c>
      <c r="K133" s="218"/>
      <c r="L133" s="41"/>
      <c r="M133" s="219" t="s">
        <v>1</v>
      </c>
      <c r="N133" s="220" t="s">
        <v>42</v>
      </c>
      <c r="O133" s="89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3" t="s">
        <v>134</v>
      </c>
      <c r="AT133" s="223" t="s">
        <v>130</v>
      </c>
      <c r="AU133" s="223" t="s">
        <v>84</v>
      </c>
      <c r="AY133" s="14" t="s">
        <v>127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4" t="s">
        <v>134</v>
      </c>
      <c r="BK133" s="224">
        <f>ROUND(I133*H133,2)</f>
        <v>0</v>
      </c>
      <c r="BL133" s="14" t="s">
        <v>134</v>
      </c>
      <c r="BM133" s="223" t="s">
        <v>146</v>
      </c>
    </row>
    <row r="134" spans="1:65" s="2" customFormat="1" ht="33" customHeight="1">
      <c r="A134" s="35"/>
      <c r="B134" s="36"/>
      <c r="C134" s="211" t="s">
        <v>147</v>
      </c>
      <c r="D134" s="211" t="s">
        <v>130</v>
      </c>
      <c r="E134" s="212" t="s">
        <v>148</v>
      </c>
      <c r="F134" s="213" t="s">
        <v>149</v>
      </c>
      <c r="G134" s="214" t="s">
        <v>150</v>
      </c>
      <c r="H134" s="215">
        <v>12.177</v>
      </c>
      <c r="I134" s="216"/>
      <c r="J134" s="217">
        <f>ROUND(I134*H134,2)</f>
        <v>0</v>
      </c>
      <c r="K134" s="218"/>
      <c r="L134" s="41"/>
      <c r="M134" s="219" t="s">
        <v>1</v>
      </c>
      <c r="N134" s="220" t="s">
        <v>42</v>
      </c>
      <c r="O134" s="89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3" t="s">
        <v>134</v>
      </c>
      <c r="AT134" s="223" t="s">
        <v>130</v>
      </c>
      <c r="AU134" s="223" t="s">
        <v>84</v>
      </c>
      <c r="AY134" s="14" t="s">
        <v>127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4" t="s">
        <v>134</v>
      </c>
      <c r="BK134" s="224">
        <f>ROUND(I134*H134,2)</f>
        <v>0</v>
      </c>
      <c r="BL134" s="14" t="s">
        <v>134</v>
      </c>
      <c r="BM134" s="223" t="s">
        <v>151</v>
      </c>
    </row>
    <row r="135" spans="1:65" s="2" customFormat="1" ht="16.5" customHeight="1">
      <c r="A135" s="35"/>
      <c r="B135" s="36"/>
      <c r="C135" s="211" t="s">
        <v>152</v>
      </c>
      <c r="D135" s="211" t="s">
        <v>130</v>
      </c>
      <c r="E135" s="212" t="s">
        <v>153</v>
      </c>
      <c r="F135" s="213" t="s">
        <v>154</v>
      </c>
      <c r="G135" s="214" t="s">
        <v>133</v>
      </c>
      <c r="H135" s="215">
        <v>7.163</v>
      </c>
      <c r="I135" s="216"/>
      <c r="J135" s="217">
        <f>ROUND(I135*H135,2)</f>
        <v>0</v>
      </c>
      <c r="K135" s="218"/>
      <c r="L135" s="41"/>
      <c r="M135" s="219" t="s">
        <v>1</v>
      </c>
      <c r="N135" s="220" t="s">
        <v>42</v>
      </c>
      <c r="O135" s="89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3" t="s">
        <v>134</v>
      </c>
      <c r="AT135" s="223" t="s">
        <v>130</v>
      </c>
      <c r="AU135" s="223" t="s">
        <v>84</v>
      </c>
      <c r="AY135" s="14" t="s">
        <v>127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4" t="s">
        <v>134</v>
      </c>
      <c r="BK135" s="224">
        <f>ROUND(I135*H135,2)</f>
        <v>0</v>
      </c>
      <c r="BL135" s="14" t="s">
        <v>134</v>
      </c>
      <c r="BM135" s="223" t="s">
        <v>155</v>
      </c>
    </row>
    <row r="136" spans="1:65" s="2" customFormat="1" ht="24.15" customHeight="1">
      <c r="A136" s="35"/>
      <c r="B136" s="36"/>
      <c r="C136" s="211" t="s">
        <v>156</v>
      </c>
      <c r="D136" s="211" t="s">
        <v>130</v>
      </c>
      <c r="E136" s="212" t="s">
        <v>157</v>
      </c>
      <c r="F136" s="213" t="s">
        <v>158</v>
      </c>
      <c r="G136" s="214" t="s">
        <v>133</v>
      </c>
      <c r="H136" s="215">
        <v>2.041</v>
      </c>
      <c r="I136" s="216"/>
      <c r="J136" s="217">
        <f>ROUND(I136*H136,2)</f>
        <v>0</v>
      </c>
      <c r="K136" s="218"/>
      <c r="L136" s="41"/>
      <c r="M136" s="219" t="s">
        <v>1</v>
      </c>
      <c r="N136" s="220" t="s">
        <v>42</v>
      </c>
      <c r="O136" s="89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3" t="s">
        <v>134</v>
      </c>
      <c r="AT136" s="223" t="s">
        <v>130</v>
      </c>
      <c r="AU136" s="223" t="s">
        <v>84</v>
      </c>
      <c r="AY136" s="14" t="s">
        <v>127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4" t="s">
        <v>134</v>
      </c>
      <c r="BK136" s="224">
        <f>ROUND(I136*H136,2)</f>
        <v>0</v>
      </c>
      <c r="BL136" s="14" t="s">
        <v>134</v>
      </c>
      <c r="BM136" s="223" t="s">
        <v>159</v>
      </c>
    </row>
    <row r="137" spans="1:65" s="2" customFormat="1" ht="24.15" customHeight="1">
      <c r="A137" s="35"/>
      <c r="B137" s="36"/>
      <c r="C137" s="211" t="s">
        <v>160</v>
      </c>
      <c r="D137" s="211" t="s">
        <v>130</v>
      </c>
      <c r="E137" s="212" t="s">
        <v>161</v>
      </c>
      <c r="F137" s="213" t="s">
        <v>162</v>
      </c>
      <c r="G137" s="214" t="s">
        <v>133</v>
      </c>
      <c r="H137" s="215">
        <v>2.041</v>
      </c>
      <c r="I137" s="216"/>
      <c r="J137" s="217">
        <f>ROUND(I137*H137,2)</f>
        <v>0</v>
      </c>
      <c r="K137" s="218"/>
      <c r="L137" s="41"/>
      <c r="M137" s="219" t="s">
        <v>1</v>
      </c>
      <c r="N137" s="220" t="s">
        <v>42</v>
      </c>
      <c r="O137" s="89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3" t="s">
        <v>134</v>
      </c>
      <c r="AT137" s="223" t="s">
        <v>130</v>
      </c>
      <c r="AU137" s="223" t="s">
        <v>84</v>
      </c>
      <c r="AY137" s="14" t="s">
        <v>127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4" t="s">
        <v>134</v>
      </c>
      <c r="BK137" s="224">
        <f>ROUND(I137*H137,2)</f>
        <v>0</v>
      </c>
      <c r="BL137" s="14" t="s">
        <v>134</v>
      </c>
      <c r="BM137" s="223" t="s">
        <v>163</v>
      </c>
    </row>
    <row r="138" spans="1:63" s="12" customFormat="1" ht="22.8" customHeight="1">
      <c r="A138" s="12"/>
      <c r="B138" s="195"/>
      <c r="C138" s="196"/>
      <c r="D138" s="197" t="s">
        <v>74</v>
      </c>
      <c r="E138" s="209" t="s">
        <v>84</v>
      </c>
      <c r="F138" s="209" t="s">
        <v>164</v>
      </c>
      <c r="G138" s="196"/>
      <c r="H138" s="196"/>
      <c r="I138" s="199"/>
      <c r="J138" s="210">
        <f>BK138</f>
        <v>0</v>
      </c>
      <c r="K138" s="196"/>
      <c r="L138" s="201"/>
      <c r="M138" s="202"/>
      <c r="N138" s="203"/>
      <c r="O138" s="203"/>
      <c r="P138" s="204">
        <f>SUM(P139:P142)</f>
        <v>0</v>
      </c>
      <c r="Q138" s="203"/>
      <c r="R138" s="204">
        <f>SUM(R139:R142)</f>
        <v>35.4242136</v>
      </c>
      <c r="S138" s="203"/>
      <c r="T138" s="205">
        <f>SUM(T139:T142)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6" t="s">
        <v>80</v>
      </c>
      <c r="AT138" s="207" t="s">
        <v>74</v>
      </c>
      <c r="AU138" s="207" t="s">
        <v>80</v>
      </c>
      <c r="AY138" s="206" t="s">
        <v>127</v>
      </c>
      <c r="BK138" s="208">
        <f>SUM(BK139:BK142)</f>
        <v>0</v>
      </c>
    </row>
    <row r="139" spans="1:65" s="2" customFormat="1" ht="24.15" customHeight="1">
      <c r="A139" s="35"/>
      <c r="B139" s="36"/>
      <c r="C139" s="211" t="s">
        <v>165</v>
      </c>
      <c r="D139" s="211" t="s">
        <v>130</v>
      </c>
      <c r="E139" s="212" t="s">
        <v>166</v>
      </c>
      <c r="F139" s="213" t="s">
        <v>167</v>
      </c>
      <c r="G139" s="214" t="s">
        <v>133</v>
      </c>
      <c r="H139" s="215">
        <v>1.416</v>
      </c>
      <c r="I139" s="216"/>
      <c r="J139" s="217">
        <f>ROUND(I139*H139,2)</f>
        <v>0</v>
      </c>
      <c r="K139" s="218"/>
      <c r="L139" s="41"/>
      <c r="M139" s="219" t="s">
        <v>1</v>
      </c>
      <c r="N139" s="220" t="s">
        <v>42</v>
      </c>
      <c r="O139" s="89"/>
      <c r="P139" s="221">
        <f>O139*H139</f>
        <v>0</v>
      </c>
      <c r="Q139" s="221">
        <v>1.98</v>
      </c>
      <c r="R139" s="221">
        <f>Q139*H139</f>
        <v>2.80368</v>
      </c>
      <c r="S139" s="221">
        <v>0</v>
      </c>
      <c r="T139" s="22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3" t="s">
        <v>134</v>
      </c>
      <c r="AT139" s="223" t="s">
        <v>130</v>
      </c>
      <c r="AU139" s="223" t="s">
        <v>84</v>
      </c>
      <c r="AY139" s="14" t="s">
        <v>127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4" t="s">
        <v>134</v>
      </c>
      <c r="BK139" s="224">
        <f>ROUND(I139*H139,2)</f>
        <v>0</v>
      </c>
      <c r="BL139" s="14" t="s">
        <v>134</v>
      </c>
      <c r="BM139" s="223" t="s">
        <v>168</v>
      </c>
    </row>
    <row r="140" spans="1:65" s="2" customFormat="1" ht="16.5" customHeight="1">
      <c r="A140" s="35"/>
      <c r="B140" s="36"/>
      <c r="C140" s="211" t="s">
        <v>169</v>
      </c>
      <c r="D140" s="211" t="s">
        <v>130</v>
      </c>
      <c r="E140" s="212" t="s">
        <v>170</v>
      </c>
      <c r="F140" s="213" t="s">
        <v>171</v>
      </c>
      <c r="G140" s="214" t="s">
        <v>133</v>
      </c>
      <c r="H140" s="215">
        <v>14.16</v>
      </c>
      <c r="I140" s="216"/>
      <c r="J140" s="217">
        <f>ROUND(I140*H140,2)</f>
        <v>0</v>
      </c>
      <c r="K140" s="218"/>
      <c r="L140" s="41"/>
      <c r="M140" s="219" t="s">
        <v>1</v>
      </c>
      <c r="N140" s="220" t="s">
        <v>42</v>
      </c>
      <c r="O140" s="89"/>
      <c r="P140" s="221">
        <f>O140*H140</f>
        <v>0</v>
      </c>
      <c r="Q140" s="221">
        <v>2.30102</v>
      </c>
      <c r="R140" s="221">
        <f>Q140*H140</f>
        <v>32.5824432</v>
      </c>
      <c r="S140" s="221">
        <v>0</v>
      </c>
      <c r="T140" s="22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3" t="s">
        <v>134</v>
      </c>
      <c r="AT140" s="223" t="s">
        <v>130</v>
      </c>
      <c r="AU140" s="223" t="s">
        <v>84</v>
      </c>
      <c r="AY140" s="14" t="s">
        <v>127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4" t="s">
        <v>134</v>
      </c>
      <c r="BK140" s="224">
        <f>ROUND(I140*H140,2)</f>
        <v>0</v>
      </c>
      <c r="BL140" s="14" t="s">
        <v>134</v>
      </c>
      <c r="BM140" s="223" t="s">
        <v>172</v>
      </c>
    </row>
    <row r="141" spans="1:65" s="2" customFormat="1" ht="16.5" customHeight="1">
      <c r="A141" s="35"/>
      <c r="B141" s="36"/>
      <c r="C141" s="211" t="s">
        <v>173</v>
      </c>
      <c r="D141" s="211" t="s">
        <v>130</v>
      </c>
      <c r="E141" s="212" t="s">
        <v>174</v>
      </c>
      <c r="F141" s="213" t="s">
        <v>175</v>
      </c>
      <c r="G141" s="214" t="s">
        <v>176</v>
      </c>
      <c r="H141" s="215">
        <v>14.16</v>
      </c>
      <c r="I141" s="216"/>
      <c r="J141" s="217">
        <f>ROUND(I141*H141,2)</f>
        <v>0</v>
      </c>
      <c r="K141" s="218"/>
      <c r="L141" s="41"/>
      <c r="M141" s="219" t="s">
        <v>1</v>
      </c>
      <c r="N141" s="220" t="s">
        <v>42</v>
      </c>
      <c r="O141" s="89"/>
      <c r="P141" s="221">
        <f>O141*H141</f>
        <v>0</v>
      </c>
      <c r="Q141" s="221">
        <v>0.00269</v>
      </c>
      <c r="R141" s="221">
        <f>Q141*H141</f>
        <v>0.0380904</v>
      </c>
      <c r="S141" s="221">
        <v>0</v>
      </c>
      <c r="T141" s="22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3" t="s">
        <v>134</v>
      </c>
      <c r="AT141" s="223" t="s">
        <v>130</v>
      </c>
      <c r="AU141" s="223" t="s">
        <v>84</v>
      </c>
      <c r="AY141" s="14" t="s">
        <v>127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4" t="s">
        <v>134</v>
      </c>
      <c r="BK141" s="224">
        <f>ROUND(I141*H141,2)</f>
        <v>0</v>
      </c>
      <c r="BL141" s="14" t="s">
        <v>134</v>
      </c>
      <c r="BM141" s="223" t="s">
        <v>177</v>
      </c>
    </row>
    <row r="142" spans="1:65" s="2" customFormat="1" ht="16.5" customHeight="1">
      <c r="A142" s="35"/>
      <c r="B142" s="36"/>
      <c r="C142" s="211" t="s">
        <v>178</v>
      </c>
      <c r="D142" s="211" t="s">
        <v>130</v>
      </c>
      <c r="E142" s="212" t="s">
        <v>179</v>
      </c>
      <c r="F142" s="213" t="s">
        <v>180</v>
      </c>
      <c r="G142" s="214" t="s">
        <v>176</v>
      </c>
      <c r="H142" s="215">
        <v>14.16</v>
      </c>
      <c r="I142" s="216"/>
      <c r="J142" s="217">
        <f>ROUND(I142*H142,2)</f>
        <v>0</v>
      </c>
      <c r="K142" s="218"/>
      <c r="L142" s="41"/>
      <c r="M142" s="219" t="s">
        <v>1</v>
      </c>
      <c r="N142" s="220" t="s">
        <v>42</v>
      </c>
      <c r="O142" s="89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3" t="s">
        <v>134</v>
      </c>
      <c r="AT142" s="223" t="s">
        <v>130</v>
      </c>
      <c r="AU142" s="223" t="s">
        <v>84</v>
      </c>
      <c r="AY142" s="14" t="s">
        <v>127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4" t="s">
        <v>134</v>
      </c>
      <c r="BK142" s="224">
        <f>ROUND(I142*H142,2)</f>
        <v>0</v>
      </c>
      <c r="BL142" s="14" t="s">
        <v>134</v>
      </c>
      <c r="BM142" s="223" t="s">
        <v>181</v>
      </c>
    </row>
    <row r="143" spans="1:63" s="12" customFormat="1" ht="22.8" customHeight="1">
      <c r="A143" s="12"/>
      <c r="B143" s="195"/>
      <c r="C143" s="196"/>
      <c r="D143" s="197" t="s">
        <v>74</v>
      </c>
      <c r="E143" s="209" t="s">
        <v>182</v>
      </c>
      <c r="F143" s="209" t="s">
        <v>183</v>
      </c>
      <c r="G143" s="196"/>
      <c r="H143" s="196"/>
      <c r="I143" s="199"/>
      <c r="J143" s="210">
        <f>BK143</f>
        <v>0</v>
      </c>
      <c r="K143" s="196"/>
      <c r="L143" s="201"/>
      <c r="M143" s="202"/>
      <c r="N143" s="203"/>
      <c r="O143" s="203"/>
      <c r="P143" s="204">
        <f>SUM(P144:P148)</f>
        <v>0</v>
      </c>
      <c r="Q143" s="203"/>
      <c r="R143" s="204">
        <f>SUM(R144:R148)</f>
        <v>67.77828480000001</v>
      </c>
      <c r="S143" s="203"/>
      <c r="T143" s="205">
        <f>SUM(T144:T148)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6" t="s">
        <v>80</v>
      </c>
      <c r="AT143" s="207" t="s">
        <v>74</v>
      </c>
      <c r="AU143" s="207" t="s">
        <v>80</v>
      </c>
      <c r="AY143" s="206" t="s">
        <v>127</v>
      </c>
      <c r="BK143" s="208">
        <f>SUM(BK144:BK148)</f>
        <v>0</v>
      </c>
    </row>
    <row r="144" spans="1:65" s="2" customFormat="1" ht="24.15" customHeight="1">
      <c r="A144" s="35"/>
      <c r="B144" s="36"/>
      <c r="C144" s="211" t="s">
        <v>184</v>
      </c>
      <c r="D144" s="211" t="s">
        <v>130</v>
      </c>
      <c r="E144" s="212" t="s">
        <v>185</v>
      </c>
      <c r="F144" s="213" t="s">
        <v>186</v>
      </c>
      <c r="G144" s="214" t="s">
        <v>187</v>
      </c>
      <c r="H144" s="215">
        <v>14.16</v>
      </c>
      <c r="I144" s="216"/>
      <c r="J144" s="217">
        <f>ROUND(I144*H144,2)</f>
        <v>0</v>
      </c>
      <c r="K144" s="218"/>
      <c r="L144" s="41"/>
      <c r="M144" s="219" t="s">
        <v>1</v>
      </c>
      <c r="N144" s="220" t="s">
        <v>42</v>
      </c>
      <c r="O144" s="89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3" t="s">
        <v>134</v>
      </c>
      <c r="AT144" s="223" t="s">
        <v>130</v>
      </c>
      <c r="AU144" s="223" t="s">
        <v>84</v>
      </c>
      <c r="AY144" s="14" t="s">
        <v>127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4" t="s">
        <v>134</v>
      </c>
      <c r="BK144" s="224">
        <f>ROUND(I144*H144,2)</f>
        <v>0</v>
      </c>
      <c r="BL144" s="14" t="s">
        <v>134</v>
      </c>
      <c r="BM144" s="223" t="s">
        <v>188</v>
      </c>
    </row>
    <row r="145" spans="1:65" s="2" customFormat="1" ht="16.5" customHeight="1">
      <c r="A145" s="35"/>
      <c r="B145" s="36"/>
      <c r="C145" s="225" t="s">
        <v>189</v>
      </c>
      <c r="D145" s="225" t="s">
        <v>190</v>
      </c>
      <c r="E145" s="226" t="s">
        <v>191</v>
      </c>
      <c r="F145" s="227" t="s">
        <v>192</v>
      </c>
      <c r="G145" s="228" t="s">
        <v>187</v>
      </c>
      <c r="H145" s="229">
        <v>15</v>
      </c>
      <c r="I145" s="230"/>
      <c r="J145" s="231">
        <f>ROUND(I145*H145,2)</f>
        <v>0</v>
      </c>
      <c r="K145" s="232"/>
      <c r="L145" s="233"/>
      <c r="M145" s="234" t="s">
        <v>1</v>
      </c>
      <c r="N145" s="235" t="s">
        <v>42</v>
      </c>
      <c r="O145" s="89"/>
      <c r="P145" s="221">
        <f>O145*H145</f>
        <v>0</v>
      </c>
      <c r="Q145" s="221">
        <v>0.00172</v>
      </c>
      <c r="R145" s="221">
        <f>Q145*H145</f>
        <v>0.0258</v>
      </c>
      <c r="S145" s="221">
        <v>0</v>
      </c>
      <c r="T145" s="22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3" t="s">
        <v>193</v>
      </c>
      <c r="AT145" s="223" t="s">
        <v>190</v>
      </c>
      <c r="AU145" s="223" t="s">
        <v>84</v>
      </c>
      <c r="AY145" s="14" t="s">
        <v>127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4" t="s">
        <v>134</v>
      </c>
      <c r="BK145" s="224">
        <f>ROUND(I145*H145,2)</f>
        <v>0</v>
      </c>
      <c r="BL145" s="14" t="s">
        <v>134</v>
      </c>
      <c r="BM145" s="223" t="s">
        <v>194</v>
      </c>
    </row>
    <row r="146" spans="1:65" s="2" customFormat="1" ht="49.05" customHeight="1">
      <c r="A146" s="35"/>
      <c r="B146" s="36"/>
      <c r="C146" s="211" t="s">
        <v>195</v>
      </c>
      <c r="D146" s="211" t="s">
        <v>130</v>
      </c>
      <c r="E146" s="212" t="s">
        <v>196</v>
      </c>
      <c r="F146" s="213" t="s">
        <v>197</v>
      </c>
      <c r="G146" s="214" t="s">
        <v>133</v>
      </c>
      <c r="H146" s="215">
        <v>25.311</v>
      </c>
      <c r="I146" s="216"/>
      <c r="J146" s="217">
        <f>ROUND(I146*H146,2)</f>
        <v>0</v>
      </c>
      <c r="K146" s="218"/>
      <c r="L146" s="41"/>
      <c r="M146" s="219" t="s">
        <v>1</v>
      </c>
      <c r="N146" s="220" t="s">
        <v>42</v>
      </c>
      <c r="O146" s="89"/>
      <c r="P146" s="221">
        <f>O146*H146</f>
        <v>0</v>
      </c>
      <c r="Q146" s="221">
        <v>2.6768</v>
      </c>
      <c r="R146" s="221">
        <f>Q146*H146</f>
        <v>67.7524848</v>
      </c>
      <c r="S146" s="221">
        <v>0</v>
      </c>
      <c r="T146" s="22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3" t="s">
        <v>134</v>
      </c>
      <c r="AT146" s="223" t="s">
        <v>130</v>
      </c>
      <c r="AU146" s="223" t="s">
        <v>84</v>
      </c>
      <c r="AY146" s="14" t="s">
        <v>127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4" t="s">
        <v>134</v>
      </c>
      <c r="BK146" s="224">
        <f>ROUND(I146*H146,2)</f>
        <v>0</v>
      </c>
      <c r="BL146" s="14" t="s">
        <v>134</v>
      </c>
      <c r="BM146" s="223" t="s">
        <v>198</v>
      </c>
    </row>
    <row r="147" spans="1:65" s="2" customFormat="1" ht="24.15" customHeight="1">
      <c r="A147" s="35"/>
      <c r="B147" s="36"/>
      <c r="C147" s="211" t="s">
        <v>199</v>
      </c>
      <c r="D147" s="211" t="s">
        <v>130</v>
      </c>
      <c r="E147" s="212" t="s">
        <v>200</v>
      </c>
      <c r="F147" s="213" t="s">
        <v>201</v>
      </c>
      <c r="G147" s="214" t="s">
        <v>133</v>
      </c>
      <c r="H147" s="215">
        <v>11.033</v>
      </c>
      <c r="I147" s="216"/>
      <c r="J147" s="217">
        <f>ROUND(I147*H147,2)</f>
        <v>0</v>
      </c>
      <c r="K147" s="218"/>
      <c r="L147" s="41"/>
      <c r="M147" s="219" t="s">
        <v>1</v>
      </c>
      <c r="N147" s="220" t="s">
        <v>42</v>
      </c>
      <c r="O147" s="89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3" t="s">
        <v>134</v>
      </c>
      <c r="AT147" s="223" t="s">
        <v>130</v>
      </c>
      <c r="AU147" s="223" t="s">
        <v>84</v>
      </c>
      <c r="AY147" s="14" t="s">
        <v>127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4" t="s">
        <v>134</v>
      </c>
      <c r="BK147" s="224">
        <f>ROUND(I147*H147,2)</f>
        <v>0</v>
      </c>
      <c r="BL147" s="14" t="s">
        <v>134</v>
      </c>
      <c r="BM147" s="223" t="s">
        <v>202</v>
      </c>
    </row>
    <row r="148" spans="1:65" s="2" customFormat="1" ht="24.15" customHeight="1">
      <c r="A148" s="35"/>
      <c r="B148" s="36"/>
      <c r="C148" s="211" t="s">
        <v>203</v>
      </c>
      <c r="D148" s="211" t="s">
        <v>130</v>
      </c>
      <c r="E148" s="212" t="s">
        <v>204</v>
      </c>
      <c r="F148" s="213" t="s">
        <v>205</v>
      </c>
      <c r="G148" s="214" t="s">
        <v>133</v>
      </c>
      <c r="H148" s="215">
        <v>14.278</v>
      </c>
      <c r="I148" s="216"/>
      <c r="J148" s="217">
        <f>ROUND(I148*H148,2)</f>
        <v>0</v>
      </c>
      <c r="K148" s="218"/>
      <c r="L148" s="41"/>
      <c r="M148" s="219" t="s">
        <v>1</v>
      </c>
      <c r="N148" s="220" t="s">
        <v>42</v>
      </c>
      <c r="O148" s="89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3" t="s">
        <v>134</v>
      </c>
      <c r="AT148" s="223" t="s">
        <v>130</v>
      </c>
      <c r="AU148" s="223" t="s">
        <v>84</v>
      </c>
      <c r="AY148" s="14" t="s">
        <v>127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4" t="s">
        <v>134</v>
      </c>
      <c r="BK148" s="224">
        <f>ROUND(I148*H148,2)</f>
        <v>0</v>
      </c>
      <c r="BL148" s="14" t="s">
        <v>134</v>
      </c>
      <c r="BM148" s="223" t="s">
        <v>206</v>
      </c>
    </row>
    <row r="149" spans="1:63" s="12" customFormat="1" ht="22.8" customHeight="1">
      <c r="A149" s="12"/>
      <c r="B149" s="195"/>
      <c r="C149" s="196"/>
      <c r="D149" s="197" t="s">
        <v>74</v>
      </c>
      <c r="E149" s="209" t="s">
        <v>207</v>
      </c>
      <c r="F149" s="209" t="s">
        <v>208</v>
      </c>
      <c r="G149" s="196"/>
      <c r="H149" s="196"/>
      <c r="I149" s="199"/>
      <c r="J149" s="210">
        <f>BK149</f>
        <v>0</v>
      </c>
      <c r="K149" s="196"/>
      <c r="L149" s="201"/>
      <c r="M149" s="202"/>
      <c r="N149" s="203"/>
      <c r="O149" s="203"/>
      <c r="P149" s="204">
        <f>P150</f>
        <v>0</v>
      </c>
      <c r="Q149" s="203"/>
      <c r="R149" s="204">
        <f>R150</f>
        <v>3.112368</v>
      </c>
      <c r="S149" s="203"/>
      <c r="T149" s="205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6" t="s">
        <v>80</v>
      </c>
      <c r="AT149" s="207" t="s">
        <v>74</v>
      </c>
      <c r="AU149" s="207" t="s">
        <v>80</v>
      </c>
      <c r="AY149" s="206" t="s">
        <v>127</v>
      </c>
      <c r="BK149" s="208">
        <f>BK150</f>
        <v>0</v>
      </c>
    </row>
    <row r="150" spans="1:65" s="2" customFormat="1" ht="37.8" customHeight="1">
      <c r="A150" s="35"/>
      <c r="B150" s="36"/>
      <c r="C150" s="211" t="s">
        <v>209</v>
      </c>
      <c r="D150" s="211" t="s">
        <v>130</v>
      </c>
      <c r="E150" s="212" t="s">
        <v>210</v>
      </c>
      <c r="F150" s="213" t="s">
        <v>211</v>
      </c>
      <c r="G150" s="214" t="s">
        <v>176</v>
      </c>
      <c r="H150" s="215">
        <v>23.6</v>
      </c>
      <c r="I150" s="216"/>
      <c r="J150" s="217">
        <f>ROUND(I150*H150,2)</f>
        <v>0</v>
      </c>
      <c r="K150" s="218"/>
      <c r="L150" s="41"/>
      <c r="M150" s="219" t="s">
        <v>1</v>
      </c>
      <c r="N150" s="220" t="s">
        <v>42</v>
      </c>
      <c r="O150" s="89"/>
      <c r="P150" s="221">
        <f>O150*H150</f>
        <v>0</v>
      </c>
      <c r="Q150" s="221">
        <v>0.13188</v>
      </c>
      <c r="R150" s="221">
        <f>Q150*H150</f>
        <v>3.112368</v>
      </c>
      <c r="S150" s="221">
        <v>0</v>
      </c>
      <c r="T150" s="22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3" t="s">
        <v>134</v>
      </c>
      <c r="AT150" s="223" t="s">
        <v>130</v>
      </c>
      <c r="AU150" s="223" t="s">
        <v>84</v>
      </c>
      <c r="AY150" s="14" t="s">
        <v>127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4" t="s">
        <v>134</v>
      </c>
      <c r="BK150" s="224">
        <f>ROUND(I150*H150,2)</f>
        <v>0</v>
      </c>
      <c r="BL150" s="14" t="s">
        <v>134</v>
      </c>
      <c r="BM150" s="223" t="s">
        <v>212</v>
      </c>
    </row>
    <row r="151" spans="1:63" s="12" customFormat="1" ht="22.8" customHeight="1">
      <c r="A151" s="12"/>
      <c r="B151" s="195"/>
      <c r="C151" s="196"/>
      <c r="D151" s="197" t="s">
        <v>74</v>
      </c>
      <c r="E151" s="209" t="s">
        <v>169</v>
      </c>
      <c r="F151" s="209" t="s">
        <v>213</v>
      </c>
      <c r="G151" s="196"/>
      <c r="H151" s="196"/>
      <c r="I151" s="199"/>
      <c r="J151" s="210">
        <f>BK151</f>
        <v>0</v>
      </c>
      <c r="K151" s="196"/>
      <c r="L151" s="201"/>
      <c r="M151" s="202"/>
      <c r="N151" s="203"/>
      <c r="O151" s="203"/>
      <c r="P151" s="204">
        <f>P152</f>
        <v>0</v>
      </c>
      <c r="Q151" s="203"/>
      <c r="R151" s="204">
        <f>R152</f>
        <v>0.036344</v>
      </c>
      <c r="S151" s="203"/>
      <c r="T151" s="205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6" t="s">
        <v>80</v>
      </c>
      <c r="AT151" s="207" t="s">
        <v>74</v>
      </c>
      <c r="AU151" s="207" t="s">
        <v>80</v>
      </c>
      <c r="AY151" s="206" t="s">
        <v>127</v>
      </c>
      <c r="BK151" s="208">
        <f>BK152</f>
        <v>0</v>
      </c>
    </row>
    <row r="152" spans="1:65" s="2" customFormat="1" ht="24.15" customHeight="1">
      <c r="A152" s="35"/>
      <c r="B152" s="36"/>
      <c r="C152" s="211" t="s">
        <v>214</v>
      </c>
      <c r="D152" s="211" t="s">
        <v>130</v>
      </c>
      <c r="E152" s="212" t="s">
        <v>215</v>
      </c>
      <c r="F152" s="213" t="s">
        <v>216</v>
      </c>
      <c r="G152" s="214" t="s">
        <v>176</v>
      </c>
      <c r="H152" s="215">
        <v>25.96</v>
      </c>
      <c r="I152" s="216"/>
      <c r="J152" s="217">
        <f>ROUND(I152*H152,2)</f>
        <v>0</v>
      </c>
      <c r="K152" s="218"/>
      <c r="L152" s="41"/>
      <c r="M152" s="219" t="s">
        <v>1</v>
      </c>
      <c r="N152" s="220" t="s">
        <v>42</v>
      </c>
      <c r="O152" s="89"/>
      <c r="P152" s="221">
        <f>O152*H152</f>
        <v>0</v>
      </c>
      <c r="Q152" s="221">
        <v>0.0014</v>
      </c>
      <c r="R152" s="221">
        <f>Q152*H152</f>
        <v>0.036344</v>
      </c>
      <c r="S152" s="221">
        <v>0</v>
      </c>
      <c r="T152" s="22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3" t="s">
        <v>134</v>
      </c>
      <c r="AT152" s="223" t="s">
        <v>130</v>
      </c>
      <c r="AU152" s="223" t="s">
        <v>84</v>
      </c>
      <c r="AY152" s="14" t="s">
        <v>127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4" t="s">
        <v>134</v>
      </c>
      <c r="BK152" s="224">
        <f>ROUND(I152*H152,2)</f>
        <v>0</v>
      </c>
      <c r="BL152" s="14" t="s">
        <v>134</v>
      </c>
      <c r="BM152" s="223" t="s">
        <v>217</v>
      </c>
    </row>
    <row r="153" spans="1:63" s="12" customFormat="1" ht="22.8" customHeight="1">
      <c r="A153" s="12"/>
      <c r="B153" s="195"/>
      <c r="C153" s="196"/>
      <c r="D153" s="197" t="s">
        <v>74</v>
      </c>
      <c r="E153" s="209" t="s">
        <v>173</v>
      </c>
      <c r="F153" s="209" t="s">
        <v>218</v>
      </c>
      <c r="G153" s="196"/>
      <c r="H153" s="196"/>
      <c r="I153" s="199"/>
      <c r="J153" s="210">
        <f>BK153</f>
        <v>0</v>
      </c>
      <c r="K153" s="196"/>
      <c r="L153" s="201"/>
      <c r="M153" s="202"/>
      <c r="N153" s="203"/>
      <c r="O153" s="203"/>
      <c r="P153" s="204">
        <f>SUM(P154:P156)</f>
        <v>0</v>
      </c>
      <c r="Q153" s="203"/>
      <c r="R153" s="204">
        <f>SUM(R154:R156)</f>
        <v>0</v>
      </c>
      <c r="S153" s="203"/>
      <c r="T153" s="205">
        <f>SUM(T154:T156)</f>
        <v>58.090579999999996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6" t="s">
        <v>80</v>
      </c>
      <c r="AT153" s="207" t="s">
        <v>74</v>
      </c>
      <c r="AU153" s="207" t="s">
        <v>80</v>
      </c>
      <c r="AY153" s="206" t="s">
        <v>127</v>
      </c>
      <c r="BK153" s="208">
        <f>SUM(BK154:BK156)</f>
        <v>0</v>
      </c>
    </row>
    <row r="154" spans="1:65" s="2" customFormat="1" ht="16.5" customHeight="1">
      <c r="A154" s="35"/>
      <c r="B154" s="36"/>
      <c r="C154" s="211" t="s">
        <v>80</v>
      </c>
      <c r="D154" s="211" t="s">
        <v>130</v>
      </c>
      <c r="E154" s="212" t="s">
        <v>219</v>
      </c>
      <c r="F154" s="213" t="s">
        <v>220</v>
      </c>
      <c r="G154" s="214" t="s">
        <v>133</v>
      </c>
      <c r="H154" s="215">
        <v>8.496</v>
      </c>
      <c r="I154" s="216"/>
      <c r="J154" s="217">
        <f>ROUND(I154*H154,2)</f>
        <v>0</v>
      </c>
      <c r="K154" s="218"/>
      <c r="L154" s="41"/>
      <c r="M154" s="219" t="s">
        <v>1</v>
      </c>
      <c r="N154" s="220" t="s">
        <v>42</v>
      </c>
      <c r="O154" s="89"/>
      <c r="P154" s="221">
        <f>O154*H154</f>
        <v>0</v>
      </c>
      <c r="Q154" s="221">
        <v>0</v>
      </c>
      <c r="R154" s="221">
        <f>Q154*H154</f>
        <v>0</v>
      </c>
      <c r="S154" s="221">
        <v>2.5</v>
      </c>
      <c r="T154" s="222">
        <f>S154*H154</f>
        <v>21.240000000000002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3" t="s">
        <v>134</v>
      </c>
      <c r="AT154" s="223" t="s">
        <v>130</v>
      </c>
      <c r="AU154" s="223" t="s">
        <v>84</v>
      </c>
      <c r="AY154" s="14" t="s">
        <v>127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4" t="s">
        <v>134</v>
      </c>
      <c r="BK154" s="224">
        <f>ROUND(I154*H154,2)</f>
        <v>0</v>
      </c>
      <c r="BL154" s="14" t="s">
        <v>134</v>
      </c>
      <c r="BM154" s="223" t="s">
        <v>221</v>
      </c>
    </row>
    <row r="155" spans="1:65" s="2" customFormat="1" ht="33" customHeight="1">
      <c r="A155" s="35"/>
      <c r="B155" s="36"/>
      <c r="C155" s="211" t="s">
        <v>84</v>
      </c>
      <c r="D155" s="211" t="s">
        <v>130</v>
      </c>
      <c r="E155" s="212" t="s">
        <v>222</v>
      </c>
      <c r="F155" s="213" t="s">
        <v>223</v>
      </c>
      <c r="G155" s="214" t="s">
        <v>133</v>
      </c>
      <c r="H155" s="215">
        <v>20.573</v>
      </c>
      <c r="I155" s="216"/>
      <c r="J155" s="217">
        <f>ROUND(I155*H155,2)</f>
        <v>0</v>
      </c>
      <c r="K155" s="218"/>
      <c r="L155" s="41"/>
      <c r="M155" s="219" t="s">
        <v>1</v>
      </c>
      <c r="N155" s="220" t="s">
        <v>42</v>
      </c>
      <c r="O155" s="89"/>
      <c r="P155" s="221">
        <f>O155*H155</f>
        <v>0</v>
      </c>
      <c r="Q155" s="221">
        <v>0</v>
      </c>
      <c r="R155" s="221">
        <f>Q155*H155</f>
        <v>0</v>
      </c>
      <c r="S155" s="221">
        <v>1.66</v>
      </c>
      <c r="T155" s="222">
        <f>S155*H155</f>
        <v>34.15118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3" t="s">
        <v>134</v>
      </c>
      <c r="AT155" s="223" t="s">
        <v>130</v>
      </c>
      <c r="AU155" s="223" t="s">
        <v>84</v>
      </c>
      <c r="AY155" s="14" t="s">
        <v>127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4" t="s">
        <v>134</v>
      </c>
      <c r="BK155" s="224">
        <f>ROUND(I155*H155,2)</f>
        <v>0</v>
      </c>
      <c r="BL155" s="14" t="s">
        <v>134</v>
      </c>
      <c r="BM155" s="223" t="s">
        <v>224</v>
      </c>
    </row>
    <row r="156" spans="1:65" s="2" customFormat="1" ht="16.5" customHeight="1">
      <c r="A156" s="35"/>
      <c r="B156" s="36"/>
      <c r="C156" s="211" t="s">
        <v>225</v>
      </c>
      <c r="D156" s="211" t="s">
        <v>130</v>
      </c>
      <c r="E156" s="212" t="s">
        <v>226</v>
      </c>
      <c r="F156" s="213" t="s">
        <v>227</v>
      </c>
      <c r="G156" s="214" t="s">
        <v>133</v>
      </c>
      <c r="H156" s="215">
        <v>1.227</v>
      </c>
      <c r="I156" s="216"/>
      <c r="J156" s="217">
        <f>ROUND(I156*H156,2)</f>
        <v>0</v>
      </c>
      <c r="K156" s="218"/>
      <c r="L156" s="41"/>
      <c r="M156" s="219" t="s">
        <v>1</v>
      </c>
      <c r="N156" s="220" t="s">
        <v>42</v>
      </c>
      <c r="O156" s="89"/>
      <c r="P156" s="221">
        <f>O156*H156</f>
        <v>0</v>
      </c>
      <c r="Q156" s="221">
        <v>0</v>
      </c>
      <c r="R156" s="221">
        <f>Q156*H156</f>
        <v>0</v>
      </c>
      <c r="S156" s="221">
        <v>2.2</v>
      </c>
      <c r="T156" s="222">
        <f>S156*H156</f>
        <v>2.6994000000000002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3" t="s">
        <v>134</v>
      </c>
      <c r="AT156" s="223" t="s">
        <v>130</v>
      </c>
      <c r="AU156" s="223" t="s">
        <v>84</v>
      </c>
      <c r="AY156" s="14" t="s">
        <v>127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4" t="s">
        <v>134</v>
      </c>
      <c r="BK156" s="224">
        <f>ROUND(I156*H156,2)</f>
        <v>0</v>
      </c>
      <c r="BL156" s="14" t="s">
        <v>134</v>
      </c>
      <c r="BM156" s="223" t="s">
        <v>228</v>
      </c>
    </row>
    <row r="157" spans="1:63" s="12" customFormat="1" ht="22.8" customHeight="1">
      <c r="A157" s="12"/>
      <c r="B157" s="195"/>
      <c r="C157" s="196"/>
      <c r="D157" s="197" t="s">
        <v>74</v>
      </c>
      <c r="E157" s="209" t="s">
        <v>229</v>
      </c>
      <c r="F157" s="209" t="s">
        <v>230</v>
      </c>
      <c r="G157" s="196"/>
      <c r="H157" s="196"/>
      <c r="I157" s="199"/>
      <c r="J157" s="210">
        <f>BK157</f>
        <v>0</v>
      </c>
      <c r="K157" s="196"/>
      <c r="L157" s="201"/>
      <c r="M157" s="202"/>
      <c r="N157" s="203"/>
      <c r="O157" s="203"/>
      <c r="P157" s="204">
        <f>SUM(P158:P160)</f>
        <v>0</v>
      </c>
      <c r="Q157" s="203"/>
      <c r="R157" s="204">
        <f>SUM(R158:R160)</f>
        <v>0</v>
      </c>
      <c r="S157" s="203"/>
      <c r="T157" s="205">
        <f>SUM(T158:T160)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6" t="s">
        <v>80</v>
      </c>
      <c r="AT157" s="207" t="s">
        <v>74</v>
      </c>
      <c r="AU157" s="207" t="s">
        <v>80</v>
      </c>
      <c r="AY157" s="206" t="s">
        <v>127</v>
      </c>
      <c r="BK157" s="208">
        <f>SUM(BK158:BK160)</f>
        <v>0</v>
      </c>
    </row>
    <row r="158" spans="1:65" s="2" customFormat="1" ht="24.15" customHeight="1">
      <c r="A158" s="35"/>
      <c r="B158" s="36"/>
      <c r="C158" s="211" t="s">
        <v>182</v>
      </c>
      <c r="D158" s="211" t="s">
        <v>130</v>
      </c>
      <c r="E158" s="212" t="s">
        <v>231</v>
      </c>
      <c r="F158" s="213" t="s">
        <v>232</v>
      </c>
      <c r="G158" s="214" t="s">
        <v>150</v>
      </c>
      <c r="H158" s="215">
        <v>58.091</v>
      </c>
      <c r="I158" s="216"/>
      <c r="J158" s="217">
        <f>ROUND(I158*H158,2)</f>
        <v>0</v>
      </c>
      <c r="K158" s="218"/>
      <c r="L158" s="41"/>
      <c r="M158" s="219" t="s">
        <v>1</v>
      </c>
      <c r="N158" s="220" t="s">
        <v>42</v>
      </c>
      <c r="O158" s="89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3" t="s">
        <v>134</v>
      </c>
      <c r="AT158" s="223" t="s">
        <v>130</v>
      </c>
      <c r="AU158" s="223" t="s">
        <v>84</v>
      </c>
      <c r="AY158" s="14" t="s">
        <v>127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4" t="s">
        <v>134</v>
      </c>
      <c r="BK158" s="224">
        <f>ROUND(I158*H158,2)</f>
        <v>0</v>
      </c>
      <c r="BL158" s="14" t="s">
        <v>134</v>
      </c>
      <c r="BM158" s="223" t="s">
        <v>233</v>
      </c>
    </row>
    <row r="159" spans="1:65" s="2" customFormat="1" ht="24.15" customHeight="1">
      <c r="A159" s="35"/>
      <c r="B159" s="36"/>
      <c r="C159" s="211" t="s">
        <v>134</v>
      </c>
      <c r="D159" s="211" t="s">
        <v>130</v>
      </c>
      <c r="E159" s="212" t="s">
        <v>234</v>
      </c>
      <c r="F159" s="213" t="s">
        <v>235</v>
      </c>
      <c r="G159" s="214" t="s">
        <v>150</v>
      </c>
      <c r="H159" s="215">
        <v>697.092</v>
      </c>
      <c r="I159" s="216"/>
      <c r="J159" s="217">
        <f>ROUND(I159*H159,2)</f>
        <v>0</v>
      </c>
      <c r="K159" s="218"/>
      <c r="L159" s="41"/>
      <c r="M159" s="219" t="s">
        <v>1</v>
      </c>
      <c r="N159" s="220" t="s">
        <v>42</v>
      </c>
      <c r="O159" s="89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3" t="s">
        <v>134</v>
      </c>
      <c r="AT159" s="223" t="s">
        <v>130</v>
      </c>
      <c r="AU159" s="223" t="s">
        <v>84</v>
      </c>
      <c r="AY159" s="14" t="s">
        <v>127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4" t="s">
        <v>134</v>
      </c>
      <c r="BK159" s="224">
        <f>ROUND(I159*H159,2)</f>
        <v>0</v>
      </c>
      <c r="BL159" s="14" t="s">
        <v>134</v>
      </c>
      <c r="BM159" s="223" t="s">
        <v>236</v>
      </c>
    </row>
    <row r="160" spans="1:65" s="2" customFormat="1" ht="44.25" customHeight="1">
      <c r="A160" s="35"/>
      <c r="B160" s="36"/>
      <c r="C160" s="211" t="s">
        <v>207</v>
      </c>
      <c r="D160" s="211" t="s">
        <v>130</v>
      </c>
      <c r="E160" s="212" t="s">
        <v>237</v>
      </c>
      <c r="F160" s="213" t="s">
        <v>238</v>
      </c>
      <c r="G160" s="214" t="s">
        <v>150</v>
      </c>
      <c r="H160" s="215">
        <v>58.091</v>
      </c>
      <c r="I160" s="216"/>
      <c r="J160" s="217">
        <f>ROUND(I160*H160,2)</f>
        <v>0</v>
      </c>
      <c r="K160" s="218"/>
      <c r="L160" s="41"/>
      <c r="M160" s="219" t="s">
        <v>1</v>
      </c>
      <c r="N160" s="220" t="s">
        <v>42</v>
      </c>
      <c r="O160" s="89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3" t="s">
        <v>134</v>
      </c>
      <c r="AT160" s="223" t="s">
        <v>130</v>
      </c>
      <c r="AU160" s="223" t="s">
        <v>84</v>
      </c>
      <c r="AY160" s="14" t="s">
        <v>127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4" t="s">
        <v>134</v>
      </c>
      <c r="BK160" s="224">
        <f>ROUND(I160*H160,2)</f>
        <v>0</v>
      </c>
      <c r="BL160" s="14" t="s">
        <v>134</v>
      </c>
      <c r="BM160" s="223" t="s">
        <v>239</v>
      </c>
    </row>
    <row r="161" spans="1:63" s="12" customFormat="1" ht="22.8" customHeight="1">
      <c r="A161" s="12"/>
      <c r="B161" s="195"/>
      <c r="C161" s="196"/>
      <c r="D161" s="197" t="s">
        <v>74</v>
      </c>
      <c r="E161" s="209" t="s">
        <v>240</v>
      </c>
      <c r="F161" s="209" t="s">
        <v>241</v>
      </c>
      <c r="G161" s="196"/>
      <c r="H161" s="196"/>
      <c r="I161" s="199"/>
      <c r="J161" s="210">
        <f>BK161</f>
        <v>0</v>
      </c>
      <c r="K161" s="196"/>
      <c r="L161" s="201"/>
      <c r="M161" s="202"/>
      <c r="N161" s="203"/>
      <c r="O161" s="203"/>
      <c r="P161" s="204">
        <f>P162</f>
        <v>0</v>
      </c>
      <c r="Q161" s="203"/>
      <c r="R161" s="204">
        <f>R162</f>
        <v>0</v>
      </c>
      <c r="S161" s="203"/>
      <c r="T161" s="205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6" t="s">
        <v>80</v>
      </c>
      <c r="AT161" s="207" t="s">
        <v>74</v>
      </c>
      <c r="AU161" s="207" t="s">
        <v>80</v>
      </c>
      <c r="AY161" s="206" t="s">
        <v>127</v>
      </c>
      <c r="BK161" s="208">
        <f>BK162</f>
        <v>0</v>
      </c>
    </row>
    <row r="162" spans="1:65" s="2" customFormat="1" ht="16.5" customHeight="1">
      <c r="A162" s="35"/>
      <c r="B162" s="36"/>
      <c r="C162" s="211" t="s">
        <v>8</v>
      </c>
      <c r="D162" s="211" t="s">
        <v>130</v>
      </c>
      <c r="E162" s="212" t="s">
        <v>242</v>
      </c>
      <c r="F162" s="213" t="s">
        <v>243</v>
      </c>
      <c r="G162" s="214" t="s">
        <v>150</v>
      </c>
      <c r="H162" s="215">
        <v>106.351</v>
      </c>
      <c r="I162" s="216"/>
      <c r="J162" s="217">
        <f>ROUND(I162*H162,2)</f>
        <v>0</v>
      </c>
      <c r="K162" s="218"/>
      <c r="L162" s="41"/>
      <c r="M162" s="219" t="s">
        <v>1</v>
      </c>
      <c r="N162" s="220" t="s">
        <v>42</v>
      </c>
      <c r="O162" s="89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3" t="s">
        <v>134</v>
      </c>
      <c r="AT162" s="223" t="s">
        <v>130</v>
      </c>
      <c r="AU162" s="223" t="s">
        <v>84</v>
      </c>
      <c r="AY162" s="14" t="s">
        <v>127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4" t="s">
        <v>134</v>
      </c>
      <c r="BK162" s="224">
        <f>ROUND(I162*H162,2)</f>
        <v>0</v>
      </c>
      <c r="BL162" s="14" t="s">
        <v>134</v>
      </c>
      <c r="BM162" s="223" t="s">
        <v>244</v>
      </c>
    </row>
    <row r="163" spans="1:63" s="12" customFormat="1" ht="25.9" customHeight="1">
      <c r="A163" s="12"/>
      <c r="B163" s="195"/>
      <c r="C163" s="196"/>
      <c r="D163" s="197" t="s">
        <v>74</v>
      </c>
      <c r="E163" s="198" t="s">
        <v>245</v>
      </c>
      <c r="F163" s="198" t="s">
        <v>246</v>
      </c>
      <c r="G163" s="196"/>
      <c r="H163" s="196"/>
      <c r="I163" s="199"/>
      <c r="J163" s="200">
        <f>BK163</f>
        <v>0</v>
      </c>
      <c r="K163" s="196"/>
      <c r="L163" s="201"/>
      <c r="M163" s="202"/>
      <c r="N163" s="203"/>
      <c r="O163" s="203"/>
      <c r="P163" s="204">
        <f>P164+P169</f>
        <v>0</v>
      </c>
      <c r="Q163" s="203"/>
      <c r="R163" s="204">
        <f>R164+R169</f>
        <v>1.5753412999999998</v>
      </c>
      <c r="S163" s="203"/>
      <c r="T163" s="205">
        <f>T164+T169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6" t="s">
        <v>84</v>
      </c>
      <c r="AT163" s="207" t="s">
        <v>74</v>
      </c>
      <c r="AU163" s="207" t="s">
        <v>75</v>
      </c>
      <c r="AY163" s="206" t="s">
        <v>127</v>
      </c>
      <c r="BK163" s="208">
        <f>BK164+BK169</f>
        <v>0</v>
      </c>
    </row>
    <row r="164" spans="1:63" s="12" customFormat="1" ht="22.8" customHeight="1">
      <c r="A164" s="12"/>
      <c r="B164" s="195"/>
      <c r="C164" s="196"/>
      <c r="D164" s="197" t="s">
        <v>74</v>
      </c>
      <c r="E164" s="209" t="s">
        <v>247</v>
      </c>
      <c r="F164" s="209" t="s">
        <v>248</v>
      </c>
      <c r="G164" s="196"/>
      <c r="H164" s="196"/>
      <c r="I164" s="199"/>
      <c r="J164" s="210">
        <f>BK164</f>
        <v>0</v>
      </c>
      <c r="K164" s="196"/>
      <c r="L164" s="201"/>
      <c r="M164" s="202"/>
      <c r="N164" s="203"/>
      <c r="O164" s="203"/>
      <c r="P164" s="204">
        <f>SUM(P165:P168)</f>
        <v>0</v>
      </c>
      <c r="Q164" s="203"/>
      <c r="R164" s="204">
        <f>SUM(R165:R168)</f>
        <v>0.016089299999999997</v>
      </c>
      <c r="S164" s="203"/>
      <c r="T164" s="205">
        <f>SUM(T165:T168)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6" t="s">
        <v>84</v>
      </c>
      <c r="AT164" s="207" t="s">
        <v>74</v>
      </c>
      <c r="AU164" s="207" t="s">
        <v>80</v>
      </c>
      <c r="AY164" s="206" t="s">
        <v>127</v>
      </c>
      <c r="BK164" s="208">
        <f>SUM(BK165:BK168)</f>
        <v>0</v>
      </c>
    </row>
    <row r="165" spans="1:65" s="2" customFormat="1" ht="24.15" customHeight="1">
      <c r="A165" s="35"/>
      <c r="B165" s="36"/>
      <c r="C165" s="211" t="s">
        <v>249</v>
      </c>
      <c r="D165" s="211" t="s">
        <v>130</v>
      </c>
      <c r="E165" s="212" t="s">
        <v>250</v>
      </c>
      <c r="F165" s="213" t="s">
        <v>251</v>
      </c>
      <c r="G165" s="214" t="s">
        <v>176</v>
      </c>
      <c r="H165" s="215">
        <v>20.06</v>
      </c>
      <c r="I165" s="216"/>
      <c r="J165" s="217">
        <f>ROUND(I165*H165,2)</f>
        <v>0</v>
      </c>
      <c r="K165" s="218"/>
      <c r="L165" s="41"/>
      <c r="M165" s="219" t="s">
        <v>1</v>
      </c>
      <c r="N165" s="220" t="s">
        <v>42</v>
      </c>
      <c r="O165" s="89"/>
      <c r="P165" s="221">
        <f>O165*H165</f>
        <v>0</v>
      </c>
      <c r="Q165" s="221">
        <v>4E-05</v>
      </c>
      <c r="R165" s="221">
        <f>Q165*H165</f>
        <v>0.0008024</v>
      </c>
      <c r="S165" s="221">
        <v>0</v>
      </c>
      <c r="T165" s="22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3" t="s">
        <v>252</v>
      </c>
      <c r="AT165" s="223" t="s">
        <v>130</v>
      </c>
      <c r="AU165" s="223" t="s">
        <v>84</v>
      </c>
      <c r="AY165" s="14" t="s">
        <v>127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4" t="s">
        <v>134</v>
      </c>
      <c r="BK165" s="224">
        <f>ROUND(I165*H165,2)</f>
        <v>0</v>
      </c>
      <c r="BL165" s="14" t="s">
        <v>252</v>
      </c>
      <c r="BM165" s="223" t="s">
        <v>253</v>
      </c>
    </row>
    <row r="166" spans="1:65" s="2" customFormat="1" ht="24.15" customHeight="1">
      <c r="A166" s="35"/>
      <c r="B166" s="36"/>
      <c r="C166" s="225" t="s">
        <v>254</v>
      </c>
      <c r="D166" s="225" t="s">
        <v>190</v>
      </c>
      <c r="E166" s="226" t="s">
        <v>255</v>
      </c>
      <c r="F166" s="227" t="s">
        <v>256</v>
      </c>
      <c r="G166" s="228" t="s">
        <v>176</v>
      </c>
      <c r="H166" s="229">
        <v>22.066</v>
      </c>
      <c r="I166" s="230"/>
      <c r="J166" s="231">
        <f>ROUND(I166*H166,2)</f>
        <v>0</v>
      </c>
      <c r="K166" s="232"/>
      <c r="L166" s="233"/>
      <c r="M166" s="234" t="s">
        <v>1</v>
      </c>
      <c r="N166" s="235" t="s">
        <v>42</v>
      </c>
      <c r="O166" s="89"/>
      <c r="P166" s="221">
        <f>O166*H166</f>
        <v>0</v>
      </c>
      <c r="Q166" s="221">
        <v>0.00065</v>
      </c>
      <c r="R166" s="221">
        <f>Q166*H166</f>
        <v>0.014342899999999999</v>
      </c>
      <c r="S166" s="221">
        <v>0</v>
      </c>
      <c r="T166" s="22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3" t="s">
        <v>184</v>
      </c>
      <c r="AT166" s="223" t="s">
        <v>190</v>
      </c>
      <c r="AU166" s="223" t="s">
        <v>84</v>
      </c>
      <c r="AY166" s="14" t="s">
        <v>127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4" t="s">
        <v>134</v>
      </c>
      <c r="BK166" s="224">
        <f>ROUND(I166*H166,2)</f>
        <v>0</v>
      </c>
      <c r="BL166" s="14" t="s">
        <v>252</v>
      </c>
      <c r="BM166" s="223" t="s">
        <v>257</v>
      </c>
    </row>
    <row r="167" spans="1:65" s="2" customFormat="1" ht="24.15" customHeight="1">
      <c r="A167" s="35"/>
      <c r="B167" s="36"/>
      <c r="C167" s="211" t="s">
        <v>258</v>
      </c>
      <c r="D167" s="211" t="s">
        <v>130</v>
      </c>
      <c r="E167" s="212" t="s">
        <v>259</v>
      </c>
      <c r="F167" s="213" t="s">
        <v>260</v>
      </c>
      <c r="G167" s="214" t="s">
        <v>187</v>
      </c>
      <c r="H167" s="215">
        <v>23.6</v>
      </c>
      <c r="I167" s="216"/>
      <c r="J167" s="217">
        <f>ROUND(I167*H167,2)</f>
        <v>0</v>
      </c>
      <c r="K167" s="218"/>
      <c r="L167" s="41"/>
      <c r="M167" s="219" t="s">
        <v>1</v>
      </c>
      <c r="N167" s="220" t="s">
        <v>42</v>
      </c>
      <c r="O167" s="89"/>
      <c r="P167" s="221">
        <f>O167*H167</f>
        <v>0</v>
      </c>
      <c r="Q167" s="221">
        <v>4E-05</v>
      </c>
      <c r="R167" s="221">
        <f>Q167*H167</f>
        <v>0.0009440000000000002</v>
      </c>
      <c r="S167" s="221">
        <v>0</v>
      </c>
      <c r="T167" s="22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3" t="s">
        <v>252</v>
      </c>
      <c r="AT167" s="223" t="s">
        <v>130</v>
      </c>
      <c r="AU167" s="223" t="s">
        <v>84</v>
      </c>
      <c r="AY167" s="14" t="s">
        <v>127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4" t="s">
        <v>134</v>
      </c>
      <c r="BK167" s="224">
        <f>ROUND(I167*H167,2)</f>
        <v>0</v>
      </c>
      <c r="BL167" s="14" t="s">
        <v>252</v>
      </c>
      <c r="BM167" s="223" t="s">
        <v>261</v>
      </c>
    </row>
    <row r="168" spans="1:65" s="2" customFormat="1" ht="24.15" customHeight="1">
      <c r="A168" s="35"/>
      <c r="B168" s="36"/>
      <c r="C168" s="211" t="s">
        <v>262</v>
      </c>
      <c r="D168" s="211" t="s">
        <v>130</v>
      </c>
      <c r="E168" s="212" t="s">
        <v>263</v>
      </c>
      <c r="F168" s="213" t="s">
        <v>264</v>
      </c>
      <c r="G168" s="214" t="s">
        <v>265</v>
      </c>
      <c r="H168" s="236"/>
      <c r="I168" s="216"/>
      <c r="J168" s="217">
        <f>ROUND(I168*H168,2)</f>
        <v>0</v>
      </c>
      <c r="K168" s="218"/>
      <c r="L168" s="41"/>
      <c r="M168" s="219" t="s">
        <v>1</v>
      </c>
      <c r="N168" s="220" t="s">
        <v>42</v>
      </c>
      <c r="O168" s="89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3" t="s">
        <v>252</v>
      </c>
      <c r="AT168" s="223" t="s">
        <v>130</v>
      </c>
      <c r="AU168" s="223" t="s">
        <v>84</v>
      </c>
      <c r="AY168" s="14" t="s">
        <v>127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4" t="s">
        <v>134</v>
      </c>
      <c r="BK168" s="224">
        <f>ROUND(I168*H168,2)</f>
        <v>0</v>
      </c>
      <c r="BL168" s="14" t="s">
        <v>252</v>
      </c>
      <c r="BM168" s="223" t="s">
        <v>266</v>
      </c>
    </row>
    <row r="169" spans="1:63" s="12" customFormat="1" ht="22.8" customHeight="1">
      <c r="A169" s="12"/>
      <c r="B169" s="195"/>
      <c r="C169" s="196"/>
      <c r="D169" s="197" t="s">
        <v>74</v>
      </c>
      <c r="E169" s="209" t="s">
        <v>267</v>
      </c>
      <c r="F169" s="209" t="s">
        <v>268</v>
      </c>
      <c r="G169" s="196"/>
      <c r="H169" s="196"/>
      <c r="I169" s="199"/>
      <c r="J169" s="210">
        <f>BK169</f>
        <v>0</v>
      </c>
      <c r="K169" s="196"/>
      <c r="L169" s="201"/>
      <c r="M169" s="202"/>
      <c r="N169" s="203"/>
      <c r="O169" s="203"/>
      <c r="P169" s="204">
        <f>SUM(P170:P172)</f>
        <v>0</v>
      </c>
      <c r="Q169" s="203"/>
      <c r="R169" s="204">
        <f>SUM(R170:R172)</f>
        <v>1.5592519999999999</v>
      </c>
      <c r="S169" s="203"/>
      <c r="T169" s="205">
        <f>SUM(T170:T172)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6" t="s">
        <v>84</v>
      </c>
      <c r="AT169" s="207" t="s">
        <v>74</v>
      </c>
      <c r="AU169" s="207" t="s">
        <v>80</v>
      </c>
      <c r="AY169" s="206" t="s">
        <v>127</v>
      </c>
      <c r="BK169" s="208">
        <f>SUM(BK170:BK172)</f>
        <v>0</v>
      </c>
    </row>
    <row r="170" spans="1:65" s="2" customFormat="1" ht="44.25" customHeight="1">
      <c r="A170" s="35"/>
      <c r="B170" s="36"/>
      <c r="C170" s="211" t="s">
        <v>252</v>
      </c>
      <c r="D170" s="211" t="s">
        <v>130</v>
      </c>
      <c r="E170" s="212" t="s">
        <v>269</v>
      </c>
      <c r="F170" s="213" t="s">
        <v>270</v>
      </c>
      <c r="G170" s="214" t="s">
        <v>187</v>
      </c>
      <c r="H170" s="215">
        <v>23.6</v>
      </c>
      <c r="I170" s="216"/>
      <c r="J170" s="217">
        <f>ROUND(I170*H170,2)</f>
        <v>0</v>
      </c>
      <c r="K170" s="218"/>
      <c r="L170" s="41"/>
      <c r="M170" s="219" t="s">
        <v>1</v>
      </c>
      <c r="N170" s="220" t="s">
        <v>42</v>
      </c>
      <c r="O170" s="89"/>
      <c r="P170" s="221">
        <f>O170*H170</f>
        <v>0</v>
      </c>
      <c r="Q170" s="221">
        <v>0.01847</v>
      </c>
      <c r="R170" s="221">
        <f>Q170*H170</f>
        <v>0.43589200000000006</v>
      </c>
      <c r="S170" s="221">
        <v>0</v>
      </c>
      <c r="T170" s="22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3" t="s">
        <v>252</v>
      </c>
      <c r="AT170" s="223" t="s">
        <v>130</v>
      </c>
      <c r="AU170" s="223" t="s">
        <v>84</v>
      </c>
      <c r="AY170" s="14" t="s">
        <v>127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4" t="s">
        <v>134</v>
      </c>
      <c r="BK170" s="224">
        <f>ROUND(I170*H170,2)</f>
        <v>0</v>
      </c>
      <c r="BL170" s="14" t="s">
        <v>252</v>
      </c>
      <c r="BM170" s="223" t="s">
        <v>271</v>
      </c>
    </row>
    <row r="171" spans="1:65" s="2" customFormat="1" ht="16.5" customHeight="1">
      <c r="A171" s="35"/>
      <c r="B171" s="36"/>
      <c r="C171" s="225" t="s">
        <v>272</v>
      </c>
      <c r="D171" s="225" t="s">
        <v>190</v>
      </c>
      <c r="E171" s="226" t="s">
        <v>273</v>
      </c>
      <c r="F171" s="227" t="s">
        <v>274</v>
      </c>
      <c r="G171" s="228" t="s">
        <v>275</v>
      </c>
      <c r="H171" s="229">
        <v>660.8</v>
      </c>
      <c r="I171" s="230"/>
      <c r="J171" s="231">
        <f>ROUND(I171*H171,2)</f>
        <v>0</v>
      </c>
      <c r="K171" s="232"/>
      <c r="L171" s="233"/>
      <c r="M171" s="234" t="s">
        <v>1</v>
      </c>
      <c r="N171" s="235" t="s">
        <v>42</v>
      </c>
      <c r="O171" s="89"/>
      <c r="P171" s="221">
        <f>O171*H171</f>
        <v>0</v>
      </c>
      <c r="Q171" s="221">
        <v>0.0017</v>
      </c>
      <c r="R171" s="221">
        <f>Q171*H171</f>
        <v>1.12336</v>
      </c>
      <c r="S171" s="221">
        <v>0</v>
      </c>
      <c r="T171" s="22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3" t="s">
        <v>184</v>
      </c>
      <c r="AT171" s="223" t="s">
        <v>190</v>
      </c>
      <c r="AU171" s="223" t="s">
        <v>84</v>
      </c>
      <c r="AY171" s="14" t="s">
        <v>127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4" t="s">
        <v>134</v>
      </c>
      <c r="BK171" s="224">
        <f>ROUND(I171*H171,2)</f>
        <v>0</v>
      </c>
      <c r="BL171" s="14" t="s">
        <v>252</v>
      </c>
      <c r="BM171" s="223" t="s">
        <v>276</v>
      </c>
    </row>
    <row r="172" spans="1:65" s="2" customFormat="1" ht="24.15" customHeight="1">
      <c r="A172" s="35"/>
      <c r="B172" s="36"/>
      <c r="C172" s="211" t="s">
        <v>277</v>
      </c>
      <c r="D172" s="211" t="s">
        <v>130</v>
      </c>
      <c r="E172" s="212" t="s">
        <v>278</v>
      </c>
      <c r="F172" s="213" t="s">
        <v>279</v>
      </c>
      <c r="G172" s="214" t="s">
        <v>265</v>
      </c>
      <c r="H172" s="236"/>
      <c r="I172" s="216"/>
      <c r="J172" s="217">
        <f>ROUND(I172*H172,2)</f>
        <v>0</v>
      </c>
      <c r="K172" s="218"/>
      <c r="L172" s="41"/>
      <c r="M172" s="219" t="s">
        <v>1</v>
      </c>
      <c r="N172" s="220" t="s">
        <v>42</v>
      </c>
      <c r="O172" s="89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3" t="s">
        <v>252</v>
      </c>
      <c r="AT172" s="223" t="s">
        <v>130</v>
      </c>
      <c r="AU172" s="223" t="s">
        <v>84</v>
      </c>
      <c r="AY172" s="14" t="s">
        <v>127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4" t="s">
        <v>134</v>
      </c>
      <c r="BK172" s="224">
        <f>ROUND(I172*H172,2)</f>
        <v>0</v>
      </c>
      <c r="BL172" s="14" t="s">
        <v>252</v>
      </c>
      <c r="BM172" s="223" t="s">
        <v>280</v>
      </c>
    </row>
    <row r="173" spans="1:63" s="12" customFormat="1" ht="25.9" customHeight="1">
      <c r="A173" s="12"/>
      <c r="B173" s="195"/>
      <c r="C173" s="196"/>
      <c r="D173" s="197" t="s">
        <v>74</v>
      </c>
      <c r="E173" s="198" t="s">
        <v>281</v>
      </c>
      <c r="F173" s="198" t="s">
        <v>282</v>
      </c>
      <c r="G173" s="196"/>
      <c r="H173" s="196"/>
      <c r="I173" s="199"/>
      <c r="J173" s="200">
        <f>BK173</f>
        <v>0</v>
      </c>
      <c r="K173" s="196"/>
      <c r="L173" s="201"/>
      <c r="M173" s="202"/>
      <c r="N173" s="203"/>
      <c r="O173" s="203"/>
      <c r="P173" s="204">
        <f>P174+P176</f>
        <v>0</v>
      </c>
      <c r="Q173" s="203"/>
      <c r="R173" s="204">
        <f>R174+R176</f>
        <v>0</v>
      </c>
      <c r="S173" s="203"/>
      <c r="T173" s="205">
        <f>T174+T176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6" t="s">
        <v>207</v>
      </c>
      <c r="AT173" s="207" t="s">
        <v>74</v>
      </c>
      <c r="AU173" s="207" t="s">
        <v>75</v>
      </c>
      <c r="AY173" s="206" t="s">
        <v>127</v>
      </c>
      <c r="BK173" s="208">
        <f>BK174+BK176</f>
        <v>0</v>
      </c>
    </row>
    <row r="174" spans="1:63" s="12" customFormat="1" ht="22.8" customHeight="1">
      <c r="A174" s="12"/>
      <c r="B174" s="195"/>
      <c r="C174" s="196"/>
      <c r="D174" s="197" t="s">
        <v>74</v>
      </c>
      <c r="E174" s="209" t="s">
        <v>283</v>
      </c>
      <c r="F174" s="209" t="s">
        <v>284</v>
      </c>
      <c r="G174" s="196"/>
      <c r="H174" s="196"/>
      <c r="I174" s="199"/>
      <c r="J174" s="210">
        <f>BK174</f>
        <v>0</v>
      </c>
      <c r="K174" s="196"/>
      <c r="L174" s="201"/>
      <c r="M174" s="202"/>
      <c r="N174" s="203"/>
      <c r="O174" s="203"/>
      <c r="P174" s="204">
        <f>P175</f>
        <v>0</v>
      </c>
      <c r="Q174" s="203"/>
      <c r="R174" s="204">
        <f>R175</f>
        <v>0</v>
      </c>
      <c r="S174" s="203"/>
      <c r="T174" s="205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6" t="s">
        <v>207</v>
      </c>
      <c r="AT174" s="207" t="s">
        <v>74</v>
      </c>
      <c r="AU174" s="207" t="s">
        <v>80</v>
      </c>
      <c r="AY174" s="206" t="s">
        <v>127</v>
      </c>
      <c r="BK174" s="208">
        <f>BK175</f>
        <v>0</v>
      </c>
    </row>
    <row r="175" spans="1:65" s="2" customFormat="1" ht="16.5" customHeight="1">
      <c r="A175" s="35"/>
      <c r="B175" s="36"/>
      <c r="C175" s="211" t="s">
        <v>285</v>
      </c>
      <c r="D175" s="211" t="s">
        <v>130</v>
      </c>
      <c r="E175" s="212" t="s">
        <v>286</v>
      </c>
      <c r="F175" s="213" t="s">
        <v>284</v>
      </c>
      <c r="G175" s="214" t="s">
        <v>287</v>
      </c>
      <c r="H175" s="215">
        <v>1</v>
      </c>
      <c r="I175" s="216"/>
      <c r="J175" s="217">
        <f>ROUND(I175*H175,2)</f>
        <v>0</v>
      </c>
      <c r="K175" s="218"/>
      <c r="L175" s="41"/>
      <c r="M175" s="219" t="s">
        <v>1</v>
      </c>
      <c r="N175" s="220" t="s">
        <v>42</v>
      </c>
      <c r="O175" s="89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3" t="s">
        <v>288</v>
      </c>
      <c r="AT175" s="223" t="s">
        <v>130</v>
      </c>
      <c r="AU175" s="223" t="s">
        <v>84</v>
      </c>
      <c r="AY175" s="14" t="s">
        <v>127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4" t="s">
        <v>134</v>
      </c>
      <c r="BK175" s="224">
        <f>ROUND(I175*H175,2)</f>
        <v>0</v>
      </c>
      <c r="BL175" s="14" t="s">
        <v>288</v>
      </c>
      <c r="BM175" s="223" t="s">
        <v>289</v>
      </c>
    </row>
    <row r="176" spans="1:63" s="12" customFormat="1" ht="22.8" customHeight="1">
      <c r="A176" s="12"/>
      <c r="B176" s="195"/>
      <c r="C176" s="196"/>
      <c r="D176" s="197" t="s">
        <v>74</v>
      </c>
      <c r="E176" s="209" t="s">
        <v>290</v>
      </c>
      <c r="F176" s="209" t="s">
        <v>291</v>
      </c>
      <c r="G176" s="196"/>
      <c r="H176" s="196"/>
      <c r="I176" s="199"/>
      <c r="J176" s="210">
        <f>BK176</f>
        <v>0</v>
      </c>
      <c r="K176" s="196"/>
      <c r="L176" s="201"/>
      <c r="M176" s="202"/>
      <c r="N176" s="203"/>
      <c r="O176" s="203"/>
      <c r="P176" s="204">
        <f>P177</f>
        <v>0</v>
      </c>
      <c r="Q176" s="203"/>
      <c r="R176" s="204">
        <f>R177</f>
        <v>0</v>
      </c>
      <c r="S176" s="203"/>
      <c r="T176" s="205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6" t="s">
        <v>207</v>
      </c>
      <c r="AT176" s="207" t="s">
        <v>74</v>
      </c>
      <c r="AU176" s="207" t="s">
        <v>80</v>
      </c>
      <c r="AY176" s="206" t="s">
        <v>127</v>
      </c>
      <c r="BK176" s="208">
        <f>BK177</f>
        <v>0</v>
      </c>
    </row>
    <row r="177" spans="1:65" s="2" customFormat="1" ht="24.15" customHeight="1">
      <c r="A177" s="35"/>
      <c r="B177" s="36"/>
      <c r="C177" s="211" t="s">
        <v>292</v>
      </c>
      <c r="D177" s="211" t="s">
        <v>130</v>
      </c>
      <c r="E177" s="212" t="s">
        <v>293</v>
      </c>
      <c r="F177" s="213" t="s">
        <v>294</v>
      </c>
      <c r="G177" s="214" t="s">
        <v>287</v>
      </c>
      <c r="H177" s="215">
        <v>1</v>
      </c>
      <c r="I177" s="216"/>
      <c r="J177" s="217">
        <f>ROUND(I177*H177,2)</f>
        <v>0</v>
      </c>
      <c r="K177" s="218"/>
      <c r="L177" s="41"/>
      <c r="M177" s="237" t="s">
        <v>1</v>
      </c>
      <c r="N177" s="238" t="s">
        <v>42</v>
      </c>
      <c r="O177" s="239"/>
      <c r="P177" s="240">
        <f>O177*H177</f>
        <v>0</v>
      </c>
      <c r="Q177" s="240">
        <v>0</v>
      </c>
      <c r="R177" s="240">
        <f>Q177*H177</f>
        <v>0</v>
      </c>
      <c r="S177" s="240">
        <v>0</v>
      </c>
      <c r="T177" s="241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3" t="s">
        <v>288</v>
      </c>
      <c r="AT177" s="223" t="s">
        <v>130</v>
      </c>
      <c r="AU177" s="223" t="s">
        <v>84</v>
      </c>
      <c r="AY177" s="14" t="s">
        <v>127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4" t="s">
        <v>134</v>
      </c>
      <c r="BK177" s="224">
        <f>ROUND(I177*H177,2)</f>
        <v>0</v>
      </c>
      <c r="BL177" s="14" t="s">
        <v>288</v>
      </c>
      <c r="BM177" s="223" t="s">
        <v>295</v>
      </c>
    </row>
    <row r="178" spans="1:31" s="2" customFormat="1" ht="6.95" customHeight="1">
      <c r="A178" s="35"/>
      <c r="B178" s="64"/>
      <c r="C178" s="65"/>
      <c r="D178" s="65"/>
      <c r="E178" s="65"/>
      <c r="F178" s="65"/>
      <c r="G178" s="65"/>
      <c r="H178" s="65"/>
      <c r="I178" s="65"/>
      <c r="J178" s="65"/>
      <c r="K178" s="65"/>
      <c r="L178" s="41"/>
      <c r="M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</row>
  </sheetData>
  <sheetProtection password="CC35" sheet="1" objects="1" scenarios="1" formatColumns="0" formatRows="0" autoFilter="0"/>
  <autoFilter ref="C126:K177"/>
  <mergeCells count="6">
    <mergeCell ref="E7:H7"/>
    <mergeCell ref="E16:H16"/>
    <mergeCell ref="E25:H25"/>
    <mergeCell ref="E85:H85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PC05VYROBA\Kutnohorska stavebni</dc:creator>
  <cp:keywords/>
  <dc:description/>
  <cp:lastModifiedBy>PC05VYROBA\Kutnohorska stavebni</cp:lastModifiedBy>
  <dcterms:created xsi:type="dcterms:W3CDTF">2022-06-29T06:28:21Z</dcterms:created>
  <dcterms:modified xsi:type="dcterms:W3CDTF">2022-06-29T06:28:23Z</dcterms:modified>
  <cp:category/>
  <cp:version/>
  <cp:contentType/>
  <cp:contentStatus/>
</cp:coreProperties>
</file>