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František\Desktop\D\Práce\Práce 2024\Sportovní projekty\Kutná Hora 1.etapa změna září 2024\"/>
    </mc:Choice>
  </mc:AlternateContent>
  <xr:revisionPtr revIDLastSave="0" documentId="13_ncr:1_{58BCF037-26E0-4DE5-B00A-BD344DF9C24C}" xr6:coauthVersionLast="47" xr6:coauthVersionMax="47" xr10:uidLastSave="{00000000-0000-0000-0000-000000000000}"/>
  <bookViews>
    <workbookView xWindow="4680" yWindow="1010" windowWidth="19200" windowHeight="13360" xr2:uid="{00000000-000D-0000-FFFF-FFFF00000000}"/>
  </bookViews>
  <sheets>
    <sheet name="Rekapitulace stavby" sheetId="1" r:id="rId1"/>
    <sheet name="SO-01 - HTÚ a bourací práce" sheetId="2" r:id="rId2"/>
    <sheet name="SO-02 - Atletický ovál" sheetId="3" r:id="rId3"/>
    <sheet name="SO-03 - In-line okruh" sheetId="4" r:id="rId4"/>
    <sheet name="SO-04 - Pumptrack" sheetId="5" r:id="rId5"/>
    <sheet name="SO-05a - Víceúčelové hřiště" sheetId="6" r:id="rId6"/>
    <sheet name="SO-05b - Víceúčelové hřiště" sheetId="7" r:id="rId7"/>
    <sheet name="SO-06 - Vsakovací objekt" sheetId="8" r:id="rId8"/>
    <sheet name="SO-07 - Umělý kopec" sheetId="9" r:id="rId9"/>
    <sheet name="SO-08 - Dětské hřiště pro..." sheetId="10" r:id="rId10"/>
    <sheet name="SO-09 - Dětské hřiště - h..." sheetId="11" r:id="rId11"/>
    <sheet name="SO-10 - Dětské hřiště pro..." sheetId="12" r:id="rId12"/>
    <sheet name="SO-11 - Panna aréna" sheetId="13" r:id="rId13"/>
    <sheet name="SO-12 - Workoutové hřiště" sheetId="14" r:id="rId14"/>
    <sheet name="SO-13 - Sadové úpravy" sheetId="15" r:id="rId15"/>
    <sheet name="IO-01 - Veřejné osvětlení" sheetId="16" r:id="rId16"/>
    <sheet name="IO-01" sheetId="18" r:id="rId17"/>
    <sheet name="IO-05 - Osvětlení víceúče..." sheetId="17" r:id="rId18"/>
    <sheet name="IO-05" sheetId="19" r:id="rId19"/>
  </sheets>
  <externalReferences>
    <externalReference r:id="rId20"/>
    <externalReference r:id="rId21"/>
  </externalReferences>
  <definedNames>
    <definedName name="_xlnm._FilterDatabase" localSheetId="15" hidden="1">'IO-01 - Veřejné osvětlení'!$C$121:$K$132</definedName>
    <definedName name="_xlnm._FilterDatabase" localSheetId="17" hidden="1">'IO-05 - Osvětlení víceúče...'!$C$121:$K$132</definedName>
    <definedName name="_xlnm._FilterDatabase" localSheetId="1" hidden="1">'SO-01 - HTÚ a bourací práce'!$C$124:$K$239</definedName>
    <definedName name="_xlnm._FilterDatabase" localSheetId="2" hidden="1">'SO-02 - Atletický ovál'!$C$131:$K$236</definedName>
    <definedName name="_xlnm._FilterDatabase" localSheetId="3" hidden="1">'SO-03 - In-line okruh'!$C$127:$K$198</definedName>
    <definedName name="_xlnm._FilterDatabase" localSheetId="4" hidden="1">'SO-04 - Pumptrack'!$C$126:$K$175</definedName>
    <definedName name="_xlnm._FilterDatabase" localSheetId="5" hidden="1">'SO-05a - Víceúčelové hřiště'!$C$131:$K$230</definedName>
    <definedName name="_xlnm._FilterDatabase" localSheetId="6" hidden="1">'SO-05b - Víceúčelové hřiště'!$C$130:$K$208</definedName>
    <definedName name="_xlnm._FilterDatabase" localSheetId="7" hidden="1">'SO-06 - Vsakovací objekt'!$C$125:$K$160</definedName>
    <definedName name="_xlnm._FilterDatabase" localSheetId="8" hidden="1">'SO-07 - Umělý kopec'!$C$127:$K$211</definedName>
    <definedName name="_xlnm._FilterDatabase" localSheetId="9" hidden="1">'SO-08 - Dětské hřiště pro...'!$C$127:$K$166</definedName>
    <definedName name="_xlnm._FilterDatabase" localSheetId="10" hidden="1">'SO-09 - Dětské hřiště - h...'!$C$127:$K$159</definedName>
    <definedName name="_xlnm._FilterDatabase" localSheetId="11" hidden="1">'SO-10 - Dětské hřiště pro...'!$C$129:$K$196</definedName>
    <definedName name="_xlnm._FilterDatabase" localSheetId="12" hidden="1">'SO-11 - Panna aréna'!$C$128:$K$183</definedName>
    <definedName name="_xlnm._FilterDatabase" localSheetId="13" hidden="1">'SO-12 - Workoutové hřiště'!$C$130:$K$183</definedName>
    <definedName name="_xlnm._FilterDatabase" localSheetId="14" hidden="1">'SO-13 - Sadové úpravy'!$C$123:$K$194</definedName>
    <definedName name="cisloobjektu">[1]Stavba!$D$3</definedName>
    <definedName name="CisloStavebnihoRozpoctu">[1]Stavba!$D$4</definedName>
    <definedName name="_xlnm.Print_Titles" localSheetId="15">'IO-01 - Veřejné osvětlení'!$121:$121</definedName>
    <definedName name="_xlnm.Print_Titles" localSheetId="17">'IO-05 - Osvětlení víceúče...'!$121:$121</definedName>
    <definedName name="_xlnm.Print_Titles" localSheetId="0">'Rekapitulace stavby'!$92:$92</definedName>
    <definedName name="_xlnm.Print_Titles" localSheetId="1">'SO-01 - HTÚ a bourací práce'!$124:$124</definedName>
    <definedName name="_xlnm.Print_Titles" localSheetId="2">'SO-02 - Atletický ovál'!$131:$131</definedName>
    <definedName name="_xlnm.Print_Titles" localSheetId="3">'SO-03 - In-line okruh'!$127:$127</definedName>
    <definedName name="_xlnm.Print_Titles" localSheetId="4">'SO-04 - Pumptrack'!$126:$126</definedName>
    <definedName name="_xlnm.Print_Titles" localSheetId="5">'SO-05a - Víceúčelové hřiště'!$131:$131</definedName>
    <definedName name="_xlnm.Print_Titles" localSheetId="6">'SO-05b - Víceúčelové hřiště'!$130:$130</definedName>
    <definedName name="_xlnm.Print_Titles" localSheetId="7">'SO-06 - Vsakovací objekt'!$125:$125</definedName>
    <definedName name="_xlnm.Print_Titles" localSheetId="8">'SO-07 - Umělý kopec'!$127:$127</definedName>
    <definedName name="_xlnm.Print_Titles" localSheetId="9">'SO-08 - Dětské hřiště pro...'!$127:$127</definedName>
    <definedName name="_xlnm.Print_Titles" localSheetId="10">'SO-09 - Dětské hřiště - h...'!$127:$127</definedName>
    <definedName name="_xlnm.Print_Titles" localSheetId="11">'SO-10 - Dětské hřiště pro...'!$129:$129</definedName>
    <definedName name="_xlnm.Print_Titles" localSheetId="12">'SO-11 - Panna aréna'!$128:$128</definedName>
    <definedName name="_xlnm.Print_Titles" localSheetId="13">'SO-12 - Workoutové hřiště'!$130:$130</definedName>
    <definedName name="_xlnm.Print_Titles" localSheetId="14">'SO-13 - Sadové úpravy'!$123:$123</definedName>
    <definedName name="_xlnm.Print_Area" localSheetId="15">'IO-01 - Veřejné osvětlení'!$C$4:$J$76,'IO-01 - Veřejné osvětlení'!$C$82:$J$103,'IO-01 - Veřejné osvětlení'!$C$109:$J$132</definedName>
    <definedName name="_xlnm.Print_Area" localSheetId="17">'IO-05 - Osvětlení víceúče...'!$C$4:$J$76,'IO-05 - Osvětlení víceúče...'!$C$82:$J$103,'IO-05 - Osvětlení víceúče...'!$C$109:$J$132</definedName>
    <definedName name="_xlnm.Print_Area" localSheetId="0">'Rekapitulace stavby'!$D$4:$AO$76,'Rekapitulace stavby'!$C$82:$AQ$111</definedName>
    <definedName name="_xlnm.Print_Area" localSheetId="1">'SO-01 - HTÚ a bourací práce'!$C$4:$J$76,'SO-01 - HTÚ a bourací práce'!$C$82:$J$106,'SO-01 - HTÚ a bourací práce'!$C$112:$J$239</definedName>
    <definedName name="_xlnm.Print_Area" localSheetId="2">'SO-02 - Atletický ovál'!$C$4:$J$76,'SO-02 - Atletický ovál'!$C$82:$J$113,'SO-02 - Atletický ovál'!$C$119:$J$236</definedName>
    <definedName name="_xlnm.Print_Area" localSheetId="3">'SO-03 - In-line okruh'!$C$4:$J$76,'SO-03 - In-line okruh'!$C$82:$J$109,'SO-03 - In-line okruh'!$C$115:$J$198</definedName>
    <definedName name="_xlnm.Print_Area" localSheetId="4">'SO-04 - Pumptrack'!$C$4:$J$76,'SO-04 - Pumptrack'!$C$82:$J$108,'SO-04 - Pumptrack'!$C$114:$J$175</definedName>
    <definedName name="_xlnm.Print_Area" localSheetId="5">'SO-05a - Víceúčelové hřiště'!$C$4:$J$76,'SO-05a - Víceúčelové hřiště'!$C$82:$J$113,'SO-05a - Víceúčelové hřiště'!$C$119:$J$230</definedName>
    <definedName name="_xlnm.Print_Area" localSheetId="6">'SO-05b - Víceúčelové hřiště'!$C$4:$J$76,'SO-05b - Víceúčelové hřiště'!$C$82:$J$112,'SO-05b - Víceúčelové hřiště'!$C$118:$J$208</definedName>
    <definedName name="_xlnm.Print_Area" localSheetId="7">'SO-06 - Vsakovací objekt'!$C$4:$J$76,'SO-06 - Vsakovací objekt'!$C$82:$J$107,'SO-06 - Vsakovací objekt'!$C$113:$J$160</definedName>
    <definedName name="_xlnm.Print_Area" localSheetId="8">'SO-07 - Umělý kopec'!$C$4:$J$76,'SO-07 - Umělý kopec'!$C$82:$J$109,'SO-07 - Umělý kopec'!$C$115:$J$211</definedName>
    <definedName name="_xlnm.Print_Area" localSheetId="9">'SO-08 - Dětské hřiště pro...'!$C$4:$J$76,'SO-08 - Dětské hřiště pro...'!$C$82:$J$109,'SO-08 - Dětské hřiště pro...'!$C$115:$J$166</definedName>
    <definedName name="_xlnm.Print_Area" localSheetId="10">'SO-09 - Dětské hřiště - h...'!$C$4:$J$76,'SO-09 - Dětské hřiště - h...'!$C$82:$J$109,'SO-09 - Dětské hřiště - h...'!$C$115:$J$159</definedName>
    <definedName name="_xlnm.Print_Area" localSheetId="11">'SO-10 - Dětské hřiště pro...'!$C$4:$J$76,'SO-10 - Dětské hřiště pro...'!$C$82:$J$111,'SO-10 - Dětské hřiště pro...'!$C$117:$J$196</definedName>
    <definedName name="_xlnm.Print_Area" localSheetId="12">'SO-11 - Panna aréna'!$C$4:$J$76,'SO-11 - Panna aréna'!$C$82:$J$110,'SO-11 - Panna aréna'!$C$116:$J$183</definedName>
    <definedName name="_xlnm.Print_Area" localSheetId="13">'SO-12 - Workoutové hřiště'!$C$4:$J$76,'SO-12 - Workoutové hřiště'!$C$82:$J$112,'SO-12 - Workoutové hřiště'!$C$118:$J$183</definedName>
    <definedName name="_xlnm.Print_Area" localSheetId="14">'SO-13 - Sadové úpravy'!$C$4:$J$76,'SO-13 - Sadové úpravy'!$C$82:$J$105,'SO-13 - Sadové úpravy'!$C$111:$J$194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6" i="19" l="1"/>
  <c r="I66" i="19"/>
  <c r="F66" i="19"/>
  <c r="G66" i="19" s="1"/>
  <c r="M66" i="19" s="1"/>
  <c r="K65" i="19"/>
  <c r="I65" i="19"/>
  <c r="F65" i="19"/>
  <c r="G65" i="19" s="1"/>
  <c r="M65" i="19" s="1"/>
  <c r="K64" i="19"/>
  <c r="I64" i="19"/>
  <c r="F64" i="19"/>
  <c r="G64" i="19" s="1"/>
  <c r="M64" i="19" s="1"/>
  <c r="K63" i="19"/>
  <c r="I63" i="19"/>
  <c r="F63" i="19"/>
  <c r="G63" i="19" s="1"/>
  <c r="M63" i="19" s="1"/>
  <c r="K62" i="19"/>
  <c r="I62" i="19"/>
  <c r="F62" i="19"/>
  <c r="G62" i="19" s="1"/>
  <c r="M62" i="19" s="1"/>
  <c r="K61" i="19"/>
  <c r="I61" i="19"/>
  <c r="F61" i="19"/>
  <c r="G61" i="19" s="1"/>
  <c r="M61" i="19" s="1"/>
  <c r="K60" i="19"/>
  <c r="I60" i="19"/>
  <c r="F60" i="19"/>
  <c r="G60" i="19" s="1"/>
  <c r="K58" i="19"/>
  <c r="K57" i="19"/>
  <c r="K56" i="19"/>
  <c r="K55" i="19"/>
  <c r="I55" i="19"/>
  <c r="F55" i="19"/>
  <c r="G55" i="19" s="1"/>
  <c r="M55" i="19" s="1"/>
  <c r="K54" i="19"/>
  <c r="I54" i="19"/>
  <c r="F54" i="19"/>
  <c r="G54" i="19" s="1"/>
  <c r="M54" i="19" s="1"/>
  <c r="K53" i="19"/>
  <c r="I53" i="19"/>
  <c r="F53" i="19"/>
  <c r="G53" i="19" s="1"/>
  <c r="M53" i="19" s="1"/>
  <c r="K52" i="19"/>
  <c r="I52" i="19"/>
  <c r="F52" i="19"/>
  <c r="G52" i="19" s="1"/>
  <c r="K51" i="19"/>
  <c r="K50" i="19"/>
  <c r="I50" i="19"/>
  <c r="F50" i="19"/>
  <c r="G50" i="19" s="1"/>
  <c r="M50" i="19" s="1"/>
  <c r="K49" i="19"/>
  <c r="K48" i="19" s="1"/>
  <c r="I49" i="19"/>
  <c r="F49" i="19"/>
  <c r="G49" i="19" s="1"/>
  <c r="I48" i="19"/>
  <c r="K47" i="19"/>
  <c r="I47" i="19"/>
  <c r="F47" i="19"/>
  <c r="G47" i="19" s="1"/>
  <c r="M47" i="19" s="1"/>
  <c r="K46" i="19"/>
  <c r="I46" i="19"/>
  <c r="F46" i="19"/>
  <c r="G46" i="19" s="1"/>
  <c r="M46" i="19" s="1"/>
  <c r="K45" i="19"/>
  <c r="I45" i="19"/>
  <c r="F45" i="19"/>
  <c r="G45" i="19" s="1"/>
  <c r="M45" i="19" s="1"/>
  <c r="K44" i="19"/>
  <c r="I44" i="19"/>
  <c r="F44" i="19"/>
  <c r="G44" i="19" s="1"/>
  <c r="M44" i="19" s="1"/>
  <c r="K43" i="19"/>
  <c r="I43" i="19"/>
  <c r="I38" i="19" s="1"/>
  <c r="F43" i="19"/>
  <c r="G43" i="19" s="1"/>
  <c r="M43" i="19" s="1"/>
  <c r="K42" i="19"/>
  <c r="I42" i="19"/>
  <c r="F42" i="19"/>
  <c r="G42" i="19" s="1"/>
  <c r="M42" i="19" s="1"/>
  <c r="K41" i="19"/>
  <c r="I41" i="19"/>
  <c r="F41" i="19"/>
  <c r="G41" i="19" s="1"/>
  <c r="M41" i="19" s="1"/>
  <c r="K40" i="19"/>
  <c r="I40" i="19"/>
  <c r="F40" i="19"/>
  <c r="G40" i="19" s="1"/>
  <c r="M40" i="19" s="1"/>
  <c r="K39" i="19"/>
  <c r="I39" i="19"/>
  <c r="F39" i="19"/>
  <c r="G39" i="19" s="1"/>
  <c r="K38" i="19"/>
  <c r="K37" i="19"/>
  <c r="I37" i="19"/>
  <c r="F37" i="19"/>
  <c r="G37" i="19" s="1"/>
  <c r="M37" i="19" s="1"/>
  <c r="K36" i="19"/>
  <c r="I36" i="19"/>
  <c r="F36" i="19"/>
  <c r="G36" i="19" s="1"/>
  <c r="M36" i="19" s="1"/>
  <c r="K35" i="19"/>
  <c r="I35" i="19"/>
  <c r="F35" i="19"/>
  <c r="G35" i="19" s="1"/>
  <c r="M35" i="19" s="1"/>
  <c r="K34" i="19"/>
  <c r="I34" i="19"/>
  <c r="F34" i="19"/>
  <c r="G34" i="19" s="1"/>
  <c r="M34" i="19" s="1"/>
  <c r="K33" i="19"/>
  <c r="I33" i="19"/>
  <c r="F33" i="19"/>
  <c r="G33" i="19" s="1"/>
  <c r="M33" i="19" s="1"/>
  <c r="K32" i="19"/>
  <c r="I32" i="19"/>
  <c r="F32" i="19"/>
  <c r="G32" i="19" s="1"/>
  <c r="M32" i="19" s="1"/>
  <c r="K31" i="19"/>
  <c r="I31" i="19"/>
  <c r="F31" i="19"/>
  <c r="G31" i="19" s="1"/>
  <c r="M31" i="19" s="1"/>
  <c r="K30" i="19"/>
  <c r="I30" i="19"/>
  <c r="F30" i="19"/>
  <c r="G30" i="19" s="1"/>
  <c r="M30" i="19" s="1"/>
  <c r="K29" i="19"/>
  <c r="I29" i="19"/>
  <c r="F29" i="19"/>
  <c r="G29" i="19" s="1"/>
  <c r="M29" i="19" s="1"/>
  <c r="K28" i="19"/>
  <c r="I28" i="19"/>
  <c r="F28" i="19"/>
  <c r="G28" i="19" s="1"/>
  <c r="M28" i="19" s="1"/>
  <c r="K27" i="19"/>
  <c r="I27" i="19"/>
  <c r="F27" i="19"/>
  <c r="G27" i="19" s="1"/>
  <c r="M27" i="19" s="1"/>
  <c r="K26" i="19"/>
  <c r="I26" i="19"/>
  <c r="F26" i="19"/>
  <c r="G26" i="19" s="1"/>
  <c r="M26" i="19" s="1"/>
  <c r="K25" i="19"/>
  <c r="I25" i="19"/>
  <c r="F25" i="19"/>
  <c r="G25" i="19" s="1"/>
  <c r="M25" i="19" s="1"/>
  <c r="K24" i="19"/>
  <c r="I24" i="19"/>
  <c r="F24" i="19"/>
  <c r="G24" i="19" s="1"/>
  <c r="M24" i="19" s="1"/>
  <c r="K23" i="19"/>
  <c r="I23" i="19"/>
  <c r="F23" i="19"/>
  <c r="G23" i="19" s="1"/>
  <c r="M23" i="19" s="1"/>
  <c r="K22" i="19"/>
  <c r="I22" i="19"/>
  <c r="F22" i="19"/>
  <c r="G22" i="19" s="1"/>
  <c r="M22" i="19" s="1"/>
  <c r="K21" i="19"/>
  <c r="I21" i="19"/>
  <c r="F21" i="19"/>
  <c r="G21" i="19" s="1"/>
  <c r="M21" i="19" s="1"/>
  <c r="K20" i="19"/>
  <c r="I20" i="19"/>
  <c r="F20" i="19"/>
  <c r="G20" i="19" s="1"/>
  <c r="M20" i="19" s="1"/>
  <c r="K19" i="19"/>
  <c r="I19" i="19"/>
  <c r="F19" i="19"/>
  <c r="G19" i="19" s="1"/>
  <c r="M19" i="19" s="1"/>
  <c r="K18" i="19"/>
  <c r="I18" i="19"/>
  <c r="F18" i="19"/>
  <c r="G18" i="19" s="1"/>
  <c r="M18" i="19" s="1"/>
  <c r="K17" i="19"/>
  <c r="I17" i="19"/>
  <c r="F17" i="19"/>
  <c r="G17" i="19" s="1"/>
  <c r="M17" i="19" s="1"/>
  <c r="K16" i="19"/>
  <c r="I16" i="19"/>
  <c r="F16" i="19"/>
  <c r="G16" i="19" s="1"/>
  <c r="M16" i="19" s="1"/>
  <c r="K15" i="19"/>
  <c r="I15" i="19"/>
  <c r="F15" i="19"/>
  <c r="G15" i="19" s="1"/>
  <c r="M15" i="19" s="1"/>
  <c r="K14" i="19"/>
  <c r="I14" i="19"/>
  <c r="F14" i="19"/>
  <c r="G14" i="19" s="1"/>
  <c r="M14" i="19" s="1"/>
  <c r="K13" i="19"/>
  <c r="I13" i="19"/>
  <c r="F13" i="19"/>
  <c r="G13" i="19" s="1"/>
  <c r="M13" i="19" s="1"/>
  <c r="K12" i="19"/>
  <c r="I12" i="19"/>
  <c r="F12" i="19"/>
  <c r="G12" i="19" s="1"/>
  <c r="M12" i="19" s="1"/>
  <c r="K11" i="19"/>
  <c r="I11" i="19"/>
  <c r="F11" i="19"/>
  <c r="G11" i="19" s="1"/>
  <c r="M11" i="19" s="1"/>
  <c r="K10" i="19"/>
  <c r="I10" i="19"/>
  <c r="F10" i="19"/>
  <c r="G10" i="19" s="1"/>
  <c r="M10" i="19" s="1"/>
  <c r="K9" i="19"/>
  <c r="I9" i="19"/>
  <c r="F9" i="19"/>
  <c r="G9" i="19" s="1"/>
  <c r="C4" i="19"/>
  <c r="B4" i="19"/>
  <c r="C3" i="19"/>
  <c r="B3" i="19"/>
  <c r="C2" i="19"/>
  <c r="B2" i="19"/>
  <c r="K8" i="19" l="1"/>
  <c r="K59" i="19"/>
  <c r="I59" i="19"/>
  <c r="I8" i="19"/>
  <c r="G59" i="19"/>
  <c r="M60" i="19"/>
  <c r="M59" i="19" s="1"/>
  <c r="I58" i="19"/>
  <c r="F58" i="19"/>
  <c r="G58" i="19" s="1"/>
  <c r="M58" i="19" s="1"/>
  <c r="M49" i="19"/>
  <c r="M48" i="19" s="1"/>
  <c r="G48" i="19"/>
  <c r="M52" i="19"/>
  <c r="M39" i="19"/>
  <c r="M38" i="19" s="1"/>
  <c r="G38" i="19"/>
  <c r="G8" i="19"/>
  <c r="M9" i="19"/>
  <c r="M8" i="19" s="1"/>
  <c r="I57" i="19"/>
  <c r="F57" i="19"/>
  <c r="G57" i="19" s="1"/>
  <c r="M57" i="19" s="1"/>
  <c r="I56" i="19" l="1"/>
  <c r="I51" i="19" s="1"/>
  <c r="F56" i="19"/>
  <c r="G56" i="19" s="1"/>
  <c r="M56" i="19" l="1"/>
  <c r="M51" i="19" s="1"/>
  <c r="G51" i="19"/>
  <c r="G68" i="19" s="1"/>
  <c r="I125" i="17" s="1"/>
  <c r="K70" i="18" l="1"/>
  <c r="I70" i="18"/>
  <c r="F70" i="18"/>
  <c r="G70" i="18" s="1"/>
  <c r="M70" i="18" s="1"/>
  <c r="K69" i="18"/>
  <c r="I69" i="18"/>
  <c r="F69" i="18"/>
  <c r="G69" i="18" s="1"/>
  <c r="M69" i="18" s="1"/>
  <c r="K68" i="18"/>
  <c r="I68" i="18"/>
  <c r="F68" i="18"/>
  <c r="G68" i="18" s="1"/>
  <c r="M68" i="18" s="1"/>
  <c r="K67" i="18"/>
  <c r="I67" i="18"/>
  <c r="F67" i="18"/>
  <c r="G67" i="18" s="1"/>
  <c r="M67" i="18" s="1"/>
  <c r="K66" i="18"/>
  <c r="I66" i="18"/>
  <c r="F66" i="18"/>
  <c r="G66" i="18" s="1"/>
  <c r="M66" i="18" s="1"/>
  <c r="K65" i="18"/>
  <c r="I65" i="18"/>
  <c r="F65" i="18"/>
  <c r="G65" i="18" s="1"/>
  <c r="M65" i="18" s="1"/>
  <c r="K64" i="18"/>
  <c r="I64" i="18"/>
  <c r="F64" i="18"/>
  <c r="G64" i="18" s="1"/>
  <c r="K62" i="18"/>
  <c r="K61" i="18"/>
  <c r="K60" i="18"/>
  <c r="K59" i="18"/>
  <c r="I59" i="18"/>
  <c r="F59" i="18"/>
  <c r="G59" i="18" s="1"/>
  <c r="M59" i="18" s="1"/>
  <c r="K58" i="18"/>
  <c r="I58" i="18"/>
  <c r="F58" i="18"/>
  <c r="G58" i="18" s="1"/>
  <c r="M58" i="18" s="1"/>
  <c r="K57" i="18"/>
  <c r="I57" i="18"/>
  <c r="F57" i="18"/>
  <c r="G57" i="18" s="1"/>
  <c r="M57" i="18" s="1"/>
  <c r="K56" i="18"/>
  <c r="I56" i="18"/>
  <c r="F56" i="18"/>
  <c r="G56" i="18" s="1"/>
  <c r="K54" i="18"/>
  <c r="I54" i="18"/>
  <c r="F54" i="18"/>
  <c r="G54" i="18" s="1"/>
  <c r="M54" i="18" s="1"/>
  <c r="K53" i="18"/>
  <c r="I53" i="18"/>
  <c r="F53" i="18"/>
  <c r="G53" i="18" s="1"/>
  <c r="K52" i="18"/>
  <c r="I52" i="18"/>
  <c r="K51" i="18"/>
  <c r="I51" i="18"/>
  <c r="F51" i="18"/>
  <c r="G51" i="18" s="1"/>
  <c r="M51" i="18" s="1"/>
  <c r="K50" i="18"/>
  <c r="I50" i="18"/>
  <c r="F50" i="18"/>
  <c r="G50" i="18" s="1"/>
  <c r="M50" i="18" s="1"/>
  <c r="K49" i="18"/>
  <c r="I49" i="18"/>
  <c r="F49" i="18"/>
  <c r="G49" i="18" s="1"/>
  <c r="M49" i="18" s="1"/>
  <c r="K48" i="18"/>
  <c r="I48" i="18"/>
  <c r="F48" i="18"/>
  <c r="G48" i="18" s="1"/>
  <c r="M48" i="18" s="1"/>
  <c r="K47" i="18"/>
  <c r="I47" i="18"/>
  <c r="F47" i="18"/>
  <c r="G47" i="18" s="1"/>
  <c r="M47" i="18" s="1"/>
  <c r="K46" i="18"/>
  <c r="I46" i="18"/>
  <c r="F46" i="18"/>
  <c r="G46" i="18" s="1"/>
  <c r="M46" i="18" s="1"/>
  <c r="K45" i="18"/>
  <c r="I45" i="18"/>
  <c r="F45" i="18"/>
  <c r="G45" i="18" s="1"/>
  <c r="M45" i="18" s="1"/>
  <c r="K44" i="18"/>
  <c r="I44" i="18"/>
  <c r="F44" i="18"/>
  <c r="G44" i="18" s="1"/>
  <c r="M44" i="18" s="1"/>
  <c r="K43" i="18"/>
  <c r="I43" i="18"/>
  <c r="F43" i="18"/>
  <c r="G43" i="18" s="1"/>
  <c r="M43" i="18" s="1"/>
  <c r="K42" i="18"/>
  <c r="I42" i="18"/>
  <c r="F42" i="18"/>
  <c r="G42" i="18" s="1"/>
  <c r="M42" i="18" s="1"/>
  <c r="K41" i="18"/>
  <c r="I41" i="18"/>
  <c r="F41" i="18"/>
  <c r="G41" i="18" s="1"/>
  <c r="M41" i="18" s="1"/>
  <c r="K40" i="18"/>
  <c r="I40" i="18"/>
  <c r="F40" i="18"/>
  <c r="G40" i="18" s="1"/>
  <c r="M40" i="18" s="1"/>
  <c r="K39" i="18"/>
  <c r="I39" i="18"/>
  <c r="F39" i="18"/>
  <c r="G39" i="18" s="1"/>
  <c r="M39" i="18" s="1"/>
  <c r="K38" i="18"/>
  <c r="I38" i="18"/>
  <c r="F38" i="18"/>
  <c r="G38" i="18" s="1"/>
  <c r="M38" i="18" s="1"/>
  <c r="K37" i="18"/>
  <c r="I37" i="18"/>
  <c r="F37" i="18"/>
  <c r="G37" i="18" s="1"/>
  <c r="K35" i="18"/>
  <c r="I35" i="18"/>
  <c r="F35" i="18"/>
  <c r="G35" i="18" s="1"/>
  <c r="M35" i="18" s="1"/>
  <c r="K34" i="18"/>
  <c r="I34" i="18"/>
  <c r="F34" i="18"/>
  <c r="G34" i="18" s="1"/>
  <c r="M34" i="18" s="1"/>
  <c r="K33" i="18"/>
  <c r="I33" i="18"/>
  <c r="F33" i="18"/>
  <c r="G33" i="18" s="1"/>
  <c r="M33" i="18" s="1"/>
  <c r="K32" i="18"/>
  <c r="I32" i="18"/>
  <c r="F32" i="18"/>
  <c r="G32" i="18" s="1"/>
  <c r="M32" i="18" s="1"/>
  <c r="K31" i="18"/>
  <c r="I31" i="18"/>
  <c r="F31" i="18"/>
  <c r="G31" i="18" s="1"/>
  <c r="M31" i="18" s="1"/>
  <c r="K30" i="18"/>
  <c r="I30" i="18"/>
  <c r="F30" i="18"/>
  <c r="G30" i="18" s="1"/>
  <c r="M30" i="18" s="1"/>
  <c r="K29" i="18"/>
  <c r="I29" i="18"/>
  <c r="F29" i="18"/>
  <c r="G29" i="18" s="1"/>
  <c r="M29" i="18" s="1"/>
  <c r="K28" i="18"/>
  <c r="I28" i="18"/>
  <c r="F28" i="18"/>
  <c r="G28" i="18" s="1"/>
  <c r="M28" i="18" s="1"/>
  <c r="K27" i="18"/>
  <c r="I27" i="18"/>
  <c r="F27" i="18"/>
  <c r="G27" i="18" s="1"/>
  <c r="M27" i="18" s="1"/>
  <c r="K26" i="18"/>
  <c r="I26" i="18"/>
  <c r="F26" i="18"/>
  <c r="G26" i="18" s="1"/>
  <c r="M26" i="18" s="1"/>
  <c r="K25" i="18"/>
  <c r="I25" i="18"/>
  <c r="F25" i="18"/>
  <c r="G25" i="18" s="1"/>
  <c r="M25" i="18" s="1"/>
  <c r="K24" i="18"/>
  <c r="I24" i="18"/>
  <c r="F24" i="18"/>
  <c r="G24" i="18" s="1"/>
  <c r="M24" i="18" s="1"/>
  <c r="K23" i="18"/>
  <c r="I23" i="18"/>
  <c r="F23" i="18"/>
  <c r="G23" i="18" s="1"/>
  <c r="M23" i="18" s="1"/>
  <c r="K22" i="18"/>
  <c r="I22" i="18"/>
  <c r="F22" i="18"/>
  <c r="G22" i="18" s="1"/>
  <c r="M22" i="18" s="1"/>
  <c r="K21" i="18"/>
  <c r="I21" i="18"/>
  <c r="F21" i="18"/>
  <c r="G21" i="18" s="1"/>
  <c r="M21" i="18" s="1"/>
  <c r="K20" i="18"/>
  <c r="I20" i="18"/>
  <c r="F20" i="18"/>
  <c r="G20" i="18" s="1"/>
  <c r="M20" i="18" s="1"/>
  <c r="K19" i="18"/>
  <c r="I19" i="18"/>
  <c r="F19" i="18"/>
  <c r="G19" i="18" s="1"/>
  <c r="M19" i="18" s="1"/>
  <c r="K18" i="18"/>
  <c r="I18" i="18"/>
  <c r="F18" i="18"/>
  <c r="G18" i="18" s="1"/>
  <c r="M18" i="18" s="1"/>
  <c r="K17" i="18"/>
  <c r="I17" i="18"/>
  <c r="F17" i="18"/>
  <c r="G17" i="18" s="1"/>
  <c r="M17" i="18" s="1"/>
  <c r="K16" i="18"/>
  <c r="I16" i="18"/>
  <c r="F16" i="18"/>
  <c r="G16" i="18" s="1"/>
  <c r="M16" i="18" s="1"/>
  <c r="K15" i="18"/>
  <c r="I15" i="18"/>
  <c r="F15" i="18"/>
  <c r="G15" i="18" s="1"/>
  <c r="M15" i="18" s="1"/>
  <c r="K14" i="18"/>
  <c r="I14" i="18"/>
  <c r="F14" i="18"/>
  <c r="G14" i="18" s="1"/>
  <c r="M14" i="18" s="1"/>
  <c r="K13" i="18"/>
  <c r="I13" i="18"/>
  <c r="F13" i="18"/>
  <c r="G13" i="18" s="1"/>
  <c r="M13" i="18" s="1"/>
  <c r="K12" i="18"/>
  <c r="I12" i="18"/>
  <c r="F12" i="18"/>
  <c r="G12" i="18" s="1"/>
  <c r="M12" i="18" s="1"/>
  <c r="K11" i="18"/>
  <c r="I11" i="18"/>
  <c r="F11" i="18"/>
  <c r="G11" i="18" s="1"/>
  <c r="M11" i="18" s="1"/>
  <c r="K10" i="18"/>
  <c r="I10" i="18"/>
  <c r="F10" i="18"/>
  <c r="G10" i="18" s="1"/>
  <c r="M10" i="18" s="1"/>
  <c r="K9" i="18"/>
  <c r="I9" i="18"/>
  <c r="F9" i="18"/>
  <c r="G9" i="18" s="1"/>
  <c r="C4" i="18"/>
  <c r="B4" i="18"/>
  <c r="C3" i="18"/>
  <c r="B3" i="18"/>
  <c r="C2" i="18"/>
  <c r="B2" i="18"/>
  <c r="K63" i="18" l="1"/>
  <c r="K8" i="18"/>
  <c r="K55" i="18"/>
  <c r="K36" i="18"/>
  <c r="I8" i="18"/>
  <c r="I36" i="18"/>
  <c r="I63" i="18"/>
  <c r="M53" i="18"/>
  <c r="M52" i="18" s="1"/>
  <c r="G52" i="18"/>
  <c r="M56" i="18"/>
  <c r="M37" i="18"/>
  <c r="M36" i="18" s="1"/>
  <c r="G36" i="18"/>
  <c r="G63" i="18"/>
  <c r="M64" i="18"/>
  <c r="M63" i="18" s="1"/>
  <c r="M9" i="18"/>
  <c r="M8" i="18" s="1"/>
  <c r="G8" i="18"/>
  <c r="F60" i="18" l="1"/>
  <c r="G60" i="18" s="1"/>
  <c r="I60" i="18"/>
  <c r="F61" i="18"/>
  <c r="G61" i="18" s="1"/>
  <c r="M61" i="18" s="1"/>
  <c r="I61" i="18"/>
  <c r="I62" i="18"/>
  <c r="F62" i="18"/>
  <c r="G62" i="18" s="1"/>
  <c r="M62" i="18" s="1"/>
  <c r="I55" i="18" l="1"/>
  <c r="M60" i="18"/>
  <c r="M55" i="18" s="1"/>
  <c r="G55" i="18"/>
  <c r="G72" i="18" s="1"/>
  <c r="I125" i="16" s="1"/>
  <c r="J37" i="17" l="1"/>
  <c r="J36" i="17"/>
  <c r="AY110" i="1" s="1"/>
  <c r="J35" i="17"/>
  <c r="AX110" i="1"/>
  <c r="BI132" i="17"/>
  <c r="BH132" i="17"/>
  <c r="BG132" i="17"/>
  <c r="BF132" i="17"/>
  <c r="T132" i="17"/>
  <c r="T131" i="17" s="1"/>
  <c r="R132" i="17"/>
  <c r="R131" i="17" s="1"/>
  <c r="P132" i="17"/>
  <c r="P131" i="17"/>
  <c r="BI130" i="17"/>
  <c r="BH130" i="17"/>
  <c r="BG130" i="17"/>
  <c r="BF130" i="17"/>
  <c r="T130" i="17"/>
  <c r="T129" i="17"/>
  <c r="R130" i="17"/>
  <c r="R129" i="17" s="1"/>
  <c r="P130" i="17"/>
  <c r="P129" i="17" s="1"/>
  <c r="BI128" i="17"/>
  <c r="BH128" i="17"/>
  <c r="BG128" i="17"/>
  <c r="BF128" i="17"/>
  <c r="T128" i="17"/>
  <c r="T127" i="17" s="1"/>
  <c r="R128" i="17"/>
  <c r="R127" i="17" s="1"/>
  <c r="P128" i="17"/>
  <c r="P127" i="17"/>
  <c r="BI125" i="17"/>
  <c r="BH125" i="17"/>
  <c r="BG125" i="17"/>
  <c r="BF125" i="17"/>
  <c r="T125" i="17"/>
  <c r="T124" i="17"/>
  <c r="T123" i="17" s="1"/>
  <c r="R125" i="17"/>
  <c r="R124" i="17"/>
  <c r="R123" i="17" s="1"/>
  <c r="P125" i="17"/>
  <c r="P124" i="17"/>
  <c r="P123" i="17"/>
  <c r="J119" i="17"/>
  <c r="J118" i="17"/>
  <c r="F118" i="17"/>
  <c r="F116" i="17"/>
  <c r="E114" i="17"/>
  <c r="J92" i="17"/>
  <c r="J91" i="17"/>
  <c r="F91" i="17"/>
  <c r="F89" i="17"/>
  <c r="E87" i="17"/>
  <c r="J18" i="17"/>
  <c r="E18" i="17"/>
  <c r="F119" i="17" s="1"/>
  <c r="J17" i="17"/>
  <c r="J12" i="17"/>
  <c r="J116" i="17" s="1"/>
  <c r="E7" i="17"/>
  <c r="E112" i="17"/>
  <c r="J37" i="16"/>
  <c r="J36" i="16"/>
  <c r="AY109" i="1"/>
  <c r="J35" i="16"/>
  <c r="AX109" i="1" s="1"/>
  <c r="BI132" i="16"/>
  <c r="BH132" i="16"/>
  <c r="BG132" i="16"/>
  <c r="BF132" i="16"/>
  <c r="T132" i="16"/>
  <c r="T131" i="16" s="1"/>
  <c r="R132" i="16"/>
  <c r="R131" i="16"/>
  <c r="P132" i="16"/>
  <c r="P131" i="16"/>
  <c r="BI130" i="16"/>
  <c r="BH130" i="16"/>
  <c r="BG130" i="16"/>
  <c r="BF130" i="16"/>
  <c r="T130" i="16"/>
  <c r="T129" i="16"/>
  <c r="R130" i="16"/>
  <c r="R129" i="16" s="1"/>
  <c r="R126" i="16" s="1"/>
  <c r="P130" i="16"/>
  <c r="P129" i="16" s="1"/>
  <c r="BI128" i="16"/>
  <c r="BH128" i="16"/>
  <c r="BG128" i="16"/>
  <c r="BF128" i="16"/>
  <c r="T128" i="16"/>
  <c r="T127" i="16"/>
  <c r="R128" i="16"/>
  <c r="R127" i="16"/>
  <c r="P128" i="16"/>
  <c r="P127" i="16" s="1"/>
  <c r="P126" i="16" s="1"/>
  <c r="BI125" i="16"/>
  <c r="BH125" i="16"/>
  <c r="BG125" i="16"/>
  <c r="BF125" i="16"/>
  <c r="T125" i="16"/>
  <c r="T124" i="16"/>
  <c r="T123" i="16"/>
  <c r="R125" i="16"/>
  <c r="R124" i="16" s="1"/>
  <c r="R123" i="16" s="1"/>
  <c r="R122" i="16" s="1"/>
  <c r="P125" i="16"/>
  <c r="P124" i="16" s="1"/>
  <c r="P123" i="16" s="1"/>
  <c r="J119" i="16"/>
  <c r="J118" i="16"/>
  <c r="F118" i="16"/>
  <c r="F116" i="16"/>
  <c r="E114" i="16"/>
  <c r="J92" i="16"/>
  <c r="J91" i="16"/>
  <c r="F91" i="16"/>
  <c r="F89" i="16"/>
  <c r="E87" i="16"/>
  <c r="J18" i="16"/>
  <c r="E18" i="16"/>
  <c r="F119" i="16" s="1"/>
  <c r="J17" i="16"/>
  <c r="J12" i="16"/>
  <c r="J116" i="16"/>
  <c r="E7" i="16"/>
  <c r="E112" i="16"/>
  <c r="J37" i="15"/>
  <c r="J36" i="15"/>
  <c r="AY108" i="1"/>
  <c r="J35" i="15"/>
  <c r="AX108" i="1" s="1"/>
  <c r="BI194" i="15"/>
  <c r="BH194" i="15"/>
  <c r="BG194" i="15"/>
  <c r="BF194" i="15"/>
  <c r="T194" i="15"/>
  <c r="T193" i="15" s="1"/>
  <c r="R194" i="15"/>
  <c r="R193" i="15"/>
  <c r="P194" i="15"/>
  <c r="P193" i="15" s="1"/>
  <c r="BI192" i="15"/>
  <c r="BH192" i="15"/>
  <c r="BG192" i="15"/>
  <c r="BF192" i="15"/>
  <c r="T192" i="15"/>
  <c r="T191" i="15" s="1"/>
  <c r="R192" i="15"/>
  <c r="R191" i="15" s="1"/>
  <c r="P192" i="15"/>
  <c r="P191" i="15" s="1"/>
  <c r="BI190" i="15"/>
  <c r="BH190" i="15"/>
  <c r="BG190" i="15"/>
  <c r="BF190" i="15"/>
  <c r="T190" i="15"/>
  <c r="T189" i="15"/>
  <c r="R190" i="15"/>
  <c r="R189" i="15" s="1"/>
  <c r="P190" i="15"/>
  <c r="P189" i="15"/>
  <c r="BI188" i="15"/>
  <c r="BH188" i="15"/>
  <c r="BG188" i="15"/>
  <c r="BF188" i="15"/>
  <c r="T188" i="15"/>
  <c r="T187" i="15"/>
  <c r="R188" i="15"/>
  <c r="R187" i="15"/>
  <c r="P188" i="15"/>
  <c r="P187" i="15" s="1"/>
  <c r="BI185" i="15"/>
  <c r="BH185" i="15"/>
  <c r="BG185" i="15"/>
  <c r="BF185" i="15"/>
  <c r="T185" i="15"/>
  <c r="T184" i="15"/>
  <c r="R185" i="15"/>
  <c r="R184" i="15" s="1"/>
  <c r="P185" i="15"/>
  <c r="P184" i="15"/>
  <c r="BI180" i="15"/>
  <c r="BH180" i="15"/>
  <c r="BG180" i="15"/>
  <c r="BF180" i="15"/>
  <c r="T180" i="15"/>
  <c r="R180" i="15"/>
  <c r="P180" i="15"/>
  <c r="BI178" i="15"/>
  <c r="BH178" i="15"/>
  <c r="BG178" i="15"/>
  <c r="BF178" i="15"/>
  <c r="T178" i="15"/>
  <c r="R178" i="15"/>
  <c r="P178" i="15"/>
  <c r="BI176" i="15"/>
  <c r="BH176" i="15"/>
  <c r="BG176" i="15"/>
  <c r="BF176" i="15"/>
  <c r="T176" i="15"/>
  <c r="R176" i="15"/>
  <c r="P176" i="15"/>
  <c r="BI174" i="15"/>
  <c r="BH174" i="15"/>
  <c r="BG174" i="15"/>
  <c r="BF174" i="15"/>
  <c r="T174" i="15"/>
  <c r="R174" i="15"/>
  <c r="P174" i="15"/>
  <c r="BI172" i="15"/>
  <c r="BH172" i="15"/>
  <c r="BG172" i="15"/>
  <c r="BF172" i="15"/>
  <c r="T172" i="15"/>
  <c r="R172" i="15"/>
  <c r="P172" i="15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7" i="15"/>
  <c r="BH167" i="15"/>
  <c r="BG167" i="15"/>
  <c r="BF167" i="15"/>
  <c r="T167" i="15"/>
  <c r="R167" i="15"/>
  <c r="P167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0" i="15"/>
  <c r="BH160" i="15"/>
  <c r="BG160" i="15"/>
  <c r="BF160" i="15"/>
  <c r="T160" i="15"/>
  <c r="R160" i="15"/>
  <c r="P160" i="15"/>
  <c r="BI159" i="15"/>
  <c r="BH159" i="15"/>
  <c r="BG159" i="15"/>
  <c r="BF159" i="15"/>
  <c r="T159" i="15"/>
  <c r="R159" i="15"/>
  <c r="P159" i="15"/>
  <c r="BI158" i="15"/>
  <c r="BH158" i="15"/>
  <c r="BG158" i="15"/>
  <c r="BF158" i="15"/>
  <c r="T158" i="15"/>
  <c r="R158" i="15"/>
  <c r="P158" i="15"/>
  <c r="BI156" i="15"/>
  <c r="BH156" i="15"/>
  <c r="BG156" i="15"/>
  <c r="BF156" i="15"/>
  <c r="T156" i="15"/>
  <c r="R156" i="15"/>
  <c r="P156" i="15"/>
  <c r="BI155" i="15"/>
  <c r="BH155" i="15"/>
  <c r="BG155" i="15"/>
  <c r="BF155" i="15"/>
  <c r="T155" i="15"/>
  <c r="R155" i="15"/>
  <c r="P155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3" i="15"/>
  <c r="BH143" i="15"/>
  <c r="BG143" i="15"/>
  <c r="BF143" i="15"/>
  <c r="T143" i="15"/>
  <c r="R143" i="15"/>
  <c r="P143" i="15"/>
  <c r="BI141" i="15"/>
  <c r="BH141" i="15"/>
  <c r="BG141" i="15"/>
  <c r="BF141" i="15"/>
  <c r="T141" i="15"/>
  <c r="R141" i="15"/>
  <c r="P141" i="15"/>
  <c r="BI136" i="15"/>
  <c r="BH136" i="15"/>
  <c r="BG136" i="15"/>
  <c r="BF136" i="15"/>
  <c r="T136" i="15"/>
  <c r="R136" i="15"/>
  <c r="P136" i="15"/>
  <c r="BI133" i="15"/>
  <c r="BH133" i="15"/>
  <c r="BG133" i="15"/>
  <c r="BF133" i="15"/>
  <c r="T133" i="15"/>
  <c r="R133" i="15"/>
  <c r="P133" i="15"/>
  <c r="BI131" i="15"/>
  <c r="BH131" i="15"/>
  <c r="BG131" i="15"/>
  <c r="BF131" i="15"/>
  <c r="T131" i="15"/>
  <c r="R131" i="15"/>
  <c r="P131" i="15"/>
  <c r="BI129" i="15"/>
  <c r="BH129" i="15"/>
  <c r="BG129" i="15"/>
  <c r="BF129" i="15"/>
  <c r="T129" i="15"/>
  <c r="R129" i="15"/>
  <c r="P129" i="15"/>
  <c r="BI127" i="15"/>
  <c r="BH127" i="15"/>
  <c r="BG127" i="15"/>
  <c r="BF127" i="15"/>
  <c r="T127" i="15"/>
  <c r="R127" i="15"/>
  <c r="P127" i="15"/>
  <c r="J121" i="15"/>
  <c r="J120" i="15"/>
  <c r="F120" i="15"/>
  <c r="F118" i="15"/>
  <c r="E116" i="15"/>
  <c r="J92" i="15"/>
  <c r="J91" i="15"/>
  <c r="F91" i="15"/>
  <c r="F89" i="15"/>
  <c r="E87" i="15"/>
  <c r="J18" i="15"/>
  <c r="E18" i="15"/>
  <c r="F92" i="15"/>
  <c r="J17" i="15"/>
  <c r="J12" i="15"/>
  <c r="J118" i="15" s="1"/>
  <c r="E7" i="15"/>
  <c r="E85" i="15"/>
  <c r="J37" i="14"/>
  <c r="J36" i="14"/>
  <c r="AY107" i="1"/>
  <c r="J35" i="14"/>
  <c r="AX107" i="1" s="1"/>
  <c r="BI183" i="14"/>
  <c r="BH183" i="14"/>
  <c r="BG183" i="14"/>
  <c r="BF183" i="14"/>
  <c r="T183" i="14"/>
  <c r="T182" i="14"/>
  <c r="R183" i="14"/>
  <c r="R182" i="14"/>
  <c r="P183" i="14"/>
  <c r="P182" i="14" s="1"/>
  <c r="BI181" i="14"/>
  <c r="BH181" i="14"/>
  <c r="BG181" i="14"/>
  <c r="BF181" i="14"/>
  <c r="T181" i="14"/>
  <c r="T180" i="14"/>
  <c r="R181" i="14"/>
  <c r="R180" i="14" s="1"/>
  <c r="P181" i="14"/>
  <c r="P180" i="14" s="1"/>
  <c r="BI179" i="14"/>
  <c r="BH179" i="14"/>
  <c r="BG179" i="14"/>
  <c r="BF179" i="14"/>
  <c r="T179" i="14"/>
  <c r="T178" i="14" s="1"/>
  <c r="R179" i="14"/>
  <c r="R178" i="14"/>
  <c r="P179" i="14"/>
  <c r="P178" i="14"/>
  <c r="BI177" i="14"/>
  <c r="BH177" i="14"/>
  <c r="BG177" i="14"/>
  <c r="BF177" i="14"/>
  <c r="T177" i="14"/>
  <c r="T176" i="14"/>
  <c r="R177" i="14"/>
  <c r="R176" i="14" s="1"/>
  <c r="P177" i="14"/>
  <c r="P176" i="14" s="1"/>
  <c r="BI174" i="14"/>
  <c r="BH174" i="14"/>
  <c r="BG174" i="14"/>
  <c r="BF174" i="14"/>
  <c r="T174" i="14"/>
  <c r="R174" i="14"/>
  <c r="P174" i="14"/>
  <c r="BI173" i="14"/>
  <c r="BH173" i="14"/>
  <c r="BG173" i="14"/>
  <c r="BF173" i="14"/>
  <c r="T173" i="14"/>
  <c r="R173" i="14"/>
  <c r="P173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2" i="14"/>
  <c r="BH152" i="14"/>
  <c r="BG152" i="14"/>
  <c r="BF152" i="14"/>
  <c r="T152" i="14"/>
  <c r="T151" i="14" s="1"/>
  <c r="R152" i="14"/>
  <c r="R151" i="14" s="1"/>
  <c r="P152" i="14"/>
  <c r="P151" i="14"/>
  <c r="BI149" i="14"/>
  <c r="BH149" i="14"/>
  <c r="BG149" i="14"/>
  <c r="BF149" i="14"/>
  <c r="T149" i="14"/>
  <c r="T148" i="14"/>
  <c r="R149" i="14"/>
  <c r="R148" i="14" s="1"/>
  <c r="P149" i="14"/>
  <c r="P148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2" i="14"/>
  <c r="BH142" i="14"/>
  <c r="BG142" i="14"/>
  <c r="BF142" i="14"/>
  <c r="T142" i="14"/>
  <c r="R142" i="14"/>
  <c r="P142" i="14"/>
  <c r="BI139" i="14"/>
  <c r="BH139" i="14"/>
  <c r="BG139" i="14"/>
  <c r="BF139" i="14"/>
  <c r="T139" i="14"/>
  <c r="R139" i="14"/>
  <c r="P139" i="14"/>
  <c r="BI137" i="14"/>
  <c r="BH137" i="14"/>
  <c r="BG137" i="14"/>
  <c r="BF137" i="14"/>
  <c r="T137" i="14"/>
  <c r="R137" i="14"/>
  <c r="P137" i="14"/>
  <c r="BI134" i="14"/>
  <c r="BH134" i="14"/>
  <c r="BG134" i="14"/>
  <c r="BF134" i="14"/>
  <c r="T134" i="14"/>
  <c r="T133" i="14"/>
  <c r="R134" i="14"/>
  <c r="R133" i="14" s="1"/>
  <c r="P134" i="14"/>
  <c r="P133" i="14"/>
  <c r="J128" i="14"/>
  <c r="J127" i="14"/>
  <c r="F127" i="14"/>
  <c r="F125" i="14"/>
  <c r="E123" i="14"/>
  <c r="J92" i="14"/>
  <c r="J91" i="14"/>
  <c r="F91" i="14"/>
  <c r="F89" i="14"/>
  <c r="E87" i="14"/>
  <c r="J18" i="14"/>
  <c r="E18" i="14"/>
  <c r="F92" i="14"/>
  <c r="J17" i="14"/>
  <c r="J12" i="14"/>
  <c r="J125" i="14"/>
  <c r="E7" i="14"/>
  <c r="E85" i="14"/>
  <c r="J37" i="13"/>
  <c r="J36" i="13"/>
  <c r="AY106" i="1"/>
  <c r="J35" i="13"/>
  <c r="AX106" i="1" s="1"/>
  <c r="BI183" i="13"/>
  <c r="BH183" i="13"/>
  <c r="BG183" i="13"/>
  <c r="BF183" i="13"/>
  <c r="T183" i="13"/>
  <c r="T182" i="13" s="1"/>
  <c r="R183" i="13"/>
  <c r="R182" i="13" s="1"/>
  <c r="P183" i="13"/>
  <c r="P182" i="13" s="1"/>
  <c r="BI181" i="13"/>
  <c r="BH181" i="13"/>
  <c r="BG181" i="13"/>
  <c r="BF181" i="13"/>
  <c r="T181" i="13"/>
  <c r="T180" i="13" s="1"/>
  <c r="R181" i="13"/>
  <c r="R180" i="13" s="1"/>
  <c r="P181" i="13"/>
  <c r="P180" i="13" s="1"/>
  <c r="BI179" i="13"/>
  <c r="BH179" i="13"/>
  <c r="BG179" i="13"/>
  <c r="BF179" i="13"/>
  <c r="T179" i="13"/>
  <c r="T178" i="13" s="1"/>
  <c r="R179" i="13"/>
  <c r="R178" i="13"/>
  <c r="P179" i="13"/>
  <c r="P178" i="13"/>
  <c r="BI177" i="13"/>
  <c r="BH177" i="13"/>
  <c r="BG177" i="13"/>
  <c r="BF177" i="13"/>
  <c r="T177" i="13"/>
  <c r="T176" i="13"/>
  <c r="R177" i="13"/>
  <c r="R176" i="13" s="1"/>
  <c r="P177" i="13"/>
  <c r="P176" i="13" s="1"/>
  <c r="P175" i="13" s="1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8" i="13"/>
  <c r="BH158" i="13"/>
  <c r="BG158" i="13"/>
  <c r="BF158" i="13"/>
  <c r="T158" i="13"/>
  <c r="T157" i="13" s="1"/>
  <c r="R158" i="13"/>
  <c r="R157" i="13"/>
  <c r="P158" i="13"/>
  <c r="P157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9" i="13"/>
  <c r="BH149" i="13"/>
  <c r="BG149" i="13"/>
  <c r="BF149" i="13"/>
  <c r="T149" i="13"/>
  <c r="R149" i="13"/>
  <c r="P149" i="13"/>
  <c r="BI147" i="13"/>
  <c r="BH147" i="13"/>
  <c r="BG147" i="13"/>
  <c r="BF147" i="13"/>
  <c r="T147" i="13"/>
  <c r="R147" i="13"/>
  <c r="P147" i="13"/>
  <c r="BI144" i="13"/>
  <c r="BH144" i="13"/>
  <c r="BG144" i="13"/>
  <c r="BF144" i="13"/>
  <c r="T144" i="13"/>
  <c r="R144" i="13"/>
  <c r="P144" i="13"/>
  <c r="BI142" i="13"/>
  <c r="BH142" i="13"/>
  <c r="BG142" i="13"/>
  <c r="BF142" i="13"/>
  <c r="T142" i="13"/>
  <c r="R142" i="13"/>
  <c r="P142" i="13"/>
  <c r="BI140" i="13"/>
  <c r="BH140" i="13"/>
  <c r="BG140" i="13"/>
  <c r="BF140" i="13"/>
  <c r="T140" i="13"/>
  <c r="R140" i="13"/>
  <c r="P140" i="13"/>
  <c r="BI137" i="13"/>
  <c r="BH137" i="13"/>
  <c r="BG137" i="13"/>
  <c r="BF137" i="13"/>
  <c r="T137" i="13"/>
  <c r="R137" i="13"/>
  <c r="P137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J126" i="13"/>
  <c r="J125" i="13"/>
  <c r="F125" i="13"/>
  <c r="F123" i="13"/>
  <c r="E121" i="13"/>
  <c r="J92" i="13"/>
  <c r="J91" i="13"/>
  <c r="F91" i="13"/>
  <c r="F89" i="13"/>
  <c r="E87" i="13"/>
  <c r="J18" i="13"/>
  <c r="E18" i="13"/>
  <c r="F92" i="13"/>
  <c r="J17" i="13"/>
  <c r="J12" i="13"/>
  <c r="J123" i="13" s="1"/>
  <c r="E7" i="13"/>
  <c r="E85" i="13" s="1"/>
  <c r="J37" i="12"/>
  <c r="J36" i="12"/>
  <c r="AY105" i="1" s="1"/>
  <c r="J35" i="12"/>
  <c r="AX105" i="1" s="1"/>
  <c r="BI196" i="12"/>
  <c r="BH196" i="12"/>
  <c r="BG196" i="12"/>
  <c r="BF196" i="12"/>
  <c r="T196" i="12"/>
  <c r="T195" i="12"/>
  <c r="R196" i="12"/>
  <c r="R195" i="12" s="1"/>
  <c r="P196" i="12"/>
  <c r="P195" i="12" s="1"/>
  <c r="BI194" i="12"/>
  <c r="BH194" i="12"/>
  <c r="BG194" i="12"/>
  <c r="BF194" i="12"/>
  <c r="T194" i="12"/>
  <c r="T193" i="12" s="1"/>
  <c r="R194" i="12"/>
  <c r="R193" i="12"/>
  <c r="P194" i="12"/>
  <c r="P193" i="12" s="1"/>
  <c r="BI192" i="12"/>
  <c r="BH192" i="12"/>
  <c r="BG192" i="12"/>
  <c r="BF192" i="12"/>
  <c r="T192" i="12"/>
  <c r="T191" i="12"/>
  <c r="R192" i="12"/>
  <c r="R191" i="12"/>
  <c r="P192" i="12"/>
  <c r="P191" i="12" s="1"/>
  <c r="BI190" i="12"/>
  <c r="BH190" i="12"/>
  <c r="BG190" i="12"/>
  <c r="BF190" i="12"/>
  <c r="T190" i="12"/>
  <c r="T189" i="12" s="1"/>
  <c r="T188" i="12" s="1"/>
  <c r="R190" i="12"/>
  <c r="R189" i="12" s="1"/>
  <c r="P190" i="12"/>
  <c r="P189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0" i="12"/>
  <c r="BH170" i="12"/>
  <c r="BG170" i="12"/>
  <c r="BF170" i="12"/>
  <c r="T170" i="12"/>
  <c r="R170" i="12"/>
  <c r="P170" i="12"/>
  <c r="BI168" i="12"/>
  <c r="BH168" i="12"/>
  <c r="BG168" i="12"/>
  <c r="BF168" i="12"/>
  <c r="T168" i="12"/>
  <c r="R168" i="12"/>
  <c r="P168" i="12"/>
  <c r="BI165" i="12"/>
  <c r="BH165" i="12"/>
  <c r="BG165" i="12"/>
  <c r="BF165" i="12"/>
  <c r="T165" i="12"/>
  <c r="T164" i="12" s="1"/>
  <c r="R165" i="12"/>
  <c r="R164" i="12"/>
  <c r="P165" i="12"/>
  <c r="P164" i="12" s="1"/>
  <c r="BI160" i="12"/>
  <c r="BH160" i="12"/>
  <c r="BG160" i="12"/>
  <c r="BF160" i="12"/>
  <c r="T160" i="12"/>
  <c r="R160" i="12"/>
  <c r="P160" i="12"/>
  <c r="BI157" i="12"/>
  <c r="BH157" i="12"/>
  <c r="BG157" i="12"/>
  <c r="BF157" i="12"/>
  <c r="T157" i="12"/>
  <c r="R157" i="12"/>
  <c r="P157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48" i="12"/>
  <c r="BH148" i="12"/>
  <c r="BG148" i="12"/>
  <c r="BF148" i="12"/>
  <c r="T148" i="12"/>
  <c r="R148" i="12"/>
  <c r="P148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J127" i="12"/>
  <c r="J126" i="12"/>
  <c r="F126" i="12"/>
  <c r="F124" i="12"/>
  <c r="E122" i="12"/>
  <c r="J92" i="12"/>
  <c r="J91" i="12"/>
  <c r="F91" i="12"/>
  <c r="F89" i="12"/>
  <c r="E87" i="12"/>
  <c r="J18" i="12"/>
  <c r="E18" i="12"/>
  <c r="F92" i="12" s="1"/>
  <c r="J17" i="12"/>
  <c r="J12" i="12"/>
  <c r="J124" i="12" s="1"/>
  <c r="E7" i="12"/>
  <c r="E120" i="12"/>
  <c r="J37" i="11"/>
  <c r="J36" i="11"/>
  <c r="AY104" i="1"/>
  <c r="J35" i="11"/>
  <c r="AX104" i="1"/>
  <c r="BI159" i="11"/>
  <c r="BH159" i="11"/>
  <c r="BG159" i="11"/>
  <c r="BF159" i="11"/>
  <c r="T159" i="11"/>
  <c r="T158" i="11"/>
  <c r="R159" i="11"/>
  <c r="R158" i="11" s="1"/>
  <c r="P159" i="11"/>
  <c r="P158" i="11" s="1"/>
  <c r="BI157" i="11"/>
  <c r="BH157" i="11"/>
  <c r="BG157" i="11"/>
  <c r="BF157" i="11"/>
  <c r="T157" i="11"/>
  <c r="T156" i="11"/>
  <c r="R157" i="11"/>
  <c r="R156" i="11" s="1"/>
  <c r="P157" i="11"/>
  <c r="P156" i="11"/>
  <c r="BI155" i="11"/>
  <c r="BH155" i="11"/>
  <c r="BG155" i="11"/>
  <c r="BF155" i="11"/>
  <c r="T155" i="11"/>
  <c r="T154" i="11"/>
  <c r="R155" i="11"/>
  <c r="R154" i="11"/>
  <c r="P155" i="11"/>
  <c r="P154" i="11"/>
  <c r="BI153" i="11"/>
  <c r="BH153" i="11"/>
  <c r="BG153" i="11"/>
  <c r="BF153" i="11"/>
  <c r="T153" i="11"/>
  <c r="T152" i="11"/>
  <c r="R153" i="11"/>
  <c r="R152" i="11"/>
  <c r="P153" i="11"/>
  <c r="P152" i="11" s="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0" i="11"/>
  <c r="BH140" i="11"/>
  <c r="BG140" i="11"/>
  <c r="BF140" i="11"/>
  <c r="T140" i="11"/>
  <c r="R140" i="11"/>
  <c r="P140" i="11"/>
  <c r="BI135" i="11"/>
  <c r="BH135" i="11"/>
  <c r="BG135" i="11"/>
  <c r="BF135" i="11"/>
  <c r="T135" i="11"/>
  <c r="T134" i="11" s="1"/>
  <c r="T129" i="11" s="1"/>
  <c r="R135" i="11"/>
  <c r="R134" i="11" s="1"/>
  <c r="P135" i="11"/>
  <c r="P134" i="11"/>
  <c r="BI131" i="11"/>
  <c r="BH131" i="11"/>
  <c r="BG131" i="11"/>
  <c r="BF131" i="11"/>
  <c r="T131" i="11"/>
  <c r="T130" i="11"/>
  <c r="R131" i="11"/>
  <c r="R130" i="11" s="1"/>
  <c r="R129" i="11" s="1"/>
  <c r="P131" i="11"/>
  <c r="P130" i="11" s="1"/>
  <c r="P129" i="11" s="1"/>
  <c r="J125" i="11"/>
  <c r="J124" i="11"/>
  <c r="F124" i="11"/>
  <c r="F122" i="11"/>
  <c r="E120" i="11"/>
  <c r="J92" i="11"/>
  <c r="J91" i="11"/>
  <c r="F91" i="11"/>
  <c r="F89" i="11"/>
  <c r="E87" i="11"/>
  <c r="J18" i="11"/>
  <c r="E18" i="11"/>
  <c r="F125" i="11"/>
  <c r="J17" i="11"/>
  <c r="J12" i="11"/>
  <c r="J122" i="11" s="1"/>
  <c r="E7" i="11"/>
  <c r="E85" i="11" s="1"/>
  <c r="J37" i="10"/>
  <c r="J36" i="10"/>
  <c r="AY103" i="1" s="1"/>
  <c r="J35" i="10"/>
  <c r="AX103" i="1" s="1"/>
  <c r="BI166" i="10"/>
  <c r="BH166" i="10"/>
  <c r="BG166" i="10"/>
  <c r="BF166" i="10"/>
  <c r="T166" i="10"/>
  <c r="T165" i="10"/>
  <c r="R166" i="10"/>
  <c r="R165" i="10" s="1"/>
  <c r="P166" i="10"/>
  <c r="P165" i="10"/>
  <c r="BI164" i="10"/>
  <c r="BH164" i="10"/>
  <c r="BG164" i="10"/>
  <c r="BF164" i="10"/>
  <c r="T164" i="10"/>
  <c r="T163" i="10" s="1"/>
  <c r="R164" i="10"/>
  <c r="R163" i="10"/>
  <c r="P164" i="10"/>
  <c r="P163" i="10" s="1"/>
  <c r="BI162" i="10"/>
  <c r="BH162" i="10"/>
  <c r="BG162" i="10"/>
  <c r="BF162" i="10"/>
  <c r="T162" i="10"/>
  <c r="T161" i="10" s="1"/>
  <c r="R162" i="10"/>
  <c r="R161" i="10"/>
  <c r="P162" i="10"/>
  <c r="P161" i="10" s="1"/>
  <c r="BI160" i="10"/>
  <c r="BH160" i="10"/>
  <c r="BG160" i="10"/>
  <c r="BF160" i="10"/>
  <c r="T160" i="10"/>
  <c r="T159" i="10" s="1"/>
  <c r="T158" i="10" s="1"/>
  <c r="R160" i="10"/>
  <c r="R159" i="10"/>
  <c r="P160" i="10"/>
  <c r="P159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5" i="10"/>
  <c r="BH135" i="10"/>
  <c r="BG135" i="10"/>
  <c r="BF135" i="10"/>
  <c r="T135" i="10"/>
  <c r="T134" i="10" s="1"/>
  <c r="R135" i="10"/>
  <c r="R134" i="10"/>
  <c r="P135" i="10"/>
  <c r="P134" i="10"/>
  <c r="BI131" i="10"/>
  <c r="BH131" i="10"/>
  <c r="BG131" i="10"/>
  <c r="BF131" i="10"/>
  <c r="T131" i="10"/>
  <c r="T130" i="10"/>
  <c r="R131" i="10"/>
  <c r="R130" i="10"/>
  <c r="R129" i="10" s="1"/>
  <c r="P131" i="10"/>
  <c r="P130" i="10" s="1"/>
  <c r="P129" i="10" s="1"/>
  <c r="J125" i="10"/>
  <c r="J124" i="10"/>
  <c r="F124" i="10"/>
  <c r="F122" i="10"/>
  <c r="E120" i="10"/>
  <c r="J92" i="10"/>
  <c r="J91" i="10"/>
  <c r="F91" i="10"/>
  <c r="F89" i="10"/>
  <c r="E87" i="10"/>
  <c r="J18" i="10"/>
  <c r="E18" i="10"/>
  <c r="F125" i="10" s="1"/>
  <c r="J17" i="10"/>
  <c r="J12" i="10"/>
  <c r="J122" i="10" s="1"/>
  <c r="E7" i="10"/>
  <c r="E118" i="10"/>
  <c r="J37" i="9"/>
  <c r="J36" i="9"/>
  <c r="AY102" i="1"/>
  <c r="J35" i="9"/>
  <c r="AX102" i="1" s="1"/>
  <c r="BI211" i="9"/>
  <c r="BH211" i="9"/>
  <c r="BG211" i="9"/>
  <c r="BF211" i="9"/>
  <c r="T211" i="9"/>
  <c r="T210" i="9" s="1"/>
  <c r="R211" i="9"/>
  <c r="R210" i="9" s="1"/>
  <c r="P211" i="9"/>
  <c r="P210" i="9"/>
  <c r="BI209" i="9"/>
  <c r="BH209" i="9"/>
  <c r="BG209" i="9"/>
  <c r="BF209" i="9"/>
  <c r="T209" i="9"/>
  <c r="T208" i="9" s="1"/>
  <c r="R209" i="9"/>
  <c r="R208" i="9"/>
  <c r="P209" i="9"/>
  <c r="P208" i="9"/>
  <c r="BI207" i="9"/>
  <c r="BH207" i="9"/>
  <c r="BG207" i="9"/>
  <c r="BF207" i="9"/>
  <c r="T207" i="9"/>
  <c r="T206" i="9"/>
  <c r="R207" i="9"/>
  <c r="R206" i="9" s="1"/>
  <c r="P207" i="9"/>
  <c r="P206" i="9"/>
  <c r="BI205" i="9"/>
  <c r="BH205" i="9"/>
  <c r="BG205" i="9"/>
  <c r="BF205" i="9"/>
  <c r="T205" i="9"/>
  <c r="T204" i="9"/>
  <c r="R205" i="9"/>
  <c r="R204" i="9" s="1"/>
  <c r="P205" i="9"/>
  <c r="P204" i="9" s="1"/>
  <c r="BI200" i="9"/>
  <c r="BH200" i="9"/>
  <c r="BG200" i="9"/>
  <c r="BF200" i="9"/>
  <c r="T200" i="9"/>
  <c r="T199" i="9"/>
  <c r="R200" i="9"/>
  <c r="R199" i="9"/>
  <c r="P200" i="9"/>
  <c r="P199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1" i="9"/>
  <c r="BH191" i="9"/>
  <c r="BG191" i="9"/>
  <c r="BF191" i="9"/>
  <c r="T191" i="9"/>
  <c r="T190" i="9"/>
  <c r="R191" i="9"/>
  <c r="R190" i="9" s="1"/>
  <c r="P191" i="9"/>
  <c r="P190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7" i="9"/>
  <c r="BH157" i="9"/>
  <c r="BG157" i="9"/>
  <c r="BF157" i="9"/>
  <c r="T157" i="9"/>
  <c r="R157" i="9"/>
  <c r="P157" i="9"/>
  <c r="BI152" i="9"/>
  <c r="BH152" i="9"/>
  <c r="BG152" i="9"/>
  <c r="BF152" i="9"/>
  <c r="T152" i="9"/>
  <c r="R152" i="9"/>
  <c r="P152" i="9"/>
  <c r="BI149" i="9"/>
  <c r="BH149" i="9"/>
  <c r="BG149" i="9"/>
  <c r="BF149" i="9"/>
  <c r="T149" i="9"/>
  <c r="R149" i="9"/>
  <c r="P149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J125" i="9"/>
  <c r="J124" i="9"/>
  <c r="F124" i="9"/>
  <c r="F122" i="9"/>
  <c r="E120" i="9"/>
  <c r="J92" i="9"/>
  <c r="J91" i="9"/>
  <c r="F91" i="9"/>
  <c r="F89" i="9"/>
  <c r="E87" i="9"/>
  <c r="J18" i="9"/>
  <c r="E18" i="9"/>
  <c r="F125" i="9" s="1"/>
  <c r="J17" i="9"/>
  <c r="J12" i="9"/>
  <c r="J89" i="9"/>
  <c r="E7" i="9"/>
  <c r="E118" i="9"/>
  <c r="J37" i="8"/>
  <c r="J36" i="8"/>
  <c r="AY101" i="1"/>
  <c r="J35" i="8"/>
  <c r="AX101" i="1"/>
  <c r="BI160" i="8"/>
  <c r="BH160" i="8"/>
  <c r="BG160" i="8"/>
  <c r="BF160" i="8"/>
  <c r="T160" i="8"/>
  <c r="T159" i="8" s="1"/>
  <c r="R160" i="8"/>
  <c r="R159" i="8"/>
  <c r="P160" i="8"/>
  <c r="P159" i="8"/>
  <c r="BI158" i="8"/>
  <c r="BH158" i="8"/>
  <c r="BG158" i="8"/>
  <c r="BF158" i="8"/>
  <c r="T158" i="8"/>
  <c r="T157" i="8"/>
  <c r="R158" i="8"/>
  <c r="R157" i="8" s="1"/>
  <c r="P158" i="8"/>
  <c r="P157" i="8" s="1"/>
  <c r="BI156" i="8"/>
  <c r="BH156" i="8"/>
  <c r="BG156" i="8"/>
  <c r="BF156" i="8"/>
  <c r="T156" i="8"/>
  <c r="T155" i="8"/>
  <c r="R156" i="8"/>
  <c r="R155" i="8"/>
  <c r="P156" i="8"/>
  <c r="P155" i="8" s="1"/>
  <c r="BI154" i="8"/>
  <c r="BH154" i="8"/>
  <c r="BG154" i="8"/>
  <c r="BF154" i="8"/>
  <c r="T154" i="8"/>
  <c r="T153" i="8"/>
  <c r="R154" i="8"/>
  <c r="R153" i="8"/>
  <c r="P154" i="8"/>
  <c r="P153" i="8"/>
  <c r="BI151" i="8"/>
  <c r="BH151" i="8"/>
  <c r="BG151" i="8"/>
  <c r="BF151" i="8"/>
  <c r="T151" i="8"/>
  <c r="T150" i="8"/>
  <c r="R151" i="8"/>
  <c r="R150" i="8"/>
  <c r="P151" i="8"/>
  <c r="P150" i="8" s="1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J123" i="8"/>
  <c r="J122" i="8"/>
  <c r="F122" i="8"/>
  <c r="F120" i="8"/>
  <c r="E118" i="8"/>
  <c r="J92" i="8"/>
  <c r="J91" i="8"/>
  <c r="F91" i="8"/>
  <c r="F89" i="8"/>
  <c r="E87" i="8"/>
  <c r="J18" i="8"/>
  <c r="E18" i="8"/>
  <c r="F92" i="8"/>
  <c r="J17" i="8"/>
  <c r="J12" i="8"/>
  <c r="J120" i="8"/>
  <c r="E7" i="8"/>
  <c r="E116" i="8" s="1"/>
  <c r="J37" i="7"/>
  <c r="J36" i="7"/>
  <c r="AY100" i="1"/>
  <c r="J35" i="7"/>
  <c r="AX100" i="1"/>
  <c r="BI208" i="7"/>
  <c r="BH208" i="7"/>
  <c r="BG208" i="7"/>
  <c r="BF208" i="7"/>
  <c r="T208" i="7"/>
  <c r="T207" i="7"/>
  <c r="R208" i="7"/>
  <c r="R207" i="7"/>
  <c r="P208" i="7"/>
  <c r="P207" i="7" s="1"/>
  <c r="BI206" i="7"/>
  <c r="BH206" i="7"/>
  <c r="BG206" i="7"/>
  <c r="BF206" i="7"/>
  <c r="T206" i="7"/>
  <c r="T205" i="7"/>
  <c r="R206" i="7"/>
  <c r="R205" i="7"/>
  <c r="P206" i="7"/>
  <c r="P205" i="7" s="1"/>
  <c r="BI204" i="7"/>
  <c r="BH204" i="7"/>
  <c r="BG204" i="7"/>
  <c r="BF204" i="7"/>
  <c r="T204" i="7"/>
  <c r="T203" i="7"/>
  <c r="R204" i="7"/>
  <c r="R203" i="7"/>
  <c r="P204" i="7"/>
  <c r="P203" i="7" s="1"/>
  <c r="BI202" i="7"/>
  <c r="BH202" i="7"/>
  <c r="BG202" i="7"/>
  <c r="BF202" i="7"/>
  <c r="T202" i="7"/>
  <c r="T201" i="7" s="1"/>
  <c r="R202" i="7"/>
  <c r="R201" i="7" s="1"/>
  <c r="P202" i="7"/>
  <c r="P201" i="7" s="1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T179" i="7"/>
  <c r="R180" i="7"/>
  <c r="R179" i="7"/>
  <c r="P180" i="7"/>
  <c r="P179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4" i="7"/>
  <c r="BH134" i="7"/>
  <c r="BG134" i="7"/>
  <c r="BF134" i="7"/>
  <c r="T134" i="7"/>
  <c r="R134" i="7"/>
  <c r="P134" i="7"/>
  <c r="J128" i="7"/>
  <c r="J127" i="7"/>
  <c r="F127" i="7"/>
  <c r="F125" i="7"/>
  <c r="E123" i="7"/>
  <c r="J92" i="7"/>
  <c r="J91" i="7"/>
  <c r="F91" i="7"/>
  <c r="F89" i="7"/>
  <c r="E87" i="7"/>
  <c r="J18" i="7"/>
  <c r="E18" i="7"/>
  <c r="F128" i="7" s="1"/>
  <c r="J17" i="7"/>
  <c r="J12" i="7"/>
  <c r="J125" i="7"/>
  <c r="E7" i="7"/>
  <c r="E121" i="7"/>
  <c r="J37" i="6"/>
  <c r="J36" i="6"/>
  <c r="AY99" i="1"/>
  <c r="J35" i="6"/>
  <c r="AX99" i="1" s="1"/>
  <c r="BI230" i="6"/>
  <c r="BH230" i="6"/>
  <c r="BG230" i="6"/>
  <c r="BF230" i="6"/>
  <c r="T230" i="6"/>
  <c r="T229" i="6"/>
  <c r="R230" i="6"/>
  <c r="R229" i="6" s="1"/>
  <c r="P230" i="6"/>
  <c r="P229" i="6" s="1"/>
  <c r="BI228" i="6"/>
  <c r="BH228" i="6"/>
  <c r="BG228" i="6"/>
  <c r="BF228" i="6"/>
  <c r="T228" i="6"/>
  <c r="T227" i="6" s="1"/>
  <c r="R228" i="6"/>
  <c r="R227" i="6" s="1"/>
  <c r="P228" i="6"/>
  <c r="P227" i="6" s="1"/>
  <c r="BI226" i="6"/>
  <c r="BH226" i="6"/>
  <c r="BG226" i="6"/>
  <c r="BF226" i="6"/>
  <c r="T226" i="6"/>
  <c r="T225" i="6" s="1"/>
  <c r="R226" i="6"/>
  <c r="R225" i="6" s="1"/>
  <c r="P226" i="6"/>
  <c r="P225" i="6"/>
  <c r="BI224" i="6"/>
  <c r="BH224" i="6"/>
  <c r="BG224" i="6"/>
  <c r="BF224" i="6"/>
  <c r="T224" i="6"/>
  <c r="T223" i="6" s="1"/>
  <c r="R224" i="6"/>
  <c r="R223" i="6"/>
  <c r="R222" i="6" s="1"/>
  <c r="P224" i="6"/>
  <c r="P223" i="6" s="1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T195" i="6" s="1"/>
  <c r="R196" i="6"/>
  <c r="R195" i="6"/>
  <c r="P196" i="6"/>
  <c r="P195" i="6" s="1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8" i="6"/>
  <c r="BH148" i="6"/>
  <c r="BG148" i="6"/>
  <c r="BF148" i="6"/>
  <c r="T148" i="6"/>
  <c r="R148" i="6"/>
  <c r="P148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J129" i="6"/>
  <c r="J128" i="6"/>
  <c r="F128" i="6"/>
  <c r="F126" i="6"/>
  <c r="E124" i="6"/>
  <c r="J92" i="6"/>
  <c r="J91" i="6"/>
  <c r="F91" i="6"/>
  <c r="F89" i="6"/>
  <c r="E87" i="6"/>
  <c r="J18" i="6"/>
  <c r="E18" i="6"/>
  <c r="F129" i="6"/>
  <c r="J17" i="6"/>
  <c r="J12" i="6"/>
  <c r="J89" i="6"/>
  <c r="E7" i="6"/>
  <c r="E85" i="6" s="1"/>
  <c r="J37" i="5"/>
  <c r="J36" i="5"/>
  <c r="AY98" i="1"/>
  <c r="J35" i="5"/>
  <c r="AX98" i="1"/>
  <c r="BI175" i="5"/>
  <c r="BH175" i="5"/>
  <c r="BG175" i="5"/>
  <c r="BF175" i="5"/>
  <c r="T175" i="5"/>
  <c r="T174" i="5"/>
  <c r="R175" i="5"/>
  <c r="R174" i="5" s="1"/>
  <c r="P175" i="5"/>
  <c r="P174" i="5"/>
  <c r="BI173" i="5"/>
  <c r="BH173" i="5"/>
  <c r="BG173" i="5"/>
  <c r="BF173" i="5"/>
  <c r="T173" i="5"/>
  <c r="T172" i="5" s="1"/>
  <c r="R173" i="5"/>
  <c r="R172" i="5" s="1"/>
  <c r="P173" i="5"/>
  <c r="P172" i="5"/>
  <c r="BI171" i="5"/>
  <c r="BH171" i="5"/>
  <c r="BG171" i="5"/>
  <c r="BF171" i="5"/>
  <c r="T171" i="5"/>
  <c r="T170" i="5" s="1"/>
  <c r="R171" i="5"/>
  <c r="R170" i="5" s="1"/>
  <c r="P171" i="5"/>
  <c r="P170" i="5" s="1"/>
  <c r="BI169" i="5"/>
  <c r="BH169" i="5"/>
  <c r="BG169" i="5"/>
  <c r="BF169" i="5"/>
  <c r="T169" i="5"/>
  <c r="T168" i="5" s="1"/>
  <c r="R169" i="5"/>
  <c r="R168" i="5"/>
  <c r="P169" i="5"/>
  <c r="P168" i="5" s="1"/>
  <c r="BI166" i="5"/>
  <c r="BH166" i="5"/>
  <c r="BG166" i="5"/>
  <c r="BF166" i="5"/>
  <c r="T166" i="5"/>
  <c r="T165" i="5" s="1"/>
  <c r="R166" i="5"/>
  <c r="R165" i="5" s="1"/>
  <c r="P166" i="5"/>
  <c r="P165" i="5" s="1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T140" i="5"/>
  <c r="R141" i="5"/>
  <c r="R140" i="5" s="1"/>
  <c r="P141" i="5"/>
  <c r="P140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J124" i="5"/>
  <c r="J123" i="5"/>
  <c r="F123" i="5"/>
  <c r="F121" i="5"/>
  <c r="E119" i="5"/>
  <c r="J92" i="5"/>
  <c r="J91" i="5"/>
  <c r="F91" i="5"/>
  <c r="F89" i="5"/>
  <c r="E87" i="5"/>
  <c r="J18" i="5"/>
  <c r="E18" i="5"/>
  <c r="F124" i="5" s="1"/>
  <c r="J17" i="5"/>
  <c r="J12" i="5"/>
  <c r="J121" i="5"/>
  <c r="E7" i="5"/>
  <c r="E85" i="5"/>
  <c r="J37" i="4"/>
  <c r="J36" i="4"/>
  <c r="AY97" i="1" s="1"/>
  <c r="J35" i="4"/>
  <c r="AX97" i="1" s="1"/>
  <c r="BI198" i="4"/>
  <c r="BH198" i="4"/>
  <c r="BG198" i="4"/>
  <c r="BF198" i="4"/>
  <c r="T198" i="4"/>
  <c r="T197" i="4"/>
  <c r="R198" i="4"/>
  <c r="R197" i="4"/>
  <c r="P198" i="4"/>
  <c r="P197" i="4" s="1"/>
  <c r="BI196" i="4"/>
  <c r="BH196" i="4"/>
  <c r="BG196" i="4"/>
  <c r="BF196" i="4"/>
  <c r="T196" i="4"/>
  <c r="T195" i="4"/>
  <c r="R196" i="4"/>
  <c r="R195" i="4"/>
  <c r="P196" i="4"/>
  <c r="P195" i="4" s="1"/>
  <c r="BI194" i="4"/>
  <c r="BH194" i="4"/>
  <c r="BG194" i="4"/>
  <c r="BF194" i="4"/>
  <c r="T194" i="4"/>
  <c r="T193" i="4" s="1"/>
  <c r="R194" i="4"/>
  <c r="R193" i="4"/>
  <c r="P194" i="4"/>
  <c r="P193" i="4" s="1"/>
  <c r="BI192" i="4"/>
  <c r="BH192" i="4"/>
  <c r="BG192" i="4"/>
  <c r="BF192" i="4"/>
  <c r="T192" i="4"/>
  <c r="T191" i="4"/>
  <c r="R192" i="4"/>
  <c r="R191" i="4" s="1"/>
  <c r="P192" i="4"/>
  <c r="P191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T184" i="4" s="1"/>
  <c r="R185" i="4"/>
  <c r="R184" i="4" s="1"/>
  <c r="P185" i="4"/>
  <c r="P184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J125" i="4"/>
  <c r="J124" i="4"/>
  <c r="F124" i="4"/>
  <c r="F122" i="4"/>
  <c r="E120" i="4"/>
  <c r="J92" i="4"/>
  <c r="J91" i="4"/>
  <c r="F91" i="4"/>
  <c r="F89" i="4"/>
  <c r="E87" i="4"/>
  <c r="J18" i="4"/>
  <c r="E18" i="4"/>
  <c r="F125" i="4" s="1"/>
  <c r="J17" i="4"/>
  <c r="J12" i="4"/>
  <c r="J122" i="4"/>
  <c r="E7" i="4"/>
  <c r="E118" i="4"/>
  <c r="J37" i="3"/>
  <c r="J36" i="3"/>
  <c r="AY96" i="1" s="1"/>
  <c r="J35" i="3"/>
  <c r="AX96" i="1" s="1"/>
  <c r="BI236" i="3"/>
  <c r="BH236" i="3"/>
  <c r="BG236" i="3"/>
  <c r="BF236" i="3"/>
  <c r="T236" i="3"/>
  <c r="T235" i="3"/>
  <c r="R236" i="3"/>
  <c r="R235" i="3" s="1"/>
  <c r="P236" i="3"/>
  <c r="P235" i="3" s="1"/>
  <c r="BI234" i="3"/>
  <c r="BH234" i="3"/>
  <c r="BG234" i="3"/>
  <c r="BF234" i="3"/>
  <c r="T234" i="3"/>
  <c r="T233" i="3"/>
  <c r="R234" i="3"/>
  <c r="R233" i="3"/>
  <c r="P234" i="3"/>
  <c r="P233" i="3" s="1"/>
  <c r="BI232" i="3"/>
  <c r="BH232" i="3"/>
  <c r="BG232" i="3"/>
  <c r="BF232" i="3"/>
  <c r="T232" i="3"/>
  <c r="T231" i="3" s="1"/>
  <c r="R232" i="3"/>
  <c r="R231" i="3"/>
  <c r="P232" i="3"/>
  <c r="P231" i="3" s="1"/>
  <c r="BI230" i="3"/>
  <c r="BH230" i="3"/>
  <c r="BG230" i="3"/>
  <c r="BF230" i="3"/>
  <c r="T230" i="3"/>
  <c r="T229" i="3"/>
  <c r="R230" i="3"/>
  <c r="R229" i="3" s="1"/>
  <c r="P230" i="3"/>
  <c r="P229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T222" i="3" s="1"/>
  <c r="R223" i="3"/>
  <c r="R222" i="3" s="1"/>
  <c r="P223" i="3"/>
  <c r="P222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T210" i="3"/>
  <c r="R211" i="3"/>
  <c r="R210" i="3"/>
  <c r="P211" i="3"/>
  <c r="P210" i="3" s="1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 s="1"/>
  <c r="J17" i="3"/>
  <c r="J12" i="3"/>
  <c r="J89" i="3"/>
  <c r="E7" i="3"/>
  <c r="E85" i="3" s="1"/>
  <c r="J37" i="2"/>
  <c r="J36" i="2"/>
  <c r="AY95" i="1" s="1"/>
  <c r="J35" i="2"/>
  <c r="AX95" i="1"/>
  <c r="BI239" i="2"/>
  <c r="BH239" i="2"/>
  <c r="BG239" i="2"/>
  <c r="BF239" i="2"/>
  <c r="T239" i="2"/>
  <c r="T238" i="2"/>
  <c r="R239" i="2"/>
  <c r="R238" i="2" s="1"/>
  <c r="P239" i="2"/>
  <c r="P238" i="2"/>
  <c r="BI237" i="2"/>
  <c r="BH237" i="2"/>
  <c r="BG237" i="2"/>
  <c r="BF237" i="2"/>
  <c r="T237" i="2"/>
  <c r="T236" i="2" s="1"/>
  <c r="R237" i="2"/>
  <c r="R236" i="2"/>
  <c r="P237" i="2"/>
  <c r="P236" i="2" s="1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T229" i="2" s="1"/>
  <c r="R230" i="2"/>
  <c r="R229" i="2"/>
  <c r="P230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T212" i="2"/>
  <c r="R213" i="2"/>
  <c r="R212" i="2"/>
  <c r="P213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89" i="2"/>
  <c r="E7" i="2"/>
  <c r="E115" i="2"/>
  <c r="L90" i="1"/>
  <c r="AM90" i="1"/>
  <c r="AM89" i="1"/>
  <c r="L89" i="1"/>
  <c r="AM87" i="1"/>
  <c r="L87" i="1"/>
  <c r="L85" i="1"/>
  <c r="L84" i="1"/>
  <c r="BK239" i="2"/>
  <c r="J233" i="2"/>
  <c r="J210" i="2"/>
  <c r="J154" i="2"/>
  <c r="J164" i="2"/>
  <c r="J188" i="2"/>
  <c r="BK152" i="2"/>
  <c r="BK169" i="2"/>
  <c r="AS94" i="1"/>
  <c r="J158" i="3"/>
  <c r="BK184" i="3"/>
  <c r="BK158" i="3"/>
  <c r="BK174" i="4"/>
  <c r="J149" i="7"/>
  <c r="BK149" i="7"/>
  <c r="J144" i="8"/>
  <c r="J154" i="8"/>
  <c r="BK129" i="8"/>
  <c r="BK147" i="8"/>
  <c r="BK131" i="8"/>
  <c r="J211" i="9"/>
  <c r="J187" i="9"/>
  <c r="BK142" i="9"/>
  <c r="J181" i="9"/>
  <c r="BK160" i="9"/>
  <c r="BK185" i="9"/>
  <c r="J146" i="9"/>
  <c r="J144" i="9"/>
  <c r="BK139" i="9"/>
  <c r="BK146" i="9"/>
  <c r="J137" i="9"/>
  <c r="BK155" i="10"/>
  <c r="BK142" i="10"/>
  <c r="BK148" i="10"/>
  <c r="J157" i="10"/>
  <c r="BK172" i="12"/>
  <c r="J136" i="12"/>
  <c r="J190" i="12"/>
  <c r="BK185" i="12"/>
  <c r="BK182" i="12"/>
  <c r="J178" i="12"/>
  <c r="BK173" i="12"/>
  <c r="BK168" i="12"/>
  <c r="BK135" i="12"/>
  <c r="J133" i="12"/>
  <c r="BK192" i="12"/>
  <c r="BK187" i="12"/>
  <c r="J182" i="12"/>
  <c r="J179" i="12"/>
  <c r="J175" i="12"/>
  <c r="J168" i="12"/>
  <c r="BK148" i="12"/>
  <c r="J138" i="12"/>
  <c r="J135" i="12"/>
  <c r="BK179" i="13"/>
  <c r="J140" i="13"/>
  <c r="BK165" i="13"/>
  <c r="BK158" i="13"/>
  <c r="BK142" i="13"/>
  <c r="BK132" i="13"/>
  <c r="BK135" i="13"/>
  <c r="J137" i="13"/>
  <c r="BK174" i="14"/>
  <c r="BK170" i="14"/>
  <c r="J164" i="14"/>
  <c r="BK142" i="14"/>
  <c r="J173" i="14"/>
  <c r="BK159" i="14"/>
  <c r="BK168" i="14"/>
  <c r="J145" i="14"/>
  <c r="BK163" i="14"/>
  <c r="BK149" i="14"/>
  <c r="J134" i="14"/>
  <c r="BK176" i="15"/>
  <c r="J136" i="15"/>
  <c r="BK174" i="15"/>
  <c r="BK156" i="15"/>
  <c r="J178" i="15"/>
  <c r="BK159" i="15"/>
  <c r="BK129" i="15"/>
  <c r="J185" i="15"/>
  <c r="J152" i="15"/>
  <c r="BK169" i="15"/>
  <c r="J131" i="15"/>
  <c r="BK128" i="16"/>
  <c r="BK130" i="16"/>
  <c r="BK125" i="17"/>
  <c r="J237" i="2"/>
  <c r="J218" i="2"/>
  <c r="BK164" i="2"/>
  <c r="BK199" i="2"/>
  <c r="BK218" i="2"/>
  <c r="J186" i="2"/>
  <c r="BK132" i="2"/>
  <c r="J138" i="2"/>
  <c r="BK210" i="2"/>
  <c r="BK232" i="3"/>
  <c r="BK227" i="3"/>
  <c r="BK137" i="3"/>
  <c r="BK192" i="4"/>
  <c r="J230" i="2"/>
  <c r="BK202" i="2"/>
  <c r="J160" i="2"/>
  <c r="BK144" i="2"/>
  <c r="BK154" i="2"/>
  <c r="BK224" i="2"/>
  <c r="J178" i="2"/>
  <c r="J136" i="2"/>
  <c r="J205" i="2"/>
  <c r="J193" i="2"/>
  <c r="BK156" i="2"/>
  <c r="J234" i="2"/>
  <c r="BK128" i="2"/>
  <c r="BK220" i="2"/>
  <c r="J134" i="2"/>
  <c r="J205" i="3"/>
  <c r="BK230" i="3"/>
  <c r="BK223" i="3"/>
  <c r="J234" i="3"/>
  <c r="BK214" i="3"/>
  <c r="J199" i="3"/>
  <c r="BK205" i="3"/>
  <c r="J181" i="3"/>
  <c r="J141" i="3"/>
  <c r="BK172" i="3"/>
  <c r="BK178" i="3"/>
  <c r="J172" i="3"/>
  <c r="J198" i="4"/>
  <c r="J188" i="4"/>
  <c r="BK152" i="7"/>
  <c r="BK158" i="8"/>
  <c r="J156" i="10"/>
  <c r="BK166" i="10"/>
  <c r="BK151" i="10"/>
  <c r="J142" i="10"/>
  <c r="J155" i="10"/>
  <c r="J145" i="10"/>
  <c r="BK157" i="11"/>
  <c r="BK145" i="11"/>
  <c r="BK150" i="11"/>
  <c r="J135" i="11"/>
  <c r="J143" i="11"/>
  <c r="J131" i="11"/>
  <c r="J165" i="13"/>
  <c r="BK172" i="13"/>
  <c r="BK177" i="13"/>
  <c r="BK163" i="13"/>
  <c r="J158" i="13"/>
  <c r="BK137" i="13"/>
  <c r="J179" i="14"/>
  <c r="BK171" i="14"/>
  <c r="J168" i="14"/>
  <c r="J157" i="14"/>
  <c r="J181" i="14"/>
  <c r="J172" i="14"/>
  <c r="J149" i="14"/>
  <c r="BK164" i="14"/>
  <c r="BK152" i="14"/>
  <c r="J163" i="14"/>
  <c r="BK134" i="14"/>
  <c r="J188" i="15"/>
  <c r="BK155" i="15"/>
  <c r="BK180" i="15"/>
  <c r="BK172" i="15"/>
  <c r="J155" i="15"/>
  <c r="BK165" i="15"/>
  <c r="J141" i="15"/>
  <c r="J192" i="15"/>
  <c r="J160" i="15"/>
  <c r="J172" i="15"/>
  <c r="BK133" i="15"/>
  <c r="J235" i="2"/>
  <c r="BK232" i="2"/>
  <c r="J219" i="2"/>
  <c r="BK186" i="2"/>
  <c r="J150" i="2"/>
  <c r="BK180" i="2"/>
  <c r="BK193" i="2"/>
  <c r="J162" i="2"/>
  <c r="BK148" i="2"/>
  <c r="BK196" i="2"/>
  <c r="BK160" i="2"/>
  <c r="BK134" i="2"/>
  <c r="J132" i="2"/>
  <c r="J223" i="3"/>
  <c r="BK195" i="3"/>
  <c r="J184" i="3"/>
  <c r="BK168" i="3"/>
  <c r="BK234" i="3"/>
  <c r="J216" i="3"/>
  <c r="J170" i="3"/>
  <c r="J211" i="3"/>
  <c r="J202" i="3"/>
  <c r="J187" i="3"/>
  <c r="J185" i="3"/>
  <c r="BK193" i="3"/>
  <c r="BK174" i="3"/>
  <c r="J155" i="3"/>
  <c r="BK145" i="3"/>
  <c r="BK194" i="4"/>
  <c r="J169" i="5"/>
  <c r="BK151" i="5"/>
  <c r="J144" i="5"/>
  <c r="J173" i="5"/>
  <c r="BK169" i="5"/>
  <c r="BK160" i="5"/>
  <c r="BK141" i="5"/>
  <c r="J153" i="5"/>
  <c r="BK148" i="5"/>
  <c r="J147" i="5"/>
  <c r="J130" i="5"/>
  <c r="J151" i="5"/>
  <c r="J141" i="5"/>
  <c r="J224" i="6"/>
  <c r="BK201" i="6"/>
  <c r="BK161" i="6"/>
  <c r="BK228" i="6"/>
  <c r="J191" i="6"/>
  <c r="J173" i="6"/>
  <c r="J165" i="6"/>
  <c r="BK152" i="6"/>
  <c r="J228" i="6"/>
  <c r="J216" i="6"/>
  <c r="BK199" i="6"/>
  <c r="J181" i="6"/>
  <c r="J226" i="6"/>
  <c r="BK215" i="6"/>
  <c r="BK167" i="6"/>
  <c r="BK148" i="6"/>
  <c r="J183" i="6"/>
  <c r="BK155" i="6"/>
  <c r="J148" i="6"/>
  <c r="BK208" i="7"/>
  <c r="J185" i="7"/>
  <c r="BK158" i="7"/>
  <c r="BK145" i="7"/>
  <c r="BK195" i="7"/>
  <c r="BK177" i="7"/>
  <c r="BK206" i="7"/>
  <c r="BK199" i="7"/>
  <c r="J174" i="7"/>
  <c r="BK160" i="7"/>
  <c r="J183" i="7"/>
  <c r="BK198" i="7"/>
  <c r="BK194" i="7"/>
  <c r="BK156" i="7"/>
  <c r="J145" i="7"/>
  <c r="J156" i="7"/>
  <c r="BK138" i="7"/>
  <c r="J131" i="8"/>
  <c r="J147" i="8"/>
  <c r="J151" i="8"/>
  <c r="BK136" i="8"/>
  <c r="BK200" i="9"/>
  <c r="J198" i="9"/>
  <c r="BK211" i="9"/>
  <c r="BK198" i="9"/>
  <c r="J196" i="9"/>
  <c r="BK205" i="9"/>
  <c r="BK173" i="9"/>
  <c r="J139" i="9"/>
  <c r="J133" i="9"/>
  <c r="BK135" i="9"/>
  <c r="J153" i="10"/>
  <c r="BK164" i="10"/>
  <c r="J140" i="10"/>
  <c r="BK131" i="10"/>
  <c r="J160" i="10"/>
  <c r="J148" i="10"/>
  <c r="BK144" i="10"/>
  <c r="J153" i="11"/>
  <c r="J140" i="11"/>
  <c r="J157" i="11"/>
  <c r="J146" i="11"/>
  <c r="BK142" i="11"/>
  <c r="J172" i="13"/>
  <c r="BK155" i="13"/>
  <c r="J166" i="13"/>
  <c r="BK181" i="13"/>
  <c r="J152" i="13"/>
  <c r="BK147" i="13"/>
  <c r="J134" i="13"/>
  <c r="J135" i="13"/>
  <c r="J177" i="14"/>
  <c r="J171" i="14"/>
  <c r="BK165" i="14"/>
  <c r="J146" i="14"/>
  <c r="J174" i="14"/>
  <c r="J166" i="14"/>
  <c r="J152" i="14"/>
  <c r="J167" i="14"/>
  <c r="BK132" i="17"/>
  <c r="BK235" i="2"/>
  <c r="J224" i="2"/>
  <c r="BK178" i="2"/>
  <c r="J196" i="2"/>
  <c r="BK226" i="2"/>
  <c r="J208" i="2"/>
  <c r="J146" i="2"/>
  <c r="BK221" i="3"/>
  <c r="J166" i="3"/>
  <c r="J151" i="3"/>
  <c r="J189" i="3"/>
  <c r="J168" i="3"/>
  <c r="J172" i="4"/>
  <c r="J138" i="8"/>
  <c r="J173" i="9"/>
  <c r="BK171" i="9"/>
  <c r="BK181" i="9"/>
  <c r="BK159" i="11"/>
  <c r="BK135" i="11"/>
  <c r="BK149" i="11"/>
  <c r="BK148" i="15"/>
  <c r="J194" i="15"/>
  <c r="BK141" i="15"/>
  <c r="BK132" i="16"/>
  <c r="J125" i="17"/>
  <c r="BK237" i="2"/>
  <c r="BK230" i="2"/>
  <c r="BK190" i="2"/>
  <c r="J142" i="2"/>
  <c r="J144" i="2"/>
  <c r="J199" i="2"/>
  <c r="BK142" i="2"/>
  <c r="J130" i="2"/>
  <c r="BK136" i="2"/>
  <c r="BK211" i="3"/>
  <c r="J226" i="3"/>
  <c r="J178" i="3"/>
  <c r="J177" i="3"/>
  <c r="J197" i="3"/>
  <c r="J160" i="3"/>
  <c r="J185" i="4"/>
  <c r="J166" i="4"/>
  <c r="J162" i="4"/>
  <c r="J151" i="4"/>
  <c r="J196" i="4"/>
  <c r="BK168" i="4"/>
  <c r="J163" i="4"/>
  <c r="BK143" i="4"/>
  <c r="J180" i="4"/>
  <c r="J157" i="4"/>
  <c r="BK153" i="4"/>
  <c r="J194" i="4"/>
  <c r="BK185" i="4"/>
  <c r="J177" i="4"/>
  <c r="J165" i="4"/>
  <c r="BK163" i="4"/>
  <c r="J159" i="4"/>
  <c r="J145" i="4"/>
  <c r="BK162" i="4"/>
  <c r="BK157" i="4"/>
  <c r="BK165" i="4"/>
  <c r="BK145" i="4"/>
  <c r="J161" i="4"/>
  <c r="BK136" i="4"/>
  <c r="BK149" i="4"/>
  <c r="J138" i="4"/>
  <c r="J134" i="4"/>
  <c r="BK173" i="5"/>
  <c r="J166" i="5"/>
  <c r="BK157" i="5"/>
  <c r="J146" i="5"/>
  <c r="J137" i="5"/>
  <c r="BK166" i="5"/>
  <c r="J157" i="5"/>
  <c r="BK153" i="5"/>
  <c r="BK137" i="5"/>
  <c r="BK163" i="5"/>
  <c r="J135" i="5"/>
  <c r="J152" i="5"/>
  <c r="BK130" i="5"/>
  <c r="BK220" i="6"/>
  <c r="J171" i="6"/>
  <c r="J159" i="6"/>
  <c r="BK226" i="6"/>
  <c r="J201" i="6"/>
  <c r="J179" i="6"/>
  <c r="J167" i="6"/>
  <c r="J157" i="6"/>
  <c r="BK139" i="6"/>
  <c r="J220" i="6"/>
  <c r="J204" i="6"/>
  <c r="BK185" i="6"/>
  <c r="BK173" i="6"/>
  <c r="BK216" i="6"/>
  <c r="J185" i="6"/>
  <c r="BK157" i="6"/>
  <c r="J203" i="6"/>
  <c r="BK181" i="6"/>
  <c r="BK143" i="6"/>
  <c r="J143" i="6"/>
  <c r="J187" i="7"/>
  <c r="BK174" i="7"/>
  <c r="J206" i="7"/>
  <c r="J197" i="7"/>
  <c r="BK183" i="7"/>
  <c r="BK187" i="7"/>
  <c r="J165" i="7"/>
  <c r="J188" i="7"/>
  <c r="BK171" i="7"/>
  <c r="BK196" i="7"/>
  <c r="J158" i="7"/>
  <c r="J167" i="7"/>
  <c r="BK140" i="7"/>
  <c r="J152" i="7"/>
  <c r="J134" i="7"/>
  <c r="BK138" i="8"/>
  <c r="BK151" i="8"/>
  <c r="J158" i="8"/>
  <c r="J149" i="8"/>
  <c r="J133" i="8"/>
  <c r="J169" i="9"/>
  <c r="J194" i="9"/>
  <c r="J164" i="9"/>
  <c r="BK207" i="9"/>
  <c r="BK175" i="9"/>
  <c r="BK194" i="9"/>
  <c r="J162" i="9"/>
  <c r="BK164" i="9"/>
  <c r="BK169" i="9"/>
  <c r="J152" i="9"/>
  <c r="BK144" i="9"/>
  <c r="J151" i="10"/>
  <c r="BK152" i="10"/>
  <c r="BK135" i="10"/>
  <c r="J152" i="10"/>
  <c r="BK156" i="10"/>
  <c r="BK145" i="10"/>
  <c r="J150" i="11"/>
  <c r="BK153" i="11"/>
  <c r="J177" i="12"/>
  <c r="BK170" i="12"/>
  <c r="J160" i="12"/>
  <c r="J157" i="12"/>
  <c r="J154" i="12"/>
  <c r="J152" i="12"/>
  <c r="J148" i="12"/>
  <c r="J146" i="12"/>
  <c r="BK143" i="12"/>
  <c r="BK138" i="12"/>
  <c r="BK196" i="12"/>
  <c r="J186" i="12"/>
  <c r="J183" i="12"/>
  <c r="BK180" i="12"/>
  <c r="J176" i="12"/>
  <c r="J172" i="12"/>
  <c r="BK165" i="12"/>
  <c r="BK157" i="12"/>
  <c r="J194" i="12"/>
  <c r="J192" i="12"/>
  <c r="J185" i="12"/>
  <c r="J180" i="12"/>
  <c r="BK178" i="12"/>
  <c r="BK176" i="12"/>
  <c r="J165" i="12"/>
  <c r="BK152" i="12"/>
  <c r="BK146" i="12"/>
  <c r="J145" i="12"/>
  <c r="BK133" i="12"/>
  <c r="J177" i="13"/>
  <c r="BK161" i="13"/>
  <c r="J179" i="13"/>
  <c r="J173" i="13"/>
  <c r="BK149" i="13"/>
  <c r="J144" i="13"/>
  <c r="J142" i="13"/>
  <c r="BK134" i="13"/>
  <c r="BK173" i="14"/>
  <c r="BK162" i="14"/>
  <c r="BK177" i="14"/>
  <c r="J165" i="14"/>
  <c r="BK137" i="14"/>
  <c r="BK157" i="14"/>
  <c r="J144" i="14"/>
  <c r="J139" i="14"/>
  <c r="BK139" i="14"/>
  <c r="J158" i="15"/>
  <c r="BK194" i="15"/>
  <c r="BK188" i="15"/>
  <c r="J159" i="15"/>
  <c r="J146" i="15"/>
  <c r="J148" i="15"/>
  <c r="BK167" i="15"/>
  <c r="BK163" i="15"/>
  <c r="J150" i="15"/>
  <c r="J163" i="15"/>
  <c r="BK143" i="15"/>
  <c r="J132" i="16"/>
  <c r="BK128" i="17"/>
  <c r="J239" i="2"/>
  <c r="BK233" i="2"/>
  <c r="BK188" i="2"/>
  <c r="BK162" i="2"/>
  <c r="BK146" i="2"/>
  <c r="J169" i="2"/>
  <c r="J226" i="2"/>
  <c r="J220" i="2"/>
  <c r="J152" i="2"/>
  <c r="BK219" i="2"/>
  <c r="J184" i="2"/>
  <c r="BK205" i="2"/>
  <c r="J182" i="2"/>
  <c r="BK140" i="2"/>
  <c r="J128" i="2"/>
  <c r="J140" i="2"/>
  <c r="J232" i="2"/>
  <c r="BK216" i="3"/>
  <c r="BK226" i="3"/>
  <c r="J221" i="3"/>
  <c r="J230" i="3"/>
  <c r="J227" i="3"/>
  <c r="J236" i="3"/>
  <c r="J164" i="3"/>
  <c r="BK189" i="3"/>
  <c r="J162" i="3"/>
  <c r="J174" i="3"/>
  <c r="J137" i="3"/>
  <c r="BK160" i="3"/>
  <c r="J145" i="3"/>
  <c r="J143" i="3"/>
  <c r="J189" i="4"/>
  <c r="BK165" i="7"/>
  <c r="BK140" i="8"/>
  <c r="J129" i="8"/>
  <c r="BK133" i="8"/>
  <c r="BK144" i="8"/>
  <c r="J175" i="9"/>
  <c r="J149" i="9"/>
  <c r="J191" i="9"/>
  <c r="BK177" i="9"/>
  <c r="BK196" i="9"/>
  <c r="BK157" i="9"/>
  <c r="J157" i="9"/>
  <c r="BK133" i="9"/>
  <c r="BK157" i="10"/>
  <c r="J150" i="10"/>
  <c r="J147" i="10"/>
  <c r="BK162" i="10"/>
  <c r="BK147" i="10"/>
  <c r="BK140" i="10"/>
  <c r="BK155" i="11"/>
  <c r="BK143" i="11"/>
  <c r="J145" i="11"/>
  <c r="J147" i="11"/>
  <c r="BK140" i="11"/>
  <c r="BK174" i="13"/>
  <c r="J183" i="13"/>
  <c r="J147" i="13"/>
  <c r="BK152" i="13"/>
  <c r="BK144" i="13"/>
  <c r="BK181" i="14"/>
  <c r="BK172" i="14"/>
  <c r="BK167" i="14"/>
  <c r="J155" i="14"/>
  <c r="BK179" i="14"/>
  <c r="J170" i="14"/>
  <c r="BK146" i="14"/>
  <c r="BK160" i="14"/>
  <c r="J142" i="14"/>
  <c r="J137" i="14"/>
  <c r="BK192" i="15"/>
  <c r="J154" i="15"/>
  <c r="BK178" i="15"/>
  <c r="BK170" i="15"/>
  <c r="BK136" i="15"/>
  <c r="J143" i="15"/>
  <c r="BK154" i="15"/>
  <c r="J165" i="15"/>
  <c r="BK150" i="15"/>
  <c r="J167" i="15"/>
  <c r="J129" i="15"/>
  <c r="J125" i="16"/>
  <c r="J130" i="17"/>
  <c r="BK130" i="17"/>
  <c r="J202" i="2"/>
  <c r="J190" i="2"/>
  <c r="BK150" i="2"/>
  <c r="BK208" i="2"/>
  <c r="BK184" i="2"/>
  <c r="J148" i="2"/>
  <c r="BK138" i="2"/>
  <c r="J158" i="2"/>
  <c r="J156" i="2"/>
  <c r="BK143" i="3"/>
  <c r="BK162" i="3"/>
  <c r="BK166" i="3"/>
  <c r="BK155" i="3"/>
  <c r="BK196" i="4"/>
  <c r="BK177" i="4"/>
  <c r="BK149" i="8"/>
  <c r="J205" i="9"/>
  <c r="BK209" i="9"/>
  <c r="J171" i="9"/>
  <c r="J209" i="9"/>
  <c r="J207" i="9"/>
  <c r="J185" i="9"/>
  <c r="J177" i="9"/>
  <c r="BK152" i="9"/>
  <c r="J142" i="9"/>
  <c r="BK162" i="9"/>
  <c r="BK131" i="9"/>
  <c r="BK160" i="10"/>
  <c r="J144" i="10"/>
  <c r="J162" i="10"/>
  <c r="J166" i="10"/>
  <c r="BK153" i="10"/>
  <c r="J135" i="10"/>
  <c r="BK147" i="11"/>
  <c r="J159" i="11"/>
  <c r="BK131" i="11"/>
  <c r="J170" i="13"/>
  <c r="BK170" i="13"/>
  <c r="J174" i="13"/>
  <c r="J155" i="13"/>
  <c r="J176" i="15"/>
  <c r="J133" i="15"/>
  <c r="BK158" i="15"/>
  <c r="J169" i="15"/>
  <c r="J170" i="15"/>
  <c r="BK127" i="15"/>
  <c r="J128" i="16"/>
  <c r="J132" i="17"/>
  <c r="J128" i="17"/>
  <c r="BK222" i="2"/>
  <c r="J180" i="2"/>
  <c r="BK130" i="2"/>
  <c r="J213" i="2"/>
  <c r="J214" i="3"/>
  <c r="J217" i="3"/>
  <c r="J232" i="3"/>
  <c r="BK181" i="3"/>
  <c r="J135" i="3"/>
  <c r="BK197" i="3"/>
  <c r="BK202" i="3"/>
  <c r="BK170" i="3"/>
  <c r="BK187" i="3"/>
  <c r="BK141" i="3"/>
  <c r="BK164" i="3"/>
  <c r="BK135" i="3"/>
  <c r="J164" i="4"/>
  <c r="J155" i="4"/>
  <c r="BK198" i="4"/>
  <c r="BK188" i="4"/>
  <c r="BK166" i="4"/>
  <c r="BK159" i="4"/>
  <c r="BK138" i="4"/>
  <c r="BK172" i="4"/>
  <c r="BK155" i="4"/>
  <c r="BK189" i="4"/>
  <c r="J143" i="4"/>
  <c r="J192" i="4"/>
  <c r="BK180" i="4"/>
  <c r="J174" i="4"/>
  <c r="BK161" i="4"/>
  <c r="J153" i="4"/>
  <c r="BK134" i="4"/>
  <c r="BK164" i="4"/>
  <c r="BK147" i="4"/>
  <c r="J149" i="4"/>
  <c r="BK131" i="4"/>
  <c r="J136" i="4"/>
  <c r="BK151" i="4"/>
  <c r="J147" i="4"/>
  <c r="J131" i="4"/>
  <c r="J175" i="5"/>
  <c r="J171" i="5"/>
  <c r="J160" i="5"/>
  <c r="BK152" i="5"/>
  <c r="J148" i="5"/>
  <c r="BK175" i="5"/>
  <c r="BK171" i="5"/>
  <c r="BK155" i="5"/>
  <c r="BK146" i="5"/>
  <c r="BK135" i="5"/>
  <c r="BK133" i="5"/>
  <c r="J155" i="5"/>
  <c r="J133" i="5"/>
  <c r="J221" i="6"/>
  <c r="BK203" i="6"/>
  <c r="BK163" i="6"/>
  <c r="BK135" i="6"/>
  <c r="J217" i="6"/>
  <c r="J175" i="6"/>
  <c r="BK159" i="6"/>
  <c r="J135" i="6"/>
  <c r="J219" i="6"/>
  <c r="J215" i="6"/>
  <c r="BK191" i="6"/>
  <c r="BK175" i="6"/>
  <c r="BK217" i="6"/>
  <c r="BK204" i="6"/>
  <c r="J163" i="6"/>
  <c r="J213" i="6"/>
  <c r="BK188" i="6"/>
  <c r="BK169" i="6"/>
  <c r="J139" i="6"/>
  <c r="J141" i="6"/>
  <c r="J198" i="7"/>
  <c r="J171" i="7"/>
  <c r="J154" i="7"/>
  <c r="BK204" i="7"/>
  <c r="BK192" i="7"/>
  <c r="BK169" i="7"/>
  <c r="J204" i="7"/>
  <c r="J192" i="7"/>
  <c r="J169" i="7"/>
  <c r="J194" i="7"/>
  <c r="J177" i="7"/>
  <c r="BK197" i="7"/>
  <c r="BK180" i="7"/>
  <c r="J140" i="7"/>
  <c r="J160" i="7"/>
  <c r="J162" i="7"/>
  <c r="J142" i="7"/>
  <c r="J156" i="8"/>
  <c r="BK160" i="8"/>
  <c r="BK154" i="8"/>
  <c r="J140" i="8"/>
  <c r="J179" i="9"/>
  <c r="BK191" i="9"/>
  <c r="BK187" i="9"/>
  <c r="J200" i="9"/>
  <c r="BK179" i="9"/>
  <c r="J135" i="9"/>
  <c r="J160" i="9"/>
  <c r="J131" i="9"/>
  <c r="BK149" i="9"/>
  <c r="BK137" i="9"/>
  <c r="BK183" i="12"/>
  <c r="BK194" i="12"/>
  <c r="J187" i="12"/>
  <c r="BK184" i="12"/>
  <c r="BK179" i="12"/>
  <c r="BK175" i="12"/>
  <c r="J170" i="12"/>
  <c r="BK160" i="12"/>
  <c r="BK145" i="12"/>
  <c r="J196" i="12"/>
  <c r="BK190" i="12"/>
  <c r="BK186" i="12"/>
  <c r="J184" i="12"/>
  <c r="BK177" i="12"/>
  <c r="J173" i="12"/>
  <c r="BK154" i="12"/>
  <c r="J143" i="12"/>
  <c r="BK136" i="12"/>
  <c r="BK183" i="13"/>
  <c r="BK173" i="13"/>
  <c r="J160" i="14"/>
  <c r="BK144" i="14"/>
  <c r="BK185" i="15"/>
  <c r="J127" i="15"/>
  <c r="J190" i="15"/>
  <c r="BK234" i="2"/>
  <c r="J222" i="2"/>
  <c r="BK182" i="2"/>
  <c r="BK213" i="2"/>
  <c r="BK158" i="2"/>
  <c r="BK217" i="3"/>
  <c r="BK177" i="3"/>
  <c r="BK236" i="3"/>
  <c r="BK199" i="3"/>
  <c r="J195" i="3"/>
  <c r="J193" i="3"/>
  <c r="BK185" i="3"/>
  <c r="BK151" i="3"/>
  <c r="J168" i="4"/>
  <c r="BK147" i="5"/>
  <c r="J163" i="5"/>
  <c r="BK144" i="5"/>
  <c r="J230" i="6"/>
  <c r="BK213" i="6"/>
  <c r="J152" i="6"/>
  <c r="BK219" i="6"/>
  <c r="J188" i="6"/>
  <c r="J169" i="6"/>
  <c r="J155" i="6"/>
  <c r="BK230" i="6"/>
  <c r="BK221" i="6"/>
  <c r="J196" i="6"/>
  <c r="BK183" i="6"/>
  <c r="BK171" i="6"/>
  <c r="BK196" i="6"/>
  <c r="BK165" i="6"/>
  <c r="BK224" i="6"/>
  <c r="J199" i="6"/>
  <c r="BK179" i="6"/>
  <c r="J161" i="6"/>
  <c r="BK141" i="6"/>
  <c r="J202" i="7"/>
  <c r="BK162" i="7"/>
  <c r="J208" i="7"/>
  <c r="J199" i="7"/>
  <c r="BK188" i="7"/>
  <c r="BK167" i="7"/>
  <c r="BK202" i="7"/>
  <c r="BK185" i="7"/>
  <c r="J196" i="7"/>
  <c r="J180" i="7"/>
  <c r="J195" i="7"/>
  <c r="BK142" i="7"/>
  <c r="BK134" i="7"/>
  <c r="BK154" i="7"/>
  <c r="J138" i="7"/>
  <c r="J160" i="8"/>
  <c r="J136" i="8"/>
  <c r="BK156" i="8"/>
  <c r="J149" i="10"/>
  <c r="J164" i="10"/>
  <c r="BK149" i="10"/>
  <c r="BK150" i="10"/>
  <c r="J131" i="10"/>
  <c r="J149" i="11"/>
  <c r="J155" i="11"/>
  <c r="J142" i="11"/>
  <c r="BK146" i="11"/>
  <c r="BK166" i="13"/>
  <c r="J181" i="13"/>
  <c r="J161" i="13"/>
  <c r="J163" i="13"/>
  <c r="J149" i="13"/>
  <c r="J132" i="13"/>
  <c r="BK140" i="13"/>
  <c r="J183" i="14"/>
  <c r="BK166" i="14"/>
  <c r="J159" i="14"/>
  <c r="BK183" i="14"/>
  <c r="BK145" i="14"/>
  <c r="J162" i="14"/>
  <c r="BK155" i="14"/>
  <c r="BK190" i="15"/>
  <c r="BK131" i="15"/>
  <c r="BK152" i="15"/>
  <c r="BK160" i="15"/>
  <c r="J156" i="15"/>
  <c r="J174" i="15"/>
  <c r="J180" i="15"/>
  <c r="BK146" i="15"/>
  <c r="J130" i="16"/>
  <c r="BK125" i="16"/>
  <c r="R126" i="17" l="1"/>
  <c r="T126" i="17"/>
  <c r="P126" i="17"/>
  <c r="P122" i="17" s="1"/>
  <c r="AU110" i="1" s="1"/>
  <c r="T126" i="16"/>
  <c r="T122" i="16" s="1"/>
  <c r="P186" i="15"/>
  <c r="R186" i="15"/>
  <c r="T175" i="14"/>
  <c r="R175" i="14"/>
  <c r="P188" i="12"/>
  <c r="T151" i="11"/>
  <c r="P203" i="9"/>
  <c r="P152" i="8"/>
  <c r="P200" i="7"/>
  <c r="R200" i="7"/>
  <c r="T200" i="7"/>
  <c r="P167" i="5"/>
  <c r="T190" i="4"/>
  <c r="R228" i="3"/>
  <c r="P122" i="16"/>
  <c r="AU109" i="1" s="1"/>
  <c r="T222" i="6"/>
  <c r="P175" i="14"/>
  <c r="T186" i="15"/>
  <c r="R152" i="8"/>
  <c r="P151" i="11"/>
  <c r="R151" i="11"/>
  <c r="R122" i="17"/>
  <c r="T152" i="8"/>
  <c r="T122" i="17"/>
  <c r="T228" i="3"/>
  <c r="T167" i="5"/>
  <c r="P190" i="4"/>
  <c r="R167" i="5"/>
  <c r="R203" i="9"/>
  <c r="P158" i="10"/>
  <c r="R188" i="12"/>
  <c r="T203" i="9"/>
  <c r="P228" i="3"/>
  <c r="P222" i="6"/>
  <c r="T129" i="10"/>
  <c r="R158" i="10"/>
  <c r="T175" i="13"/>
  <c r="R190" i="4"/>
  <c r="R175" i="13"/>
  <c r="T139" i="13"/>
  <c r="P141" i="14"/>
  <c r="BK161" i="14"/>
  <c r="J161" i="14"/>
  <c r="J105" i="14"/>
  <c r="P231" i="2"/>
  <c r="P228" i="2"/>
  <c r="BK150" i="3"/>
  <c r="J150" i="3" s="1"/>
  <c r="J99" i="3" s="1"/>
  <c r="BK192" i="3"/>
  <c r="J192" i="3"/>
  <c r="J101" i="3"/>
  <c r="T196" i="3"/>
  <c r="T130" i="4"/>
  <c r="P129" i="5"/>
  <c r="P154" i="5"/>
  <c r="R134" i="6"/>
  <c r="P182" i="6"/>
  <c r="P218" i="6"/>
  <c r="P133" i="7"/>
  <c r="R157" i="7"/>
  <c r="R182" i="7"/>
  <c r="P128" i="8"/>
  <c r="R146" i="8"/>
  <c r="P130" i="9"/>
  <c r="BK193" i="9"/>
  <c r="J193" i="9" s="1"/>
  <c r="J102" i="9" s="1"/>
  <c r="BK146" i="10"/>
  <c r="J146" i="10"/>
  <c r="J102" i="10" s="1"/>
  <c r="P144" i="11"/>
  <c r="R131" i="13"/>
  <c r="BK171" i="13"/>
  <c r="J171" i="13"/>
  <c r="J104" i="13"/>
  <c r="BK169" i="14"/>
  <c r="J169" i="14"/>
  <c r="J106" i="14" s="1"/>
  <c r="T143" i="5"/>
  <c r="P147" i="6"/>
  <c r="R178" i="6"/>
  <c r="P214" i="6"/>
  <c r="BK133" i="7"/>
  <c r="P164" i="7"/>
  <c r="T182" i="7"/>
  <c r="P146" i="8"/>
  <c r="R130" i="9"/>
  <c r="R193" i="9"/>
  <c r="R192" i="9"/>
  <c r="P154" i="10"/>
  <c r="BK160" i="13"/>
  <c r="BK159" i="13" s="1"/>
  <c r="J159" i="13" s="1"/>
  <c r="J102" i="13" s="1"/>
  <c r="R141" i="14"/>
  <c r="P146" i="13"/>
  <c r="BK141" i="14"/>
  <c r="J141" i="14"/>
  <c r="J100" i="14" s="1"/>
  <c r="R169" i="14"/>
  <c r="R217" i="2"/>
  <c r="R150" i="3"/>
  <c r="BK171" i="4"/>
  <c r="J171" i="4" s="1"/>
  <c r="J100" i="4" s="1"/>
  <c r="T187" i="4"/>
  <c r="T186" i="4" s="1"/>
  <c r="P143" i="5"/>
  <c r="T134" i="6"/>
  <c r="BK130" i="9"/>
  <c r="J130" i="9" s="1"/>
  <c r="J98" i="9" s="1"/>
  <c r="T184" i="9"/>
  <c r="P146" i="10"/>
  <c r="P139" i="11"/>
  <c r="T148" i="11"/>
  <c r="R142" i="12"/>
  <c r="P131" i="13"/>
  <c r="BK146" i="13"/>
  <c r="J146" i="13"/>
  <c r="J100" i="13"/>
  <c r="T171" i="13"/>
  <c r="BK154" i="14"/>
  <c r="J154" i="14" s="1"/>
  <c r="J104" i="14" s="1"/>
  <c r="T127" i="2"/>
  <c r="BK231" i="2"/>
  <c r="J231" i="2" s="1"/>
  <c r="J103" i="2" s="1"/>
  <c r="P134" i="3"/>
  <c r="T150" i="3"/>
  <c r="P192" i="3"/>
  <c r="R213" i="3"/>
  <c r="BK225" i="3"/>
  <c r="J225" i="3"/>
  <c r="J107" i="3"/>
  <c r="R129" i="5"/>
  <c r="T154" i="5"/>
  <c r="BK134" i="6"/>
  <c r="J134" i="6"/>
  <c r="J98" i="6" s="1"/>
  <c r="R147" i="6"/>
  <c r="BK182" i="6"/>
  <c r="J182" i="6"/>
  <c r="J102" i="6"/>
  <c r="P198" i="6"/>
  <c r="T214" i="6"/>
  <c r="T197" i="6" s="1"/>
  <c r="T144" i="7"/>
  <c r="R164" i="7"/>
  <c r="P168" i="7"/>
  <c r="BK193" i="7"/>
  <c r="J193" i="7"/>
  <c r="J106" i="7"/>
  <c r="P139" i="10"/>
  <c r="P138" i="10"/>
  <c r="BK154" i="10"/>
  <c r="J154" i="10" s="1"/>
  <c r="J103" i="10" s="1"/>
  <c r="BK144" i="11"/>
  <c r="J144" i="11" s="1"/>
  <c r="J102" i="11" s="1"/>
  <c r="R151" i="12"/>
  <c r="R131" i="12" s="1"/>
  <c r="P181" i="12"/>
  <c r="BK139" i="10"/>
  <c r="J139" i="10"/>
  <c r="J101" i="10" s="1"/>
  <c r="T154" i="10"/>
  <c r="T144" i="11"/>
  <c r="T138" i="11" s="1"/>
  <c r="T128" i="11" s="1"/>
  <c r="P151" i="12"/>
  <c r="BK131" i="13"/>
  <c r="T169" i="14"/>
  <c r="P132" i="12"/>
  <c r="P174" i="12"/>
  <c r="R139" i="13"/>
  <c r="T136" i="14"/>
  <c r="T161" i="14"/>
  <c r="R133" i="7"/>
  <c r="P148" i="11"/>
  <c r="T132" i="12"/>
  <c r="BK139" i="13"/>
  <c r="J139" i="13"/>
  <c r="J99" i="13"/>
  <c r="T134" i="3"/>
  <c r="T163" i="3"/>
  <c r="R196" i="3"/>
  <c r="T213" i="3"/>
  <c r="P142" i="4"/>
  <c r="R187" i="4"/>
  <c r="R186" i="4" s="1"/>
  <c r="BK129" i="5"/>
  <c r="J129" i="5"/>
  <c r="J98" i="5" s="1"/>
  <c r="R144" i="7"/>
  <c r="BK164" i="7"/>
  <c r="J164" i="7" s="1"/>
  <c r="J101" i="7" s="1"/>
  <c r="R168" i="7"/>
  <c r="P193" i="7"/>
  <c r="P181" i="7" s="1"/>
  <c r="BK135" i="8"/>
  <c r="J135" i="8"/>
  <c r="J99" i="8"/>
  <c r="T146" i="8"/>
  <c r="T146" i="10"/>
  <c r="T138" i="10" s="1"/>
  <c r="R139" i="11"/>
  <c r="BK151" i="12"/>
  <c r="J151" i="12"/>
  <c r="J100" i="12" s="1"/>
  <c r="P167" i="12"/>
  <c r="T174" i="12"/>
  <c r="R171" i="13"/>
  <c r="BK148" i="11"/>
  <c r="J148" i="11"/>
  <c r="J103" i="11"/>
  <c r="BK167" i="12"/>
  <c r="J167" i="12" s="1"/>
  <c r="J103" i="12" s="1"/>
  <c r="R181" i="12"/>
  <c r="T160" i="13"/>
  <c r="T159" i="13" s="1"/>
  <c r="T141" i="14"/>
  <c r="T132" i="14"/>
  <c r="R161" i="14"/>
  <c r="P139" i="13"/>
  <c r="P171" i="13"/>
  <c r="P136" i="14"/>
  <c r="P132" i="14"/>
  <c r="P161" i="14"/>
  <c r="BK163" i="3"/>
  <c r="J163" i="3"/>
  <c r="J100" i="3"/>
  <c r="T171" i="4"/>
  <c r="BK143" i="5"/>
  <c r="J143" i="5"/>
  <c r="J100" i="5"/>
  <c r="P134" i="6"/>
  <c r="T182" i="6"/>
  <c r="T133" i="7"/>
  <c r="T168" i="7"/>
  <c r="P184" i="9"/>
  <c r="T193" i="9"/>
  <c r="T192" i="9"/>
  <c r="R167" i="12"/>
  <c r="T142" i="12"/>
  <c r="BK181" i="12"/>
  <c r="J181" i="12"/>
  <c r="J105" i="12"/>
  <c r="BK136" i="14"/>
  <c r="J136" i="14"/>
  <c r="J99" i="14"/>
  <c r="BK127" i="2"/>
  <c r="BK196" i="3"/>
  <c r="J196" i="3" s="1"/>
  <c r="J102" i="3" s="1"/>
  <c r="T225" i="3"/>
  <c r="R142" i="4"/>
  <c r="R143" i="5"/>
  <c r="R160" i="6"/>
  <c r="BK214" i="6"/>
  <c r="J214" i="6" s="1"/>
  <c r="J106" i="6" s="1"/>
  <c r="BK144" i="7"/>
  <c r="J144" i="7" s="1"/>
  <c r="J99" i="7" s="1"/>
  <c r="BK168" i="7"/>
  <c r="J168" i="7" s="1"/>
  <c r="J102" i="7" s="1"/>
  <c r="T193" i="7"/>
  <c r="R128" i="8"/>
  <c r="T130" i="9"/>
  <c r="T129" i="9" s="1"/>
  <c r="T128" i="9" s="1"/>
  <c r="P193" i="9"/>
  <c r="P192" i="9" s="1"/>
  <c r="T151" i="12"/>
  <c r="T181" i="12"/>
  <c r="R146" i="13"/>
  <c r="P126" i="15"/>
  <c r="P125" i="15"/>
  <c r="P124" i="15"/>
  <c r="AU108" i="1"/>
  <c r="P127" i="2"/>
  <c r="BK217" i="2"/>
  <c r="J217" i="2"/>
  <c r="J100" i="2" s="1"/>
  <c r="BK134" i="3"/>
  <c r="J134" i="3" s="1"/>
  <c r="J98" i="3" s="1"/>
  <c r="R163" i="3"/>
  <c r="T192" i="3"/>
  <c r="P213" i="3"/>
  <c r="T142" i="4"/>
  <c r="P187" i="4"/>
  <c r="P186" i="4"/>
  <c r="T129" i="5"/>
  <c r="T128" i="5" s="1"/>
  <c r="P160" i="6"/>
  <c r="T178" i="6"/>
  <c r="R198" i="6"/>
  <c r="R218" i="6"/>
  <c r="P144" i="7"/>
  <c r="P157" i="7"/>
  <c r="T164" i="7"/>
  <c r="R193" i="7"/>
  <c r="T135" i="8"/>
  <c r="R139" i="10"/>
  <c r="R144" i="11"/>
  <c r="R132" i="12"/>
  <c r="T167" i="12"/>
  <c r="T166" i="12" s="1"/>
  <c r="R136" i="14"/>
  <c r="R132" i="14"/>
  <c r="T126" i="15"/>
  <c r="T125" i="15" s="1"/>
  <c r="R127" i="2"/>
  <c r="R126" i="2"/>
  <c r="P217" i="2"/>
  <c r="R231" i="2"/>
  <c r="R228" i="2"/>
  <c r="R134" i="3"/>
  <c r="R133" i="3"/>
  <c r="P163" i="3"/>
  <c r="R192" i="3"/>
  <c r="P130" i="4"/>
  <c r="P171" i="4"/>
  <c r="BK160" i="6"/>
  <c r="J160" i="6" s="1"/>
  <c r="J100" i="6" s="1"/>
  <c r="R182" i="6"/>
  <c r="T198" i="6"/>
  <c r="T218" i="6"/>
  <c r="BK128" i="8"/>
  <c r="BK127" i="8" s="1"/>
  <c r="J128" i="8"/>
  <c r="J98" i="8"/>
  <c r="T128" i="8"/>
  <c r="BK146" i="8"/>
  <c r="J146" i="8"/>
  <c r="J100" i="8"/>
  <c r="BK139" i="11"/>
  <c r="J139" i="11"/>
  <c r="J101" i="11"/>
  <c r="R148" i="11"/>
  <c r="BK132" i="12"/>
  <c r="J132" i="12" s="1"/>
  <c r="J98" i="12" s="1"/>
  <c r="P154" i="14"/>
  <c r="BK126" i="15"/>
  <c r="J126" i="15"/>
  <c r="J98" i="15" s="1"/>
  <c r="T217" i="2"/>
  <c r="P196" i="3"/>
  <c r="R225" i="3"/>
  <c r="R130" i="4"/>
  <c r="R129" i="4" s="1"/>
  <c r="BK187" i="4"/>
  <c r="J187" i="4" s="1"/>
  <c r="J103" i="4" s="1"/>
  <c r="R154" i="5"/>
  <c r="T160" i="6"/>
  <c r="BK157" i="7"/>
  <c r="J157" i="7" s="1"/>
  <c r="J100" i="7" s="1"/>
  <c r="P182" i="7"/>
  <c r="R135" i="8"/>
  <c r="R154" i="10"/>
  <c r="T139" i="11"/>
  <c r="T146" i="13"/>
  <c r="R126" i="15"/>
  <c r="R125" i="15"/>
  <c r="R124" i="15"/>
  <c r="T231" i="2"/>
  <c r="T228" i="2" s="1"/>
  <c r="P150" i="3"/>
  <c r="BK213" i="3"/>
  <c r="J213" i="3" s="1"/>
  <c r="J105" i="3" s="1"/>
  <c r="P225" i="3"/>
  <c r="BK142" i="4"/>
  <c r="J142" i="4" s="1"/>
  <c r="J99" i="4" s="1"/>
  <c r="BK154" i="5"/>
  <c r="J154" i="5"/>
  <c r="J101" i="5" s="1"/>
  <c r="BK147" i="6"/>
  <c r="BK133" i="6" s="1"/>
  <c r="P178" i="6"/>
  <c r="BK218" i="6"/>
  <c r="J218" i="6" s="1"/>
  <c r="J107" i="6" s="1"/>
  <c r="T157" i="7"/>
  <c r="BK182" i="7"/>
  <c r="BK181" i="7" s="1"/>
  <c r="J181" i="7" s="1"/>
  <c r="J104" i="7" s="1"/>
  <c r="P135" i="8"/>
  <c r="R184" i="9"/>
  <c r="T139" i="10"/>
  <c r="BK142" i="12"/>
  <c r="J142" i="12"/>
  <c r="J99" i="12"/>
  <c r="R174" i="12"/>
  <c r="R160" i="13"/>
  <c r="R154" i="14"/>
  <c r="R153" i="14"/>
  <c r="T131" i="13"/>
  <c r="T130" i="13" s="1"/>
  <c r="P160" i="13"/>
  <c r="P159" i="13"/>
  <c r="P169" i="14"/>
  <c r="BK130" i="4"/>
  <c r="J130" i="4"/>
  <c r="J98" i="4"/>
  <c r="R171" i="4"/>
  <c r="T147" i="6"/>
  <c r="BK178" i="6"/>
  <c r="J178" i="6" s="1"/>
  <c r="J101" i="6" s="1"/>
  <c r="BK198" i="6"/>
  <c r="J198" i="6"/>
  <c r="J105" i="6" s="1"/>
  <c r="R214" i="6"/>
  <c r="BK184" i="9"/>
  <c r="J184" i="9" s="1"/>
  <c r="J99" i="9" s="1"/>
  <c r="R146" i="10"/>
  <c r="P142" i="12"/>
  <c r="BK174" i="12"/>
  <c r="J174" i="12"/>
  <c r="J104" i="12"/>
  <c r="T154" i="14"/>
  <c r="BK212" i="2"/>
  <c r="J212" i="2"/>
  <c r="J99" i="2"/>
  <c r="BK197" i="4"/>
  <c r="BK190" i="4" s="1"/>
  <c r="J190" i="4" s="1"/>
  <c r="J104" i="4" s="1"/>
  <c r="J197" i="4"/>
  <c r="J108" i="4" s="1"/>
  <c r="BK205" i="7"/>
  <c r="J205" i="7"/>
  <c r="J110" i="7"/>
  <c r="BK207" i="7"/>
  <c r="J207" i="7" s="1"/>
  <c r="J111" i="7" s="1"/>
  <c r="BK159" i="10"/>
  <c r="J159" i="10" s="1"/>
  <c r="J105" i="10" s="1"/>
  <c r="BK176" i="13"/>
  <c r="J176" i="13" s="1"/>
  <c r="J106" i="13" s="1"/>
  <c r="BK182" i="14"/>
  <c r="J182" i="14"/>
  <c r="J111" i="14" s="1"/>
  <c r="BK229" i="2"/>
  <c r="J229" i="2" s="1"/>
  <c r="J102" i="2" s="1"/>
  <c r="BK193" i="4"/>
  <c r="J193" i="4" s="1"/>
  <c r="J106" i="4" s="1"/>
  <c r="BK165" i="5"/>
  <c r="J165" i="5"/>
  <c r="J102" i="5"/>
  <c r="BK170" i="5"/>
  <c r="J170" i="5"/>
  <c r="J105" i="5"/>
  <c r="BK165" i="10"/>
  <c r="J165" i="10"/>
  <c r="J108" i="10"/>
  <c r="BK236" i="2"/>
  <c r="J236" i="2" s="1"/>
  <c r="J104" i="2" s="1"/>
  <c r="BK238" i="2"/>
  <c r="J238" i="2" s="1"/>
  <c r="J105" i="2" s="1"/>
  <c r="BK140" i="5"/>
  <c r="J140" i="5" s="1"/>
  <c r="J99" i="5" s="1"/>
  <c r="BK195" i="6"/>
  <c r="J195" i="6" s="1"/>
  <c r="J103" i="6" s="1"/>
  <c r="BK229" i="6"/>
  <c r="J229" i="6" s="1"/>
  <c r="J112" i="6" s="1"/>
  <c r="BK179" i="7"/>
  <c r="J179" i="7" s="1"/>
  <c r="J103" i="7" s="1"/>
  <c r="BK203" i="7"/>
  <c r="J203" i="7"/>
  <c r="J109" i="7" s="1"/>
  <c r="J89" i="8"/>
  <c r="BK130" i="10"/>
  <c r="J130" i="10" s="1"/>
  <c r="J98" i="10" s="1"/>
  <c r="BK134" i="10"/>
  <c r="J134" i="10" s="1"/>
  <c r="J99" i="10" s="1"/>
  <c r="BK157" i="13"/>
  <c r="J157" i="13" s="1"/>
  <c r="J101" i="13" s="1"/>
  <c r="BK231" i="3"/>
  <c r="J231" i="3"/>
  <c r="J110" i="3" s="1"/>
  <c r="BK233" i="3"/>
  <c r="J233" i="3" s="1"/>
  <c r="J111" i="3" s="1"/>
  <c r="BK235" i="3"/>
  <c r="J235" i="3" s="1"/>
  <c r="J112" i="3" s="1"/>
  <c r="BK191" i="4"/>
  <c r="J191" i="4"/>
  <c r="J105" i="4"/>
  <c r="BK130" i="11"/>
  <c r="J130" i="11" s="1"/>
  <c r="J98" i="11" s="1"/>
  <c r="BK156" i="11"/>
  <c r="J156" i="11"/>
  <c r="J107" i="11" s="1"/>
  <c r="BK189" i="12"/>
  <c r="BK176" i="14"/>
  <c r="J176" i="14"/>
  <c r="J108" i="14" s="1"/>
  <c r="BK180" i="13"/>
  <c r="J180" i="13"/>
  <c r="J108" i="13"/>
  <c r="BK210" i="3"/>
  <c r="J210" i="3"/>
  <c r="J103" i="3"/>
  <c r="BK222" i="3"/>
  <c r="J222" i="3"/>
  <c r="J106" i="3"/>
  <c r="BK159" i="8"/>
  <c r="J159" i="8"/>
  <c r="J106" i="8" s="1"/>
  <c r="BK208" i="9"/>
  <c r="J208" i="9"/>
  <c r="J107" i="9"/>
  <c r="BK210" i="9"/>
  <c r="J210" i="9" s="1"/>
  <c r="J108" i="9" s="1"/>
  <c r="BK191" i="12"/>
  <c r="J191" i="12" s="1"/>
  <c r="J108" i="12" s="1"/>
  <c r="BK193" i="12"/>
  <c r="J193" i="12" s="1"/>
  <c r="J109" i="12" s="1"/>
  <c r="BK195" i="12"/>
  <c r="J195" i="12"/>
  <c r="J110" i="12" s="1"/>
  <c r="BK172" i="5"/>
  <c r="J172" i="5" s="1"/>
  <c r="J106" i="5" s="1"/>
  <c r="BK227" i="6"/>
  <c r="J227" i="6" s="1"/>
  <c r="J111" i="6" s="1"/>
  <c r="BK229" i="3"/>
  <c r="J229" i="3"/>
  <c r="J109" i="3"/>
  <c r="BK223" i="6"/>
  <c r="J223" i="6"/>
  <c r="J109" i="6"/>
  <c r="BK201" i="7"/>
  <c r="J201" i="7" s="1"/>
  <c r="J108" i="7" s="1"/>
  <c r="BK150" i="8"/>
  <c r="J150" i="8"/>
  <c r="J101" i="8"/>
  <c r="BK153" i="8"/>
  <c r="BK152" i="8" s="1"/>
  <c r="J152" i="8" s="1"/>
  <c r="J102" i="8" s="1"/>
  <c r="J153" i="8"/>
  <c r="J103" i="8"/>
  <c r="BK157" i="8"/>
  <c r="J157" i="8"/>
  <c r="J105" i="8" s="1"/>
  <c r="BK161" i="10"/>
  <c r="J161" i="10"/>
  <c r="J106" i="10"/>
  <c r="BK134" i="11"/>
  <c r="J134" i="11" s="1"/>
  <c r="J99" i="11" s="1"/>
  <c r="BK158" i="11"/>
  <c r="J158" i="11" s="1"/>
  <c r="J108" i="11" s="1"/>
  <c r="BK164" i="12"/>
  <c r="J164" i="12"/>
  <c r="J101" i="12" s="1"/>
  <c r="BK187" i="15"/>
  <c r="J187" i="15"/>
  <c r="J101" i="15" s="1"/>
  <c r="BK131" i="16"/>
  <c r="J131" i="16"/>
  <c r="J102" i="16" s="1"/>
  <c r="BK184" i="4"/>
  <c r="J184" i="4"/>
  <c r="J101" i="4"/>
  <c r="BK225" i="6"/>
  <c r="J225" i="6"/>
  <c r="J110" i="6"/>
  <c r="BK155" i="8"/>
  <c r="J155" i="8"/>
  <c r="J104" i="8" s="1"/>
  <c r="BK163" i="10"/>
  <c r="J163" i="10"/>
  <c r="J107" i="10"/>
  <c r="BK154" i="11"/>
  <c r="J154" i="11" s="1"/>
  <c r="J106" i="11" s="1"/>
  <c r="BK133" i="14"/>
  <c r="J133" i="14"/>
  <c r="J98" i="14" s="1"/>
  <c r="BK184" i="15"/>
  <c r="J184" i="15" s="1"/>
  <c r="J99" i="15" s="1"/>
  <c r="BK191" i="15"/>
  <c r="J191" i="15"/>
  <c r="J103" i="15" s="1"/>
  <c r="BK193" i="15"/>
  <c r="J193" i="15" s="1"/>
  <c r="J104" i="15" s="1"/>
  <c r="BK124" i="16"/>
  <c r="J124" i="16" s="1"/>
  <c r="J98" i="16" s="1"/>
  <c r="BK127" i="16"/>
  <c r="J127" i="16"/>
  <c r="J100" i="16"/>
  <c r="BK129" i="16"/>
  <c r="J129" i="16"/>
  <c r="J101" i="16"/>
  <c r="BK199" i="9"/>
  <c r="J199" i="9"/>
  <c r="J103" i="9"/>
  <c r="BK180" i="14"/>
  <c r="J180" i="14" s="1"/>
  <c r="J110" i="14" s="1"/>
  <c r="BK189" i="15"/>
  <c r="J189" i="15"/>
  <c r="J102" i="15" s="1"/>
  <c r="BK174" i="5"/>
  <c r="J174" i="5" s="1"/>
  <c r="J107" i="5" s="1"/>
  <c r="BK204" i="9"/>
  <c r="J204" i="9" s="1"/>
  <c r="J105" i="9" s="1"/>
  <c r="BK148" i="14"/>
  <c r="J148" i="14"/>
  <c r="J101" i="14" s="1"/>
  <c r="BK178" i="13"/>
  <c r="J178" i="13" s="1"/>
  <c r="J107" i="13" s="1"/>
  <c r="BK182" i="13"/>
  <c r="J182" i="13"/>
  <c r="J109" i="13"/>
  <c r="BK178" i="14"/>
  <c r="J178" i="14"/>
  <c r="J109" i="14"/>
  <c r="BK195" i="4"/>
  <c r="J195" i="4"/>
  <c r="J107" i="4"/>
  <c r="BK168" i="5"/>
  <c r="J168" i="5"/>
  <c r="J104" i="5"/>
  <c r="BK190" i="9"/>
  <c r="J190" i="9"/>
  <c r="J100" i="9"/>
  <c r="BK206" i="9"/>
  <c r="J206" i="9"/>
  <c r="J106" i="9"/>
  <c r="BK152" i="11"/>
  <c r="J152" i="11"/>
  <c r="J105" i="11" s="1"/>
  <c r="BK151" i="14"/>
  <c r="J151" i="14"/>
  <c r="J102" i="14"/>
  <c r="BK124" i="17"/>
  <c r="J124" i="17" s="1"/>
  <c r="J98" i="17" s="1"/>
  <c r="BK127" i="17"/>
  <c r="J127" i="17" s="1"/>
  <c r="J100" i="17" s="1"/>
  <c r="BK129" i="17"/>
  <c r="J129" i="17"/>
  <c r="J101" i="17" s="1"/>
  <c r="BK131" i="17"/>
  <c r="J131" i="17" s="1"/>
  <c r="J102" i="17" s="1"/>
  <c r="E85" i="17"/>
  <c r="F92" i="17"/>
  <c r="BE128" i="17"/>
  <c r="BE130" i="17"/>
  <c r="J89" i="17"/>
  <c r="BE125" i="17"/>
  <c r="BE132" i="17"/>
  <c r="E85" i="16"/>
  <c r="J89" i="16"/>
  <c r="BE125" i="16"/>
  <c r="F92" i="16"/>
  <c r="BE132" i="16"/>
  <c r="BE128" i="16"/>
  <c r="BE130" i="16"/>
  <c r="J89" i="15"/>
  <c r="BE129" i="15"/>
  <c r="E114" i="15"/>
  <c r="F121" i="15"/>
  <c r="BK153" i="14"/>
  <c r="J153" i="14" s="1"/>
  <c r="J103" i="14" s="1"/>
  <c r="BE174" i="15"/>
  <c r="BE136" i="15"/>
  <c r="BE159" i="15"/>
  <c r="BE163" i="15"/>
  <c r="BE180" i="15"/>
  <c r="BE190" i="15"/>
  <c r="BE155" i="15"/>
  <c r="BE165" i="15"/>
  <c r="BE172" i="15"/>
  <c r="BE176" i="15"/>
  <c r="BE127" i="15"/>
  <c r="BE141" i="15"/>
  <c r="BE146" i="15"/>
  <c r="BE152" i="15"/>
  <c r="BE158" i="15"/>
  <c r="BE169" i="15"/>
  <c r="BE154" i="15"/>
  <c r="BE148" i="15"/>
  <c r="BE185" i="15"/>
  <c r="BE131" i="15"/>
  <c r="BE133" i="15"/>
  <c r="BE143" i="15"/>
  <c r="BE150" i="15"/>
  <c r="BE156" i="15"/>
  <c r="BE160" i="15"/>
  <c r="BE167" i="15"/>
  <c r="BE170" i="15"/>
  <c r="BE178" i="15"/>
  <c r="BE188" i="15"/>
  <c r="BE192" i="15"/>
  <c r="BE194" i="15"/>
  <c r="J131" i="13"/>
  <c r="J98" i="13" s="1"/>
  <c r="J89" i="14"/>
  <c r="BE149" i="14"/>
  <c r="E121" i="14"/>
  <c r="BE139" i="14"/>
  <c r="F128" i="14"/>
  <c r="BE137" i="14"/>
  <c r="BE152" i="14"/>
  <c r="BE159" i="14"/>
  <c r="BE142" i="14"/>
  <c r="BE155" i="14"/>
  <c r="BE157" i="14"/>
  <c r="BE160" i="14"/>
  <c r="BE162" i="14"/>
  <c r="BE163" i="14"/>
  <c r="BE164" i="14"/>
  <c r="BE166" i="14"/>
  <c r="BE167" i="14"/>
  <c r="BE168" i="14"/>
  <c r="BE177" i="14"/>
  <c r="BE134" i="14"/>
  <c r="BE144" i="14"/>
  <c r="BE165" i="14"/>
  <c r="BE170" i="14"/>
  <c r="BE181" i="14"/>
  <c r="BE145" i="14"/>
  <c r="BE146" i="14"/>
  <c r="BE171" i="14"/>
  <c r="BE172" i="14"/>
  <c r="BE173" i="14"/>
  <c r="BE174" i="14"/>
  <c r="BE179" i="14"/>
  <c r="BE183" i="14"/>
  <c r="J89" i="13"/>
  <c r="E119" i="13"/>
  <c r="F126" i="13"/>
  <c r="BE134" i="13"/>
  <c r="BE142" i="13"/>
  <c r="BE144" i="13"/>
  <c r="BE135" i="13"/>
  <c r="BE132" i="13"/>
  <c r="BE140" i="13"/>
  <c r="BE149" i="13"/>
  <c r="BE155" i="13"/>
  <c r="BE161" i="13"/>
  <c r="BE170" i="13"/>
  <c r="BE173" i="13"/>
  <c r="BE179" i="13"/>
  <c r="BE158" i="13"/>
  <c r="BE163" i="13"/>
  <c r="BE165" i="13"/>
  <c r="BE166" i="13"/>
  <c r="BE172" i="13"/>
  <c r="BE174" i="13"/>
  <c r="BE177" i="13"/>
  <c r="BE181" i="13"/>
  <c r="BE183" i="13"/>
  <c r="BE137" i="13"/>
  <c r="BE147" i="13"/>
  <c r="BE152" i="13"/>
  <c r="F127" i="12"/>
  <c r="BE135" i="12"/>
  <c r="BE143" i="12"/>
  <c r="BE145" i="12"/>
  <c r="BE154" i="12"/>
  <c r="BE176" i="12"/>
  <c r="BE177" i="12"/>
  <c r="BE182" i="12"/>
  <c r="BE183" i="12"/>
  <c r="BE184" i="12"/>
  <c r="BE185" i="12"/>
  <c r="BE186" i="12"/>
  <c r="BE190" i="12"/>
  <c r="BE192" i="12"/>
  <c r="BE196" i="12"/>
  <c r="J89" i="12"/>
  <c r="BE138" i="12"/>
  <c r="BE146" i="12"/>
  <c r="BE148" i="12"/>
  <c r="BE165" i="12"/>
  <c r="BE172" i="12"/>
  <c r="BE173" i="12"/>
  <c r="BE180" i="12"/>
  <c r="BE187" i="12"/>
  <c r="BE194" i="12"/>
  <c r="E85" i="12"/>
  <c r="BE133" i="12"/>
  <c r="BE136" i="12"/>
  <c r="BE152" i="12"/>
  <c r="BE157" i="12"/>
  <c r="BE160" i="12"/>
  <c r="BE168" i="12"/>
  <c r="BE170" i="12"/>
  <c r="BE175" i="12"/>
  <c r="BE178" i="12"/>
  <c r="BE179" i="12"/>
  <c r="J89" i="11"/>
  <c r="E118" i="11"/>
  <c r="BE140" i="11"/>
  <c r="BE145" i="11"/>
  <c r="BE135" i="11"/>
  <c r="F92" i="11"/>
  <c r="BE142" i="11"/>
  <c r="BE147" i="11"/>
  <c r="BE150" i="11"/>
  <c r="BE153" i="11"/>
  <c r="BE157" i="11"/>
  <c r="BE131" i="11"/>
  <c r="BE143" i="11"/>
  <c r="BE146" i="11"/>
  <c r="BE149" i="11"/>
  <c r="BE155" i="11"/>
  <c r="BE159" i="11"/>
  <c r="E85" i="10"/>
  <c r="BE131" i="10"/>
  <c r="BE135" i="10"/>
  <c r="BE145" i="10"/>
  <c r="BE148" i="10"/>
  <c r="BE151" i="10"/>
  <c r="BE153" i="10"/>
  <c r="BE160" i="10"/>
  <c r="BE162" i="10"/>
  <c r="BE164" i="10"/>
  <c r="BE147" i="10"/>
  <c r="BE150" i="10"/>
  <c r="BE166" i="10"/>
  <c r="J89" i="10"/>
  <c r="BE140" i="10"/>
  <c r="BE152" i="10"/>
  <c r="BE155" i="10"/>
  <c r="BE156" i="10"/>
  <c r="BE157" i="10"/>
  <c r="F92" i="10"/>
  <c r="BE142" i="10"/>
  <c r="BE144" i="10"/>
  <c r="BE149" i="10"/>
  <c r="J122" i="9"/>
  <c r="F92" i="9"/>
  <c r="BE135" i="9"/>
  <c r="BE142" i="9"/>
  <c r="BE146" i="9"/>
  <c r="BE133" i="9"/>
  <c r="E85" i="9"/>
  <c r="BE137" i="9"/>
  <c r="BE162" i="9"/>
  <c r="BE144" i="9"/>
  <c r="BE149" i="9"/>
  <c r="BE160" i="9"/>
  <c r="BE139" i="9"/>
  <c r="BE179" i="9"/>
  <c r="BE131" i="9"/>
  <c r="BE157" i="9"/>
  <c r="BE209" i="9"/>
  <c r="BE187" i="9"/>
  <c r="BE191" i="9"/>
  <c r="BE194" i="9"/>
  <c r="BE196" i="9"/>
  <c r="BE152" i="9"/>
  <c r="BE169" i="9"/>
  <c r="BE173" i="9"/>
  <c r="BE175" i="9"/>
  <c r="BE177" i="9"/>
  <c r="BE181" i="9"/>
  <c r="BE200" i="9"/>
  <c r="BE205" i="9"/>
  <c r="BE164" i="9"/>
  <c r="BE171" i="9"/>
  <c r="BE185" i="9"/>
  <c r="BE198" i="9"/>
  <c r="BE207" i="9"/>
  <c r="BE211" i="9"/>
  <c r="J133" i="7"/>
  <c r="J98" i="7"/>
  <c r="E85" i="8"/>
  <c r="F123" i="8"/>
  <c r="BE136" i="8"/>
  <c r="BE140" i="8"/>
  <c r="BE144" i="8"/>
  <c r="BE151" i="8"/>
  <c r="BE154" i="8"/>
  <c r="BE156" i="8"/>
  <c r="BE129" i="8"/>
  <c r="BE158" i="8"/>
  <c r="BE160" i="8"/>
  <c r="BE131" i="8"/>
  <c r="BE133" i="8"/>
  <c r="BE138" i="8"/>
  <c r="BE147" i="8"/>
  <c r="BE149" i="8"/>
  <c r="BK197" i="6"/>
  <c r="J197" i="6" s="1"/>
  <c r="J104" i="6" s="1"/>
  <c r="F92" i="7"/>
  <c r="BE138" i="7"/>
  <c r="J89" i="7"/>
  <c r="BE134" i="7"/>
  <c r="BE142" i="7"/>
  <c r="BE145" i="7"/>
  <c r="BE149" i="7"/>
  <c r="BE140" i="7"/>
  <c r="BE152" i="7"/>
  <c r="E85" i="7"/>
  <c r="BE156" i="7"/>
  <c r="BE177" i="7"/>
  <c r="BE185" i="7"/>
  <c r="BE158" i="7"/>
  <c r="BE160" i="7"/>
  <c r="BE165" i="7"/>
  <c r="BE174" i="7"/>
  <c r="BE183" i="7"/>
  <c r="BE187" i="7"/>
  <c r="BE154" i="7"/>
  <c r="BE162" i="7"/>
  <c r="BE167" i="7"/>
  <c r="BE171" i="7"/>
  <c r="BE195" i="7"/>
  <c r="BE198" i="7"/>
  <c r="BE180" i="7"/>
  <c r="BE188" i="7"/>
  <c r="BE194" i="7"/>
  <c r="BE197" i="7"/>
  <c r="BE199" i="7"/>
  <c r="BE204" i="7"/>
  <c r="BE169" i="7"/>
  <c r="BE192" i="7"/>
  <c r="BE196" i="7"/>
  <c r="BE202" i="7"/>
  <c r="BE206" i="7"/>
  <c r="BE208" i="7"/>
  <c r="BE139" i="6"/>
  <c r="J126" i="6"/>
  <c r="BE135" i="6"/>
  <c r="BE141" i="6"/>
  <c r="BE157" i="6"/>
  <c r="E122" i="6"/>
  <c r="BE148" i="6"/>
  <c r="BE152" i="6"/>
  <c r="BE165" i="6"/>
  <c r="BE191" i="6"/>
  <c r="BE196" i="6"/>
  <c r="BE201" i="6"/>
  <c r="BE204" i="6"/>
  <c r="BE143" i="6"/>
  <c r="BE159" i="6"/>
  <c r="BE161" i="6"/>
  <c r="BE171" i="6"/>
  <c r="BE175" i="6"/>
  <c r="BE179" i="6"/>
  <c r="BE188" i="6"/>
  <c r="BE226" i="6"/>
  <c r="BE203" i="6"/>
  <c r="BE213" i="6"/>
  <c r="BE215" i="6"/>
  <c r="BE219" i="6"/>
  <c r="BE224" i="6"/>
  <c r="F92" i="6"/>
  <c r="BE155" i="6"/>
  <c r="BE163" i="6"/>
  <c r="BE173" i="6"/>
  <c r="BE185" i="6"/>
  <c r="BE199" i="6"/>
  <c r="BE220" i="6"/>
  <c r="BE221" i="6"/>
  <c r="BE230" i="6"/>
  <c r="BE167" i="6"/>
  <c r="BE169" i="6"/>
  <c r="BE181" i="6"/>
  <c r="BE183" i="6"/>
  <c r="BE216" i="6"/>
  <c r="BE217" i="6"/>
  <c r="BE228" i="6"/>
  <c r="F92" i="5"/>
  <c r="J89" i="5"/>
  <c r="E117" i="5"/>
  <c r="BE135" i="5"/>
  <c r="BE148" i="5"/>
  <c r="BE144" i="5"/>
  <c r="BE146" i="5"/>
  <c r="BE151" i="5"/>
  <c r="BE152" i="5"/>
  <c r="BE130" i="5"/>
  <c r="BE133" i="5"/>
  <c r="BE141" i="5"/>
  <c r="BE147" i="5"/>
  <c r="BE155" i="5"/>
  <c r="BE157" i="5"/>
  <c r="BE160" i="5"/>
  <c r="BE169" i="5"/>
  <c r="BE175" i="5"/>
  <c r="BE137" i="5"/>
  <c r="BE153" i="5"/>
  <c r="BE163" i="5"/>
  <c r="BE166" i="5"/>
  <c r="BE171" i="5"/>
  <c r="BE173" i="5"/>
  <c r="E85" i="4"/>
  <c r="F92" i="4"/>
  <c r="BE134" i="4"/>
  <c r="BE143" i="4"/>
  <c r="BE131" i="4"/>
  <c r="BE151" i="4"/>
  <c r="BE147" i="4"/>
  <c r="BE138" i="4"/>
  <c r="BE163" i="4"/>
  <c r="BE153" i="4"/>
  <c r="BE159" i="4"/>
  <c r="BE161" i="4"/>
  <c r="BE165" i="4"/>
  <c r="BE168" i="4"/>
  <c r="BE136" i="4"/>
  <c r="BE149" i="4"/>
  <c r="BE155" i="4"/>
  <c r="BE166" i="4"/>
  <c r="BE194" i="4"/>
  <c r="BE145" i="4"/>
  <c r="BE188" i="4"/>
  <c r="BE192" i="4"/>
  <c r="J89" i="4"/>
  <c r="BE157" i="4"/>
  <c r="BE162" i="4"/>
  <c r="BE172" i="4"/>
  <c r="BE177" i="4"/>
  <c r="BE180" i="4"/>
  <c r="BE185" i="4"/>
  <c r="BE164" i="4"/>
  <c r="BE174" i="4"/>
  <c r="BE189" i="4"/>
  <c r="BE196" i="4"/>
  <c r="BE198" i="4"/>
  <c r="F92" i="3"/>
  <c r="J127" i="2"/>
  <c r="J98" i="2"/>
  <c r="BE143" i="3"/>
  <c r="J126" i="3"/>
  <c r="BE135" i="3"/>
  <c r="BE141" i="3"/>
  <c r="E122" i="3"/>
  <c r="BE151" i="3"/>
  <c r="BE162" i="3"/>
  <c r="BE168" i="3"/>
  <c r="BE178" i="3"/>
  <c r="BE137" i="3"/>
  <c r="BE181" i="3"/>
  <c r="BE155" i="3"/>
  <c r="BE172" i="3"/>
  <c r="BE185" i="3"/>
  <c r="BE160" i="3"/>
  <c r="BE197" i="3"/>
  <c r="BE170" i="3"/>
  <c r="BE184" i="3"/>
  <c r="BE187" i="3"/>
  <c r="BE199" i="3"/>
  <c r="BE216" i="3"/>
  <c r="BE217" i="3"/>
  <c r="BE158" i="3"/>
  <c r="BE174" i="3"/>
  <c r="BE177" i="3"/>
  <c r="BE189" i="3"/>
  <c r="BE205" i="3"/>
  <c r="BE221" i="3"/>
  <c r="BE226" i="3"/>
  <c r="BE234" i="3"/>
  <c r="BE214" i="3"/>
  <c r="BE211" i="3"/>
  <c r="BE223" i="3"/>
  <c r="BE227" i="3"/>
  <c r="BE232" i="3"/>
  <c r="BE236" i="3"/>
  <c r="BE145" i="3"/>
  <c r="BE164" i="3"/>
  <c r="BE166" i="3"/>
  <c r="BE193" i="3"/>
  <c r="BE195" i="3"/>
  <c r="BE202" i="3"/>
  <c r="BE230" i="3"/>
  <c r="BE188" i="2"/>
  <c r="F92" i="2"/>
  <c r="BE130" i="2"/>
  <c r="BE205" i="2"/>
  <c r="J119" i="2"/>
  <c r="BE134" i="2"/>
  <c r="BE222" i="2"/>
  <c r="E85" i="2"/>
  <c r="BE136" i="2"/>
  <c r="BE146" i="2"/>
  <c r="BE180" i="2"/>
  <c r="BE184" i="2"/>
  <c r="BE144" i="2"/>
  <c r="BE154" i="2"/>
  <c r="BE142" i="2"/>
  <c r="BE237" i="2"/>
  <c r="BE128" i="2"/>
  <c r="BE132" i="2"/>
  <c r="BE150" i="2"/>
  <c r="BE160" i="2"/>
  <c r="BE164" i="2"/>
  <c r="BE169" i="2"/>
  <c r="BE186" i="2"/>
  <c r="BE202" i="2"/>
  <c r="BE210" i="2"/>
  <c r="BE220" i="2"/>
  <c r="BE224" i="2"/>
  <c r="BE226" i="2"/>
  <c r="BE178" i="2"/>
  <c r="BE182" i="2"/>
  <c r="BE190" i="2"/>
  <c r="BE196" i="2"/>
  <c r="BE199" i="2"/>
  <c r="BE230" i="2"/>
  <c r="BE138" i="2"/>
  <c r="BE148" i="2"/>
  <c r="BE152" i="2"/>
  <c r="BE158" i="2"/>
  <c r="BE162" i="2"/>
  <c r="BE218" i="2"/>
  <c r="BE219" i="2"/>
  <c r="BE140" i="2"/>
  <c r="BE156" i="2"/>
  <c r="BE193" i="2"/>
  <c r="BE208" i="2"/>
  <c r="BE213" i="2"/>
  <c r="BE232" i="2"/>
  <c r="BE233" i="2"/>
  <c r="BE234" i="2"/>
  <c r="BE235" i="2"/>
  <c r="BE239" i="2"/>
  <c r="F34" i="3"/>
  <c r="BA96" i="1" s="1"/>
  <c r="J34" i="6"/>
  <c r="AW99" i="1"/>
  <c r="F35" i="9"/>
  <c r="BB102" i="1" s="1"/>
  <c r="J34" i="13"/>
  <c r="AW106" i="1" s="1"/>
  <c r="J34" i="16"/>
  <c r="AW109" i="1"/>
  <c r="F37" i="17"/>
  <c r="BD110" i="1" s="1"/>
  <c r="J34" i="3"/>
  <c r="AW96" i="1"/>
  <c r="F37" i="6"/>
  <c r="BD99" i="1" s="1"/>
  <c r="F35" i="11"/>
  <c r="BB104" i="1" s="1"/>
  <c r="J34" i="14"/>
  <c r="AW107" i="1" s="1"/>
  <c r="F36" i="3"/>
  <c r="BC96" i="1" s="1"/>
  <c r="F34" i="5"/>
  <c r="BA98" i="1"/>
  <c r="F36" i="7"/>
  <c r="BC100" i="1"/>
  <c r="F37" i="10"/>
  <c r="BD103" i="1"/>
  <c r="F34" i="12"/>
  <c r="BA105" i="1"/>
  <c r="J34" i="15"/>
  <c r="AW108" i="1" s="1"/>
  <c r="J34" i="2"/>
  <c r="AW95" i="1" s="1"/>
  <c r="F35" i="8"/>
  <c r="BB101" i="1" s="1"/>
  <c r="J34" i="9"/>
  <c r="AW102" i="1"/>
  <c r="F36" i="13"/>
  <c r="BC106" i="1"/>
  <c r="F37" i="16"/>
  <c r="BD109" i="1"/>
  <c r="F34" i="4"/>
  <c r="BA97" i="1"/>
  <c r="F34" i="6"/>
  <c r="BA99" i="1"/>
  <c r="J34" i="10"/>
  <c r="AW103" i="1" s="1"/>
  <c r="F35" i="13"/>
  <c r="BB106" i="1" s="1"/>
  <c r="F35" i="17"/>
  <c r="BB110" i="1" s="1"/>
  <c r="F37" i="3"/>
  <c r="BD96" i="1" s="1"/>
  <c r="F37" i="5"/>
  <c r="BD98" i="1"/>
  <c r="F35" i="7"/>
  <c r="BB100" i="1" s="1"/>
  <c r="J34" i="11"/>
  <c r="AW104" i="1"/>
  <c r="F35" i="12"/>
  <c r="BB105" i="1"/>
  <c r="F34" i="15"/>
  <c r="BA108" i="1" s="1"/>
  <c r="F36" i="17"/>
  <c r="BC110" i="1"/>
  <c r="F35" i="4"/>
  <c r="BB97" i="1" s="1"/>
  <c r="J34" i="8"/>
  <c r="AW101" i="1"/>
  <c r="F34" i="9"/>
  <c r="BA102" i="1"/>
  <c r="F37" i="13"/>
  <c r="BD106" i="1"/>
  <c r="F36" i="15"/>
  <c r="BC108" i="1"/>
  <c r="F36" i="4"/>
  <c r="BC97" i="1"/>
  <c r="F34" i="8"/>
  <c r="BA101" i="1" s="1"/>
  <c r="F37" i="8"/>
  <c r="BD101" i="1" s="1"/>
  <c r="F37" i="9"/>
  <c r="BD102" i="1" s="1"/>
  <c r="J34" i="12"/>
  <c r="AW105" i="1" s="1"/>
  <c r="F37" i="14"/>
  <c r="BD107" i="1" s="1"/>
  <c r="F34" i="16"/>
  <c r="BA109" i="1"/>
  <c r="F34" i="17"/>
  <c r="BA110" i="1" s="1"/>
  <c r="F34" i="2"/>
  <c r="BA95" i="1" s="1"/>
  <c r="F36" i="6"/>
  <c r="BC99" i="1" s="1"/>
  <c r="F37" i="11"/>
  <c r="BD104" i="1"/>
  <c r="F34" i="13"/>
  <c r="BA106" i="1"/>
  <c r="F36" i="16"/>
  <c r="BC109" i="1"/>
  <c r="F37" i="4"/>
  <c r="BD97" i="1"/>
  <c r="F35" i="5"/>
  <c r="BB98" i="1" s="1"/>
  <c r="F36" i="8"/>
  <c r="BC101" i="1"/>
  <c r="F36" i="9"/>
  <c r="BC102" i="1" s="1"/>
  <c r="F35" i="15"/>
  <c r="BB108" i="1"/>
  <c r="F37" i="2"/>
  <c r="BD95" i="1" s="1"/>
  <c r="J34" i="5"/>
  <c r="AW98" i="1" s="1"/>
  <c r="J34" i="7"/>
  <c r="AW100" i="1"/>
  <c r="F36" i="10"/>
  <c r="BC103" i="1"/>
  <c r="F34" i="11"/>
  <c r="BA104" i="1"/>
  <c r="F37" i="12"/>
  <c r="BD105" i="1"/>
  <c r="F36" i="14"/>
  <c r="BC107" i="1"/>
  <c r="F35" i="16"/>
  <c r="BB109" i="1"/>
  <c r="J34" i="17"/>
  <c r="AW110" i="1" s="1"/>
  <c r="F35" i="2"/>
  <c r="BB95" i="1" s="1"/>
  <c r="F35" i="6"/>
  <c r="BB99" i="1" s="1"/>
  <c r="F36" i="11"/>
  <c r="BC104" i="1"/>
  <c r="F35" i="14"/>
  <c r="BB107" i="1" s="1"/>
  <c r="F35" i="3"/>
  <c r="BB96" i="1" s="1"/>
  <c r="F34" i="7"/>
  <c r="BA100" i="1" s="1"/>
  <c r="F35" i="10"/>
  <c r="BB103" i="1" s="1"/>
  <c r="F34" i="14"/>
  <c r="BA107" i="1" s="1"/>
  <c r="F36" i="2"/>
  <c r="BC95" i="1" s="1"/>
  <c r="J34" i="4"/>
  <c r="AW97" i="1"/>
  <c r="F36" i="5"/>
  <c r="BC98" i="1"/>
  <c r="F37" i="7"/>
  <c r="BD100" i="1" s="1"/>
  <c r="F34" i="10"/>
  <c r="BA103" i="1"/>
  <c r="F36" i="12"/>
  <c r="BC105" i="1" s="1"/>
  <c r="F37" i="15"/>
  <c r="BD108" i="1"/>
  <c r="T124" i="15" l="1"/>
  <c r="BK125" i="15"/>
  <c r="J125" i="15" s="1"/>
  <c r="J97" i="15" s="1"/>
  <c r="BK175" i="14"/>
  <c r="J175" i="14" s="1"/>
  <c r="J107" i="14" s="1"/>
  <c r="T153" i="14"/>
  <c r="BK132" i="14"/>
  <c r="BK188" i="12"/>
  <c r="J188" i="12" s="1"/>
  <c r="J106" i="12" s="1"/>
  <c r="P166" i="12"/>
  <c r="P128" i="10"/>
  <c r="AU103" i="1" s="1"/>
  <c r="BK129" i="9"/>
  <c r="J129" i="9" s="1"/>
  <c r="J97" i="9" s="1"/>
  <c r="BK126" i="8"/>
  <c r="J126" i="8" s="1"/>
  <c r="J30" i="8" s="1"/>
  <c r="J182" i="7"/>
  <c r="J105" i="7" s="1"/>
  <c r="R197" i="6"/>
  <c r="P197" i="6"/>
  <c r="T127" i="5"/>
  <c r="BK186" i="4"/>
  <c r="J186" i="4" s="1"/>
  <c r="J102" i="4" s="1"/>
  <c r="BK228" i="3"/>
  <c r="J228" i="3" s="1"/>
  <c r="J108" i="3" s="1"/>
  <c r="BK133" i="3"/>
  <c r="J133" i="3" s="1"/>
  <c r="J97" i="3" s="1"/>
  <c r="R125" i="2"/>
  <c r="T129" i="13"/>
  <c r="R128" i="4"/>
  <c r="J147" i="6"/>
  <c r="J99" i="6" s="1"/>
  <c r="J160" i="13"/>
  <c r="J103" i="13" s="1"/>
  <c r="R138" i="10"/>
  <c r="R128" i="10" s="1"/>
  <c r="BK126" i="2"/>
  <c r="BK129" i="4"/>
  <c r="J129" i="4"/>
  <c r="J97" i="4"/>
  <c r="BK212" i="3"/>
  <c r="J212" i="3" s="1"/>
  <c r="J104" i="3" s="1"/>
  <c r="BK166" i="12"/>
  <c r="J166" i="12"/>
  <c r="J102" i="12"/>
  <c r="P153" i="14"/>
  <c r="P131" i="14"/>
  <c r="AU107" i="1" s="1"/>
  <c r="BK131" i="12"/>
  <c r="J131" i="12" s="1"/>
  <c r="J97" i="12" s="1"/>
  <c r="R128" i="5"/>
  <c r="R127" i="5"/>
  <c r="R131" i="14"/>
  <c r="P212" i="3"/>
  <c r="R138" i="11"/>
  <c r="R128" i="11"/>
  <c r="T131" i="12"/>
  <c r="T130" i="12" s="1"/>
  <c r="R132" i="7"/>
  <c r="T133" i="3"/>
  <c r="P133" i="3"/>
  <c r="P132" i="3" s="1"/>
  <c r="AU96" i="1" s="1"/>
  <c r="P126" i="2"/>
  <c r="P125" i="2"/>
  <c r="AU95" i="1"/>
  <c r="R159" i="13"/>
  <c r="T127" i="8"/>
  <c r="T126" i="8"/>
  <c r="R166" i="12"/>
  <c r="R130" i="12"/>
  <c r="T126" i="2"/>
  <c r="T125" i="2"/>
  <c r="P138" i="11"/>
  <c r="P128" i="11"/>
  <c r="AU104" i="1"/>
  <c r="R212" i="3"/>
  <c r="R132" i="3"/>
  <c r="BK222" i="6"/>
  <c r="J222" i="6"/>
  <c r="J108" i="6" s="1"/>
  <c r="R127" i="8"/>
  <c r="R126" i="8"/>
  <c r="T131" i="14"/>
  <c r="P129" i="4"/>
  <c r="P128" i="4"/>
  <c r="AU97" i="1"/>
  <c r="P131" i="12"/>
  <c r="P130" i="12"/>
  <c r="AU105" i="1" s="1"/>
  <c r="T133" i="6"/>
  <c r="T132" i="6"/>
  <c r="P133" i="6"/>
  <c r="P132" i="6" s="1"/>
  <c r="AU99" i="1" s="1"/>
  <c r="T132" i="7"/>
  <c r="BK130" i="13"/>
  <c r="J130" i="13"/>
  <c r="J97" i="13"/>
  <c r="BK200" i="7"/>
  <c r="J200" i="7"/>
  <c r="J107" i="7"/>
  <c r="P130" i="13"/>
  <c r="P129" i="13"/>
  <c r="AU106" i="1"/>
  <c r="T212" i="3"/>
  <c r="R129" i="9"/>
  <c r="R128" i="9"/>
  <c r="T181" i="7"/>
  <c r="BK132" i="7"/>
  <c r="BK131" i="7"/>
  <c r="J131" i="7" s="1"/>
  <c r="J96" i="7" s="1"/>
  <c r="R130" i="13"/>
  <c r="R129" i="13"/>
  <c r="P129" i="9"/>
  <c r="P128" i="9"/>
  <c r="AU102" i="1"/>
  <c r="P127" i="8"/>
  <c r="P126" i="8"/>
  <c r="AU101" i="1"/>
  <c r="R181" i="7"/>
  <c r="P132" i="7"/>
  <c r="P131" i="7" s="1"/>
  <c r="AU100" i="1" s="1"/>
  <c r="R133" i="6"/>
  <c r="R132" i="6"/>
  <c r="P128" i="5"/>
  <c r="P127" i="5"/>
  <c r="AU98" i="1"/>
  <c r="T129" i="4"/>
  <c r="T128" i="4"/>
  <c r="T128" i="10"/>
  <c r="BK203" i="9"/>
  <c r="J203" i="9"/>
  <c r="J104" i="9"/>
  <c r="BK138" i="10"/>
  <c r="J138" i="10"/>
  <c r="J100" i="10"/>
  <c r="BK129" i="11"/>
  <c r="J129" i="11"/>
  <c r="J97" i="11" s="1"/>
  <c r="BK151" i="11"/>
  <c r="J151" i="11"/>
  <c r="J104" i="11" s="1"/>
  <c r="BK175" i="13"/>
  <c r="BK129" i="13" s="1"/>
  <c r="J129" i="13" s="1"/>
  <c r="J96" i="13" s="1"/>
  <c r="J175" i="13"/>
  <c r="J105" i="13"/>
  <c r="J189" i="12"/>
  <c r="J107" i="12"/>
  <c r="BK158" i="10"/>
  <c r="J158" i="10"/>
  <c r="J104" i="10" s="1"/>
  <c r="BK186" i="15"/>
  <c r="BK124" i="15" s="1"/>
  <c r="J124" i="15" s="1"/>
  <c r="J30" i="15" s="1"/>
  <c r="AG108" i="1" s="1"/>
  <c r="J186" i="15"/>
  <c r="J100" i="15"/>
  <c r="BK138" i="11"/>
  <c r="J138" i="11" s="1"/>
  <c r="J100" i="11" s="1"/>
  <c r="BK228" i="2"/>
  <c r="J228" i="2"/>
  <c r="J101" i="2"/>
  <c r="BK123" i="16"/>
  <c r="J123" i="16"/>
  <c r="J97" i="16"/>
  <c r="BK126" i="16"/>
  <c r="J126" i="16"/>
  <c r="J99" i="16"/>
  <c r="BK128" i="5"/>
  <c r="BK167" i="5"/>
  <c r="J167" i="5" s="1"/>
  <c r="J103" i="5" s="1"/>
  <c r="BK192" i="9"/>
  <c r="BK128" i="9" s="1"/>
  <c r="J128" i="9" s="1"/>
  <c r="J30" i="9" s="1"/>
  <c r="AG102" i="1" s="1"/>
  <c r="BK129" i="10"/>
  <c r="J129" i="10"/>
  <c r="J97" i="10"/>
  <c r="BK123" i="17"/>
  <c r="J123" i="17" s="1"/>
  <c r="J97" i="17" s="1"/>
  <c r="BK126" i="17"/>
  <c r="J126" i="17" s="1"/>
  <c r="J99" i="17" s="1"/>
  <c r="BK131" i="14"/>
  <c r="J131" i="14"/>
  <c r="J30" i="14" s="1"/>
  <c r="AG107" i="1" s="1"/>
  <c r="J132" i="14"/>
  <c r="J97" i="14"/>
  <c r="AG101" i="1"/>
  <c r="AN101" i="1" s="1"/>
  <c r="J127" i="8"/>
  <c r="J97" i="8"/>
  <c r="J96" i="8"/>
  <c r="J133" i="6"/>
  <c r="J97" i="6"/>
  <c r="F33" i="2"/>
  <c r="AZ95" i="1" s="1"/>
  <c r="J33" i="2"/>
  <c r="AV95" i="1"/>
  <c r="AT95" i="1"/>
  <c r="J33" i="12"/>
  <c r="AV105" i="1" s="1"/>
  <c r="AT105" i="1" s="1"/>
  <c r="J33" i="8"/>
  <c r="AV101" i="1" s="1"/>
  <c r="AT101" i="1" s="1"/>
  <c r="F33" i="15"/>
  <c r="AZ108" i="1" s="1"/>
  <c r="F33" i="4"/>
  <c r="AZ97" i="1" s="1"/>
  <c r="F33" i="14"/>
  <c r="AZ107" i="1" s="1"/>
  <c r="J33" i="3"/>
  <c r="AV96" i="1"/>
  <c r="AT96" i="1"/>
  <c r="J33" i="15"/>
  <c r="AV108" i="1"/>
  <c r="AT108" i="1"/>
  <c r="J33" i="4"/>
  <c r="AV97" i="1" s="1"/>
  <c r="AT97" i="1" s="1"/>
  <c r="BA94" i="1"/>
  <c r="W30" i="1" s="1"/>
  <c r="F33" i="5"/>
  <c r="AZ98" i="1" s="1"/>
  <c r="F33" i="17"/>
  <c r="AZ110" i="1" s="1"/>
  <c r="J33" i="5"/>
  <c r="AV98" i="1"/>
  <c r="AT98" i="1"/>
  <c r="J33" i="6"/>
  <c r="AV99" i="1" s="1"/>
  <c r="AT99" i="1" s="1"/>
  <c r="BD94" i="1"/>
  <c r="W33" i="1" s="1"/>
  <c r="F33" i="3"/>
  <c r="AZ96" i="1" s="1"/>
  <c r="J33" i="13"/>
  <c r="AV106" i="1" s="1"/>
  <c r="AT106" i="1" s="1"/>
  <c r="F33" i="6"/>
  <c r="AZ99" i="1" s="1"/>
  <c r="F33" i="10"/>
  <c r="AZ103" i="1" s="1"/>
  <c r="BC94" i="1"/>
  <c r="W32" i="1" s="1"/>
  <c r="J33" i="7"/>
  <c r="AV100" i="1" s="1"/>
  <c r="AT100" i="1" s="1"/>
  <c r="F33" i="16"/>
  <c r="AZ109" i="1" s="1"/>
  <c r="F33" i="8"/>
  <c r="AZ101" i="1"/>
  <c r="J33" i="16"/>
  <c r="AV109" i="1" s="1"/>
  <c r="AT109" i="1" s="1"/>
  <c r="F33" i="9"/>
  <c r="AZ102" i="1" s="1"/>
  <c r="J33" i="17"/>
  <c r="AV110" i="1" s="1"/>
  <c r="AT110" i="1" s="1"/>
  <c r="J33" i="9"/>
  <c r="AV102" i="1" s="1"/>
  <c r="AT102" i="1" s="1"/>
  <c r="BB94" i="1"/>
  <c r="AX94" i="1" s="1"/>
  <c r="F33" i="7"/>
  <c r="AZ100" i="1"/>
  <c r="J33" i="14"/>
  <c r="AV107" i="1" s="1"/>
  <c r="AT107" i="1" s="1"/>
  <c r="J33" i="10"/>
  <c r="AV103" i="1" s="1"/>
  <c r="AT103" i="1" s="1"/>
  <c r="J33" i="11"/>
  <c r="AV104" i="1" s="1"/>
  <c r="AT104" i="1" s="1"/>
  <c r="F33" i="11"/>
  <c r="AZ104" i="1" s="1"/>
  <c r="F33" i="12"/>
  <c r="AZ105" i="1" s="1"/>
  <c r="F33" i="13"/>
  <c r="AZ106" i="1"/>
  <c r="BK127" i="5" l="1"/>
  <c r="J127" i="5" s="1"/>
  <c r="J96" i="5" s="1"/>
  <c r="BK132" i="3"/>
  <c r="J132" i="3" s="1"/>
  <c r="J96" i="3" s="1"/>
  <c r="J192" i="9"/>
  <c r="J101" i="9" s="1"/>
  <c r="R131" i="7"/>
  <c r="BK125" i="2"/>
  <c r="J125" i="2"/>
  <c r="T131" i="7"/>
  <c r="T132" i="3"/>
  <c r="BK130" i="12"/>
  <c r="J130" i="12" s="1"/>
  <c r="J30" i="12" s="1"/>
  <c r="AG105" i="1" s="1"/>
  <c r="BK132" i="6"/>
  <c r="J132" i="6"/>
  <c r="J132" i="7"/>
  <c r="J97" i="7"/>
  <c r="BK128" i="10"/>
  <c r="J128" i="10"/>
  <c r="J96" i="10"/>
  <c r="BK128" i="11"/>
  <c r="J128" i="11"/>
  <c r="J96" i="11" s="1"/>
  <c r="BK122" i="16"/>
  <c r="J122" i="16"/>
  <c r="J96" i="16"/>
  <c r="BK128" i="4"/>
  <c r="J128" i="4"/>
  <c r="J30" i="4" s="1"/>
  <c r="AG97" i="1" s="1"/>
  <c r="J128" i="5"/>
  <c r="J97" i="5"/>
  <c r="J126" i="2"/>
  <c r="J97" i="2"/>
  <c r="BK122" i="17"/>
  <c r="J122" i="17" s="1"/>
  <c r="J96" i="17" s="1"/>
  <c r="AN108" i="1"/>
  <c r="J96" i="15"/>
  <c r="AN107" i="1"/>
  <c r="J96" i="14"/>
  <c r="J39" i="15"/>
  <c r="J39" i="14"/>
  <c r="AN102" i="1"/>
  <c r="J96" i="9"/>
  <c r="J39" i="9"/>
  <c r="J39" i="8"/>
  <c r="J30" i="2"/>
  <c r="AG95" i="1"/>
  <c r="J30" i="7"/>
  <c r="AG100" i="1"/>
  <c r="J30" i="5"/>
  <c r="AG98" i="1"/>
  <c r="J30" i="6"/>
  <c r="AG99" i="1"/>
  <c r="W31" i="1"/>
  <c r="AY94" i="1"/>
  <c r="AU94" i="1"/>
  <c r="AZ94" i="1"/>
  <c r="W29" i="1" s="1"/>
  <c r="J30" i="13"/>
  <c r="AG106" i="1" s="1"/>
  <c r="AN106" i="1" s="1"/>
  <c r="AW94" i="1"/>
  <c r="AK30" i="1" s="1"/>
  <c r="J30" i="3" l="1"/>
  <c r="AG96" i="1" s="1"/>
  <c r="J39" i="4"/>
  <c r="J39" i="7"/>
  <c r="J39" i="2"/>
  <c r="J39" i="6"/>
  <c r="J39" i="5"/>
  <c r="J39" i="12"/>
  <c r="J96" i="4"/>
  <c r="J96" i="2"/>
  <c r="J96" i="6"/>
  <c r="J96" i="12"/>
  <c r="J39" i="13"/>
  <c r="J39" i="3"/>
  <c r="AN96" i="1"/>
  <c r="AN95" i="1"/>
  <c r="AN105" i="1"/>
  <c r="AN97" i="1"/>
  <c r="AN98" i="1"/>
  <c r="AN99" i="1"/>
  <c r="AN100" i="1"/>
  <c r="J30" i="17"/>
  <c r="AG110" i="1" s="1"/>
  <c r="J30" i="16"/>
  <c r="AG109" i="1" s="1"/>
  <c r="J30" i="10"/>
  <c r="AG103" i="1" s="1"/>
  <c r="AV94" i="1"/>
  <c r="AK29" i="1" s="1"/>
  <c r="J30" i="11"/>
  <c r="AG104" i="1"/>
  <c r="J39" i="16" l="1"/>
  <c r="J39" i="10"/>
  <c r="J39" i="11"/>
  <c r="J39" i="17"/>
  <c r="AN109" i="1"/>
  <c r="AN110" i="1"/>
  <c r="AN103" i="1"/>
  <c r="AN104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<sst xmlns="http://schemas.openxmlformats.org/spreadsheetml/2006/main" count="12905" uniqueCount="1388">
  <si>
    <t>Export Komplet</t>
  </si>
  <si>
    <t/>
  </si>
  <si>
    <t>2.0</t>
  </si>
  <si>
    <t>False</t>
  </si>
  <si>
    <t>{6d2ef99c-0ab2-4f33-979d-95f0753c6b3a}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</si>
  <si>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</si>
  <si>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</si>
  <si>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</si>
  <si>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</si>
  <si>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</si>
  <si>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</si>
  <si>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</si>
  <si>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</si>
  <si>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24-029-3</t>
  </si>
  <si>
    <t>Stavba:</t>
  </si>
  <si>
    <t>Revitalizace víceúčelového hřiště - 1.etapa</t>
  </si>
  <si>
    <t>KSO:</t>
  </si>
  <si>
    <t>CC-CZ:</t>
  </si>
  <si>
    <t>Místo:</t>
  </si>
  <si>
    <t>Hlouška, Kutná Hora</t>
  </si>
  <si>
    <t>Datum:</t>
  </si>
  <si>
    <t>16. 1. 2025</t>
  </si>
  <si>
    <t>Zadavatel:</t>
  </si>
  <si>
    <t>IČ:</t>
  </si>
  <si>
    <t>Město Kutná Hora</t>
  </si>
  <si>
    <t>DIČ:</t>
  </si>
  <si>
    <t>Zhotovitel:</t>
  </si>
  <si>
    <t xml:space="preserve"> </t>
  </si>
  <si>
    <t>Projektant:</t>
  </si>
  <si>
    <t>Sportovní projekty s.r.o.</t>
  </si>
  <si>
    <t>True</t>
  </si>
  <si>
    <t>Zpracovatel:</t>
  </si>
  <si>
    <t>F.Pecka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</si>
  <si>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</si>
  <si>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</si>
  <si>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</si>
  <si>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</si>
  <si>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</si>
  <si>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</si>
  <si>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</si>
  <si>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</si>
  <si>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</si>
  <si>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</si>
  <si>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</si>
  <si>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</si>
  <si>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</si>
  <si>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</si>
  <si>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</si>
  <si>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</si>
  <si>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</si>
  <si>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</si>
  <si>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</si>
  <si>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</si>
  <si>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</si>
  <si>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</si>
  <si>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</si>
  <si>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</si>
  <si>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</si>
  <si>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</si>
  <si>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</si>
  <si>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</si>
  <si>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</si>
  <si>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</si>
  <si>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</si>
  <si>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</si>
  <si>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</si>
  <si>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</si>
  <si>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</si>
  <si>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</si>
  <si>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</si>
  <si>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</si>
  <si>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</si>
  <si>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</si>
  <si>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</si>
  <si>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</si>
  <si>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</si>
  <si>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</si>
  <si>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</si>
  <si>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</si>
  <si>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</si>
  <si>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HTÚ a bourací práce</t>
  </si>
  <si>
    <t>STA</t>
  </si>
  <si>
    <t>1</t>
  </si>
  <si>
    <t>{ce55d723-e76a-4a54-af28-62bee81180d5}</t>
  </si>
  <si>
    <t>2</t>
  </si>
  <si>
    <t>SO-02</t>
  </si>
  <si>
    <t>Atletický ovál</t>
  </si>
  <si>
    <t>{6ac8f352-8706-48cd-a04d-94f3b621b772}</t>
  </si>
  <si>
    <t>SO-03</t>
  </si>
  <si>
    <t>In-line okruh</t>
  </si>
  <si>
    <t>{053cb3c9-d66c-45fd-8ea7-1666a62c9c4c}</t>
  </si>
  <si>
    <t>SO-04</t>
  </si>
  <si>
    <t>Pumptrack</t>
  </si>
  <si>
    <t>{324284e4-4728-455b-bcfe-1797ef85575c}</t>
  </si>
  <si>
    <t>SO-05a</t>
  </si>
  <si>
    <t>Víceúčelové hřiště</t>
  </si>
  <si>
    <t>{73f4bebc-e685-45a0-8a81-b264491b34c6}</t>
  </si>
  <si>
    <t>SO-05b</t>
  </si>
  <si>
    <t>{063218dd-a989-4b6a-b074-f556a46849f6}</t>
  </si>
  <si>
    <t>SO-06</t>
  </si>
  <si>
    <t>Vsakovací objekt</t>
  </si>
  <si>
    <t>{026c39b4-71c9-4410-96f3-2c60c4d938f8}</t>
  </si>
  <si>
    <t>SO-07</t>
  </si>
  <si>
    <t>Umělý kopec</t>
  </si>
  <si>
    <t>{9a738be7-83fa-4294-a57d-1bd52f88f47a}</t>
  </si>
  <si>
    <t>SO-08</t>
  </si>
  <si>
    <t>Dětské hřiště pro menší děti</t>
  </si>
  <si>
    <t>{c946964c-4a2c-42c1-8f8a-e0c2b6de7325}</t>
  </si>
  <si>
    <t>SO-09</t>
  </si>
  <si>
    <t>Dětské hřiště - houpačky</t>
  </si>
  <si>
    <t>{081905d6-eb81-4b63-9869-e4e1c76067bb}</t>
  </si>
  <si>
    <t>SO-10</t>
  </si>
  <si>
    <t>Dětské hřiště pro větší děti</t>
  </si>
  <si>
    <t>{c745cc9c-46cb-4073-9ea6-6495ebeb0920}</t>
  </si>
  <si>
    <t>SO-11</t>
  </si>
  <si>
    <t>Panna aréna</t>
  </si>
  <si>
    <t>{0b362874-b4ba-4d00-8499-d15497396d91}</t>
  </si>
  <si>
    <t>SO-12</t>
  </si>
  <si>
    <t>Workoutové hřiště</t>
  </si>
  <si>
    <t>{f200d7e3-fb8f-4bb0-b63b-605c457c5c76}</t>
  </si>
  <si>
    <t>SO-13</t>
  </si>
  <si>
    <t>Sadové úpravy</t>
  </si>
  <si>
    <t>{a04a76c8-2c4d-4fb5-91b0-d9dd9841e072}</t>
  </si>
  <si>
    <t>IO-01</t>
  </si>
  <si>
    <t>Veřejné osvětlení</t>
  </si>
  <si>
    <t>ING</t>
  </si>
  <si>
    <t>{05ca31b9-cc0d-442a-9cf8-ba5d09655dc1}</t>
  </si>
  <si>
    <t>IO-05</t>
  </si>
  <si>
    <t>Osvětlení víceúčelového hřiště SO-05</t>
  </si>
  <si>
    <t>{0bb3cbe4-7304-4a2e-a777-f5e1a134b359}</t>
  </si>
  <si>
    <t>KRYCÍ LIST SOUPISU PRACÍ</t>
  </si>
  <si>
    <t>Objekt:</t>
  </si>
  <si>
    <t>SO-01 - HTÚ a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</si>
  <si>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</si>
  <si>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</si>
  <si>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</si>
  <si>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</si>
  <si>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</si>
  <si>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</si>
  <si>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</si>
  <si>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</si>
  <si>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</si>
  <si>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</si>
  <si>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</si>
  <si>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</si>
  <si>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</si>
  <si>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</si>
  <si>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</si>
  <si>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</si>
  <si>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</si>
  <si>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</si>
  <si>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</si>
  <si>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</si>
  <si>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</si>
  <si>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</si>
  <si>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</si>
  <si>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</si>
  <si>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</si>
  <si>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</si>
  <si>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</si>
  <si>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</si>
  <si>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</si>
  <si>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</si>
  <si>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</si>
  <si>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</si>
  <si>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111151221</t>
  </si>
  <si>
    <t>Pokosení trávníku parkového pl do 10000 m2 s odvozem do 20 km v rovině a svahu do 1:5</t>
  </si>
  <si>
    <t>m2</t>
  </si>
  <si>
    <t>4</t>
  </si>
  <si>
    <t>886986750</t>
  </si>
  <si>
    <t>VV</t>
  </si>
  <si>
    <t>3428,0</t>
  </si>
  <si>
    <t>111311111R</t>
  </si>
  <si>
    <t>Odstranění travního drnu v rovině nebo ve svahu do 1:5 hl do 30 mm</t>
  </si>
  <si>
    <t>79895772</t>
  </si>
  <si>
    <t>3</t>
  </si>
  <si>
    <t>112201111</t>
  </si>
  <si>
    <t>Odstranění pařezů D do 0,2 m v rovině a svahu do 1:5 s odklizením do 20 m a zasypáním jámy</t>
  </si>
  <si>
    <t>kus</t>
  </si>
  <si>
    <t>-1599801919</t>
  </si>
  <si>
    <t>112201112</t>
  </si>
  <si>
    <t>Odstranění pařezů D přes 0,2 do 0,3 m v rovině a svahu do 1:5 s odklizením do 20 m a zasypáním jámy</t>
  </si>
  <si>
    <t>1350439691</t>
  </si>
  <si>
    <t>5</t>
  </si>
  <si>
    <t>112201113</t>
  </si>
  <si>
    <t>Odstranění pařezů D přes 0,3 do 0,4 m v rovině a svahu do 1:5 s odklizením do 20 m a zasypáním jámy</t>
  </si>
  <si>
    <t>827100814</t>
  </si>
  <si>
    <t>6</t>
  </si>
  <si>
    <t>112201114</t>
  </si>
  <si>
    <t>Odstranění pařezů D přes 0,4 do 0,5 m v rovině a svahu do 1:5 s odklizením do 20 m a zasypáním jámy</t>
  </si>
  <si>
    <t>967890973</t>
  </si>
  <si>
    <t>7</t>
  </si>
  <si>
    <t>112201115</t>
  </si>
  <si>
    <t>Odstranění pařezů D přes 0,5 do 0,6 m v rovině a svahu do 1:5 s odklizením do 20 m a zasypáním jámy</t>
  </si>
  <si>
    <t>1536859228</t>
  </si>
  <si>
    <t>8</t>
  </si>
  <si>
    <t>112201116</t>
  </si>
  <si>
    <t>Odstranění pařezů D přes 0,6 do 0,7 m v rovině a svahu do 1:5 s odklizením do 20 m a zasypáním jámy</t>
  </si>
  <si>
    <t>-1511393819</t>
  </si>
  <si>
    <t>9</t>
  </si>
  <si>
    <t>112201117</t>
  </si>
  <si>
    <t>Odstranění pařezů D přes 0,7 do 0,8 m v rovině a svahu do 1:5 s odklizením do 20 m a zasypáním jámy</t>
  </si>
  <si>
    <t>91730471</t>
  </si>
  <si>
    <t>10</t>
  </si>
  <si>
    <t>112201118</t>
  </si>
  <si>
    <t>Odstranění pařezů D přes 0,8 do 0,9 m v rovině a svahu do 1:5 s odklizením do 20 m a zasypáním jámy</t>
  </si>
  <si>
    <t>-2071616375</t>
  </si>
  <si>
    <t>11</t>
  </si>
  <si>
    <t>112201119</t>
  </si>
  <si>
    <t>Odstranění pařezů D přes 0,9 do 1,0 m v rovině a svahu do 1:5 s odklizením do 20 m a zasypáním jámy</t>
  </si>
  <si>
    <t>-1681761611</t>
  </si>
  <si>
    <t>112201120</t>
  </si>
  <si>
    <t>Odstranění pařezů D přes 1,0 do 1,1 m v rovině a svahu do 1:5 s odklizením do 20 m a zasypáním jámy</t>
  </si>
  <si>
    <t>-904298726</t>
  </si>
  <si>
    <t>13</t>
  </si>
  <si>
    <t>112201121</t>
  </si>
  <si>
    <t>Odstranění pařezů D přes 1,1 do 1,2 m v rovině a svahu do 1:5 s odklizením do 20 m a zasypáním jámy</t>
  </si>
  <si>
    <t>697795464</t>
  </si>
  <si>
    <t>14</t>
  </si>
  <si>
    <t>113106121</t>
  </si>
  <si>
    <t>Rozebrání dlažeb z betonových dlaždic komunikací pro pěší ručně</t>
  </si>
  <si>
    <t>-300503742</t>
  </si>
  <si>
    <t>"S5" 3,90</t>
  </si>
  <si>
    <t>15</t>
  </si>
  <si>
    <t>113107243</t>
  </si>
  <si>
    <t>Odstranění krytu živičného tl přes 100 do 150 mm strojně pl přes 200 m2</t>
  </si>
  <si>
    <t>-274618714</t>
  </si>
  <si>
    <t>293,60+134,60</t>
  </si>
  <si>
    <t>16</t>
  </si>
  <si>
    <t>113107336</t>
  </si>
  <si>
    <t>Odstranění podkladu z betonu vyztuženého sítěmi tl přes 100 do 150 mm strojně pl do 50 m2</t>
  </si>
  <si>
    <t>-1927544871</t>
  </si>
  <si>
    <t>"beton deska" 3,15</t>
  </si>
  <si>
    <t>17</t>
  </si>
  <si>
    <t>113202111</t>
  </si>
  <si>
    <t>Vytrhání obrub krajníků obrubníků stojatých</t>
  </si>
  <si>
    <t>m</t>
  </si>
  <si>
    <t>-703327207</t>
  </si>
  <si>
    <t>838,0</t>
  </si>
  <si>
    <t>18</t>
  </si>
  <si>
    <t>113205112</t>
  </si>
  <si>
    <t>Vytrhání ocelových obrub kotvených do betonu</t>
  </si>
  <si>
    <t>-832031858</t>
  </si>
  <si>
    <t>3,14*1,97</t>
  </si>
  <si>
    <t>19</t>
  </si>
  <si>
    <t>122151104</t>
  </si>
  <si>
    <t>Odkopávky a prokopávky nezapažené v hornině třídy těžitelnosti I skupiny 1 a 2 objem do 500 m3 strojně</t>
  </si>
  <si>
    <t>m3</t>
  </si>
  <si>
    <t>-1339498634</t>
  </si>
  <si>
    <t>v ploše stávajících sportovišť</t>
  </si>
  <si>
    <t>"zemina s příměsí škváry" 1615,0*0,15</t>
  </si>
  <si>
    <t>"písek" 15,90*0,25</t>
  </si>
  <si>
    <t>Součet</t>
  </si>
  <si>
    <t>20</t>
  </si>
  <si>
    <t>122251104</t>
  </si>
  <si>
    <t>Odkopávky a prokopávky nezapažené v hornině třídy těžitelnosti I skupiny 3 objem do 500 m3 strojně</t>
  </si>
  <si>
    <t>1188373491</t>
  </si>
  <si>
    <t>"štěrk, kamenivo" 293,60*0,04</t>
  </si>
  <si>
    <t>v ploše trávníku</t>
  </si>
  <si>
    <t>"pro skladbu tl.450mm" 1020,50*0,25</t>
  </si>
  <si>
    <t>"pro skladbu tl.390mm" 1052,0*0,19</t>
  </si>
  <si>
    <t>"pro skladbu tl.240mm" 54,80*0,24</t>
  </si>
  <si>
    <t>"pro skladbu tl.50mm" 385,0*0,05</t>
  </si>
  <si>
    <t>162201421</t>
  </si>
  <si>
    <t>Vodorovné přemístění pařezů do 1 km D přes 100 do 300 mm</t>
  </si>
  <si>
    <t>671225509</t>
  </si>
  <si>
    <t>22</t>
  </si>
  <si>
    <t>162201422</t>
  </si>
  <si>
    <t>Vodorovné přemístění pařezů do 1 km D přes 300 do 500 mm</t>
  </si>
  <si>
    <t>1590894386</t>
  </si>
  <si>
    <t>23</t>
  </si>
  <si>
    <t>162201423</t>
  </si>
  <si>
    <t>Vodorovné přemístění pařezů do 1 km D přes 500 do 700 mm</t>
  </si>
  <si>
    <t>1680813160</t>
  </si>
  <si>
    <t>24</t>
  </si>
  <si>
    <t>162201424</t>
  </si>
  <si>
    <t>Vodorovné přemístění pařezů do 1 km D přes 700 do 900 mm</t>
  </si>
  <si>
    <t>-420846956</t>
  </si>
  <si>
    <t>25</t>
  </si>
  <si>
    <t>162201520</t>
  </si>
  <si>
    <t>Vodorovné přemístění pařezů do 1 km D přes 900 do 1100 mm</t>
  </si>
  <si>
    <t>1081023098</t>
  </si>
  <si>
    <t>26</t>
  </si>
  <si>
    <t>162201521</t>
  </si>
  <si>
    <t>Vodorovné přemístění pařezů do 1 km D přes 1100 do 1300 mm</t>
  </si>
  <si>
    <t>1649082554</t>
  </si>
  <si>
    <t>27</t>
  </si>
  <si>
    <t>162301971</t>
  </si>
  <si>
    <t>Příplatek k vodorovnému přemístění pařezů D přes 100 do 300 mm ZKD 1 km</t>
  </si>
  <si>
    <t>-1279315868</t>
  </si>
  <si>
    <t>5*19 'Přepočtené koeficientem množství</t>
  </si>
  <si>
    <t>28</t>
  </si>
  <si>
    <t>162301972</t>
  </si>
  <si>
    <t>Příplatek k vodorovnému přemístění pařezů D přes 300 do 500 mm ZKD 1 km</t>
  </si>
  <si>
    <t>208782217</t>
  </si>
  <si>
    <t>4*19 'Přepočtené koeficientem množství</t>
  </si>
  <si>
    <t>29</t>
  </si>
  <si>
    <t>162301973</t>
  </si>
  <si>
    <t>Příplatek k vodorovnému přemístění pařezů D přes 500 do 700 mm ZKD 1 km</t>
  </si>
  <si>
    <t>-1220366692</t>
  </si>
  <si>
    <t>30</t>
  </si>
  <si>
    <t>162301974</t>
  </si>
  <si>
    <t>Příplatek k vodorovnému přemístění pařezů D přes 700 do 900 mm ZKD 1 km</t>
  </si>
  <si>
    <t>1193979393</t>
  </si>
  <si>
    <t>7*19 'Přepočtené koeficientem množství</t>
  </si>
  <si>
    <t>31</t>
  </si>
  <si>
    <t>162301975</t>
  </si>
  <si>
    <t>Příplatek k vodorovnému přemístění pařezů D přes 900 do 1100 mm ZKD 1 km</t>
  </si>
  <si>
    <t>1304602959</t>
  </si>
  <si>
    <t>3*19 'Přepočtené koeficientem množství</t>
  </si>
  <si>
    <t>32</t>
  </si>
  <si>
    <t>162301976</t>
  </si>
  <si>
    <t>Příplatek k vodorovnému přemístění pařezů D přes 1100 do 1300 mm ZKD 1 km</t>
  </si>
  <si>
    <t>1016717888</t>
  </si>
  <si>
    <t>1*19 'Přepočtené koeficientem množství</t>
  </si>
  <si>
    <t>33</t>
  </si>
  <si>
    <t>162351103</t>
  </si>
  <si>
    <t>Vodorovné přemístění přes 50 do 500 m výkopku/sypaniny z horniny třídy těžitelnosti I skupiny 1 až 3</t>
  </si>
  <si>
    <t>-1626481890</t>
  </si>
  <si>
    <t>246,225+499,151</t>
  </si>
  <si>
    <t>34</t>
  </si>
  <si>
    <t>171251201</t>
  </si>
  <si>
    <t>Uložení sypaniny na skládky nebo meziskládky</t>
  </si>
  <si>
    <t>1738500459</t>
  </si>
  <si>
    <t>Ostatní konstrukce a práce, bourání</t>
  </si>
  <si>
    <t>35</t>
  </si>
  <si>
    <t>966071711</t>
  </si>
  <si>
    <t>Bourání sloupků a vzpěr plotových ocelových do 2,5 m zabetonovaných</t>
  </si>
  <si>
    <t>212442799</t>
  </si>
  <si>
    <t>"sloupek oplocení" 1</t>
  </si>
  <si>
    <t>"volejbal sloupek" 4</t>
  </si>
  <si>
    <t>997</t>
  </si>
  <si>
    <t>Přesun sutě</t>
  </si>
  <si>
    <t>36</t>
  </si>
  <si>
    <t>997013111</t>
  </si>
  <si>
    <t>Vnitrostaveništní doprava suti a vybouraných hmot pro budovy v do 6 m</t>
  </si>
  <si>
    <t>t</t>
  </si>
  <si>
    <t>1250902872</t>
  </si>
  <si>
    <t>37</t>
  </si>
  <si>
    <t>997013501</t>
  </si>
  <si>
    <t>Odvoz suti a vybouraných hmot na skládku nebo meziskládku do 1 km se složením</t>
  </si>
  <si>
    <t>-853184940</t>
  </si>
  <si>
    <t>38</t>
  </si>
  <si>
    <t>997013509</t>
  </si>
  <si>
    <t>Příplatek k odvozu suti a vybouraných hmot na skládku ZKD 1 km přes 1 km</t>
  </si>
  <si>
    <t>1080253107</t>
  </si>
  <si>
    <t>309,028*19</t>
  </si>
  <si>
    <t>39</t>
  </si>
  <si>
    <t>997013861</t>
  </si>
  <si>
    <t>Poplatek za uložení stavebního odpadu na recyklační skládce (skládkovné) z prostého betonu kód odpadu 17 01 01</t>
  </si>
  <si>
    <t>1468676129</t>
  </si>
  <si>
    <t>171,79</t>
  </si>
  <si>
    <t>40</t>
  </si>
  <si>
    <t>997013862</t>
  </si>
  <si>
    <t>Poplatek za uložení stavebního odpadu na recyklační skládce (skládkovné) z armovaného betonu kód odpadu 17 01 01</t>
  </si>
  <si>
    <t>-912495729</t>
  </si>
  <si>
    <t>1,04+0,062</t>
  </si>
  <si>
    <t>41</t>
  </si>
  <si>
    <t>997013875</t>
  </si>
  <si>
    <t>Poplatek za uložení stavebního odpadu na recyklační skládce (skládkovné) asfaltového bez obsahu dehtu zatříděného do Katalogu odpadů pod kódem 17 03 02</t>
  </si>
  <si>
    <t>1764854784</t>
  </si>
  <si>
    <t>135,311</t>
  </si>
  <si>
    <t>VRN</t>
  </si>
  <si>
    <t>Vedlejší rozpočtové náklady</t>
  </si>
  <si>
    <t>VRN1</t>
  </si>
  <si>
    <t>Průzkumné, geodetické a projektové práce</t>
  </si>
  <si>
    <t>42</t>
  </si>
  <si>
    <t>012002000</t>
  </si>
  <si>
    <t>Geodetické práce - vytýčení objektu a stávajících sítí</t>
  </si>
  <si>
    <t>hod</t>
  </si>
  <si>
    <t>1024</t>
  </si>
  <si>
    <t>683535679</t>
  </si>
  <si>
    <t>VRN3</t>
  </si>
  <si>
    <t>Zařízení staveniště</t>
  </si>
  <si>
    <t>43</t>
  </si>
  <si>
    <t>030001000</t>
  </si>
  <si>
    <t>%</t>
  </si>
  <si>
    <t>-1986031390</t>
  </si>
  <si>
    <t>44</t>
  </si>
  <si>
    <t>032403000</t>
  </si>
  <si>
    <t>Provizorní panelová komunikace</t>
  </si>
  <si>
    <t>-2046978594</t>
  </si>
  <si>
    <t>45</t>
  </si>
  <si>
    <t>032603000</t>
  </si>
  <si>
    <t xml:space="preserve">Mycí centrum, hygienická opatření, </t>
  </si>
  <si>
    <t>kpl</t>
  </si>
  <si>
    <t>1262982996</t>
  </si>
  <si>
    <t>46</t>
  </si>
  <si>
    <t>034103000</t>
  </si>
  <si>
    <t xml:space="preserve">Oplocení staveniště </t>
  </si>
  <si>
    <t>409778374</t>
  </si>
  <si>
    <t>VRN4</t>
  </si>
  <si>
    <t>Inženýrská činnost</t>
  </si>
  <si>
    <t>47</t>
  </si>
  <si>
    <t>040001000</t>
  </si>
  <si>
    <t>1820962528</t>
  </si>
  <si>
    <t>VRN9</t>
  </si>
  <si>
    <t>Ostatní náklady</t>
  </si>
  <si>
    <t>48</t>
  </si>
  <si>
    <t>090001000</t>
  </si>
  <si>
    <t>Kompletační činnost</t>
  </si>
  <si>
    <t>1372937440</t>
  </si>
  <si>
    <t>SO-02 - Atletický ovál</t>
  </si>
  <si>
    <t xml:space="preserve">    2 - Zakládání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</si>
  <si>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</si>
  <si>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</si>
  <si>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</si>
  <si>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</si>
  <si>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776 - Podlahy povlakové</t>
  </si>
  <si>
    <t xml:space="preserve">    783 - Dokončovací práce - nátěry</t>
  </si>
  <si>
    <t xml:space="preserve">    796 - Mobiliář</t>
  </si>
  <si>
    <t>130969392</t>
  </si>
  <si>
    <t>132251104</t>
  </si>
  <si>
    <t>Hloubení rýh nezapažených š do 800 mm v hornině třídy těžitelnosti I skupiny 3 objem přes 100 m3 strojně</t>
  </si>
  <si>
    <t>-1073966855</t>
  </si>
  <si>
    <t>"pro obrubníky" 865,60*0,30*0,30</t>
  </si>
  <si>
    <t>"pro drenáže" 345,51*0,40*0,60</t>
  </si>
  <si>
    <t>304835940</t>
  </si>
  <si>
    <t>160,826</t>
  </si>
  <si>
    <t>445651790</t>
  </si>
  <si>
    <t>"rýhy" 865,60*0,30*0,30+345,51*0,40*0,60</t>
  </si>
  <si>
    <t>181951112.1</t>
  </si>
  <si>
    <t>Úprava pláně s vyrovnáním nerovností v hornině třídy těžitelnosti I skupiny 1 až 3 se zhutněním strojně vč.předepsaných zkoušek zhutnění</t>
  </si>
  <si>
    <t>-851544472</t>
  </si>
  <si>
    <t>"S1" 1212,64</t>
  </si>
  <si>
    <t>"S4" 237,70</t>
  </si>
  <si>
    <t>Zakládání</t>
  </si>
  <si>
    <t>211561111R</t>
  </si>
  <si>
    <t>Výplň odvodňovacích žeber nebo trativodů kamenivem hrubým drceným frakce 8 až 32 mm</t>
  </si>
  <si>
    <t>1603957662</t>
  </si>
  <si>
    <t>drenáže</t>
  </si>
  <si>
    <t>"PE 160" 345,51*0,40*0,60</t>
  </si>
  <si>
    <t>211971122</t>
  </si>
  <si>
    <t>Zřízení opláštění žeber nebo trativodů geotextilií v rýze nebo zářezu přes 1:2 š přes 2,5 m</t>
  </si>
  <si>
    <t>-2096532589</t>
  </si>
  <si>
    <t>"drenáže" 345,51*(0,40+0,60)*2*1,25</t>
  </si>
  <si>
    <t>M</t>
  </si>
  <si>
    <t>69311270</t>
  </si>
  <si>
    <t>geotextilie netkaná separační, ochranná, filtrační, drenážní 400g/m2</t>
  </si>
  <si>
    <t>1459248070</t>
  </si>
  <si>
    <t>863,775*1,15 'Přepočtené koeficientem množství</t>
  </si>
  <si>
    <t>212750103</t>
  </si>
  <si>
    <t xml:space="preserve">Trativod z drenážních trubek PVC-U SN 4 perforace 360° včetně lože otevřený výkop DN 160 </t>
  </si>
  <si>
    <t>-2045794819</t>
  </si>
  <si>
    <t>"DN 160" 18,72+18,675+62,20+19,965+88,90+51,25+80,90+4,90</t>
  </si>
  <si>
    <t>21276R</t>
  </si>
  <si>
    <t>Provedení nálevové vsakovací zkoušky</t>
  </si>
  <si>
    <t>-251214619</t>
  </si>
  <si>
    <t>Komunikace pozemní</t>
  </si>
  <si>
    <t>564710001</t>
  </si>
  <si>
    <t>Podklad z kameniva hrubého drceného vel. 8-16 mm plochy do 100 m2 tl 50 mm</t>
  </si>
  <si>
    <t>2110832999</t>
  </si>
  <si>
    <t>564710011</t>
  </si>
  <si>
    <t>Podklad z kameniva hrubého drceného vel. 8-16 mm plochy přes 100 m2 tl 50 mm</t>
  </si>
  <si>
    <t>-1319217130</t>
  </si>
  <si>
    <t>564730111</t>
  </si>
  <si>
    <t>Podklad z kameniva hrubého drceného vel. 16-32 mm plochy přes 100 m2 tl 100 mm</t>
  </si>
  <si>
    <t>-953526486</t>
  </si>
  <si>
    <t>564761111</t>
  </si>
  <si>
    <t>Podklad z kameniva hrubého drceného vel. 32-63 mm plochy přes 100 m2 tl 200 mm</t>
  </si>
  <si>
    <t>-749401466</t>
  </si>
  <si>
    <t>564761112</t>
  </si>
  <si>
    <t>Podklad z kameniva hrubého drceného vel. 32-63 mm plochy přes 100 m2 tl 210 mm</t>
  </si>
  <si>
    <t>453614057</t>
  </si>
  <si>
    <t>"přidané kamenivo" 181,10</t>
  </si>
  <si>
    <t>564811111</t>
  </si>
  <si>
    <t>Podklad ze štěrkodrtě ŠD fr 0-32 plochy přes 100 m2 tl 50 mm</t>
  </si>
  <si>
    <t>1720956732</t>
  </si>
  <si>
    <t>564831111</t>
  </si>
  <si>
    <t>Podklad ze štěrkodrtě ŠD fr 0-63 plochy přes 100 m2 tl 100 mm</t>
  </si>
  <si>
    <t>-119742022</t>
  </si>
  <si>
    <t>576136111</t>
  </si>
  <si>
    <t>Asfaltový koberec otevřený AKO 8 (AKOJ) tl 40 mm š do 3 m z modifikovaného asfaltu</t>
  </si>
  <si>
    <t>541527727</t>
  </si>
  <si>
    <t>576146311</t>
  </si>
  <si>
    <t>Asfaltový koberec otevřený AKO 16 (AKOH) tl 50 mm š do 3 m z nemodifikovaného asfaltu</t>
  </si>
  <si>
    <t>416201294</t>
  </si>
  <si>
    <t>590R1001</t>
  </si>
  <si>
    <t>2D grafika - běžec, kompl.provedení dle tab.PSV, ozn.X01</t>
  </si>
  <si>
    <t>448696137</t>
  </si>
  <si>
    <t>59680</t>
  </si>
  <si>
    <t>Přeložení stávající betonové dlažby</t>
  </si>
  <si>
    <t>-1954544865</t>
  </si>
  <si>
    <t>"přeložení dlažby" 3,90</t>
  </si>
  <si>
    <t>596811122</t>
  </si>
  <si>
    <t>Kladení betonové dlažby komunikací pro pěší do lože z kameniva velikosti do 0,09 m2 pl přes 100 do 300 m2</t>
  </si>
  <si>
    <t>-1046385349</t>
  </si>
  <si>
    <t>59245018</t>
  </si>
  <si>
    <t>dlažba tvar obdélník betonová 200x100x60mm přírodní</t>
  </si>
  <si>
    <t>1851438227</t>
  </si>
  <si>
    <t>237,7*1,03 'Přepočtené koeficientem množství</t>
  </si>
  <si>
    <t>Trubní vedení</t>
  </si>
  <si>
    <t>895270001</t>
  </si>
  <si>
    <t>Proplachovací a kontrolní šachta z PVC-U vnější průměr 315 mm pro drenáže budov s lapačem písku užitné výšky 350 mm</t>
  </si>
  <si>
    <t>-1044331167</t>
  </si>
  <si>
    <t>"RŠ3" 1</t>
  </si>
  <si>
    <t>895270021</t>
  </si>
  <si>
    <t>Proplachovací a kontrolní šachta z PVC-U vnější průměr 315 mm pro drenáže budov šachtové prodloužení světlé hloubky 800 mm</t>
  </si>
  <si>
    <t>1089306220</t>
  </si>
  <si>
    <t>916331112</t>
  </si>
  <si>
    <t>Osazení zahradního obrubníku betonového do lože z betonu s boční opěrou</t>
  </si>
  <si>
    <t>393293394</t>
  </si>
  <si>
    <t>865,60</t>
  </si>
  <si>
    <t>59217002</t>
  </si>
  <si>
    <t>obrubník zahradní betonový šedý 1000x50x200mm</t>
  </si>
  <si>
    <t>-359059141</t>
  </si>
  <si>
    <t>865,6*1,01 'Přepočtené koeficientem množství</t>
  </si>
  <si>
    <t>916991121</t>
  </si>
  <si>
    <t>Lože pod obrubníky z betonu prostého</t>
  </si>
  <si>
    <t>683572912</t>
  </si>
  <si>
    <t>"pod obrubníky betonové" 0,30*0,30*865,60</t>
  </si>
  <si>
    <t>952901411</t>
  </si>
  <si>
    <t>Vyčištění ostatních objektů při jakékoliv výšce podlaží</t>
  </si>
  <si>
    <t>-834412789</t>
  </si>
  <si>
    <t>998</t>
  </si>
  <si>
    <t>Přesun hmot</t>
  </si>
  <si>
    <t>998222012</t>
  </si>
  <si>
    <t>Přesun hmot pro tělovýchovné plochy</t>
  </si>
  <si>
    <t>1992411059</t>
  </si>
  <si>
    <t>PSV</t>
  </si>
  <si>
    <t>Práce a dodávky PSV</t>
  </si>
  <si>
    <t>776</t>
  </si>
  <si>
    <t>Podlahy povlakové</t>
  </si>
  <si>
    <t>7761001.1</t>
  </si>
  <si>
    <t>D+M sportovního povrchu litý polyuretan SP tl.13 mm, vč.penetračního nástřiku</t>
  </si>
  <si>
    <t>-1246674162</t>
  </si>
  <si>
    <t>7765003</t>
  </si>
  <si>
    <t>Dopravné pro sportovní povrch</t>
  </si>
  <si>
    <t>-1649312982</t>
  </si>
  <si>
    <t>7765004</t>
  </si>
  <si>
    <t>Lajnování pro sportovní povrch</t>
  </si>
  <si>
    <t>501087697</t>
  </si>
  <si>
    <t>odměřeno digitálně</t>
  </si>
  <si>
    <t>bílá</t>
  </si>
  <si>
    <t>116,0*5+5,0*13+244,0*3+5,20*2+2,40*2</t>
  </si>
  <si>
    <t>998776201</t>
  </si>
  <si>
    <t>Přesun hmot procentní pro podlahy povlakové v objektech v do 6 m</t>
  </si>
  <si>
    <t>-752710499</t>
  </si>
  <si>
    <t>783</t>
  </si>
  <si>
    <t>Dokončovací práce - nátěry</t>
  </si>
  <si>
    <t>783009301</t>
  </si>
  <si>
    <t>Písmomalířské práce v písmen nebo číslic do 750 mm</t>
  </si>
  <si>
    <t>-1324446495</t>
  </si>
  <si>
    <t>"na sportovním povrchu SP" 4*2</t>
  </si>
  <si>
    <t>796</t>
  </si>
  <si>
    <t>Mobiliář</t>
  </si>
  <si>
    <t>796R1205.1</t>
  </si>
  <si>
    <t>D+M Odpadkový koš LUCO, komplet dle tab.PSV ozn.X27</t>
  </si>
  <si>
    <t>ks</t>
  </si>
  <si>
    <t>234421068</t>
  </si>
  <si>
    <t>796R1205</t>
  </si>
  <si>
    <t>Dopravné pro mobiliář</t>
  </si>
  <si>
    <t>1201584019</t>
  </si>
  <si>
    <t>-1220168212</t>
  </si>
  <si>
    <t>1128727012</t>
  </si>
  <si>
    <t>727089612</t>
  </si>
  <si>
    <t>-2136901787</t>
  </si>
  <si>
    <t>SO-03 - In-line okruh</t>
  </si>
  <si>
    <t>132251102</t>
  </si>
  <si>
    <t>Hloubení rýh nezapažených š do 800 mm v hornině třídy těžitelnosti I skupiny 3 objem do 50 m3 strojně</t>
  </si>
  <si>
    <t>-416529544</t>
  </si>
  <si>
    <t>"pro obrubníky" 517,60*0,30*0,30</t>
  </si>
  <si>
    <t>1578684957</t>
  </si>
  <si>
    <t>46,584</t>
  </si>
  <si>
    <t>816123864</t>
  </si>
  <si>
    <t>"rýhy" 517,60*0,30*0,30</t>
  </si>
  <si>
    <t>-1755359795</t>
  </si>
  <si>
    <t>"S2" 948,59</t>
  </si>
  <si>
    <t>"S4" 186,50</t>
  </si>
  <si>
    <t>308963779</t>
  </si>
  <si>
    <t>"S6" 186,50</t>
  </si>
  <si>
    <t>564741113</t>
  </si>
  <si>
    <t>Podklad z kameniva hrubého drceného vel. 32-63 mm plochy přes 100 m2 tl 140 mm</t>
  </si>
  <si>
    <t>428279201</t>
  </si>
  <si>
    <t>"S2" 337,0</t>
  </si>
  <si>
    <t>564751111</t>
  </si>
  <si>
    <t>Podklad z kameniva hrubého drceného vel. 32-63 mm plochy přes 100 m2 tl 150 mm</t>
  </si>
  <si>
    <t>-400216847</t>
  </si>
  <si>
    <t>"S4" 134,77</t>
  </si>
  <si>
    <t>564761102</t>
  </si>
  <si>
    <t>Podklad z kameniva hrubého drceného vel. 32-63 mm plochy do 100 m2 tl 210 mm</t>
  </si>
  <si>
    <t>-1874832770</t>
  </si>
  <si>
    <t>"S4" 51,73</t>
  </si>
  <si>
    <t>-1098442470</t>
  </si>
  <si>
    <t>-1735527705</t>
  </si>
  <si>
    <t>564851111</t>
  </si>
  <si>
    <t>Podklad ze štěrkodrtě ŠD fr 0-32 plochy přes 100 m2 tl 150 mm</t>
  </si>
  <si>
    <t>-752725065</t>
  </si>
  <si>
    <t>565145111</t>
  </si>
  <si>
    <t>Asfaltový beton vrstva podkladní ACP 16 (obalované kamenivo OKS) tl 60 mm š do 3 m</t>
  </si>
  <si>
    <t>-757496509</t>
  </si>
  <si>
    <t>577133111</t>
  </si>
  <si>
    <t>Asfaltový beton vrstva obrusná ACO 8 CH tl 40 mm š do 3 m z nemodifikovaného asfaltu</t>
  </si>
  <si>
    <t>2137139930</t>
  </si>
  <si>
    <t>590R1004</t>
  </si>
  <si>
    <t>2D grafika - šipka rovně, kompl.provedení dle tab.PSV, ozn.X04</t>
  </si>
  <si>
    <t>1582848207</t>
  </si>
  <si>
    <t>590R1005</t>
  </si>
  <si>
    <t>2D grafika -  bruslař+šipka rovně, kompl.provedení dle tab.PSV, ozn.X03</t>
  </si>
  <si>
    <t>-1185841506</t>
  </si>
  <si>
    <t>590R1006</t>
  </si>
  <si>
    <t>2D grafika -  šipka rovně+šipka doleva, kompl.provedení dle tab.PSV, ozn.X05</t>
  </si>
  <si>
    <t>393755671</t>
  </si>
  <si>
    <t>590R1007</t>
  </si>
  <si>
    <t>2D grafika - bruslař na červeném podkladě, kompl.provedení dle tab.PSV, ozn.X02</t>
  </si>
  <si>
    <t>639157618</t>
  </si>
  <si>
    <t>590R1009</t>
  </si>
  <si>
    <t>2D grafika - Dej přednost v jízdě,  kompl.provedení dle tab.PSV, ozn.X06</t>
  </si>
  <si>
    <t>-991369517</t>
  </si>
  <si>
    <t>618250449</t>
  </si>
  <si>
    <t>-282143362</t>
  </si>
  <si>
    <t>186,5*1,03 'Přepočtené koeficientem množství</t>
  </si>
  <si>
    <t>-486026982</t>
  </si>
  <si>
    <t>517,60</t>
  </si>
  <si>
    <t>1273889910</t>
  </si>
  <si>
    <t>517,6*1,01 'Přepočtené koeficientem množství</t>
  </si>
  <si>
    <t>2094564541</t>
  </si>
  <si>
    <t>"pod obrubníky betonové" 0,30*0,30*517,60</t>
  </si>
  <si>
    <t>298629952</t>
  </si>
  <si>
    <t>998225111</t>
  </si>
  <si>
    <t>Přesun hmot pro pozemní komunikace s krytem z kamene, monolitickým betonovým nebo živičným</t>
  </si>
  <si>
    <t>1136797848</t>
  </si>
  <si>
    <t>796R1204</t>
  </si>
  <si>
    <t>D+M Lavička bez opěradla (LUMO), vel.1950x440x440 mm, komplet dle tab.PSV ozn.X26</t>
  </si>
  <si>
    <t>-100808796</t>
  </si>
  <si>
    <t>1174696555</t>
  </si>
  <si>
    <t>2109610271</t>
  </si>
  <si>
    <t>1096348240</t>
  </si>
  <si>
    <t>-1018448807</t>
  </si>
  <si>
    <t>1793942299</t>
  </si>
  <si>
    <t>SO-04 - Pumptrack</t>
  </si>
  <si>
    <t>-541458422</t>
  </si>
  <si>
    <t>"pro obrubníky" 79,0*0,30*0,30</t>
  </si>
  <si>
    <t>1186750704</t>
  </si>
  <si>
    <t>7,11</t>
  </si>
  <si>
    <t>-1626337347</t>
  </si>
  <si>
    <t>"rýhy" 79,0*0,30*0,30</t>
  </si>
  <si>
    <t>2145737780</t>
  </si>
  <si>
    <t>"S3, S2" 98,82</t>
  </si>
  <si>
    <t>271562211RR</t>
  </si>
  <si>
    <t>Podsyp pod pumtrack konstrukce se zhutněním z drobného kameniva frakce 0 až 63 mm, vč vytvarování vln dle PD</t>
  </si>
  <si>
    <t>-738485357</t>
  </si>
  <si>
    <t>98,82*0,30</t>
  </si>
  <si>
    <t>564741103</t>
  </si>
  <si>
    <t>Podklad z kameniva hrubého drceného vel. 32-63 mm plochy do 100 m2 tl 140 mm</t>
  </si>
  <si>
    <t>482591673</t>
  </si>
  <si>
    <t>"S2" 43,51</t>
  </si>
  <si>
    <t>564851011RR</t>
  </si>
  <si>
    <t>Podklad ze štěrkodrtě ŠD fr.0-32 plochy do 100 m2 tl 150 mm, vlnitý povrch dle PD</t>
  </si>
  <si>
    <t>-192900556</t>
  </si>
  <si>
    <t>565145111RR</t>
  </si>
  <si>
    <t>Asfaltový beton vrstva podkladní ACP 16 (obalované kamenivo OKS) tl 60 mm š do 3 m, vlnitý povrch dle PD</t>
  </si>
  <si>
    <t>-1316042991</t>
  </si>
  <si>
    <t>577133111RR</t>
  </si>
  <si>
    <t>Asfaltový beton vrstva obrusná ACO 8 CH tl 40 mm š do 3 m z nemodifikovaného asfaltu, vlnitý povrch dle PD</t>
  </si>
  <si>
    <t>-1432443060</t>
  </si>
  <si>
    <t>164717740</t>
  </si>
  <si>
    <t>600397544</t>
  </si>
  <si>
    <t>-1196867672</t>
  </si>
  <si>
    <t>836202521</t>
  </si>
  <si>
    <t>79,0</t>
  </si>
  <si>
    <t>-813393732</t>
  </si>
  <si>
    <t>79*1,01 'Přepočtené koeficientem množství</t>
  </si>
  <si>
    <t>-1584603348</t>
  </si>
  <si>
    <t>"pod obrubníky betonové" 0,30*0,30*79,0</t>
  </si>
  <si>
    <t>-1362147249</t>
  </si>
  <si>
    <t>98,82</t>
  </si>
  <si>
    <t>31581892</t>
  </si>
  <si>
    <t>-265217642</t>
  </si>
  <si>
    <t>1473688796</t>
  </si>
  <si>
    <t>-1656537509</t>
  </si>
  <si>
    <t>-998771519</t>
  </si>
  <si>
    <t>SO-05a - Víceúčelové hřiště</t>
  </si>
  <si>
    <t xml:space="preserve">    792 - Sportovní vybavení</t>
  </si>
  <si>
    <t>-1448295347</t>
  </si>
  <si>
    <t>"pro obrubníky" 137,30*0,30*0,30</t>
  </si>
  <si>
    <t>"pro drenáže" 116,0*0,40*0,60</t>
  </si>
  <si>
    <t>-538330999</t>
  </si>
  <si>
    <t>40,197</t>
  </si>
  <si>
    <t>434356709</t>
  </si>
  <si>
    <t>"rýhy" 137,30*0,30*0,30+116,0*0,40*0,60</t>
  </si>
  <si>
    <t>608608683</t>
  </si>
  <si>
    <t>"S6" 297,60</t>
  </si>
  <si>
    <t>"S4" 90,50</t>
  </si>
  <si>
    <t>1487610615</t>
  </si>
  <si>
    <t>"PE 160" 116,0*0,40*0,60</t>
  </si>
  <si>
    <t>1696112578</t>
  </si>
  <si>
    <t>"drenáže" 116,0*(0,40+0,60)*2*1,25</t>
  </si>
  <si>
    <t>524770340</t>
  </si>
  <si>
    <t>290*1,15 'Přepočtené koeficientem množství</t>
  </si>
  <si>
    <t>-892820779</t>
  </si>
  <si>
    <t>"DN 160" 24,0*4+20,0</t>
  </si>
  <si>
    <t>1293758422</t>
  </si>
  <si>
    <t>-1573495050</t>
  </si>
  <si>
    <t>1453792145</t>
  </si>
  <si>
    <t>564751101</t>
  </si>
  <si>
    <t>Podklad z kameniva hrubého drceného vel. 32-63 mm plochy do 100 m2 tl 150 mm</t>
  </si>
  <si>
    <t>-48683954</t>
  </si>
  <si>
    <t>341083377</t>
  </si>
  <si>
    <t>Podklad ze štěrkodrtě ŠD fr.0-32 plochy přes 100 m2 tl 50 mm</t>
  </si>
  <si>
    <t>314696863</t>
  </si>
  <si>
    <t>564831011</t>
  </si>
  <si>
    <t>Podklad ze štěrkodrtě ŠD fr 0-63 plochy do 100 m2 tl 100 mm</t>
  </si>
  <si>
    <t>200108503</t>
  </si>
  <si>
    <t>596811121</t>
  </si>
  <si>
    <t>Kladení betonové dlažby komunikací pro pěší do lože z kameniva velikosti do 0,09 m2 pl přes 50 do 100 m2</t>
  </si>
  <si>
    <t>1801588141</t>
  </si>
  <si>
    <t>-363607427</t>
  </si>
  <si>
    <t>90,5*1,03 'Přepočtené koeficientem množství</t>
  </si>
  <si>
    <t>301124486</t>
  </si>
  <si>
    <t>-721270678</t>
  </si>
  <si>
    <t>1236338304</t>
  </si>
  <si>
    <t>137,30</t>
  </si>
  <si>
    <t>57987510</t>
  </si>
  <si>
    <t>137,3*1,01 'Přepočtené koeficientem množství</t>
  </si>
  <si>
    <t>-394284873</t>
  </si>
  <si>
    <t>"pod obrubníky betonové" 0,30*0,30*137,30</t>
  </si>
  <si>
    <t>-2030686512</t>
  </si>
  <si>
    <t>-174232025</t>
  </si>
  <si>
    <t>7765001.1</t>
  </si>
  <si>
    <t>D+M sportovního povrchu litý polyuretan EPDM tl.13 mm, barva zelená, vč.penetračního nástřiku</t>
  </si>
  <si>
    <t>-775783078</t>
  </si>
  <si>
    <t>7765002.4</t>
  </si>
  <si>
    <t>D+M SBR granulátu tl.25 mm</t>
  </si>
  <si>
    <t>1553408958</t>
  </si>
  <si>
    <t>-361042801</t>
  </si>
  <si>
    <t>1225672910</t>
  </si>
  <si>
    <t>2,60*2+3,80*4+12,50+9,0*4+18,0*2</t>
  </si>
  <si>
    <t>modrá</t>
  </si>
  <si>
    <t>15,50*2+4,80*2+5,60*2</t>
  </si>
  <si>
    <t>žlutá</t>
  </si>
  <si>
    <t>9,0*2</t>
  </si>
  <si>
    <t>-1027647431</t>
  </si>
  <si>
    <t>792</t>
  </si>
  <si>
    <t>Sportovní vybavení</t>
  </si>
  <si>
    <t>7920501</t>
  </si>
  <si>
    <t>D+M Multifunkční aréna vel.25170x15550 mm, vč.základů, dopravy, komplet dle tab PSV, ozn.X07</t>
  </si>
  <si>
    <t>-414444785</t>
  </si>
  <si>
    <t>792R521</t>
  </si>
  <si>
    <t>Likvidace obalů a odpadu z montáže sportovního vybavení</t>
  </si>
  <si>
    <t>-689246577</t>
  </si>
  <si>
    <t>792R525</t>
  </si>
  <si>
    <t>Závěrečná revize sportoviště</t>
  </si>
  <si>
    <t>-1202420637</t>
  </si>
  <si>
    <t>D+M Lavička bez opěradla, vel.1950x440x440 mm, komplet dle tab.PSV ozn.X26</t>
  </si>
  <si>
    <t>-2131719981</t>
  </si>
  <si>
    <t>D+M Odpadkový koš, komplet dle tab.PSV ozn.X27</t>
  </si>
  <si>
    <t>1969960625</t>
  </si>
  <si>
    <t>1921735042</t>
  </si>
  <si>
    <t>-1283445655</t>
  </si>
  <si>
    <t>-929114646</t>
  </si>
  <si>
    <t>367025961</t>
  </si>
  <si>
    <t>-1078076091</t>
  </si>
  <si>
    <t>SO-05b - Víceúčelové hřiště</t>
  </si>
  <si>
    <t>"pro obrubníky" 36,20*0,30*0,30</t>
  </si>
  <si>
    <t>"pro drenáže" 53,80*0,40*0,60</t>
  </si>
  <si>
    <t>16,17</t>
  </si>
  <si>
    <t>"rýhy" 36,20*0,30*0,30+53,80*0,40*0,60</t>
  </si>
  <si>
    <t>"S6" 161,805</t>
  </si>
  <si>
    <t>"PE 160" 53,80*0,40*0,60</t>
  </si>
  <si>
    <t>"drenáže" 53,80*(0,40+0,60)*2*1,25</t>
  </si>
  <si>
    <t>134,5*1,15 'Přepočtené koeficientem množství</t>
  </si>
  <si>
    <t>"DN 160" 17,30*2+8,50+10,70</t>
  </si>
  <si>
    <t>10,05+16,10+10,05</t>
  </si>
  <si>
    <t>36,20</t>
  </si>
  <si>
    <t>36,2*1,01 'Přepočtené koeficientem množství</t>
  </si>
  <si>
    <t>"pod obrubníky betonové" 0,30*0,30*36,20</t>
  </si>
  <si>
    <t>"S6" 16,10*10,05</t>
  </si>
  <si>
    <t>1,50*2</t>
  </si>
  <si>
    <t>7920517</t>
  </si>
  <si>
    <t>D+M Beacon vč.ochranného pouzdra - interaktivní hřiště, kompl.provedení dle tab PSV, ozn.X31</t>
  </si>
  <si>
    <t>-1088015281</t>
  </si>
  <si>
    <t>7920518</t>
  </si>
  <si>
    <t>D+M Infotabule - interaktivní hřiště, kompl.provedení dle tab PSV, ozn.X32, vč.základové konstrukce</t>
  </si>
  <si>
    <t>692131638</t>
  </si>
  <si>
    <t>7920519</t>
  </si>
  <si>
    <t>D+M Stůl na stolní tenis, vč.základů, dopravy, komplet dle tab PSV, ozn.X29</t>
  </si>
  <si>
    <t>1636168361</t>
  </si>
  <si>
    <t>7920520</t>
  </si>
  <si>
    <t>D+M Stůl pro TEQ ONE vel.3000x1700x900 mm, vč.základů, dopravy, komplet dle tab PSV, ozn.X30</t>
  </si>
  <si>
    <t>-1572050844</t>
  </si>
  <si>
    <t>SO-06 - Vsakovací objekt</t>
  </si>
  <si>
    <t>131251104</t>
  </si>
  <si>
    <t>Hloubení jam nezapažených v hornině třídy těžitelnosti I skupiny 3 objem do 500 m3 strojně</t>
  </si>
  <si>
    <t>-509164623</t>
  </si>
  <si>
    <t>"vsakovací objekt" 120,0*0,89</t>
  </si>
  <si>
    <t>-581792046</t>
  </si>
  <si>
    <t>"vsakovací objekt" 106,80</t>
  </si>
  <si>
    <t>-501187605</t>
  </si>
  <si>
    <t>106,80</t>
  </si>
  <si>
    <t>211561111</t>
  </si>
  <si>
    <t>Výplň odvodňovacích žeber nebo trativodů kamenivem hrubým drceným frakce 4 až 16 mm</t>
  </si>
  <si>
    <t>1392458374</t>
  </si>
  <si>
    <t>"vsakovací objekt" 120,0*0,39</t>
  </si>
  <si>
    <t>Výplň odvodňovacích žeber nebo trativodů kamenivem hrubým drceným frakce 16 až 32 mm</t>
  </si>
  <si>
    <t>344099471</t>
  </si>
  <si>
    <t>"vsakovací objekt" 120,0*0,50</t>
  </si>
  <si>
    <t>1194377000</t>
  </si>
  <si>
    <t>"vsakovací objekt" 120,0*2*1,15</t>
  </si>
  <si>
    <t>42,20*0,50*1,15</t>
  </si>
  <si>
    <t>111549713</t>
  </si>
  <si>
    <t>300,265*1,15 'Přepočtené koeficientem množství</t>
  </si>
  <si>
    <t>870582867</t>
  </si>
  <si>
    <t>1707340134</t>
  </si>
  <si>
    <t>-1556849517</t>
  </si>
  <si>
    <t>-1484550518</t>
  </si>
  <si>
    <t>-275998965</t>
  </si>
  <si>
    <t>492029385</t>
  </si>
  <si>
    <t>-845627091</t>
  </si>
  <si>
    <t>SO-07 - Umělý kopec</t>
  </si>
  <si>
    <t xml:space="preserve">    4 - Vodorovné konstrukce</t>
  </si>
  <si>
    <t xml:space="preserve">    711 - Izolace proti vodě, vlhkosti a plynům</t>
  </si>
  <si>
    <t xml:space="preserve">    762 - Konstrukce tesařské</t>
  </si>
  <si>
    <t>171151101</t>
  </si>
  <si>
    <t>Hutnění boků násypů pro jakýkoliv sklon a míru zhutnění svahu</t>
  </si>
  <si>
    <t>773833688</t>
  </si>
  <si>
    <t>"S9 zhutnění svahu" 636,84</t>
  </si>
  <si>
    <t>171151103R</t>
  </si>
  <si>
    <t>Uložení sypaniny z hornin soudržných do násypů zhutněných strojně po vrstvách</t>
  </si>
  <si>
    <t>-2111510356</t>
  </si>
  <si>
    <t>"násypy HTÚ" 1207,59</t>
  </si>
  <si>
    <t>181151213</t>
  </si>
  <si>
    <t>Úprava zrnitosti zeminy rozpojením balvanů tl vrstvy přes 150 do 200 mm v hornině třídy těžitelnosti I a II skupiny 1 až 4 pl přes 500 m2 strojně</t>
  </si>
  <si>
    <t>1479292762</t>
  </si>
  <si>
    <t>"S9, S10" 1354,84</t>
  </si>
  <si>
    <t>181451131</t>
  </si>
  <si>
    <t>Založení parkového trávníku výsevem pl přes 1000 m2 v rovině a ve svahu do 1:5</t>
  </si>
  <si>
    <t>1598552688</t>
  </si>
  <si>
    <t>"S10" 718,0</t>
  </si>
  <si>
    <t>00572410</t>
  </si>
  <si>
    <t>osivo směs travní parková</t>
  </si>
  <si>
    <t>kg</t>
  </si>
  <si>
    <t>-1100705635</t>
  </si>
  <si>
    <t>718,0*0,030</t>
  </si>
  <si>
    <t>1447119587</t>
  </si>
  <si>
    <t>182111111R</t>
  </si>
  <si>
    <t xml:space="preserve">Zpevnění násypu tkaninou nebo rohoží </t>
  </si>
  <si>
    <t>1051915130</t>
  </si>
  <si>
    <t>"S9, S10" 1354,84*2</t>
  </si>
  <si>
    <t>69311055R</t>
  </si>
  <si>
    <t>protierozní rohož Jutenon ECJ 500</t>
  </si>
  <si>
    <t>-211730032</t>
  </si>
  <si>
    <t>718*1,1 'Přepočtené koeficientem množství</t>
  </si>
  <si>
    <t>61894012</t>
  </si>
  <si>
    <t>síť protierozní z kokosových vláken 400g/m2</t>
  </si>
  <si>
    <t>-1745355008</t>
  </si>
  <si>
    <t>"S9" 636,84</t>
  </si>
  <si>
    <t>636,84*1,1 'Přepočtené koeficientem množství</t>
  </si>
  <si>
    <t>69321024R</t>
  </si>
  <si>
    <t>geomříž  ARTER GTS 200/50-30</t>
  </si>
  <si>
    <t>765935978</t>
  </si>
  <si>
    <t>1354,84*1,1 'Přepočtené koeficientem množství</t>
  </si>
  <si>
    <t>69311057</t>
  </si>
  <si>
    <t xml:space="preserve">skoba kotvící ocelová </t>
  </si>
  <si>
    <t>-528251832</t>
  </si>
  <si>
    <t>"násyp" 1354,84*3</t>
  </si>
  <si>
    <t>4064,52*1,1 'Přepočtené koeficientem množství</t>
  </si>
  <si>
    <t>182351135</t>
  </si>
  <si>
    <t>Rozprostření ornice pl přes 500 m2 ve svahu přes 1:5 tl vrstvy přes 250 do 300 mm strojně</t>
  </si>
  <si>
    <t>-1369039485</t>
  </si>
  <si>
    <t>10371500</t>
  </si>
  <si>
    <t>substrát pro trávníky VL</t>
  </si>
  <si>
    <t>-1221175257</t>
  </si>
  <si>
    <t>1354,84*0,05*1,05</t>
  </si>
  <si>
    <t>10364101</t>
  </si>
  <si>
    <t>zemina pro terénní úpravy - ornice</t>
  </si>
  <si>
    <t>-375899516</t>
  </si>
  <si>
    <t>zemina s rozborem na obsah těžkých kovů</t>
  </si>
  <si>
    <t>dovoz zeminy ze vzdálenosti až 50km</t>
  </si>
  <si>
    <t>"S9, S10" 1354,84*0,20*1,80</t>
  </si>
  <si>
    <t>183405211R</t>
  </si>
  <si>
    <t>Výsev trávníku hydroosevem na ornici</t>
  </si>
  <si>
    <t>1482500443</t>
  </si>
  <si>
    <t>00572419R</t>
  </si>
  <si>
    <t>osivo směs travní parková pro hydroosev</t>
  </si>
  <si>
    <t>-66801232</t>
  </si>
  <si>
    <t>636,84*0,025 'Přepočtené koeficientem množství</t>
  </si>
  <si>
    <t>184853512</t>
  </si>
  <si>
    <t>Chemické odplevelení před založením kultury přes 20 m2 postřikem na široko ve svahu přes 1:5 do 1:2 strojně</t>
  </si>
  <si>
    <t>344584015</t>
  </si>
  <si>
    <t>"ornice" 1354,84</t>
  </si>
  <si>
    <t>185802113</t>
  </si>
  <si>
    <t>Hnojení půdy umělým hnojivem na široko v rovině a svahu</t>
  </si>
  <si>
    <t>1205797825</t>
  </si>
  <si>
    <t>1354,84*0,000025</t>
  </si>
  <si>
    <t>25191155</t>
  </si>
  <si>
    <t>hnojivo průmyslové Cererit</t>
  </si>
  <si>
    <t>359916730</t>
  </si>
  <si>
    <t>0,034*1000 'Přepočtené koeficientem množství</t>
  </si>
  <si>
    <t>185804312</t>
  </si>
  <si>
    <t>Zalití rostlin vodou plocha přes 20 m2</t>
  </si>
  <si>
    <t>-1231747759</t>
  </si>
  <si>
    <t>1354,84*0,002</t>
  </si>
  <si>
    <t>185851121</t>
  </si>
  <si>
    <t>Dovoz vody pro zálivku rostlin za vzdálenost do 1000 m</t>
  </si>
  <si>
    <t>-1836329432</t>
  </si>
  <si>
    <t>Vodorovné konstrukce</t>
  </si>
  <si>
    <t>452111121R</t>
  </si>
  <si>
    <t>Osazení dřevěných pražců pl přes 25000 do 50000 mm2, vč. prohloubení podloží</t>
  </si>
  <si>
    <t>-1039989479</t>
  </si>
  <si>
    <t>60814001</t>
  </si>
  <si>
    <t>pražec dřevěný výhybkový 150x260 délky do 4m</t>
  </si>
  <si>
    <t>441506426</t>
  </si>
  <si>
    <t>0,260*0,150*1,20*40</t>
  </si>
  <si>
    <t>1,872*1,1 'Přepočtené koeficientem množství</t>
  </si>
  <si>
    <t>998231311</t>
  </si>
  <si>
    <t>Přesun hmot pro sadovnické a krajinářské úpravy vodorovně do 5000 m</t>
  </si>
  <si>
    <t>775357190</t>
  </si>
  <si>
    <t>711</t>
  </si>
  <si>
    <t>Izolace proti vodě, vlhkosti a plynům</t>
  </si>
  <si>
    <t>711151101</t>
  </si>
  <si>
    <t>Provedení izolace proti zemní vlhkosti vodorovné hydroizolační rohoží bentonitovou</t>
  </si>
  <si>
    <t>-1270191195</t>
  </si>
  <si>
    <t>56284517</t>
  </si>
  <si>
    <t>rohož bentonitová 5,0 kg/m2</t>
  </si>
  <si>
    <t>-288849303</t>
  </si>
  <si>
    <t>718*1,1655 'Přepočtené koeficientem množství</t>
  </si>
  <si>
    <t>998711201</t>
  </si>
  <si>
    <t>Přesun hmot procentní pro izolace proti vodě, vlhkosti a plynům v objektech v do 6 m</t>
  </si>
  <si>
    <t>1348724154</t>
  </si>
  <si>
    <t>762</t>
  </si>
  <si>
    <t>Konstrukce tesařské</t>
  </si>
  <si>
    <t>762083122</t>
  </si>
  <si>
    <t>Impregnace řeziva proti dřevokaznému hmyzu, houbám a plísním máčením třída ohrožení 3 a 4</t>
  </si>
  <si>
    <t>175629379</t>
  </si>
  <si>
    <t>dřevěné pražce</t>
  </si>
  <si>
    <t>837742691</t>
  </si>
  <si>
    <t>-785621931</t>
  </si>
  <si>
    <t>337760653</t>
  </si>
  <si>
    <t>-381894169</t>
  </si>
  <si>
    <t>SO-08 - Dětské hřiště pro menší děti</t>
  </si>
  <si>
    <t>181951112</t>
  </si>
  <si>
    <t>722222827</t>
  </si>
  <si>
    <t>"S7" 115,0</t>
  </si>
  <si>
    <t>624954187</t>
  </si>
  <si>
    <t>D+M Bezpečnostní pryžový povrch SOFTNYX EPDM 175 mulč 15mm, polyuretanová štěpka 30mm, geotextilie 150g/m2</t>
  </si>
  <si>
    <t>-1692108498</t>
  </si>
  <si>
    <t>"S7" 28</t>
  </si>
  <si>
    <t>7761002</t>
  </si>
  <si>
    <t>D+M Bezpečnostní pryžový povrch SOFTNYX EPDM 222 mulč 15mm, polyuretanová štěpka 50mm, geotextilie 150g/m2</t>
  </si>
  <si>
    <t>384821699</t>
  </si>
  <si>
    <t>"S7" 87,0</t>
  </si>
  <si>
    <t>7761204</t>
  </si>
  <si>
    <t>1331281483</t>
  </si>
  <si>
    <t>1746445151</t>
  </si>
  <si>
    <t>7920801</t>
  </si>
  <si>
    <t>D+M Kolotoč  vč.základů, dopravy, komplet dle tab PSV, ozn.X08</t>
  </si>
  <si>
    <t>988962844</t>
  </si>
  <si>
    <t>7920802</t>
  </si>
  <si>
    <t>D+M Houpačka vč.základů, dopravy, komplet dle tab PSV, ozn.X09</t>
  </si>
  <si>
    <t>-1224753201</t>
  </si>
  <si>
    <t>7920803</t>
  </si>
  <si>
    <t>D+M Houpadlo, vč.kotvení, vč.základů, dopravy, komplet dle tab PSV, ozn.X10</t>
  </si>
  <si>
    <t>1021481630</t>
  </si>
  <si>
    <t>7920804</t>
  </si>
  <si>
    <t>D+M Balanční prvek, vč.základů, dopravy, komplet dle tab PSV, ozn.X11</t>
  </si>
  <si>
    <t>433779164</t>
  </si>
  <si>
    <t>7920805</t>
  </si>
  <si>
    <t>D+M Herní domek, vč.základů, dopravy, komplet dle tab PSV, ozn.X12</t>
  </si>
  <si>
    <t>-1034117227</t>
  </si>
  <si>
    <t>2140652205</t>
  </si>
  <si>
    <t>352494152</t>
  </si>
  <si>
    <t>796R0804</t>
  </si>
  <si>
    <t>-1445016644</t>
  </si>
  <si>
    <t>796R0805</t>
  </si>
  <si>
    <t>D+M Stolní zahradní set, vel.1500x450 mm, komplet dle tab.PSV ozn.X25</t>
  </si>
  <si>
    <t>687256307</t>
  </si>
  <si>
    <t>796R1209</t>
  </si>
  <si>
    <t>1005061936</t>
  </si>
  <si>
    <t>615035502</t>
  </si>
  <si>
    <t>399721561</t>
  </si>
  <si>
    <t>-1879169073</t>
  </si>
  <si>
    <t>1197599099</t>
  </si>
  <si>
    <t>SO-09 - Dětské hřiště - houpačky</t>
  </si>
  <si>
    <t>1058880170</t>
  </si>
  <si>
    <t>"S7" 69,0</t>
  </si>
  <si>
    <t>-266404163</t>
  </si>
  <si>
    <t>1736868103</t>
  </si>
  <si>
    <t>-1597082192</t>
  </si>
  <si>
    <t>1747444733</t>
  </si>
  <si>
    <t>7920901</t>
  </si>
  <si>
    <t>D+M Sestava houpaček vč.základů, dopravy, komplet dle tab PSV, ozn.X13</t>
  </si>
  <si>
    <t>-1668983100</t>
  </si>
  <si>
    <t>-581320725</t>
  </si>
  <si>
    <t>570251613</t>
  </si>
  <si>
    <t>-543058012</t>
  </si>
  <si>
    <t>1664273332</t>
  </si>
  <si>
    <t>719922942</t>
  </si>
  <si>
    <t>-1123091866</t>
  </si>
  <si>
    <t>-792927413</t>
  </si>
  <si>
    <t>-1431244177</t>
  </si>
  <si>
    <t>SO-10 - Dětské hřiště pro větší děti</t>
  </si>
  <si>
    <t>132251101</t>
  </si>
  <si>
    <t>Hloubení rýh nezapažených š do 800 mm v hornině třídy těžitelnosti I skupiny 3 objem do 20 m3 strojně</t>
  </si>
  <si>
    <t>-1718270208</t>
  </si>
  <si>
    <t>"pro obrubníky" 37,60*0,30*0,30</t>
  </si>
  <si>
    <t>1785928588</t>
  </si>
  <si>
    <t>1259616131</t>
  </si>
  <si>
    <t>"rýhy" 37,60*0,30*0,30</t>
  </si>
  <si>
    <t>-1012009809</t>
  </si>
  <si>
    <t>"S4" 30,30</t>
  </si>
  <si>
    <t>"S7" 198,0</t>
  </si>
  <si>
    <t>-1272238948</t>
  </si>
  <si>
    <t>Podklad ze štěrkodrtě ŠD fr.0-63 plochy do 100 m2 tl 100 mm</t>
  </si>
  <si>
    <t>-2084514917</t>
  </si>
  <si>
    <t>596811120</t>
  </si>
  <si>
    <t>Kladení betonové dlažby komunikací pro pěší do lože z kameniva velikosti do 0,09 m2 pl do 50 m2</t>
  </si>
  <si>
    <t>-1378415180</t>
  </si>
  <si>
    <t>74703233</t>
  </si>
  <si>
    <t>30,3*1,03 'Přepočtené koeficientem množství</t>
  </si>
  <si>
    <t>1469485401</t>
  </si>
  <si>
    <t>37,60</t>
  </si>
  <si>
    <t>850900415</t>
  </si>
  <si>
    <t>37,6*1,01 'Přepočtené koeficientem množství</t>
  </si>
  <si>
    <t>646180051</t>
  </si>
  <si>
    <t>"pod obrubníky betonové" 0,30*0,30*37,60</t>
  </si>
  <si>
    <t>-763214884</t>
  </si>
  <si>
    <t>637180265</t>
  </si>
  <si>
    <t>7761001</t>
  </si>
  <si>
    <t>-1975589194</t>
  </si>
  <si>
    <t>"S7" 46</t>
  </si>
  <si>
    <t>-719967713</t>
  </si>
  <si>
    <t>"S7" 152,0</t>
  </si>
  <si>
    <t>-1837382881</t>
  </si>
  <si>
    <t>1310359230</t>
  </si>
  <si>
    <t>7921001</t>
  </si>
  <si>
    <t>D+M Prolézačka vč.základů, dopravy, komplet dle tab PSV, ozn.X14</t>
  </si>
  <si>
    <t>-1010302546</t>
  </si>
  <si>
    <t>7921002</t>
  </si>
  <si>
    <t>D+M Sestava  vč.základů, dopravy, komplet dle tab PSV, ozn.X15</t>
  </si>
  <si>
    <t>-836447165</t>
  </si>
  <si>
    <t>7921003</t>
  </si>
  <si>
    <t>D+M Prolézačka vč.základů, dopravy, komplet dle tab PSV, ozn.X16</t>
  </si>
  <si>
    <t>1170077788</t>
  </si>
  <si>
    <t>7921004</t>
  </si>
  <si>
    <t>D+M Prolézačka vč.základů, dopravy, komplet dle tab PSV, ozn.X17</t>
  </si>
  <si>
    <t>-755558305</t>
  </si>
  <si>
    <t>385028815</t>
  </si>
  <si>
    <t>1373357358</t>
  </si>
  <si>
    <t>796R1201</t>
  </si>
  <si>
    <t>D+M Betonový sedák "1", vel.2000x400x400 mm, komplet dle tab.PSV ozn.X23</t>
  </si>
  <si>
    <t>516372813</t>
  </si>
  <si>
    <t>796R1202</t>
  </si>
  <si>
    <t>D+M Dřevěný sedák na betonový sedák "1", vel.2000x400x400 mm, komplet dle tab.PSV ozn.X23</t>
  </si>
  <si>
    <t>-90550604</t>
  </si>
  <si>
    <t>-1192548939</t>
  </si>
  <si>
    <t>-2090783477</t>
  </si>
  <si>
    <t>796R1206</t>
  </si>
  <si>
    <t>D+M Stojan na kola v.750 mm, komplet dle tab.PSV ozn.X28</t>
  </si>
  <si>
    <t>-350170763</t>
  </si>
  <si>
    <t>-1010560389</t>
  </si>
  <si>
    <t>634871719</t>
  </si>
  <si>
    <t>-1488311126</t>
  </si>
  <si>
    <t>1646874387</t>
  </si>
  <si>
    <t>-375157590</t>
  </si>
  <si>
    <t>SO-11 - Panna aréna</t>
  </si>
  <si>
    <t>898113669</t>
  </si>
  <si>
    <t>"pro obrubníky" 26,0*0,30*0,30</t>
  </si>
  <si>
    <t>234098733</t>
  </si>
  <si>
    <t>-911364019</t>
  </si>
  <si>
    <t>"rýhy" 26,0*0,30*0,30</t>
  </si>
  <si>
    <t>-264713140</t>
  </si>
  <si>
    <t>"S6" 49,40</t>
  </si>
  <si>
    <t>564730101</t>
  </si>
  <si>
    <t>Podklad z kameniva hrubého drceného vel. 16-32 mm plochy do 100 m2 tl 100 mm</t>
  </si>
  <si>
    <t>-868916564</t>
  </si>
  <si>
    <t>564761101</t>
  </si>
  <si>
    <t>Podklad z kameniva hrubého drceného vel. 32-63 mm plochy do 100 m2 tl 200 mm</t>
  </si>
  <si>
    <t>-892971946</t>
  </si>
  <si>
    <t>564811011</t>
  </si>
  <si>
    <t>Podklad ze štěrkodrtě ŠD fr.0-32  plochy do 100 m2 tl 50 mm</t>
  </si>
  <si>
    <t>-920243004</t>
  </si>
  <si>
    <t>-1906424028</t>
  </si>
  <si>
    <t>26,0</t>
  </si>
  <si>
    <t>-191453153</t>
  </si>
  <si>
    <t>26*1,01 'Přepočtené koeficientem množství</t>
  </si>
  <si>
    <t>-1128478634</t>
  </si>
  <si>
    <t>"pod obrubníky betonové" 0,30*0,30*26,0</t>
  </si>
  <si>
    <t>-1858609062</t>
  </si>
  <si>
    <t>-409377813</t>
  </si>
  <si>
    <t>-1079714734</t>
  </si>
  <si>
    <t>-2089305014</t>
  </si>
  <si>
    <t>-2016965365</t>
  </si>
  <si>
    <t>-1282452938</t>
  </si>
  <si>
    <t>6,0+3,0+3,0</t>
  </si>
  <si>
    <t>146505752</t>
  </si>
  <si>
    <t>792053</t>
  </si>
  <si>
    <t>D+M Panna aréna průměr 6000 mm, vč.základů, dopravy, komplet dle tab PSV, ozn.X18</t>
  </si>
  <si>
    <t>-1349323812</t>
  </si>
  <si>
    <t>-405560729</t>
  </si>
  <si>
    <t>-903354362</t>
  </si>
  <si>
    <t>-1994398106</t>
  </si>
  <si>
    <t>-1494882529</t>
  </si>
  <si>
    <t>1830302290</t>
  </si>
  <si>
    <t>-1619993688</t>
  </si>
  <si>
    <t>SO-12 - Workoutové hřiště</t>
  </si>
  <si>
    <t xml:space="preserve">    6 - Úpravy povrchů, podlahy a osazování výplní</t>
  </si>
  <si>
    <t>1393852827</t>
  </si>
  <si>
    <t>"S8" 68,0</t>
  </si>
  <si>
    <t>564721100R</t>
  </si>
  <si>
    <t>Podklad z kameniva hrubého drceného vel. 32-63 mm plochy do 100 m2 tl 70 mm</t>
  </si>
  <si>
    <t>938162878</t>
  </si>
  <si>
    <t>Podklad ze štěrkodrtě ŠD fr.0-32 plochy do 100 m2 tl 100 mm</t>
  </si>
  <si>
    <t>651101760</t>
  </si>
  <si>
    <t>Úpravy povrchů, podlahy a osazování výplní</t>
  </si>
  <si>
    <t>631311134</t>
  </si>
  <si>
    <t>Mazanina tl přes 120 do 240 mm z betonu prostého bez zvýšených nároků na prostředí tř. C 16/20</t>
  </si>
  <si>
    <t>1001548762</t>
  </si>
  <si>
    <t>"S8" 68,0*0,15</t>
  </si>
  <si>
    <t>631319013</t>
  </si>
  <si>
    <t>Příplatek k mazanině tl přes 120 do 240 mm za přehlazení povrchu</t>
  </si>
  <si>
    <t>-1249869443</t>
  </si>
  <si>
    <t>631319175</t>
  </si>
  <si>
    <t>Příplatek k mazanině tl přes 120 do 240 mm za stržení povrchu spodní vrstvy před vložením výztuže</t>
  </si>
  <si>
    <t>426173641</t>
  </si>
  <si>
    <t>631362021</t>
  </si>
  <si>
    <t>Výztuž mazanin svařovanými sítěmi Kari</t>
  </si>
  <si>
    <t>-1694929307</t>
  </si>
  <si>
    <t>"S8" 68,0*3,033*0,001*1,25</t>
  </si>
  <si>
    <t>-2003495444</t>
  </si>
  <si>
    <t>-1974923129</t>
  </si>
  <si>
    <t>7761201</t>
  </si>
  <si>
    <t>D+M Bezpečnostní pryžový povrch SOFTNYX EPDM mulč 15mm, polyuretanová štěpka 30-50mm</t>
  </si>
  <si>
    <t>1740158279</t>
  </si>
  <si>
    <t>7761203</t>
  </si>
  <si>
    <t>D+M penetrace</t>
  </si>
  <si>
    <t>202411599</t>
  </si>
  <si>
    <t>-1266626850</t>
  </si>
  <si>
    <t>-1402741617</t>
  </si>
  <si>
    <t>792R121</t>
  </si>
  <si>
    <t>D+M Workoutová konstrukce, komplet.provedení dle tab PSV, ozn.X19</t>
  </si>
  <si>
    <t>-270506035</t>
  </si>
  <si>
    <t>792R122</t>
  </si>
  <si>
    <t>D+M Workoutový prvek Funkční šikmá lavice, komplet.provedení dle tab PSV, ozn.X20</t>
  </si>
  <si>
    <t>-1711151384</t>
  </si>
  <si>
    <t>792R123</t>
  </si>
  <si>
    <t>D+M Workoutový prvek STEP-UP, stupínek EPDM, komplet.provedení dle tab PSV, ozn.X21</t>
  </si>
  <si>
    <t>1866751339</t>
  </si>
  <si>
    <t>792R124</t>
  </si>
  <si>
    <t>D+M Workoutový prvek STALKY, komplet.provedení dle tab PSV, ozn.X22</t>
  </si>
  <si>
    <t>-413409192</t>
  </si>
  <si>
    <t>-957930220</t>
  </si>
  <si>
    <t>792R522</t>
  </si>
  <si>
    <t xml:space="preserve">Doprava sportovního vybavení </t>
  </si>
  <si>
    <t>1715577392</t>
  </si>
  <si>
    <t>358833241</t>
  </si>
  <si>
    <t>-1649839233</t>
  </si>
  <si>
    <t>-670417022</t>
  </si>
  <si>
    <t>796R1203</t>
  </si>
  <si>
    <t>D+M Betonový sedák "2", vel.2530x400x400 mm, komplet dle tab.PSV ozn.X24</t>
  </si>
  <si>
    <t>586998108</t>
  </si>
  <si>
    <t>-1048930315</t>
  </si>
  <si>
    <t>1696710391</t>
  </si>
  <si>
    <t>1595140392</t>
  </si>
  <si>
    <t>-553668114</t>
  </si>
  <si>
    <t>-1445912648</t>
  </si>
  <si>
    <t>-1869906949</t>
  </si>
  <si>
    <t>SO-13 - Sadové úpravy</t>
  </si>
  <si>
    <t>181151215</t>
  </si>
  <si>
    <t>Úprava zrnitosti ornice rozpojením balvanů tl vrstvy přes 250 do 300 mm v hornině třídy těžitelnosti I a II skupiny 1 až 4 pl přes 500 m2 strojně</t>
  </si>
  <si>
    <t>-1451236922</t>
  </si>
  <si>
    <t>"S11" 3428,0</t>
  </si>
  <si>
    <t>181151311</t>
  </si>
  <si>
    <t>Plošná úprava terénu přes 500 m2 zemina skupiny 1 až 4 nerovnosti přes 50 do 100 mm v rovinně a svahu do 1:5</t>
  </si>
  <si>
    <t>-1605958685</t>
  </si>
  <si>
    <t>181351113</t>
  </si>
  <si>
    <t>Rozprostření ornice tl vrstvy do 200 mm pl přes 500 m2 v rovině nebo ve svahu do 1:5 strojně</t>
  </si>
  <si>
    <t>1046871218</t>
  </si>
  <si>
    <t>-305395768</t>
  </si>
  <si>
    <t>"S11" 3428,0*0,05*1,05</t>
  </si>
  <si>
    <t>1587038064</t>
  </si>
  <si>
    <t>"S11" 3428,0*0,15*1,80</t>
  </si>
  <si>
    <t>-277935788</t>
  </si>
  <si>
    <t>1688132572</t>
  </si>
  <si>
    <t>3428*0,03 'Přepočtené koeficientem množství</t>
  </si>
  <si>
    <t>307682379</t>
  </si>
  <si>
    <t>183101221</t>
  </si>
  <si>
    <t>Jamky pro výsadbu s výměnou 50 % půdy zeminy skupiny 1 až 4 obj přes 0,4 do 1 m3 v rovině a svahu do 1:5</t>
  </si>
  <si>
    <t>1069447605</t>
  </si>
  <si>
    <t>12+34</t>
  </si>
  <si>
    <t>10321100</t>
  </si>
  <si>
    <t>zahradní substrát pro výsadbu VL</t>
  </si>
  <si>
    <t>541488845</t>
  </si>
  <si>
    <t>46*0,5 'Přepočtené koeficientem množství</t>
  </si>
  <si>
    <t>184102117</t>
  </si>
  <si>
    <t>Výsadba dřeviny s balem D přes 0,8 do 1 m do jamky se zalitím v rovině a svahu do 1:5</t>
  </si>
  <si>
    <t>-1361820473</t>
  </si>
  <si>
    <t>0264006113R</t>
  </si>
  <si>
    <t>Quercus robur - Dub letní, obvod kmene 16-18cm</t>
  </si>
  <si>
    <t>117081146</t>
  </si>
  <si>
    <t>0264006213R</t>
  </si>
  <si>
    <t>Fraxinus angustifolia RAYWOOD - Jasan úzkolistý obvod kmene 14-16cm</t>
  </si>
  <si>
    <t>-182957264</t>
  </si>
  <si>
    <t>184215112</t>
  </si>
  <si>
    <t>Ukotvení kmene dřevin v rovině nebo na svahu do 1:5 jedním kůlem D do 0,1 m dl přes 1 do 2 m</t>
  </si>
  <si>
    <t>-491263477</t>
  </si>
  <si>
    <t>46*3*2</t>
  </si>
  <si>
    <t>60591253</t>
  </si>
  <si>
    <t>kůl vyvazovací dřevěný impregnovaný D 8cm dl 2m</t>
  </si>
  <si>
    <t>-484418842</t>
  </si>
  <si>
    <t>184215133</t>
  </si>
  <si>
    <t>Ukotvení kmene dřevin v rovině nebo na svahu do 1:5 třemi kůly D do 0,1 m dl přes 2 do 3 m</t>
  </si>
  <si>
    <t>1925978209</t>
  </si>
  <si>
    <t>60591257</t>
  </si>
  <si>
    <t>kůl vyvazovací dřevěný impregnovaný D 8cm dl 3m</t>
  </si>
  <si>
    <t>232737078</t>
  </si>
  <si>
    <t>46*3 'Přepočtené koeficientem množství</t>
  </si>
  <si>
    <t>184215412</t>
  </si>
  <si>
    <t>Zhotovení závlahové mísy dřevin D přes 0,5 do 1,0 m v rovině nebo na svahu do 1:5</t>
  </si>
  <si>
    <t>-1550140771</t>
  </si>
  <si>
    <t>10364100</t>
  </si>
  <si>
    <t>zemina pro terénní úpravy - tříděná</t>
  </si>
  <si>
    <t>1908771545</t>
  </si>
  <si>
    <t>46*0,002 'Přepočtené koeficientem množství</t>
  </si>
  <si>
    <t>184801121</t>
  </si>
  <si>
    <t>Ošetřování vysazených dřevin soliterních v rovině a svahu do 1:5</t>
  </si>
  <si>
    <t>161814639</t>
  </si>
  <si>
    <t>184813161R</t>
  </si>
  <si>
    <t>Zřízení ochranného nátěru kmene stromu do výšky 1 m obvodu do 180 mm vč.dodání nátěru Arboflex</t>
  </si>
  <si>
    <t>1099562214</t>
  </si>
  <si>
    <t>184853511</t>
  </si>
  <si>
    <t>Chemické odplevelení před založením kultury nad 20 m2 postřikem na široko v rovině a svahu do 1:5 strojně</t>
  </si>
  <si>
    <t>-871925429</t>
  </si>
  <si>
    <t>Hnojení půdy umělým hnojivem na široko v rovině a svahu do 1:5</t>
  </si>
  <si>
    <t>1601959781</t>
  </si>
  <si>
    <t>"S11" 3428,0*0,000025</t>
  </si>
  <si>
    <t>955384617</t>
  </si>
  <si>
    <t>0,086*1000 'Přepočtené koeficientem množství</t>
  </si>
  <si>
    <t>185804311</t>
  </si>
  <si>
    <t>Zalití rostlin vodou plocha do 20 m2</t>
  </si>
  <si>
    <t>-137733108</t>
  </si>
  <si>
    <t>46*0,050</t>
  </si>
  <si>
    <t>-884266382</t>
  </si>
  <si>
    <t>"S11" 3428,0*0,002</t>
  </si>
  <si>
    <t>-771239956</t>
  </si>
  <si>
    <t>"stromy" 46*0,050</t>
  </si>
  <si>
    <t>"S11" 4840,0*0,002</t>
  </si>
  <si>
    <t>1272740394</t>
  </si>
  <si>
    <t>-73947255</t>
  </si>
  <si>
    <t>-371153250</t>
  </si>
  <si>
    <t>-1955323097</t>
  </si>
  <si>
    <t>-1391669938</t>
  </si>
  <si>
    <t>IO-01 - Veřejné osvětlení</t>
  </si>
  <si>
    <t xml:space="preserve">    741 - Elektroinstalace - silnoproud</t>
  </si>
  <si>
    <t>741</t>
  </si>
  <si>
    <t>Elektroinstalace - silnoproud</t>
  </si>
  <si>
    <t>7411001</t>
  </si>
  <si>
    <t>Veřejné osvětlení dle special.</t>
  </si>
  <si>
    <t>-1123385390</t>
  </si>
  <si>
    <t>1435327340</t>
  </si>
  <si>
    <t>105059940</t>
  </si>
  <si>
    <t>-1479625381</t>
  </si>
  <si>
    <t>IO-05 - Osvětlení víceúčelového hřiště SO-05</t>
  </si>
  <si>
    <t>7415001</t>
  </si>
  <si>
    <t>Osvětlení víceúčelového hřiště dle special.</t>
  </si>
  <si>
    <t>1853341925</t>
  </si>
  <si>
    <t>1881837170</t>
  </si>
  <si>
    <t>1688968782</t>
  </si>
  <si>
    <t>-457683425</t>
  </si>
  <si>
    <t xml:space="preserve">Položkový rozpočet </t>
  </si>
  <si>
    <t>#TypZaznamu#</t>
  </si>
  <si>
    <t>S:</t>
  </si>
  <si>
    <t>O:</t>
  </si>
  <si>
    <t>R:</t>
  </si>
  <si>
    <t>P.č.</t>
  </si>
  <si>
    <t>Číslo položky</t>
  </si>
  <si>
    <t>Název položky</t>
  </si>
  <si>
    <t>Cena / MJ</t>
  </si>
  <si>
    <t>Celkem</t>
  </si>
  <si>
    <t>Dodávka</t>
  </si>
  <si>
    <t>Dodávka celk.</t>
  </si>
  <si>
    <t>Montáž</t>
  </si>
  <si>
    <t>Montáž celk.</t>
  </si>
  <si>
    <t>Poznámka</t>
  </si>
  <si>
    <t>Díl:</t>
  </si>
  <si>
    <t>M21</t>
  </si>
  <si>
    <t>Elektromontáže</t>
  </si>
  <si>
    <t>DIL</t>
  </si>
  <si>
    <t>Svítidlo LED Miracle Superlux Path</t>
  </si>
  <si>
    <t>Recyklační poplatek</t>
  </si>
  <si>
    <t>Řídící prvek Orcave 313-113LDNG do paty sloupu pro Path(LIN)</t>
  </si>
  <si>
    <t>Adresace a nastavení scén</t>
  </si>
  <si>
    <t>set</t>
  </si>
  <si>
    <t xml:space="preserve">Stožár ocelový, K6 - 133/89/60 ZZn </t>
  </si>
  <si>
    <t>Svorkovnice stožárová DB580</t>
  </si>
  <si>
    <t>Ochranná manžeta, plastová OMP133</t>
  </si>
  <si>
    <t>Stožárové pouzdro SP250/1000</t>
  </si>
  <si>
    <t>Montážní a spojovací materiál</t>
  </si>
  <si>
    <t>Připojení a doplnění svorkovnice stávajícího stožáru VO</t>
  </si>
  <si>
    <t>210100001</t>
  </si>
  <si>
    <t>Ukončení vodičů v rozvaděči + zapojení do 2,5 mm2</t>
  </si>
  <si>
    <t>210100003</t>
  </si>
  <si>
    <t>Ukončení vodičů v rozvaděči + zapojení do 16 mm2</t>
  </si>
  <si>
    <t>Kabel CYKY-m 750 V 4 x 16 mm2 volně uložený včetně dodávky kabelu</t>
  </si>
  <si>
    <t>Kabel CYKY-m 750 V 3 x 1,5 mm2 volně uložený včetně dodávky kabelu</t>
  </si>
  <si>
    <t>210100421</t>
  </si>
  <si>
    <t>Koncovka kabelová do 4x16mm2</t>
  </si>
  <si>
    <t>3457114700</t>
  </si>
  <si>
    <t>Trubka kabelová chránička KOPOFLEX KF 09063, vč. montáže</t>
  </si>
  <si>
    <t>Trubka kabelová chránička KOPOFLEX KF 09040, vč. montáže</t>
  </si>
  <si>
    <t>210220021</t>
  </si>
  <si>
    <t>Vedení uzemňovací v zemi FeZn do 120 mm2 včetně svorek</t>
  </si>
  <si>
    <t>Zemnící pásek FeZn 30x4</t>
  </si>
  <si>
    <t>210220022</t>
  </si>
  <si>
    <t xml:space="preserve">Vedení uzemňovací v zemi FeZn, D 8 - 10 mm </t>
  </si>
  <si>
    <t>Zemnící drát FeZn 10</t>
  </si>
  <si>
    <t>2102203002</t>
  </si>
  <si>
    <t>Svorka hromosvodová nad 2 šrouby /ST,SJ,SR, atd./ včetně dodávky svorky SR 2b pro pásek 30x4</t>
  </si>
  <si>
    <t>Svorka hromosvodová nad 2 šrouby /ST,SJ,SR, atd./ včetně dodávky svorky SR 3b pro pásek 30x4/drát</t>
  </si>
  <si>
    <t>210220302</t>
  </si>
  <si>
    <t>Svorka hromosvodová nad 2 šrouby /ST, SJ, SR, atd/ včetně dodávky svorky SP kovových částí d 3-12 mm</t>
  </si>
  <si>
    <t>Svorka hromosvodová nad 2 šrouby /ST, SJ, SR, atd/ včetně dodávky svorky SS kovových částí d 3-12 mm</t>
  </si>
  <si>
    <t>Antikorozní ochranný nátěr / gumoasfalt</t>
  </si>
  <si>
    <t>bal</t>
  </si>
  <si>
    <t>M46</t>
  </si>
  <si>
    <t>Zemní práce při montážích</t>
  </si>
  <si>
    <t>Jáma pro stož.VO do 2 m3tř. zem. 3, strojně</t>
  </si>
  <si>
    <t>Betonový základ vč. uložení betonu do základu</t>
  </si>
  <si>
    <t>460110001</t>
  </si>
  <si>
    <t>Sonda pro vyhledání kabelů - výkop</t>
  </si>
  <si>
    <t>460110101</t>
  </si>
  <si>
    <t>Sonda pro vyhledání kabelů - zához</t>
  </si>
  <si>
    <t>460120002</t>
  </si>
  <si>
    <t>Zához jámy, hornina třídy 3 - 4 upěchování a úprava povrchu</t>
  </si>
  <si>
    <t>460200163</t>
  </si>
  <si>
    <t>Výkop kabelové rýhy 35/80 cm  hor.3 ruční výkop rýhy</t>
  </si>
  <si>
    <t>460420018</t>
  </si>
  <si>
    <t>Zřízení kabelového lože v rýze š.do 35 cm z písku tloušťka vrstvy 20 cm</t>
  </si>
  <si>
    <t>460490012</t>
  </si>
  <si>
    <t>Fólie výstražná z PVC, šířka 33 cm fólie PVC šířka 33 cm</t>
  </si>
  <si>
    <t>460570163</t>
  </si>
  <si>
    <t>Zához rýhy 35/80 cm, hornina třídy 3, se zhutněním</t>
  </si>
  <si>
    <t>Rozebrání dlažeb ze zámkové dlažby v kamenivu</t>
  </si>
  <si>
    <t>Kladení zámkové dlažby tl.8 do MC</t>
  </si>
  <si>
    <t>460030081</t>
  </si>
  <si>
    <t>Řezání spáry v asfaltu nebo betonu v tloušťce vrstvy do 8-10 cm</t>
  </si>
  <si>
    <t>113109410</t>
  </si>
  <si>
    <t>Odstranění podkladu pl.nad 50 m2, beton, tl. 10 cm</t>
  </si>
  <si>
    <t>460650022</t>
  </si>
  <si>
    <t>Vozovka jednovrstvá z betonu 10 cm podkladní vrstva z BP 7,5</t>
  </si>
  <si>
    <t>566905111</t>
  </si>
  <si>
    <t>Vyspravení podkladu po překopech podklad.betonem</t>
  </si>
  <si>
    <t>D96</t>
  </si>
  <si>
    <t>Přesuny suti a vybouraných hmot</t>
  </si>
  <si>
    <t>167101101</t>
  </si>
  <si>
    <t>Nakládání výkopku z hor. 1-4 v množství do 100m3</t>
  </si>
  <si>
    <t>979093111</t>
  </si>
  <si>
    <t>Uložení suti na meziskládku bez zhutnění</t>
  </si>
  <si>
    <t>VN</t>
  </si>
  <si>
    <t>Vedlejší náklady</t>
  </si>
  <si>
    <t>005111020R</t>
  </si>
  <si>
    <t>Vytyčení stavby</t>
  </si>
  <si>
    <t>Soubor</t>
  </si>
  <si>
    <t>POL99_2</t>
  </si>
  <si>
    <t>005121 R</t>
  </si>
  <si>
    <t>005111021R</t>
  </si>
  <si>
    <t>Vytyčení inženýrských sítí</t>
  </si>
  <si>
    <t xml:space="preserve">110      </t>
  </si>
  <si>
    <t>Mimostaveništní doprava individual.</t>
  </si>
  <si>
    <t>Kč</t>
  </si>
  <si>
    <t>POL9_</t>
  </si>
  <si>
    <t>Pomocný elektromateriál + nespec. náklady 3%</t>
  </si>
  <si>
    <t>Inflační navýšení (realizace léto 2024)  9%</t>
  </si>
  <si>
    <t>005124010R</t>
  </si>
  <si>
    <t>Koordinační činnost 3% (vyplni se automaticky)</t>
  </si>
  <si>
    <t>ON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</si>
  <si>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</si>
  <si>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</si>
  <si>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</si>
  <si>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</si>
  <si>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 xml:space="preserve">Mechanizace na vyložení, sestavení </t>
  </si>
  <si>
    <t>00523  R</t>
  </si>
  <si>
    <t>Revize elektro</t>
  </si>
  <si>
    <t>Spolupráce s revizním technikem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</si>
  <si>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</si>
  <si>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</si>
  <si>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</si>
  <si>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</si>
  <si>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Poznámky uchazeče k zadání</t>
  </si>
  <si>
    <t xml:space="preserve">Jedná se o minimální rozpočet. Pokud uchazeč při prohlídce místa plnění zjistí chybějící položku, doplní tuto samostatně pod tuto poznámku se zdůvodněním . Součástí realizace uvedené akce musí být veškeré dodávky, práce a služby, které nejsou výslovně uvedeny v dokumentaci, ale jsou nezbytné pro úplnost a funkčnost zařízení podle uvedených požadavků. Dále je třeba dodržovat platné normy pro souběh a křížení kabelů silových a sdělovacích rozvodů. Realizaci je třeba dodavatelsky koordinovat. Zejména je nutné věnovat zvýšenou pozornost při demontážních pracích a stříhání vodičů a kabelů, postupovat velmi opatrně, aby nedošlo k úrazu nebo škodám. Zhotovitel zahrne do ceny elektro části demontáže a ekologickou likvidaci rušených zařízení. Dodávky, práce a služby pro elektrotechnologické zařízení musí být dodány kompletní, v uvedených hranicích dodávky včetně všech nezbytných přístrojů, pomocných zařízení, příslušenství a spojovacího a upevňovacího materiálu. Dodávka musí být řádně odzkoušena, plně funkční a schopna uvedení do provozu. Veškerá dodávaná zařízení musí být nová, poprvé použitá. Dodávaná zařízení musí být dodána od výrobců, kteří mají v ČR zajištěn servis. Toto prokáže zhotovitel při předání a převzetí, kdy doloží k jednotlivým zařízením příslušné doklady a prohlášení servisní organizace v ČR o zajištění servisu. Veškerá dodávaná zařízení musí odpovídat požadavkům zákona č. 22/1997Sb. v platném znění a souvisejícím nařízením vlády. Zhotovitel doloží ke všem dodávaným výrobkům doklady požadované podle uvedených právních předpisů. 
Veškeré práce musí být prováděny za dodržování všech norem a předpisů platných v ČR a doloženy předepsanými doklady o provedených zkouškách a revizích.   Alternativní řešení musí odsouhlasit projektant dotčené části. </t>
  </si>
  <si>
    <t>Svítidlo LED Miracle Adak 400</t>
  </si>
  <si>
    <t xml:space="preserve">Stožár ocelový, K8 - 133/89/60 ZZn </t>
  </si>
  <si>
    <t>Stožárové pouzdro SP250/1200</t>
  </si>
  <si>
    <t>Platební automat kartový, nerezové provedení</t>
  </si>
  <si>
    <t>Jistič C20/3 20A, 10kA</t>
  </si>
  <si>
    <t>Doplnění a práce v rozvaděči</t>
  </si>
  <si>
    <t>Kabel CYKY-m 750 V 4 x 6 mm2 volně uložený včetně dodávky kabelu</t>
  </si>
  <si>
    <t>Kabel CYKY-m 750 V 5 x 1,5 mm2 volně uložený včetně dodávky kabelu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</si>
</sst>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.0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BDBDB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5" borderId="23" xfId="0" applyFill="1" applyBorder="1" applyAlignment="1">
      <alignment vertical="center"/>
    </xf>
    <xf numFmtId="0" fontId="0" fillId="5" borderId="24" xfId="0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6" borderId="23" xfId="0" applyFill="1" applyBorder="1"/>
    <xf numFmtId="49" fontId="0" fillId="6" borderId="23" xfId="0" applyNumberFormat="1" applyFill="1" applyBorder="1"/>
    <xf numFmtId="0" fontId="0" fillId="6" borderId="23" xfId="0" applyFill="1" applyBorder="1" applyAlignment="1">
      <alignment horizontal="center"/>
    </xf>
    <xf numFmtId="0" fontId="0" fillId="6" borderId="24" xfId="0" applyFill="1" applyBorder="1"/>
    <xf numFmtId="0" fontId="0" fillId="6" borderId="23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6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0" fillId="0" borderId="0" xfId="0" applyNumberFormat="1" applyAlignment="1">
      <alignment vertical="top" wrapText="1"/>
    </xf>
    <xf numFmtId="0" fontId="37" fillId="5" borderId="27" xfId="0" applyFont="1" applyFill="1" applyBorder="1" applyAlignment="1">
      <alignment vertical="top"/>
    </xf>
    <xf numFmtId="49" fontId="37" fillId="5" borderId="28" xfId="0" applyNumberFormat="1" applyFont="1" applyFill="1" applyBorder="1" applyAlignment="1">
      <alignment vertical="top"/>
    </xf>
    <xf numFmtId="49" fontId="37" fillId="5" borderId="28" xfId="0" applyNumberFormat="1" applyFont="1" applyFill="1" applyBorder="1" applyAlignment="1">
      <alignment horizontal="left" vertical="top" wrapText="1"/>
    </xf>
    <xf numFmtId="0" fontId="37" fillId="5" borderId="28" xfId="0" applyFont="1" applyFill="1" applyBorder="1" applyAlignment="1">
      <alignment horizontal="center" vertical="top" shrinkToFit="1"/>
    </xf>
    <xf numFmtId="166" fontId="37" fillId="5" borderId="28" xfId="0" applyNumberFormat="1" applyFont="1" applyFill="1" applyBorder="1" applyAlignment="1">
      <alignment vertical="top" shrinkToFit="1"/>
    </xf>
    <xf numFmtId="4" fontId="37" fillId="5" borderId="28" xfId="0" applyNumberFormat="1" applyFont="1" applyFill="1" applyBorder="1" applyAlignment="1">
      <alignment vertical="top" shrinkToFit="1"/>
    </xf>
    <xf numFmtId="4" fontId="37" fillId="5" borderId="29" xfId="0" applyNumberFormat="1" applyFont="1" applyFill="1" applyBorder="1" applyAlignment="1">
      <alignment vertical="top" shrinkToFit="1"/>
    </xf>
    <xf numFmtId="4" fontId="37" fillId="5" borderId="0" xfId="0" applyNumberFormat="1" applyFont="1" applyFill="1" applyAlignment="1">
      <alignment vertical="top" shrinkToFit="1"/>
    </xf>
    <xf numFmtId="4" fontId="37" fillId="5" borderId="0" xfId="0" applyNumberFormat="1" applyFont="1" applyFill="1" applyAlignment="1">
      <alignment vertical="top" wrapText="1" shrinkToFit="1"/>
    </xf>
    <xf numFmtId="0" fontId="38" fillId="0" borderId="30" xfId="0" applyFont="1" applyBorder="1" applyAlignment="1">
      <alignment vertical="top"/>
    </xf>
    <xf numFmtId="49" fontId="38" fillId="0" borderId="31" xfId="0" applyNumberFormat="1" applyFont="1" applyBorder="1" applyAlignment="1">
      <alignment vertical="top"/>
    </xf>
    <xf numFmtId="49" fontId="38" fillId="0" borderId="31" xfId="0" applyNumberFormat="1" applyFont="1" applyBorder="1" applyAlignment="1">
      <alignment horizontal="left" vertical="top" wrapText="1"/>
    </xf>
    <xf numFmtId="0" fontId="38" fillId="0" borderId="31" xfId="0" applyFont="1" applyBorder="1" applyAlignment="1">
      <alignment horizontal="center" vertical="top" shrinkToFit="1"/>
    </xf>
    <xf numFmtId="168" fontId="38" fillId="5" borderId="31" xfId="0" applyNumberFormat="1" applyFont="1" applyFill="1" applyBorder="1" applyAlignment="1">
      <alignment vertical="top" shrinkToFit="1"/>
    </xf>
    <xf numFmtId="4" fontId="38" fillId="0" borderId="31" xfId="0" applyNumberFormat="1" applyFont="1" applyBorder="1" applyAlignment="1">
      <alignment vertical="top" shrinkToFit="1"/>
    </xf>
    <xf numFmtId="4" fontId="38" fillId="5" borderId="31" xfId="0" applyNumberFormat="1" applyFont="1" applyFill="1" applyBorder="1" applyAlignment="1">
      <alignment vertical="top" shrinkToFit="1"/>
    </xf>
    <xf numFmtId="4" fontId="38" fillId="0" borderId="32" xfId="0" applyNumberFormat="1" applyFont="1" applyBorder="1" applyAlignment="1">
      <alignment vertical="top" shrinkToFit="1"/>
    </xf>
    <xf numFmtId="4" fontId="38" fillId="0" borderId="0" xfId="0" applyNumberFormat="1" applyFont="1" applyAlignment="1">
      <alignment vertical="top" shrinkToFit="1"/>
    </xf>
    <xf numFmtId="4" fontId="38" fillId="0" borderId="0" xfId="0" applyNumberFormat="1" applyFont="1" applyAlignment="1">
      <alignment vertical="top" wrapText="1" shrinkToFit="1"/>
    </xf>
    <xf numFmtId="0" fontId="38" fillId="0" borderId="0" xfId="0" applyFont="1"/>
    <xf numFmtId="168" fontId="37" fillId="5" borderId="28" xfId="0" applyNumberFormat="1" applyFont="1" applyFill="1" applyBorder="1" applyAlignment="1">
      <alignment vertical="top" shrinkToFit="1"/>
    </xf>
    <xf numFmtId="166" fontId="38" fillId="0" borderId="31" xfId="0" applyNumberFormat="1" applyFont="1" applyBorder="1" applyAlignment="1">
      <alignment vertical="top" shrinkToFit="1"/>
    </xf>
    <xf numFmtId="49" fontId="38" fillId="0" borderId="33" xfId="0" applyNumberFormat="1" applyFont="1" applyBorder="1" applyAlignment="1">
      <alignment vertical="top"/>
    </xf>
    <xf numFmtId="49" fontId="38" fillId="0" borderId="33" xfId="0" applyNumberFormat="1" applyFont="1" applyBorder="1" applyAlignment="1">
      <alignment horizontal="left" vertical="top" wrapText="1"/>
    </xf>
    <xf numFmtId="0" fontId="38" fillId="0" borderId="33" xfId="0" applyFont="1" applyBorder="1" applyAlignment="1">
      <alignment horizontal="center" vertical="top" shrinkToFit="1"/>
    </xf>
    <xf numFmtId="166" fontId="38" fillId="0" borderId="33" xfId="0" applyNumberFormat="1" applyFont="1" applyBorder="1" applyAlignment="1">
      <alignment vertical="top" shrinkToFit="1"/>
    </xf>
    <xf numFmtId="4" fontId="38" fillId="0" borderId="33" xfId="0" applyNumberFormat="1" applyFont="1" applyBorder="1" applyAlignment="1">
      <alignment vertical="top" shrinkToFit="1"/>
    </xf>
    <xf numFmtId="0" fontId="38" fillId="0" borderId="34" xfId="0" applyFont="1" applyBorder="1" applyAlignment="1">
      <alignment vertical="top"/>
    </xf>
    <xf numFmtId="168" fontId="38" fillId="5" borderId="33" xfId="0" applyNumberFormat="1" applyFont="1" applyFill="1" applyBorder="1" applyAlignment="1">
      <alignment vertical="top" shrinkToFit="1"/>
    </xf>
    <xf numFmtId="4" fontId="38" fillId="5" borderId="33" xfId="0" applyNumberFormat="1" applyFont="1" applyFill="1" applyBorder="1" applyAlignment="1">
      <alignment vertical="top" shrinkToFit="1"/>
    </xf>
    <xf numFmtId="4" fontId="38" fillId="0" borderId="35" xfId="0" applyNumberFormat="1" applyFont="1" applyBorder="1" applyAlignment="1">
      <alignment vertical="top" shrinkToFit="1"/>
    </xf>
    <xf numFmtId="4" fontId="39" fillId="5" borderId="26" xfId="0" applyNumberFormat="1" applyFont="1" applyFill="1" applyBorder="1"/>
    <xf numFmtId="0" fontId="40" fillId="0" borderId="0" xfId="0" applyFont="1"/>
    <xf numFmtId="49" fontId="40" fillId="0" borderId="0" xfId="0" applyNumberFormat="1" applyFont="1"/>
    <xf numFmtId="0" fontId="40" fillId="0" borderId="0" xfId="0" applyFont="1" applyAlignment="1">
      <alignment horizontal="center"/>
    </xf>
    <xf numFmtId="4" fontId="40" fillId="0" borderId="0" xfId="0" applyNumberFormat="1" applyFont="1"/>
    <xf numFmtId="0" fontId="40" fillId="0" borderId="0" xfId="0" applyFont="1" applyAlignment="1">
      <alignment vertical="top"/>
    </xf>
    <xf numFmtId="0" fontId="40" fillId="0" borderId="0" xfId="0" applyFont="1" applyAlignment="1">
      <alignment horizontal="center" vertical="top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0" fillId="5" borderId="0" xfId="0" applyFont="1" applyFill="1" applyAlignment="1">
      <alignment horizontal="left" vertical="top" wrapText="1"/>
    </xf>
    <xf numFmtId="0" fontId="40" fillId="5" borderId="0" xfId="0" applyFont="1" applyFill="1" applyAlignment="1">
      <alignment horizontal="left" vertical="top"/>
    </xf>
    <xf numFmtId="0" fontId="36" fillId="0" borderId="0" xfId="0" applyFont="1" applyAlignment="1">
      <alignment horizontal="center"/>
    </xf>
    <xf numFmtId="49" fontId="0" fillId="0" borderId="25" xfId="0" applyNumberFormat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49" fontId="0" fillId="5" borderId="25" xfId="0" applyNumberFormat="1" applyFill="1" applyBorder="1" applyAlignment="1">
      <alignment horizontal="left" vertical="center"/>
    </xf>
    <xf numFmtId="0" fontId="0" fillId="5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/>
    </xf>
    <xf numFmtId="0" fontId="39" fillId="5" borderId="24" xfId="0" applyFont="1" applyFill="1" applyBorder="1" applyAlignment="1">
      <alignment horizontal="left"/>
    </xf>
    <xf numFmtId="0" fontId="39" fillId="5" borderId="25" xfId="0" applyFont="1" applyFill="1" applyBorder="1" applyAlignment="1">
      <alignment horizontal="left"/>
    </xf>
    <xf numFmtId="0" fontId="39" fillId="5" borderId="26" xfId="0" applyFont="1" applyFill="1" applyBorder="1" applyAlignment="1">
      <alignment horizontal="left"/>
    </xf>
    <xf numFmtId="0" fontId="40" fillId="0" borderId="0" xfId="0" applyFont="1" applyAlignment="1">
      <alignment vertical="top"/>
    </xf>
    <xf numFmtId="0" fontId="40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ti&#353;ek/AppData/Local/Microsoft/Windows/INetCache/Content.Outlook/KZ433NL0/Rozpo&#269;et_IO-05_h&#345;i&#353;t&#2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ti&#353;ek/AppData/Local/Microsoft/Windows/INetCache/Content.Outlook/KZ433NL0/Rozpo&#269;et_IO-01_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4.004 01 Pol"/>
    </sheetNames>
    <definedNames>
      <definedName name="CisloStavby" refersTo="='Stavba'!$D$2" sheetId="1"/>
    </definedNames>
    <sheetDataSet>
      <sheetData sheetId="0" refreshError="1"/>
      <sheetData sheetId="1" refreshError="1">
        <row r="2">
          <cell r="D2" t="str">
            <v>0001</v>
          </cell>
          <cell r="E2" t="str">
            <v>AREÁL KUTNÁ HORA</v>
          </cell>
        </row>
        <row r="3">
          <cell r="D3" t="str">
            <v>IO-05</v>
          </cell>
          <cell r="E3" t="str">
            <v>IO-05 OSVĚTLENÍ VÍCEÚČELOVÉHO HŘIŠTĚ SO-05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4.004 01 Pol"/>
    </sheetNames>
    <definedNames>
      <definedName name="CisloStavby" refersTo="='Stavba'!$D$2" sheetId="1"/>
    </definedNames>
    <sheetDataSet>
      <sheetData sheetId="0" refreshError="1"/>
      <sheetData sheetId="1" refreshError="1">
        <row r="2">
          <cell r="D2" t="str">
            <v>0001</v>
          </cell>
          <cell r="E2" t="str">
            <v>AREÁL KUTNÁ HORA</v>
          </cell>
        </row>
        <row r="3">
          <cell r="E3" t="str">
            <v>IO-01 VEŘEJNÉ OSVĚTLENÍ</v>
          </cell>
        </row>
        <row r="4">
          <cell r="E4" t="str">
            <v>projektový rozpočet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7" customHeight="1">
      <c r="AR2" s="237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253" t="s">
        <v>13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19"/>
      <c r="BS5" s="16" t="s">
        <v>6</v>
      </c>
    </row>
    <row r="6" spans="1:74" ht="37" customHeight="1">
      <c r="B6" s="19"/>
      <c r="D6" s="24" t="s">
        <v>14</v>
      </c>
      <c r="K6" s="254" t="s">
        <v>15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5" customHeight="1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ht="7" customHeight="1">
      <c r="B12" s="19"/>
      <c r="AR12" s="19"/>
      <c r="BS12" s="16" t="s">
        <v>6</v>
      </c>
    </row>
    <row r="13" spans="1:74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5">
      <c r="B14" s="19"/>
      <c r="E14" s="23" t="s">
        <v>27</v>
      </c>
      <c r="AK14" s="25" t="s">
        <v>25</v>
      </c>
      <c r="AN14" s="23" t="s">
        <v>1</v>
      </c>
      <c r="AR14" s="19"/>
      <c r="BS14" s="16" t="s">
        <v>6</v>
      </c>
    </row>
    <row r="15" spans="1:74" ht="7" customHeight="1">
      <c r="B15" s="19"/>
      <c r="AR15" s="19"/>
      <c r="BS15" s="16" t="s">
        <v>3</v>
      </c>
    </row>
    <row r="16" spans="1:74" ht="12" customHeight="1">
      <c r="B16" s="19"/>
      <c r="D16" s="25" t="s">
        <v>28</v>
      </c>
      <c r="AK16" s="25" t="s">
        <v>23</v>
      </c>
      <c r="AN16" s="23" t="s">
        <v>1</v>
      </c>
      <c r="AR16" s="19"/>
      <c r="BS16" s="16" t="s">
        <v>3</v>
      </c>
    </row>
    <row r="17" spans="2:71" ht="18.5" customHeight="1">
      <c r="B17" s="19"/>
      <c r="E17" s="23" t="s">
        <v>29</v>
      </c>
      <c r="AK17" s="25" t="s">
        <v>25</v>
      </c>
      <c r="AN17" s="23" t="s">
        <v>1</v>
      </c>
      <c r="AR17" s="19"/>
      <c r="BS17" s="16" t="s">
        <v>30</v>
      </c>
    </row>
    <row r="18" spans="2:71" ht="7" customHeight="1">
      <c r="B18" s="19"/>
      <c r="AR18" s="19"/>
      <c r="BS18" s="16" t="s">
        <v>6</v>
      </c>
    </row>
    <row r="19" spans="2:71" ht="12" customHeight="1">
      <c r="B19" s="19"/>
      <c r="D19" s="25" t="s">
        <v>31</v>
      </c>
      <c r="AK19" s="25" t="s">
        <v>23</v>
      </c>
      <c r="AN19" s="23" t="s">
        <v>1</v>
      </c>
      <c r="AR19" s="19"/>
      <c r="BS19" s="16" t="s">
        <v>6</v>
      </c>
    </row>
    <row r="20" spans="2:71" ht="18.5" customHeight="1">
      <c r="B20" s="19"/>
      <c r="E20" s="23" t="s">
        <v>32</v>
      </c>
      <c r="AK20" s="25" t="s">
        <v>25</v>
      </c>
      <c r="AN20" s="23" t="s">
        <v>1</v>
      </c>
      <c r="AR20" s="19"/>
      <c r="BS20" s="16" t="s">
        <v>30</v>
      </c>
    </row>
    <row r="21" spans="2:71" ht="7" customHeight="1">
      <c r="B21" s="19"/>
      <c r="AR21" s="19"/>
    </row>
    <row r="22" spans="2:71" ht="12" customHeight="1">
      <c r="B22" s="19"/>
      <c r="D22" s="25" t="s">
        <v>33</v>
      </c>
      <c r="AR22" s="19"/>
    </row>
    <row r="23" spans="2:71" ht="16.5" customHeight="1">
      <c r="B23" s="19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R23" s="19"/>
    </row>
    <row r="24" spans="2:71" ht="7" customHeight="1">
      <c r="B24" s="19"/>
      <c r="AR24" s="19"/>
    </row>
    <row r="25" spans="2:71" ht="7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6">
        <f>ROUND(AG94,2)</f>
        <v>0</v>
      </c>
      <c r="AL26" s="257"/>
      <c r="AM26" s="257"/>
      <c r="AN26" s="257"/>
      <c r="AO26" s="257"/>
      <c r="AR26" s="28"/>
    </row>
    <row r="27" spans="2:71" s="1" customFormat="1" ht="7" customHeight="1">
      <c r="B27" s="28"/>
      <c r="AR27" s="28"/>
    </row>
    <row r="28" spans="2:71" s="1" customFormat="1" ht="12.5">
      <c r="B28" s="28"/>
      <c r="L28" s="258" t="s">
        <v>35</v>
      </c>
      <c r="M28" s="258"/>
      <c r="N28" s="258"/>
      <c r="O28" s="258"/>
      <c r="P28" s="258"/>
      <c r="W28" s="258" t="s">
        <v>36</v>
      </c>
      <c r="X28" s="258"/>
      <c r="Y28" s="258"/>
      <c r="Z28" s="258"/>
      <c r="AA28" s="258"/>
      <c r="AB28" s="258"/>
      <c r="AC28" s="258"/>
      <c r="AD28" s="258"/>
      <c r="AE28" s="258"/>
      <c r="AK28" s="258" t="s">
        <v>37</v>
      </c>
      <c r="AL28" s="258"/>
      <c r="AM28" s="258"/>
      <c r="AN28" s="258"/>
      <c r="AO28" s="258"/>
      <c r="AR28" s="28"/>
    </row>
    <row r="29" spans="2:71" s="2" customFormat="1" ht="14.4" customHeight="1">
      <c r="B29" s="32"/>
      <c r="D29" s="25" t="s">
        <v>38</v>
      </c>
      <c r="F29" s="25" t="s">
        <v>39</v>
      </c>
      <c r="L29" s="244">
        <v>0.21</v>
      </c>
      <c r="M29" s="245"/>
      <c r="N29" s="245"/>
      <c r="O29" s="245"/>
      <c r="P29" s="245"/>
      <c r="W29" s="246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K29" s="246">
        <f>ROUND(AV94, 2)</f>
        <v>0</v>
      </c>
      <c r="AL29" s="245"/>
      <c r="AM29" s="245"/>
      <c r="AN29" s="245"/>
      <c r="AO29" s="245"/>
      <c r="AR29" s="32"/>
    </row>
    <row r="30" spans="2:71" s="2" customFormat="1" ht="14.4" customHeight="1">
      <c r="B30" s="32"/>
      <c r="F30" s="25" t="s">
        <v>40</v>
      </c>
      <c r="L30" s="244">
        <v>0.12</v>
      </c>
      <c r="M30" s="245"/>
      <c r="N30" s="245"/>
      <c r="O30" s="245"/>
      <c r="P30" s="245"/>
      <c r="W30" s="246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K30" s="246">
        <f>ROUND(AW94, 2)</f>
        <v>0</v>
      </c>
      <c r="AL30" s="245"/>
      <c r="AM30" s="245"/>
      <c r="AN30" s="245"/>
      <c r="AO30" s="245"/>
      <c r="AR30" s="32"/>
    </row>
    <row r="31" spans="2:71" s="2" customFormat="1" ht="14.4" hidden="1" customHeight="1">
      <c r="B31" s="32"/>
      <c r="F31" s="25" t="s">
        <v>41</v>
      </c>
      <c r="L31" s="244">
        <v>0.21</v>
      </c>
      <c r="M31" s="245"/>
      <c r="N31" s="245"/>
      <c r="O31" s="245"/>
      <c r="P31" s="245"/>
      <c r="W31" s="246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K31" s="246">
        <v>0</v>
      </c>
      <c r="AL31" s="245"/>
      <c r="AM31" s="245"/>
      <c r="AN31" s="245"/>
      <c r="AO31" s="245"/>
      <c r="AR31" s="32"/>
    </row>
    <row r="32" spans="2:71" s="2" customFormat="1" ht="14.4" hidden="1" customHeight="1">
      <c r="B32" s="32"/>
      <c r="F32" s="25" t="s">
        <v>42</v>
      </c>
      <c r="L32" s="244">
        <v>0.12</v>
      </c>
      <c r="M32" s="245"/>
      <c r="N32" s="245"/>
      <c r="O32" s="245"/>
      <c r="P32" s="245"/>
      <c r="W32" s="246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K32" s="246">
        <v>0</v>
      </c>
      <c r="AL32" s="245"/>
      <c r="AM32" s="245"/>
      <c r="AN32" s="245"/>
      <c r="AO32" s="245"/>
      <c r="AR32" s="32"/>
    </row>
    <row r="33" spans="2:44" s="2" customFormat="1" ht="14.4" hidden="1" customHeight="1">
      <c r="B33" s="32"/>
      <c r="F33" s="25" t="s">
        <v>43</v>
      </c>
      <c r="L33" s="244">
        <v>0</v>
      </c>
      <c r="M33" s="245"/>
      <c r="N33" s="245"/>
      <c r="O33" s="245"/>
      <c r="P33" s="245"/>
      <c r="W33" s="246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K33" s="246">
        <v>0</v>
      </c>
      <c r="AL33" s="245"/>
      <c r="AM33" s="245"/>
      <c r="AN33" s="245"/>
      <c r="AO33" s="245"/>
      <c r="AR33" s="32"/>
    </row>
    <row r="34" spans="2:44" s="1" customFormat="1" ht="7" customHeight="1">
      <c r="B34" s="28"/>
      <c r="AR34" s="28"/>
    </row>
    <row r="35" spans="2:44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250" t="s">
        <v>46</v>
      </c>
      <c r="Y35" s="248"/>
      <c r="Z35" s="248"/>
      <c r="AA35" s="248"/>
      <c r="AB35" s="248"/>
      <c r="AC35" s="35"/>
      <c r="AD35" s="35"/>
      <c r="AE35" s="35"/>
      <c r="AF35" s="35"/>
      <c r="AG35" s="35"/>
      <c r="AH35" s="35"/>
      <c r="AI35" s="35"/>
      <c r="AJ35" s="35"/>
      <c r="AK35" s="247">
        <f>SUM(AK26:AK33)</f>
        <v>0</v>
      </c>
      <c r="AL35" s="248"/>
      <c r="AM35" s="248"/>
      <c r="AN35" s="248"/>
      <c r="AO35" s="249"/>
      <c r="AP35" s="33"/>
      <c r="AQ35" s="33"/>
      <c r="AR35" s="28"/>
    </row>
    <row r="36" spans="2:44" s="1" customFormat="1" ht="7" customHeight="1">
      <c r="B36" s="28"/>
      <c r="AR36" s="28"/>
    </row>
    <row r="37" spans="2:44" s="1" customFormat="1" ht="14.4" customHeight="1">
      <c r="B37" s="28"/>
      <c r="AR37" s="28"/>
    </row>
    <row r="38" spans="2:44" ht="14.4" customHeight="1">
      <c r="B38" s="19"/>
      <c r="AR38" s="19"/>
    </row>
    <row r="39" spans="2:44" ht="14.4" customHeight="1">
      <c r="B39" s="19"/>
      <c r="AR39" s="19"/>
    </row>
    <row r="40" spans="2:44" ht="14.4" customHeight="1">
      <c r="B40" s="19"/>
      <c r="AR40" s="19"/>
    </row>
    <row r="41" spans="2:44" ht="14.4" customHeight="1">
      <c r="B41" s="19"/>
      <c r="AR41" s="19"/>
    </row>
    <row r="42" spans="2:44" ht="14.4" customHeight="1">
      <c r="B42" s="19"/>
      <c r="AR42" s="19"/>
    </row>
    <row r="43" spans="2:44" ht="14.4" customHeight="1">
      <c r="B43" s="19"/>
      <c r="AR43" s="19"/>
    </row>
    <row r="44" spans="2:44" ht="14.4" customHeight="1">
      <c r="B44" s="19"/>
      <c r="AR44" s="19"/>
    </row>
    <row r="45" spans="2:44" ht="14.4" customHeight="1">
      <c r="B45" s="19"/>
      <c r="AR45" s="19"/>
    </row>
    <row r="46" spans="2:44" ht="14.4" customHeight="1">
      <c r="B46" s="19"/>
      <c r="AR46" s="19"/>
    </row>
    <row r="47" spans="2:44" ht="14.4" customHeight="1">
      <c r="B47" s="19"/>
      <c r="AR47" s="19"/>
    </row>
    <row r="48" spans="2:44" ht="14.4" customHeight="1">
      <c r="B48" s="19"/>
      <c r="AR48" s="19"/>
    </row>
    <row r="49" spans="2:44" s="1" customFormat="1" ht="14.4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3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5" customHeight="1">
      <c r="B82" s="28"/>
      <c r="C82" s="20" t="s">
        <v>53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24-029-3</v>
      </c>
      <c r="AR84" s="44"/>
    </row>
    <row r="85" spans="1:91" s="4" customFormat="1" ht="37" customHeight="1">
      <c r="B85" s="45"/>
      <c r="C85" s="46" t="s">
        <v>14</v>
      </c>
      <c r="L85" s="259" t="str">
        <f>K6</f>
        <v>Revitalizace víceúčelového hřiště - 1.etapa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R85" s="45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>Hlouška, Kutná Hora</v>
      </c>
      <c r="AI87" s="25" t="s">
        <v>20</v>
      </c>
      <c r="AM87" s="241" t="str">
        <f>IF(AN8= "","",AN8)</f>
        <v>16. 1. 2025</v>
      </c>
      <c r="AN87" s="241"/>
      <c r="AR87" s="28"/>
    </row>
    <row r="88" spans="1:91" s="1" customFormat="1" ht="7" customHeight="1">
      <c r="B88" s="28"/>
      <c r="AR88" s="28"/>
    </row>
    <row r="89" spans="1:91" s="1" customFormat="1" ht="15.15" customHeight="1">
      <c r="B89" s="28"/>
      <c r="C89" s="25" t="s">
        <v>22</v>
      </c>
      <c r="L89" s="3" t="str">
        <f>IF(E11= "","",E11)</f>
        <v>Město Kutná Hora</v>
      </c>
      <c r="AI89" s="25" t="s">
        <v>28</v>
      </c>
      <c r="AM89" s="242" t="str">
        <f>IF(E17="","",E17)</f>
        <v>Sportovní projekty s.r.o.</v>
      </c>
      <c r="AN89" s="243"/>
      <c r="AO89" s="243"/>
      <c r="AP89" s="243"/>
      <c r="AR89" s="28"/>
      <c r="AS89" s="233" t="s">
        <v>54</v>
      </c>
      <c r="AT89" s="23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8"/>
      <c r="C90" s="25" t="s">
        <v>26</v>
      </c>
      <c r="L90" s="3" t="str">
        <f>IF(E14="","",E14)</f>
        <v xml:space="preserve"> </v>
      </c>
      <c r="AI90" s="25" t="s">
        <v>31</v>
      </c>
      <c r="AM90" s="242" t="str">
        <f>IF(E20="","",E20)</f>
        <v>F.Pecka</v>
      </c>
      <c r="AN90" s="243"/>
      <c r="AO90" s="243"/>
      <c r="AP90" s="243"/>
      <c r="AR90" s="28"/>
      <c r="AS90" s="235"/>
      <c r="AT90" s="236"/>
      <c r="BD90" s="52"/>
    </row>
    <row r="91" spans="1:91" s="1" customFormat="1" ht="10.75" customHeight="1">
      <c r="B91" s="28"/>
      <c r="AR91" s="28"/>
      <c r="AS91" s="235"/>
      <c r="AT91" s="236"/>
      <c r="BD91" s="52"/>
    </row>
    <row r="92" spans="1:91" s="1" customFormat="1" ht="29.25" customHeight="1">
      <c r="B92" s="28"/>
      <c r="C92" s="263" t="s">
        <v>55</v>
      </c>
      <c r="D92" s="240"/>
      <c r="E92" s="240"/>
      <c r="F92" s="240"/>
      <c r="G92" s="240"/>
      <c r="H92" s="53"/>
      <c r="I92" s="261" t="s">
        <v>56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9" t="s">
        <v>57</v>
      </c>
      <c r="AH92" s="240"/>
      <c r="AI92" s="240"/>
      <c r="AJ92" s="240"/>
      <c r="AK92" s="240"/>
      <c r="AL92" s="240"/>
      <c r="AM92" s="240"/>
      <c r="AN92" s="261" t="s">
        <v>58</v>
      </c>
      <c r="AO92" s="240"/>
      <c r="AP92" s="262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1" s="1" customFormat="1" ht="10.7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52">
        <f>ROUND(SUM(AG95:AG110),2)</f>
        <v>0</v>
      </c>
      <c r="AH94" s="252"/>
      <c r="AI94" s="252"/>
      <c r="AJ94" s="252"/>
      <c r="AK94" s="252"/>
      <c r="AL94" s="252"/>
      <c r="AM94" s="252"/>
      <c r="AN94" s="232">
        <f t="shared" ref="AN94:AN110" si="0">SUM(AG94,AT94)</f>
        <v>0</v>
      </c>
      <c r="AO94" s="232"/>
      <c r="AP94" s="232"/>
      <c r="AQ94" s="63" t="s">
        <v>1</v>
      </c>
      <c r="AR94" s="59"/>
      <c r="AS94" s="64">
        <f>ROUND(SUM(AS95:AS110),2)</f>
        <v>0</v>
      </c>
      <c r="AT94" s="65">
        <f t="shared" ref="AT94:AT110" si="1">ROUND(SUM(AV94:AW94),2)</f>
        <v>0</v>
      </c>
      <c r="AU94" s="66">
        <f>ROUND(SUM(AU95:AU110),5)</f>
        <v>10826.23638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ROUND(SUM(AZ95:AZ110),2)</f>
        <v>0</v>
      </c>
      <c r="BA94" s="65">
        <f>ROUND(SUM(BA95:BA110),2)</f>
        <v>0</v>
      </c>
      <c r="BB94" s="65">
        <f>ROUND(SUM(BB95:BB110),2)</f>
        <v>0</v>
      </c>
      <c r="BC94" s="65">
        <f>ROUND(SUM(BC95:BC110),2)</f>
        <v>0</v>
      </c>
      <c r="BD94" s="67">
        <f>ROUND(SUM(BD95:BD110),2)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1:91" s="6" customFormat="1" ht="16.5" customHeight="1">
      <c r="A95" s="70" t="s">
        <v>78</v>
      </c>
      <c r="B95" s="71"/>
      <c r="C95" s="72"/>
      <c r="D95" s="251" t="s">
        <v>79</v>
      </c>
      <c r="E95" s="251"/>
      <c r="F95" s="251"/>
      <c r="G95" s="251"/>
      <c r="H95" s="251"/>
      <c r="I95" s="73"/>
      <c r="J95" s="251" t="s">
        <v>80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30">
        <f>'SO-01 - HTÚ a bourací práce'!J30</f>
        <v>0</v>
      </c>
      <c r="AH95" s="231"/>
      <c r="AI95" s="231"/>
      <c r="AJ95" s="231"/>
      <c r="AK95" s="231"/>
      <c r="AL95" s="231"/>
      <c r="AM95" s="231"/>
      <c r="AN95" s="230">
        <f t="shared" si="0"/>
        <v>0</v>
      </c>
      <c r="AO95" s="231"/>
      <c r="AP95" s="231"/>
      <c r="AQ95" s="74" t="s">
        <v>81</v>
      </c>
      <c r="AR95" s="71"/>
      <c r="AS95" s="75">
        <v>0</v>
      </c>
      <c r="AT95" s="76">
        <f t="shared" si="1"/>
        <v>0</v>
      </c>
      <c r="AU95" s="77">
        <f>'SO-01 - HTÚ a bourací práce'!P125</f>
        <v>1684.6141259999999</v>
      </c>
      <c r="AV95" s="76">
        <f>'SO-01 - HTÚ a bourací práce'!J33</f>
        <v>0</v>
      </c>
      <c r="AW95" s="76">
        <f>'SO-01 - HTÚ a bourací práce'!J34</f>
        <v>0</v>
      </c>
      <c r="AX95" s="76">
        <f>'SO-01 - HTÚ a bourací práce'!J35</f>
        <v>0</v>
      </c>
      <c r="AY95" s="76">
        <f>'SO-01 - HTÚ a bourací práce'!J36</f>
        <v>0</v>
      </c>
      <c r="AZ95" s="76">
        <f>'SO-01 - HTÚ a bourací práce'!F33</f>
        <v>0</v>
      </c>
      <c r="BA95" s="76">
        <f>'SO-01 - HTÚ a bourací práce'!F34</f>
        <v>0</v>
      </c>
      <c r="BB95" s="76">
        <f>'SO-01 - HTÚ a bourací práce'!F35</f>
        <v>0</v>
      </c>
      <c r="BC95" s="76">
        <f>'SO-01 - HTÚ a bourací práce'!F36</f>
        <v>0</v>
      </c>
      <c r="BD95" s="78">
        <f>'SO-01 - HTÚ a bourací práce'!F37</f>
        <v>0</v>
      </c>
      <c r="BT95" s="79" t="s">
        <v>82</v>
      </c>
      <c r="BV95" s="79" t="s">
        <v>76</v>
      </c>
      <c r="BW95" s="79" t="s">
        <v>83</v>
      </c>
      <c r="BX95" s="79" t="s">
        <v>4</v>
      </c>
      <c r="CL95" s="79" t="s">
        <v>1</v>
      </c>
      <c r="CM95" s="79" t="s">
        <v>84</v>
      </c>
    </row>
    <row r="96" spans="1:91" s="6" customFormat="1" ht="16.5" customHeight="1">
      <c r="A96" s="70" t="s">
        <v>78</v>
      </c>
      <c r="B96" s="71"/>
      <c r="C96" s="72"/>
      <c r="D96" s="251" t="s">
        <v>85</v>
      </c>
      <c r="E96" s="251"/>
      <c r="F96" s="251"/>
      <c r="G96" s="251"/>
      <c r="H96" s="251"/>
      <c r="I96" s="73"/>
      <c r="J96" s="251" t="s">
        <v>86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30">
        <f>'SO-02 - Atletický ovál'!J30</f>
        <v>0</v>
      </c>
      <c r="AH96" s="231"/>
      <c r="AI96" s="231"/>
      <c r="AJ96" s="231"/>
      <c r="AK96" s="231"/>
      <c r="AL96" s="231"/>
      <c r="AM96" s="231"/>
      <c r="AN96" s="230">
        <f t="shared" si="0"/>
        <v>0</v>
      </c>
      <c r="AO96" s="231"/>
      <c r="AP96" s="231"/>
      <c r="AQ96" s="74" t="s">
        <v>81</v>
      </c>
      <c r="AR96" s="71"/>
      <c r="AS96" s="75">
        <v>0</v>
      </c>
      <c r="AT96" s="76">
        <f t="shared" si="1"/>
        <v>0</v>
      </c>
      <c r="AU96" s="77">
        <f>'SO-02 - Atletický ovál'!P132</f>
        <v>1525.2060669999998</v>
      </c>
      <c r="AV96" s="76">
        <f>'SO-02 - Atletický ovál'!J33</f>
        <v>0</v>
      </c>
      <c r="AW96" s="76">
        <f>'SO-02 - Atletický ovál'!J34</f>
        <v>0</v>
      </c>
      <c r="AX96" s="76">
        <f>'SO-02 - Atletický ovál'!J35</f>
        <v>0</v>
      </c>
      <c r="AY96" s="76">
        <f>'SO-02 - Atletický ovál'!J36</f>
        <v>0</v>
      </c>
      <c r="AZ96" s="76">
        <f>'SO-02 - Atletický ovál'!F33</f>
        <v>0</v>
      </c>
      <c r="BA96" s="76">
        <f>'SO-02 - Atletický ovál'!F34</f>
        <v>0</v>
      </c>
      <c r="BB96" s="76">
        <f>'SO-02 - Atletický ovál'!F35</f>
        <v>0</v>
      </c>
      <c r="BC96" s="76">
        <f>'SO-02 - Atletický ovál'!F36</f>
        <v>0</v>
      </c>
      <c r="BD96" s="78">
        <f>'SO-02 - Atletický ovál'!F37</f>
        <v>0</v>
      </c>
      <c r="BT96" s="79" t="s">
        <v>82</v>
      </c>
      <c r="BV96" s="79" t="s">
        <v>76</v>
      </c>
      <c r="BW96" s="79" t="s">
        <v>87</v>
      </c>
      <c r="BX96" s="79" t="s">
        <v>4</v>
      </c>
      <c r="CL96" s="79" t="s">
        <v>1</v>
      </c>
      <c r="CM96" s="79" t="s">
        <v>84</v>
      </c>
    </row>
    <row r="97" spans="1:91" s="6" customFormat="1" ht="16.5" customHeight="1">
      <c r="A97" s="70" t="s">
        <v>78</v>
      </c>
      <c r="B97" s="71"/>
      <c r="C97" s="72"/>
      <c r="D97" s="251" t="s">
        <v>88</v>
      </c>
      <c r="E97" s="251"/>
      <c r="F97" s="251"/>
      <c r="G97" s="251"/>
      <c r="H97" s="251"/>
      <c r="I97" s="73"/>
      <c r="J97" s="251" t="s">
        <v>89</v>
      </c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30">
        <f>'SO-03 - In-line okruh'!J30</f>
        <v>0</v>
      </c>
      <c r="AH97" s="231"/>
      <c r="AI97" s="231"/>
      <c r="AJ97" s="231"/>
      <c r="AK97" s="231"/>
      <c r="AL97" s="231"/>
      <c r="AM97" s="231"/>
      <c r="AN97" s="230">
        <f t="shared" si="0"/>
        <v>0</v>
      </c>
      <c r="AO97" s="231"/>
      <c r="AP97" s="231"/>
      <c r="AQ97" s="74" t="s">
        <v>81</v>
      </c>
      <c r="AR97" s="71"/>
      <c r="AS97" s="75">
        <v>0</v>
      </c>
      <c r="AT97" s="76">
        <f t="shared" si="1"/>
        <v>0</v>
      </c>
      <c r="AU97" s="77">
        <f>'SO-03 - In-line okruh'!P128</f>
        <v>777.04436199999998</v>
      </c>
      <c r="AV97" s="76">
        <f>'SO-03 - In-line okruh'!J33</f>
        <v>0</v>
      </c>
      <c r="AW97" s="76">
        <f>'SO-03 - In-line okruh'!J34</f>
        <v>0</v>
      </c>
      <c r="AX97" s="76">
        <f>'SO-03 - In-line okruh'!J35</f>
        <v>0</v>
      </c>
      <c r="AY97" s="76">
        <f>'SO-03 - In-line okruh'!J36</f>
        <v>0</v>
      </c>
      <c r="AZ97" s="76">
        <f>'SO-03 - In-line okruh'!F33</f>
        <v>0</v>
      </c>
      <c r="BA97" s="76">
        <f>'SO-03 - In-line okruh'!F34</f>
        <v>0</v>
      </c>
      <c r="BB97" s="76">
        <f>'SO-03 - In-line okruh'!F35</f>
        <v>0</v>
      </c>
      <c r="BC97" s="76">
        <f>'SO-03 - In-line okruh'!F36</f>
        <v>0</v>
      </c>
      <c r="BD97" s="78">
        <f>'SO-03 - In-line okruh'!F37</f>
        <v>0</v>
      </c>
      <c r="BT97" s="79" t="s">
        <v>82</v>
      </c>
      <c r="BV97" s="79" t="s">
        <v>76</v>
      </c>
      <c r="BW97" s="79" t="s">
        <v>90</v>
      </c>
      <c r="BX97" s="79" t="s">
        <v>4</v>
      </c>
      <c r="CL97" s="79" t="s">
        <v>1</v>
      </c>
      <c r="CM97" s="79" t="s">
        <v>84</v>
      </c>
    </row>
    <row r="98" spans="1:91" s="6" customFormat="1" ht="16.5" customHeight="1">
      <c r="A98" s="70" t="s">
        <v>78</v>
      </c>
      <c r="B98" s="71"/>
      <c r="C98" s="72"/>
      <c r="D98" s="251" t="s">
        <v>91</v>
      </c>
      <c r="E98" s="251"/>
      <c r="F98" s="251"/>
      <c r="G98" s="251"/>
      <c r="H98" s="251"/>
      <c r="I98" s="73"/>
      <c r="J98" s="251" t="s">
        <v>92</v>
      </c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30">
        <f>'SO-04 - Pumptrack'!J30</f>
        <v>0</v>
      </c>
      <c r="AH98" s="231"/>
      <c r="AI98" s="231"/>
      <c r="AJ98" s="231"/>
      <c r="AK98" s="231"/>
      <c r="AL98" s="231"/>
      <c r="AM98" s="231"/>
      <c r="AN98" s="230">
        <f t="shared" si="0"/>
        <v>0</v>
      </c>
      <c r="AO98" s="231"/>
      <c r="AP98" s="231"/>
      <c r="AQ98" s="74" t="s">
        <v>81</v>
      </c>
      <c r="AR98" s="71"/>
      <c r="AS98" s="75">
        <v>0</v>
      </c>
      <c r="AT98" s="76">
        <f t="shared" si="1"/>
        <v>0</v>
      </c>
      <c r="AU98" s="77">
        <f>'SO-04 - Pumptrack'!P127</f>
        <v>110.88077800000002</v>
      </c>
      <c r="AV98" s="76">
        <f>'SO-04 - Pumptrack'!J33</f>
        <v>0</v>
      </c>
      <c r="AW98" s="76">
        <f>'SO-04 - Pumptrack'!J34</f>
        <v>0</v>
      </c>
      <c r="AX98" s="76">
        <f>'SO-04 - Pumptrack'!J35</f>
        <v>0</v>
      </c>
      <c r="AY98" s="76">
        <f>'SO-04 - Pumptrack'!J36</f>
        <v>0</v>
      </c>
      <c r="AZ98" s="76">
        <f>'SO-04 - Pumptrack'!F33</f>
        <v>0</v>
      </c>
      <c r="BA98" s="76">
        <f>'SO-04 - Pumptrack'!F34</f>
        <v>0</v>
      </c>
      <c r="BB98" s="76">
        <f>'SO-04 - Pumptrack'!F35</f>
        <v>0</v>
      </c>
      <c r="BC98" s="76">
        <f>'SO-04 - Pumptrack'!F36</f>
        <v>0</v>
      </c>
      <c r="BD98" s="78">
        <f>'SO-04 - Pumptrack'!F37</f>
        <v>0</v>
      </c>
      <c r="BT98" s="79" t="s">
        <v>82</v>
      </c>
      <c r="BV98" s="79" t="s">
        <v>76</v>
      </c>
      <c r="BW98" s="79" t="s">
        <v>93</v>
      </c>
      <c r="BX98" s="79" t="s">
        <v>4</v>
      </c>
      <c r="CL98" s="79" t="s">
        <v>1</v>
      </c>
      <c r="CM98" s="79" t="s">
        <v>84</v>
      </c>
    </row>
    <row r="99" spans="1:91" s="6" customFormat="1" ht="16.5" customHeight="1">
      <c r="A99" s="70" t="s">
        <v>78</v>
      </c>
      <c r="B99" s="71"/>
      <c r="C99" s="72"/>
      <c r="D99" s="251" t="s">
        <v>94</v>
      </c>
      <c r="E99" s="251"/>
      <c r="F99" s="251"/>
      <c r="G99" s="251"/>
      <c r="H99" s="251"/>
      <c r="I99" s="73"/>
      <c r="J99" s="251" t="s">
        <v>95</v>
      </c>
      <c r="K99" s="251"/>
      <c r="L99" s="251"/>
      <c r="M99" s="251"/>
      <c r="N99" s="251"/>
      <c r="O99" s="251"/>
      <c r="P99" s="251"/>
      <c r="Q99" s="251"/>
      <c r="R99" s="251"/>
      <c r="S99" s="251"/>
      <c r="T99" s="251"/>
      <c r="U99" s="251"/>
      <c r="V99" s="251"/>
      <c r="W99" s="251"/>
      <c r="X99" s="251"/>
      <c r="Y99" s="251"/>
      <c r="Z99" s="251"/>
      <c r="AA99" s="251"/>
      <c r="AB99" s="251"/>
      <c r="AC99" s="251"/>
      <c r="AD99" s="251"/>
      <c r="AE99" s="251"/>
      <c r="AF99" s="251"/>
      <c r="AG99" s="230">
        <f>'SO-05a - Víceúčelové hřiště'!J30</f>
        <v>0</v>
      </c>
      <c r="AH99" s="231"/>
      <c r="AI99" s="231"/>
      <c r="AJ99" s="231"/>
      <c r="AK99" s="231"/>
      <c r="AL99" s="231"/>
      <c r="AM99" s="231"/>
      <c r="AN99" s="230">
        <f t="shared" si="0"/>
        <v>0</v>
      </c>
      <c r="AO99" s="231"/>
      <c r="AP99" s="231"/>
      <c r="AQ99" s="74" t="s">
        <v>81</v>
      </c>
      <c r="AR99" s="71"/>
      <c r="AS99" s="75">
        <v>0</v>
      </c>
      <c r="AT99" s="76">
        <f t="shared" si="1"/>
        <v>0</v>
      </c>
      <c r="AU99" s="77">
        <f>'SO-05a - Víceúčelové hřiště'!P132</f>
        <v>412.03504500000003</v>
      </c>
      <c r="AV99" s="76">
        <f>'SO-05a - Víceúčelové hřiště'!J33</f>
        <v>0</v>
      </c>
      <c r="AW99" s="76">
        <f>'SO-05a - Víceúčelové hřiště'!J34</f>
        <v>0</v>
      </c>
      <c r="AX99" s="76">
        <f>'SO-05a - Víceúčelové hřiště'!J35</f>
        <v>0</v>
      </c>
      <c r="AY99" s="76">
        <f>'SO-05a - Víceúčelové hřiště'!J36</f>
        <v>0</v>
      </c>
      <c r="AZ99" s="76">
        <f>'SO-05a - Víceúčelové hřiště'!F33</f>
        <v>0</v>
      </c>
      <c r="BA99" s="76">
        <f>'SO-05a - Víceúčelové hřiště'!F34</f>
        <v>0</v>
      </c>
      <c r="BB99" s="76">
        <f>'SO-05a - Víceúčelové hřiště'!F35</f>
        <v>0</v>
      </c>
      <c r="BC99" s="76">
        <f>'SO-05a - Víceúčelové hřiště'!F36</f>
        <v>0</v>
      </c>
      <c r="BD99" s="78">
        <f>'SO-05a - Víceúčelové hřiště'!F37</f>
        <v>0</v>
      </c>
      <c r="BT99" s="79" t="s">
        <v>82</v>
      </c>
      <c r="BV99" s="79" t="s">
        <v>76</v>
      </c>
      <c r="BW99" s="79" t="s">
        <v>96</v>
      </c>
      <c r="BX99" s="79" t="s">
        <v>4</v>
      </c>
      <c r="CL99" s="79" t="s">
        <v>1</v>
      </c>
      <c r="CM99" s="79" t="s">
        <v>84</v>
      </c>
    </row>
    <row r="100" spans="1:91" s="6" customFormat="1" ht="16.5" customHeight="1">
      <c r="A100" s="70" t="s">
        <v>78</v>
      </c>
      <c r="B100" s="71"/>
      <c r="C100" s="72"/>
      <c r="D100" s="251" t="s">
        <v>97</v>
      </c>
      <c r="E100" s="251"/>
      <c r="F100" s="251"/>
      <c r="G100" s="251"/>
      <c r="H100" s="251"/>
      <c r="I100" s="73"/>
      <c r="J100" s="251" t="s">
        <v>95</v>
      </c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51"/>
      <c r="AG100" s="230">
        <f>'SO-05b - Víceúčelové hřiště'!J30</f>
        <v>0</v>
      </c>
      <c r="AH100" s="231"/>
      <c r="AI100" s="231"/>
      <c r="AJ100" s="231"/>
      <c r="AK100" s="231"/>
      <c r="AL100" s="231"/>
      <c r="AM100" s="231"/>
      <c r="AN100" s="230">
        <f t="shared" si="0"/>
        <v>0</v>
      </c>
      <c r="AO100" s="231"/>
      <c r="AP100" s="231"/>
      <c r="AQ100" s="74" t="s">
        <v>81</v>
      </c>
      <c r="AR100" s="71"/>
      <c r="AS100" s="75">
        <v>0</v>
      </c>
      <c r="AT100" s="76">
        <f t="shared" si="1"/>
        <v>0</v>
      </c>
      <c r="AU100" s="77">
        <f>'SO-05b - Víceúčelové hřiště'!P131</f>
        <v>138.85218800000001</v>
      </c>
      <c r="AV100" s="76">
        <f>'SO-05b - Víceúčelové hřiště'!J33</f>
        <v>0</v>
      </c>
      <c r="AW100" s="76">
        <f>'SO-05b - Víceúčelové hřiště'!J34</f>
        <v>0</v>
      </c>
      <c r="AX100" s="76">
        <f>'SO-05b - Víceúčelové hřiště'!J35</f>
        <v>0</v>
      </c>
      <c r="AY100" s="76">
        <f>'SO-05b - Víceúčelové hřiště'!J36</f>
        <v>0</v>
      </c>
      <c r="AZ100" s="76">
        <f>'SO-05b - Víceúčelové hřiště'!F33</f>
        <v>0</v>
      </c>
      <c r="BA100" s="76">
        <f>'SO-05b - Víceúčelové hřiště'!F34</f>
        <v>0</v>
      </c>
      <c r="BB100" s="76">
        <f>'SO-05b - Víceúčelové hřiště'!F35</f>
        <v>0</v>
      </c>
      <c r="BC100" s="76">
        <f>'SO-05b - Víceúčelové hřiště'!F36</f>
        <v>0</v>
      </c>
      <c r="BD100" s="78">
        <f>'SO-05b - Víceúčelové hřiště'!F37</f>
        <v>0</v>
      </c>
      <c r="BT100" s="79" t="s">
        <v>82</v>
      </c>
      <c r="BV100" s="79" t="s">
        <v>76</v>
      </c>
      <c r="BW100" s="79" t="s">
        <v>98</v>
      </c>
      <c r="BX100" s="79" t="s">
        <v>4</v>
      </c>
      <c r="CL100" s="79" t="s">
        <v>1</v>
      </c>
      <c r="CM100" s="79" t="s">
        <v>84</v>
      </c>
    </row>
    <row r="101" spans="1:91" s="6" customFormat="1" ht="16.5" customHeight="1">
      <c r="A101" s="70" t="s">
        <v>78</v>
      </c>
      <c r="B101" s="71"/>
      <c r="C101" s="72"/>
      <c r="D101" s="251" t="s">
        <v>99</v>
      </c>
      <c r="E101" s="251"/>
      <c r="F101" s="251"/>
      <c r="G101" s="251"/>
      <c r="H101" s="251"/>
      <c r="I101" s="73"/>
      <c r="J101" s="251" t="s">
        <v>100</v>
      </c>
      <c r="K101" s="251"/>
      <c r="L101" s="251"/>
      <c r="M101" s="251"/>
      <c r="N101" s="251"/>
      <c r="O101" s="251"/>
      <c r="P101" s="251"/>
      <c r="Q101" s="251"/>
      <c r="R101" s="251"/>
      <c r="S101" s="251"/>
      <c r="T101" s="251"/>
      <c r="U101" s="251"/>
      <c r="V101" s="251"/>
      <c r="W101" s="251"/>
      <c r="X101" s="251"/>
      <c r="Y101" s="251"/>
      <c r="Z101" s="251"/>
      <c r="AA101" s="251"/>
      <c r="AB101" s="251"/>
      <c r="AC101" s="251"/>
      <c r="AD101" s="251"/>
      <c r="AE101" s="251"/>
      <c r="AF101" s="251"/>
      <c r="AG101" s="230">
        <f>'SO-06 - Vsakovací objekt'!J30</f>
        <v>0</v>
      </c>
      <c r="AH101" s="231"/>
      <c r="AI101" s="231"/>
      <c r="AJ101" s="231"/>
      <c r="AK101" s="231"/>
      <c r="AL101" s="231"/>
      <c r="AM101" s="231"/>
      <c r="AN101" s="230">
        <f t="shared" si="0"/>
        <v>0</v>
      </c>
      <c r="AO101" s="231"/>
      <c r="AP101" s="231"/>
      <c r="AQ101" s="74" t="s">
        <v>81</v>
      </c>
      <c r="AR101" s="71"/>
      <c r="AS101" s="75">
        <v>0</v>
      </c>
      <c r="AT101" s="76">
        <f t="shared" si="1"/>
        <v>0</v>
      </c>
      <c r="AU101" s="77">
        <f>'SO-06 - Vsakovací objekt'!P126</f>
        <v>181.048451</v>
      </c>
      <c r="AV101" s="76">
        <f>'SO-06 - Vsakovací objekt'!J33</f>
        <v>0</v>
      </c>
      <c r="AW101" s="76">
        <f>'SO-06 - Vsakovací objekt'!J34</f>
        <v>0</v>
      </c>
      <c r="AX101" s="76">
        <f>'SO-06 - Vsakovací objekt'!J35</f>
        <v>0</v>
      </c>
      <c r="AY101" s="76">
        <f>'SO-06 - Vsakovací objekt'!J36</f>
        <v>0</v>
      </c>
      <c r="AZ101" s="76">
        <f>'SO-06 - Vsakovací objekt'!F33</f>
        <v>0</v>
      </c>
      <c r="BA101" s="76">
        <f>'SO-06 - Vsakovací objekt'!F34</f>
        <v>0</v>
      </c>
      <c r="BB101" s="76">
        <f>'SO-06 - Vsakovací objekt'!F35</f>
        <v>0</v>
      </c>
      <c r="BC101" s="76">
        <f>'SO-06 - Vsakovací objekt'!F36</f>
        <v>0</v>
      </c>
      <c r="BD101" s="78">
        <f>'SO-06 - Vsakovací objekt'!F37</f>
        <v>0</v>
      </c>
      <c r="BT101" s="79" t="s">
        <v>82</v>
      </c>
      <c r="BV101" s="79" t="s">
        <v>76</v>
      </c>
      <c r="BW101" s="79" t="s">
        <v>101</v>
      </c>
      <c r="BX101" s="79" t="s">
        <v>4</v>
      </c>
      <c r="CL101" s="79" t="s">
        <v>1</v>
      </c>
      <c r="CM101" s="79" t="s">
        <v>84</v>
      </c>
    </row>
    <row r="102" spans="1:91" s="6" customFormat="1" ht="16.5" customHeight="1">
      <c r="A102" s="70" t="s">
        <v>78</v>
      </c>
      <c r="B102" s="71"/>
      <c r="C102" s="72"/>
      <c r="D102" s="251" t="s">
        <v>102</v>
      </c>
      <c r="E102" s="251"/>
      <c r="F102" s="251"/>
      <c r="G102" s="251"/>
      <c r="H102" s="251"/>
      <c r="I102" s="73"/>
      <c r="J102" s="251" t="s">
        <v>103</v>
      </c>
      <c r="K102" s="251"/>
      <c r="L102" s="251"/>
      <c r="M102" s="251"/>
      <c r="N102" s="251"/>
      <c r="O102" s="251"/>
      <c r="P102" s="251"/>
      <c r="Q102" s="251"/>
      <c r="R102" s="251"/>
      <c r="S102" s="251"/>
      <c r="T102" s="251"/>
      <c r="U102" s="251"/>
      <c r="V102" s="251"/>
      <c r="W102" s="251"/>
      <c r="X102" s="251"/>
      <c r="Y102" s="251"/>
      <c r="Z102" s="251"/>
      <c r="AA102" s="251"/>
      <c r="AB102" s="251"/>
      <c r="AC102" s="251"/>
      <c r="AD102" s="251"/>
      <c r="AE102" s="251"/>
      <c r="AF102" s="251"/>
      <c r="AG102" s="230">
        <f>'SO-07 - Umělý kopec'!J30</f>
        <v>0</v>
      </c>
      <c r="AH102" s="231"/>
      <c r="AI102" s="231"/>
      <c r="AJ102" s="231"/>
      <c r="AK102" s="231"/>
      <c r="AL102" s="231"/>
      <c r="AM102" s="231"/>
      <c r="AN102" s="230">
        <f t="shared" si="0"/>
        <v>0</v>
      </c>
      <c r="AO102" s="231"/>
      <c r="AP102" s="231"/>
      <c r="AQ102" s="74" t="s">
        <v>81</v>
      </c>
      <c r="AR102" s="71"/>
      <c r="AS102" s="75">
        <v>0</v>
      </c>
      <c r="AT102" s="76">
        <f t="shared" si="1"/>
        <v>0</v>
      </c>
      <c r="AU102" s="77">
        <f>'SO-07 - Umělý kopec'!P128</f>
        <v>2796.7578380000004</v>
      </c>
      <c r="AV102" s="76">
        <f>'SO-07 - Umělý kopec'!J33</f>
        <v>0</v>
      </c>
      <c r="AW102" s="76">
        <f>'SO-07 - Umělý kopec'!J34</f>
        <v>0</v>
      </c>
      <c r="AX102" s="76">
        <f>'SO-07 - Umělý kopec'!J35</f>
        <v>0</v>
      </c>
      <c r="AY102" s="76">
        <f>'SO-07 - Umělý kopec'!J36</f>
        <v>0</v>
      </c>
      <c r="AZ102" s="76">
        <f>'SO-07 - Umělý kopec'!F33</f>
        <v>0</v>
      </c>
      <c r="BA102" s="76">
        <f>'SO-07 - Umělý kopec'!F34</f>
        <v>0</v>
      </c>
      <c r="BB102" s="76">
        <f>'SO-07 - Umělý kopec'!F35</f>
        <v>0</v>
      </c>
      <c r="BC102" s="76">
        <f>'SO-07 - Umělý kopec'!F36</f>
        <v>0</v>
      </c>
      <c r="BD102" s="78">
        <f>'SO-07 - Umělý kopec'!F37</f>
        <v>0</v>
      </c>
      <c r="BT102" s="79" t="s">
        <v>82</v>
      </c>
      <c r="BV102" s="79" t="s">
        <v>76</v>
      </c>
      <c r="BW102" s="79" t="s">
        <v>104</v>
      </c>
      <c r="BX102" s="79" t="s">
        <v>4</v>
      </c>
      <c r="CL102" s="79" t="s">
        <v>1</v>
      </c>
      <c r="CM102" s="79" t="s">
        <v>84</v>
      </c>
    </row>
    <row r="103" spans="1:91" s="6" customFormat="1" ht="16.5" customHeight="1">
      <c r="A103" s="70" t="s">
        <v>78</v>
      </c>
      <c r="B103" s="71"/>
      <c r="C103" s="72"/>
      <c r="D103" s="251" t="s">
        <v>105</v>
      </c>
      <c r="E103" s="251"/>
      <c r="F103" s="251"/>
      <c r="G103" s="251"/>
      <c r="H103" s="251"/>
      <c r="I103" s="73"/>
      <c r="J103" s="251" t="s">
        <v>106</v>
      </c>
      <c r="K103" s="251"/>
      <c r="L103" s="251"/>
      <c r="M103" s="251"/>
      <c r="N103" s="251"/>
      <c r="O103" s="251"/>
      <c r="P103" s="251"/>
      <c r="Q103" s="251"/>
      <c r="R103" s="251"/>
      <c r="S103" s="251"/>
      <c r="T103" s="251"/>
      <c r="U103" s="251"/>
      <c r="V103" s="251"/>
      <c r="W103" s="251"/>
      <c r="X103" s="251"/>
      <c r="Y103" s="251"/>
      <c r="Z103" s="251"/>
      <c r="AA103" s="251"/>
      <c r="AB103" s="251"/>
      <c r="AC103" s="251"/>
      <c r="AD103" s="251"/>
      <c r="AE103" s="251"/>
      <c r="AF103" s="251"/>
      <c r="AG103" s="230">
        <f>'SO-08 - Dětské hřiště pro...'!J30</f>
        <v>0</v>
      </c>
      <c r="AH103" s="231"/>
      <c r="AI103" s="231"/>
      <c r="AJ103" s="231"/>
      <c r="AK103" s="231"/>
      <c r="AL103" s="231"/>
      <c r="AM103" s="231"/>
      <c r="AN103" s="230">
        <f t="shared" si="0"/>
        <v>0</v>
      </c>
      <c r="AO103" s="231"/>
      <c r="AP103" s="231"/>
      <c r="AQ103" s="74" t="s">
        <v>81</v>
      </c>
      <c r="AR103" s="71"/>
      <c r="AS103" s="75">
        <v>0</v>
      </c>
      <c r="AT103" s="76">
        <f t="shared" si="1"/>
        <v>0</v>
      </c>
      <c r="AU103" s="77">
        <f>'SO-08 - Dětské hřiště pro...'!P128</f>
        <v>18.86</v>
      </c>
      <c r="AV103" s="76">
        <f>'SO-08 - Dětské hřiště pro...'!J33</f>
        <v>0</v>
      </c>
      <c r="AW103" s="76">
        <f>'SO-08 - Dětské hřiště pro...'!J34</f>
        <v>0</v>
      </c>
      <c r="AX103" s="76">
        <f>'SO-08 - Dětské hřiště pro...'!J35</f>
        <v>0</v>
      </c>
      <c r="AY103" s="76">
        <f>'SO-08 - Dětské hřiště pro...'!J36</f>
        <v>0</v>
      </c>
      <c r="AZ103" s="76">
        <f>'SO-08 - Dětské hřiště pro...'!F33</f>
        <v>0</v>
      </c>
      <c r="BA103" s="76">
        <f>'SO-08 - Dětské hřiště pro...'!F34</f>
        <v>0</v>
      </c>
      <c r="BB103" s="76">
        <f>'SO-08 - Dětské hřiště pro...'!F35</f>
        <v>0</v>
      </c>
      <c r="BC103" s="76">
        <f>'SO-08 - Dětské hřiště pro...'!F36</f>
        <v>0</v>
      </c>
      <c r="BD103" s="78">
        <f>'SO-08 - Dětské hřiště pro...'!F37</f>
        <v>0</v>
      </c>
      <c r="BT103" s="79" t="s">
        <v>82</v>
      </c>
      <c r="BV103" s="79" t="s">
        <v>76</v>
      </c>
      <c r="BW103" s="79" t="s">
        <v>107</v>
      </c>
      <c r="BX103" s="79" t="s">
        <v>4</v>
      </c>
      <c r="CL103" s="79" t="s">
        <v>1</v>
      </c>
      <c r="CM103" s="79" t="s">
        <v>84</v>
      </c>
    </row>
    <row r="104" spans="1:91" s="6" customFormat="1" ht="16.5" customHeight="1">
      <c r="A104" s="70" t="s">
        <v>78</v>
      </c>
      <c r="B104" s="71"/>
      <c r="C104" s="72"/>
      <c r="D104" s="251" t="s">
        <v>108</v>
      </c>
      <c r="E104" s="251"/>
      <c r="F104" s="251"/>
      <c r="G104" s="251"/>
      <c r="H104" s="251"/>
      <c r="I104" s="73"/>
      <c r="J104" s="251" t="s">
        <v>109</v>
      </c>
      <c r="K104" s="251"/>
      <c r="L104" s="251"/>
      <c r="M104" s="251"/>
      <c r="N104" s="251"/>
      <c r="O104" s="251"/>
      <c r="P104" s="251"/>
      <c r="Q104" s="251"/>
      <c r="R104" s="251"/>
      <c r="S104" s="251"/>
      <c r="T104" s="251"/>
      <c r="U104" s="251"/>
      <c r="V104" s="251"/>
      <c r="W104" s="251"/>
      <c r="X104" s="251"/>
      <c r="Y104" s="251"/>
      <c r="Z104" s="251"/>
      <c r="AA104" s="251"/>
      <c r="AB104" s="251"/>
      <c r="AC104" s="251"/>
      <c r="AD104" s="251"/>
      <c r="AE104" s="251"/>
      <c r="AF104" s="251"/>
      <c r="AG104" s="230">
        <f>'SO-09 - Dětské hřiště - h...'!J30</f>
        <v>0</v>
      </c>
      <c r="AH104" s="231"/>
      <c r="AI104" s="231"/>
      <c r="AJ104" s="231"/>
      <c r="AK104" s="231"/>
      <c r="AL104" s="231"/>
      <c r="AM104" s="231"/>
      <c r="AN104" s="230">
        <f t="shared" si="0"/>
        <v>0</v>
      </c>
      <c r="AO104" s="231"/>
      <c r="AP104" s="231"/>
      <c r="AQ104" s="74" t="s">
        <v>81</v>
      </c>
      <c r="AR104" s="71"/>
      <c r="AS104" s="75">
        <v>0</v>
      </c>
      <c r="AT104" s="76">
        <f t="shared" si="1"/>
        <v>0</v>
      </c>
      <c r="AU104" s="77">
        <f>'SO-09 - Dětské hřiště - h...'!P128</f>
        <v>11.316000000000001</v>
      </c>
      <c r="AV104" s="76">
        <f>'SO-09 - Dětské hřiště - h...'!J33</f>
        <v>0</v>
      </c>
      <c r="AW104" s="76">
        <f>'SO-09 - Dětské hřiště - h...'!J34</f>
        <v>0</v>
      </c>
      <c r="AX104" s="76">
        <f>'SO-09 - Dětské hřiště - h...'!J35</f>
        <v>0</v>
      </c>
      <c r="AY104" s="76">
        <f>'SO-09 - Dětské hřiště - h...'!J36</f>
        <v>0</v>
      </c>
      <c r="AZ104" s="76">
        <f>'SO-09 - Dětské hřiště - h...'!F33</f>
        <v>0</v>
      </c>
      <c r="BA104" s="76">
        <f>'SO-09 - Dětské hřiště - h...'!F34</f>
        <v>0</v>
      </c>
      <c r="BB104" s="76">
        <f>'SO-09 - Dětské hřiště - h...'!F35</f>
        <v>0</v>
      </c>
      <c r="BC104" s="76">
        <f>'SO-09 - Dětské hřiště - h...'!F36</f>
        <v>0</v>
      </c>
      <c r="BD104" s="78">
        <f>'SO-09 - Dětské hřiště - h...'!F37</f>
        <v>0</v>
      </c>
      <c r="BT104" s="79" t="s">
        <v>82</v>
      </c>
      <c r="BV104" s="79" t="s">
        <v>76</v>
      </c>
      <c r="BW104" s="79" t="s">
        <v>110</v>
      </c>
      <c r="BX104" s="79" t="s">
        <v>4</v>
      </c>
      <c r="CL104" s="79" t="s">
        <v>1</v>
      </c>
      <c r="CM104" s="79" t="s">
        <v>84</v>
      </c>
    </row>
    <row r="105" spans="1:91" s="6" customFormat="1" ht="16.5" customHeight="1">
      <c r="A105" s="70" t="s">
        <v>78</v>
      </c>
      <c r="B105" s="71"/>
      <c r="C105" s="72"/>
      <c r="D105" s="251" t="s">
        <v>111</v>
      </c>
      <c r="E105" s="251"/>
      <c r="F105" s="251"/>
      <c r="G105" s="251"/>
      <c r="H105" s="251"/>
      <c r="I105" s="73"/>
      <c r="J105" s="251" t="s">
        <v>112</v>
      </c>
      <c r="K105" s="251"/>
      <c r="L105" s="251"/>
      <c r="M105" s="251"/>
      <c r="N105" s="251"/>
      <c r="O105" s="251"/>
      <c r="P105" s="251"/>
      <c r="Q105" s="251"/>
      <c r="R105" s="251"/>
      <c r="S105" s="251"/>
      <c r="T105" s="251"/>
      <c r="U105" s="251"/>
      <c r="V105" s="251"/>
      <c r="W105" s="251"/>
      <c r="X105" s="251"/>
      <c r="Y105" s="251"/>
      <c r="Z105" s="251"/>
      <c r="AA105" s="251"/>
      <c r="AB105" s="251"/>
      <c r="AC105" s="251"/>
      <c r="AD105" s="251"/>
      <c r="AE105" s="251"/>
      <c r="AF105" s="251"/>
      <c r="AG105" s="230">
        <f>'SO-10 - Dětské hřiště pro...'!J30</f>
        <v>0</v>
      </c>
      <c r="AH105" s="231"/>
      <c r="AI105" s="231"/>
      <c r="AJ105" s="231"/>
      <c r="AK105" s="231"/>
      <c r="AL105" s="231"/>
      <c r="AM105" s="231"/>
      <c r="AN105" s="230">
        <f t="shared" si="0"/>
        <v>0</v>
      </c>
      <c r="AO105" s="231"/>
      <c r="AP105" s="231"/>
      <c r="AQ105" s="74" t="s">
        <v>81</v>
      </c>
      <c r="AR105" s="71"/>
      <c r="AS105" s="75">
        <v>0</v>
      </c>
      <c r="AT105" s="76">
        <f t="shared" si="1"/>
        <v>0</v>
      </c>
      <c r="AU105" s="77">
        <f>'SO-10 - Dětské hřiště pro...'!P130</f>
        <v>85.922864000000004</v>
      </c>
      <c r="AV105" s="76">
        <f>'SO-10 - Dětské hřiště pro...'!J33</f>
        <v>0</v>
      </c>
      <c r="AW105" s="76">
        <f>'SO-10 - Dětské hřiště pro...'!J34</f>
        <v>0</v>
      </c>
      <c r="AX105" s="76">
        <f>'SO-10 - Dětské hřiště pro...'!J35</f>
        <v>0</v>
      </c>
      <c r="AY105" s="76">
        <f>'SO-10 - Dětské hřiště pro...'!J36</f>
        <v>0</v>
      </c>
      <c r="AZ105" s="76">
        <f>'SO-10 - Dětské hřiště pro...'!F33</f>
        <v>0</v>
      </c>
      <c r="BA105" s="76">
        <f>'SO-10 - Dětské hřiště pro...'!F34</f>
        <v>0</v>
      </c>
      <c r="BB105" s="76">
        <f>'SO-10 - Dětské hřiště pro...'!F35</f>
        <v>0</v>
      </c>
      <c r="BC105" s="76">
        <f>'SO-10 - Dětské hřiště pro...'!F36</f>
        <v>0</v>
      </c>
      <c r="BD105" s="78">
        <f>'SO-10 - Dětské hřiště pro...'!F37</f>
        <v>0</v>
      </c>
      <c r="BT105" s="79" t="s">
        <v>82</v>
      </c>
      <c r="BV105" s="79" t="s">
        <v>76</v>
      </c>
      <c r="BW105" s="79" t="s">
        <v>113</v>
      </c>
      <c r="BX105" s="79" t="s">
        <v>4</v>
      </c>
      <c r="CL105" s="79" t="s">
        <v>1</v>
      </c>
      <c r="CM105" s="79" t="s">
        <v>84</v>
      </c>
    </row>
    <row r="106" spans="1:91" s="6" customFormat="1" ht="16.5" customHeight="1">
      <c r="A106" s="70" t="s">
        <v>78</v>
      </c>
      <c r="B106" s="71"/>
      <c r="C106" s="72"/>
      <c r="D106" s="251" t="s">
        <v>114</v>
      </c>
      <c r="E106" s="251"/>
      <c r="F106" s="251"/>
      <c r="G106" s="251"/>
      <c r="H106" s="251"/>
      <c r="I106" s="73"/>
      <c r="J106" s="251" t="s">
        <v>115</v>
      </c>
      <c r="K106" s="251"/>
      <c r="L106" s="251"/>
      <c r="M106" s="251"/>
      <c r="N106" s="251"/>
      <c r="O106" s="251"/>
      <c r="P106" s="251"/>
      <c r="Q106" s="251"/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  <c r="AF106" s="251"/>
      <c r="AG106" s="230">
        <f>'SO-11 - Panna aréna'!J30</f>
        <v>0</v>
      </c>
      <c r="AH106" s="231"/>
      <c r="AI106" s="231"/>
      <c r="AJ106" s="231"/>
      <c r="AK106" s="231"/>
      <c r="AL106" s="231"/>
      <c r="AM106" s="231"/>
      <c r="AN106" s="230">
        <f t="shared" si="0"/>
        <v>0</v>
      </c>
      <c r="AO106" s="231"/>
      <c r="AP106" s="231"/>
      <c r="AQ106" s="74" t="s">
        <v>81</v>
      </c>
      <c r="AR106" s="71"/>
      <c r="AS106" s="75">
        <v>0</v>
      </c>
      <c r="AT106" s="76">
        <f t="shared" si="1"/>
        <v>0</v>
      </c>
      <c r="AU106" s="77">
        <f>'SO-11 - Panna aréna'!P129</f>
        <v>38.096280000000007</v>
      </c>
      <c r="AV106" s="76">
        <f>'SO-11 - Panna aréna'!J33</f>
        <v>0</v>
      </c>
      <c r="AW106" s="76">
        <f>'SO-11 - Panna aréna'!J34</f>
        <v>0</v>
      </c>
      <c r="AX106" s="76">
        <f>'SO-11 - Panna aréna'!J35</f>
        <v>0</v>
      </c>
      <c r="AY106" s="76">
        <f>'SO-11 - Panna aréna'!J36</f>
        <v>0</v>
      </c>
      <c r="AZ106" s="76">
        <f>'SO-11 - Panna aréna'!F33</f>
        <v>0</v>
      </c>
      <c r="BA106" s="76">
        <f>'SO-11 - Panna aréna'!F34</f>
        <v>0</v>
      </c>
      <c r="BB106" s="76">
        <f>'SO-11 - Panna aréna'!F35</f>
        <v>0</v>
      </c>
      <c r="BC106" s="76">
        <f>'SO-11 - Panna aréna'!F36</f>
        <v>0</v>
      </c>
      <c r="BD106" s="78">
        <f>'SO-11 - Panna aréna'!F37</f>
        <v>0</v>
      </c>
      <c r="BT106" s="79" t="s">
        <v>82</v>
      </c>
      <c r="BV106" s="79" t="s">
        <v>76</v>
      </c>
      <c r="BW106" s="79" t="s">
        <v>116</v>
      </c>
      <c r="BX106" s="79" t="s">
        <v>4</v>
      </c>
      <c r="CL106" s="79" t="s">
        <v>1</v>
      </c>
      <c r="CM106" s="79" t="s">
        <v>84</v>
      </c>
    </row>
    <row r="107" spans="1:91" s="6" customFormat="1" ht="16.5" customHeight="1">
      <c r="A107" s="70" t="s">
        <v>78</v>
      </c>
      <c r="B107" s="71"/>
      <c r="C107" s="72"/>
      <c r="D107" s="251" t="s">
        <v>117</v>
      </c>
      <c r="E107" s="251"/>
      <c r="F107" s="251"/>
      <c r="G107" s="251"/>
      <c r="H107" s="251"/>
      <c r="I107" s="73"/>
      <c r="J107" s="251" t="s">
        <v>118</v>
      </c>
      <c r="K107" s="251"/>
      <c r="L107" s="251"/>
      <c r="M107" s="251"/>
      <c r="N107" s="251"/>
      <c r="O107" s="251"/>
      <c r="P107" s="251"/>
      <c r="Q107" s="251"/>
      <c r="R107" s="251"/>
      <c r="S107" s="251"/>
      <c r="T107" s="251"/>
      <c r="U107" s="251"/>
      <c r="V107" s="251"/>
      <c r="W107" s="251"/>
      <c r="X107" s="251"/>
      <c r="Y107" s="251"/>
      <c r="Z107" s="251"/>
      <c r="AA107" s="251"/>
      <c r="AB107" s="251"/>
      <c r="AC107" s="251"/>
      <c r="AD107" s="251"/>
      <c r="AE107" s="251"/>
      <c r="AF107" s="251"/>
      <c r="AG107" s="230">
        <f>'SO-12 - Workoutové hřiště'!J30</f>
        <v>0</v>
      </c>
      <c r="AH107" s="231"/>
      <c r="AI107" s="231"/>
      <c r="AJ107" s="231"/>
      <c r="AK107" s="231"/>
      <c r="AL107" s="231"/>
      <c r="AM107" s="231"/>
      <c r="AN107" s="230">
        <f t="shared" si="0"/>
        <v>0</v>
      </c>
      <c r="AO107" s="231"/>
      <c r="AP107" s="231"/>
      <c r="AQ107" s="74" t="s">
        <v>81</v>
      </c>
      <c r="AR107" s="71"/>
      <c r="AS107" s="75">
        <v>0</v>
      </c>
      <c r="AT107" s="76">
        <f t="shared" si="1"/>
        <v>0</v>
      </c>
      <c r="AU107" s="77">
        <f>'SO-12 - Workoutové hřiště'!P131</f>
        <v>64.109818000000004</v>
      </c>
      <c r="AV107" s="76">
        <f>'SO-12 - Workoutové hřiště'!J33</f>
        <v>0</v>
      </c>
      <c r="AW107" s="76">
        <f>'SO-12 - Workoutové hřiště'!J34</f>
        <v>0</v>
      </c>
      <c r="AX107" s="76">
        <f>'SO-12 - Workoutové hřiště'!J35</f>
        <v>0</v>
      </c>
      <c r="AY107" s="76">
        <f>'SO-12 - Workoutové hřiště'!J36</f>
        <v>0</v>
      </c>
      <c r="AZ107" s="76">
        <f>'SO-12 - Workoutové hřiště'!F33</f>
        <v>0</v>
      </c>
      <c r="BA107" s="76">
        <f>'SO-12 - Workoutové hřiště'!F34</f>
        <v>0</v>
      </c>
      <c r="BB107" s="76">
        <f>'SO-12 - Workoutové hřiště'!F35</f>
        <v>0</v>
      </c>
      <c r="BC107" s="76">
        <f>'SO-12 - Workoutové hřiště'!F36</f>
        <v>0</v>
      </c>
      <c r="BD107" s="78">
        <f>'SO-12 - Workoutové hřiště'!F37</f>
        <v>0</v>
      </c>
      <c r="BT107" s="79" t="s">
        <v>82</v>
      </c>
      <c r="BV107" s="79" t="s">
        <v>76</v>
      </c>
      <c r="BW107" s="79" t="s">
        <v>119</v>
      </c>
      <c r="BX107" s="79" t="s">
        <v>4</v>
      </c>
      <c r="CL107" s="79" t="s">
        <v>1</v>
      </c>
      <c r="CM107" s="79" t="s">
        <v>84</v>
      </c>
    </row>
    <row r="108" spans="1:91" s="6" customFormat="1" ht="16.5" customHeight="1">
      <c r="A108" s="70" t="s">
        <v>78</v>
      </c>
      <c r="B108" s="71"/>
      <c r="C108" s="72"/>
      <c r="D108" s="251" t="s">
        <v>120</v>
      </c>
      <c r="E108" s="251"/>
      <c r="F108" s="251"/>
      <c r="G108" s="251"/>
      <c r="H108" s="251"/>
      <c r="I108" s="73"/>
      <c r="J108" s="251" t="s">
        <v>121</v>
      </c>
      <c r="K108" s="251"/>
      <c r="L108" s="251"/>
      <c r="M108" s="251"/>
      <c r="N108" s="251"/>
      <c r="O108" s="251"/>
      <c r="P108" s="251"/>
      <c r="Q108" s="251"/>
      <c r="R108" s="251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  <c r="AF108" s="251"/>
      <c r="AG108" s="230">
        <f>'SO-13 - Sadové úpravy'!J30</f>
        <v>0</v>
      </c>
      <c r="AH108" s="231"/>
      <c r="AI108" s="231"/>
      <c r="AJ108" s="231"/>
      <c r="AK108" s="231"/>
      <c r="AL108" s="231"/>
      <c r="AM108" s="231"/>
      <c r="AN108" s="230">
        <f t="shared" si="0"/>
        <v>0</v>
      </c>
      <c r="AO108" s="231"/>
      <c r="AP108" s="231"/>
      <c r="AQ108" s="74" t="s">
        <v>81</v>
      </c>
      <c r="AR108" s="71"/>
      <c r="AS108" s="75">
        <v>0</v>
      </c>
      <c r="AT108" s="76">
        <f t="shared" si="1"/>
        <v>0</v>
      </c>
      <c r="AU108" s="77">
        <f>'SO-13 - Sadové úpravy'!P124</f>
        <v>2981.4925659999999</v>
      </c>
      <c r="AV108" s="76">
        <f>'SO-13 - Sadové úpravy'!J33</f>
        <v>0</v>
      </c>
      <c r="AW108" s="76">
        <f>'SO-13 - Sadové úpravy'!J34</f>
        <v>0</v>
      </c>
      <c r="AX108" s="76">
        <f>'SO-13 - Sadové úpravy'!J35</f>
        <v>0</v>
      </c>
      <c r="AY108" s="76">
        <f>'SO-13 - Sadové úpravy'!J36</f>
        <v>0</v>
      </c>
      <c r="AZ108" s="76">
        <f>'SO-13 - Sadové úpravy'!F33</f>
        <v>0</v>
      </c>
      <c r="BA108" s="76">
        <f>'SO-13 - Sadové úpravy'!F34</f>
        <v>0</v>
      </c>
      <c r="BB108" s="76">
        <f>'SO-13 - Sadové úpravy'!F35</f>
        <v>0</v>
      </c>
      <c r="BC108" s="76">
        <f>'SO-13 - Sadové úpravy'!F36</f>
        <v>0</v>
      </c>
      <c r="BD108" s="78">
        <f>'SO-13 - Sadové úpravy'!F37</f>
        <v>0</v>
      </c>
      <c r="BT108" s="79" t="s">
        <v>82</v>
      </c>
      <c r="BV108" s="79" t="s">
        <v>76</v>
      </c>
      <c r="BW108" s="79" t="s">
        <v>122</v>
      </c>
      <c r="BX108" s="79" t="s">
        <v>4</v>
      </c>
      <c r="CL108" s="79" t="s">
        <v>1</v>
      </c>
      <c r="CM108" s="79" t="s">
        <v>84</v>
      </c>
    </row>
    <row r="109" spans="1:91" s="6" customFormat="1" ht="16.5" customHeight="1">
      <c r="A109" s="70" t="s">
        <v>78</v>
      </c>
      <c r="B109" s="71"/>
      <c r="C109" s="72"/>
      <c r="D109" s="251" t="s">
        <v>123</v>
      </c>
      <c r="E109" s="251"/>
      <c r="F109" s="251"/>
      <c r="G109" s="251"/>
      <c r="H109" s="251"/>
      <c r="I109" s="73"/>
      <c r="J109" s="251" t="s">
        <v>124</v>
      </c>
      <c r="K109" s="251"/>
      <c r="L109" s="251"/>
      <c r="M109" s="251"/>
      <c r="N109" s="251"/>
      <c r="O109" s="251"/>
      <c r="P109" s="251"/>
      <c r="Q109" s="251"/>
      <c r="R109" s="251"/>
      <c r="S109" s="251"/>
      <c r="T109" s="251"/>
      <c r="U109" s="251"/>
      <c r="V109" s="251"/>
      <c r="W109" s="251"/>
      <c r="X109" s="251"/>
      <c r="Y109" s="251"/>
      <c r="Z109" s="251"/>
      <c r="AA109" s="251"/>
      <c r="AB109" s="251"/>
      <c r="AC109" s="251"/>
      <c r="AD109" s="251"/>
      <c r="AE109" s="251"/>
      <c r="AF109" s="251"/>
      <c r="AG109" s="230">
        <f>'IO-01 - Veřejné osvětlení'!J30</f>
        <v>0</v>
      </c>
      <c r="AH109" s="231"/>
      <c r="AI109" s="231"/>
      <c r="AJ109" s="231"/>
      <c r="AK109" s="231"/>
      <c r="AL109" s="231"/>
      <c r="AM109" s="231"/>
      <c r="AN109" s="230">
        <f t="shared" si="0"/>
        <v>0</v>
      </c>
      <c r="AO109" s="231"/>
      <c r="AP109" s="231"/>
      <c r="AQ109" s="74" t="s">
        <v>125</v>
      </c>
      <c r="AR109" s="71"/>
      <c r="AS109" s="75">
        <v>0</v>
      </c>
      <c r="AT109" s="76">
        <f t="shared" si="1"/>
        <v>0</v>
      </c>
      <c r="AU109" s="77">
        <f>'IO-01 - Veřejné osvětlení'!P122</f>
        <v>0</v>
      </c>
      <c r="AV109" s="76">
        <f>'IO-01 - Veřejné osvětlení'!J33</f>
        <v>0</v>
      </c>
      <c r="AW109" s="76">
        <f>'IO-01 - Veřejné osvětlení'!J34</f>
        <v>0</v>
      </c>
      <c r="AX109" s="76">
        <f>'IO-01 - Veřejné osvětlení'!J35</f>
        <v>0</v>
      </c>
      <c r="AY109" s="76">
        <f>'IO-01 - Veřejné osvětlení'!J36</f>
        <v>0</v>
      </c>
      <c r="AZ109" s="76">
        <f>'IO-01 - Veřejné osvětlení'!F33</f>
        <v>0</v>
      </c>
      <c r="BA109" s="76">
        <f>'IO-01 - Veřejné osvětlení'!F34</f>
        <v>0</v>
      </c>
      <c r="BB109" s="76">
        <f>'IO-01 - Veřejné osvětlení'!F35</f>
        <v>0</v>
      </c>
      <c r="BC109" s="76">
        <f>'IO-01 - Veřejné osvětlení'!F36</f>
        <v>0</v>
      </c>
      <c r="BD109" s="78">
        <f>'IO-01 - Veřejné osvětlení'!F37</f>
        <v>0</v>
      </c>
      <c r="BT109" s="79" t="s">
        <v>82</v>
      </c>
      <c r="BV109" s="79" t="s">
        <v>76</v>
      </c>
      <c r="BW109" s="79" t="s">
        <v>126</v>
      </c>
      <c r="BX109" s="79" t="s">
        <v>4</v>
      </c>
      <c r="CL109" s="79" t="s">
        <v>1</v>
      </c>
      <c r="CM109" s="79" t="s">
        <v>84</v>
      </c>
    </row>
    <row r="110" spans="1:91" s="6" customFormat="1" ht="16.5" customHeight="1">
      <c r="A110" s="70" t="s">
        <v>78</v>
      </c>
      <c r="B110" s="71"/>
      <c r="C110" s="72"/>
      <c r="D110" s="251" t="s">
        <v>127</v>
      </c>
      <c r="E110" s="251"/>
      <c r="F110" s="251"/>
      <c r="G110" s="251"/>
      <c r="H110" s="251"/>
      <c r="I110" s="73"/>
      <c r="J110" s="251" t="s">
        <v>128</v>
      </c>
      <c r="K110" s="251"/>
      <c r="L110" s="251"/>
      <c r="M110" s="251"/>
      <c r="N110" s="251"/>
      <c r="O110" s="251"/>
      <c r="P110" s="251"/>
      <c r="Q110" s="251"/>
      <c r="R110" s="251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  <c r="AF110" s="251"/>
      <c r="AG110" s="230">
        <f>'IO-05 - Osvětlení víceúče...'!J30</f>
        <v>0</v>
      </c>
      <c r="AH110" s="231"/>
      <c r="AI110" s="231"/>
      <c r="AJ110" s="231"/>
      <c r="AK110" s="231"/>
      <c r="AL110" s="231"/>
      <c r="AM110" s="231"/>
      <c r="AN110" s="230">
        <f t="shared" si="0"/>
        <v>0</v>
      </c>
      <c r="AO110" s="231"/>
      <c r="AP110" s="231"/>
      <c r="AQ110" s="74" t="s">
        <v>125</v>
      </c>
      <c r="AR110" s="71"/>
      <c r="AS110" s="80">
        <v>0</v>
      </c>
      <c r="AT110" s="81">
        <f t="shared" si="1"/>
        <v>0</v>
      </c>
      <c r="AU110" s="82">
        <f>'IO-05 - Osvětlení víceúče...'!P122</f>
        <v>0</v>
      </c>
      <c r="AV110" s="81">
        <f>'IO-05 - Osvětlení víceúče...'!J33</f>
        <v>0</v>
      </c>
      <c r="AW110" s="81">
        <f>'IO-05 - Osvětlení víceúče...'!J34</f>
        <v>0</v>
      </c>
      <c r="AX110" s="81">
        <f>'IO-05 - Osvětlení víceúče...'!J35</f>
        <v>0</v>
      </c>
      <c r="AY110" s="81">
        <f>'IO-05 - Osvětlení víceúče...'!J36</f>
        <v>0</v>
      </c>
      <c r="AZ110" s="81">
        <f>'IO-05 - Osvětlení víceúče...'!F33</f>
        <v>0</v>
      </c>
      <c r="BA110" s="81">
        <f>'IO-05 - Osvětlení víceúče...'!F34</f>
        <v>0</v>
      </c>
      <c r="BB110" s="81">
        <f>'IO-05 - Osvětlení víceúče...'!F35</f>
        <v>0</v>
      </c>
      <c r="BC110" s="81">
        <f>'IO-05 - Osvětlení víceúče...'!F36</f>
        <v>0</v>
      </c>
      <c r="BD110" s="83">
        <f>'IO-05 - Osvětlení víceúče...'!F37</f>
        <v>0</v>
      </c>
      <c r="BT110" s="79" t="s">
        <v>82</v>
      </c>
      <c r="BV110" s="79" t="s">
        <v>76</v>
      </c>
      <c r="BW110" s="79" t="s">
        <v>129</v>
      </c>
      <c r="BX110" s="79" t="s">
        <v>4</v>
      </c>
      <c r="CL110" s="79" t="s">
        <v>1</v>
      </c>
      <c r="CM110" s="79" t="s">
        <v>84</v>
      </c>
    </row>
    <row r="111" spans="1:91" s="1" customFormat="1" ht="30" customHeight="1">
      <c r="B111" s="28"/>
      <c r="AR111" s="28"/>
    </row>
    <row r="112" spans="1:91" s="1" customFormat="1" ht="7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28"/>
    </row>
  </sheetData>
  <mergeCells count="100">
    <mergeCell ref="D99:H99"/>
    <mergeCell ref="D95:H95"/>
    <mergeCell ref="D100:H100"/>
    <mergeCell ref="D97:H97"/>
    <mergeCell ref="D96:H96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D98:H98"/>
    <mergeCell ref="L85:AO85"/>
    <mergeCell ref="D105:H105"/>
    <mergeCell ref="J105:AF105"/>
    <mergeCell ref="D106:H106"/>
    <mergeCell ref="J106:AF106"/>
    <mergeCell ref="AG104:AM104"/>
    <mergeCell ref="AN104:AP104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D102:H102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98:AM98"/>
    <mergeCell ref="AM87:AN87"/>
    <mergeCell ref="AM89:AP89"/>
    <mergeCell ref="AM90:AP90"/>
    <mergeCell ref="AN103:AP103"/>
    <mergeCell ref="AN96:AP96"/>
    <mergeCell ref="AS89:AT91"/>
    <mergeCell ref="AN105:AP105"/>
    <mergeCell ref="AG105:AM105"/>
    <mergeCell ref="AN106:AP106"/>
    <mergeCell ref="AG106:AM106"/>
    <mergeCell ref="AN110:AP110"/>
    <mergeCell ref="AG110:AM110"/>
    <mergeCell ref="AN94:AP94"/>
    <mergeCell ref="AN107:AP107"/>
    <mergeCell ref="AG107:AM107"/>
    <mergeCell ref="AN108:AP108"/>
    <mergeCell ref="AG108:AM108"/>
    <mergeCell ref="AN109:AP109"/>
    <mergeCell ref="AG109:AM109"/>
  </mergeCells>
  <hyperlinks>
    <hyperlink ref="A95" location="'SO-01 - HTÚ a bourací práce'!C2" display="/" xr:uid="{00000000-0004-0000-0000-000000000000}"/>
    <hyperlink ref="A96" location="'SO-02 - Atletický ovál'!C2" display="/" xr:uid="{00000000-0004-0000-0000-000001000000}"/>
    <hyperlink ref="A97" location="'SO-03 - In-line okruh'!C2" display="/" xr:uid="{00000000-0004-0000-0000-000002000000}"/>
    <hyperlink ref="A98" location="'SO-04 - Pumptrack'!C2" display="/" xr:uid="{00000000-0004-0000-0000-000003000000}"/>
    <hyperlink ref="A99" location="'SO-05a - Víceúčelové hřiště'!C2" display="/" xr:uid="{00000000-0004-0000-0000-000004000000}"/>
    <hyperlink ref="A100" location="'SO-05b - Víceúčelové hřiště'!C2" display="/" xr:uid="{00000000-0004-0000-0000-000005000000}"/>
    <hyperlink ref="A101" location="'SO-06 - Vsakovací objekt'!C2" display="/" xr:uid="{00000000-0004-0000-0000-000006000000}"/>
    <hyperlink ref="A102" location="'SO-07 - Umělý kopec'!C2" display="/" xr:uid="{00000000-0004-0000-0000-000007000000}"/>
    <hyperlink ref="A103" location="'SO-08 - Dětské hřiště pro...'!C2" display="/" xr:uid="{00000000-0004-0000-0000-000008000000}"/>
    <hyperlink ref="A104" location="'SO-09 - Dětské hřiště - h...'!C2" display="/" xr:uid="{00000000-0004-0000-0000-000009000000}"/>
    <hyperlink ref="A105" location="'SO-10 - Dětské hřiště pro...'!C2" display="/" xr:uid="{00000000-0004-0000-0000-00000A000000}"/>
    <hyperlink ref="A106" location="'SO-11 - Panna aréna'!C2" display="/" xr:uid="{00000000-0004-0000-0000-00000B000000}"/>
    <hyperlink ref="A107" location="'SO-12 - Workoutové hřiště'!C2" display="/" xr:uid="{00000000-0004-0000-0000-00000C000000}"/>
    <hyperlink ref="A108" location="'SO-13 - Sadové úpravy'!C2" display="/" xr:uid="{00000000-0004-0000-0000-00000D000000}"/>
    <hyperlink ref="A109" location="'IO-01 - Veřejné osvětlení'!C2" display="/" xr:uid="{00000000-0004-0000-0000-00000E000000}"/>
    <hyperlink ref="A110" location="'IO-05 - Osvětlení víceúče...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7"/>
  <sheetViews>
    <sheetView showGridLines="0" workbookViewId="0">
      <selection activeCell="H162" sqref="H162:H166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107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930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ROUND(J128,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ROUND((SUM(BE128:BE166)),  2)</f>
        <v>0</v>
      </c>
      <c r="I33" s="88">
        <v>0.21</v>
      </c>
      <c r="J33" s="87">
        <f>ROUND(((SUM(BE128:BE166))*I33),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ROUND((SUM(BF128:BF166)),  2)</f>
        <v>0</v>
      </c>
      <c r="I34" s="88">
        <v>0.12</v>
      </c>
      <c r="J34" s="87">
        <f>ROUND(((SUM(BF128:BF166))*I34),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ROUND((SUM(BG128:BG166)),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ROUND((SUM(BH128:BH166)),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ROUND((SUM(BI128:BI166)),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SO-08 - Dětské hřiště pro menší děti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J128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J129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J130</f>
        <v>0</v>
      </c>
      <c r="L98" s="104"/>
    </row>
    <row r="99" spans="2:12" s="9" customFormat="1" ht="19.899999999999999" customHeight="1">
      <c r="B99" s="104"/>
      <c r="D99" s="105" t="s">
        <v>140</v>
      </c>
      <c r="E99" s="106"/>
      <c r="F99" s="106"/>
      <c r="G99" s="106"/>
      <c r="H99" s="106"/>
      <c r="I99" s="106"/>
      <c r="J99" s="107">
        <f>J134</f>
        <v>0</v>
      </c>
      <c r="L99" s="104"/>
    </row>
    <row r="100" spans="2:12" s="8" customFormat="1" ht="25" customHeight="1">
      <c r="B100" s="100"/>
      <c r="D100" s="101" t="s">
        <v>407</v>
      </c>
      <c r="E100" s="102"/>
      <c r="F100" s="102"/>
      <c r="G100" s="102"/>
      <c r="H100" s="102"/>
      <c r="I100" s="102"/>
      <c r="J100" s="103">
        <f>J138</f>
        <v>0</v>
      </c>
      <c r="L100" s="100"/>
    </row>
    <row r="101" spans="2:12" s="9" customFormat="1" ht="19.899999999999999" customHeight="1">
      <c r="B101" s="104"/>
      <c r="D101" s="105" t="s">
        <v>408</v>
      </c>
      <c r="E101" s="106"/>
      <c r="F101" s="106"/>
      <c r="G101" s="106"/>
      <c r="H101" s="106"/>
      <c r="I101" s="106"/>
      <c r="J101" s="107">
        <f>J139</f>
        <v>0</v>
      </c>
      <c r="L101" s="104"/>
    </row>
    <row r="102" spans="2:12" s="9" customFormat="1" ht="19.899999999999999" customHeight="1">
      <c r="B102" s="104"/>
      <c r="D102" s="105" t="s">
        <v>673</v>
      </c>
      <c r="E102" s="106"/>
      <c r="F102" s="106"/>
      <c r="G102" s="106"/>
      <c r="H102" s="106"/>
      <c r="I102" s="106"/>
      <c r="J102" s="107">
        <f>J146</f>
        <v>0</v>
      </c>
      <c r="L102" s="104"/>
    </row>
    <row r="103" spans="2:12" s="9" customFormat="1" ht="19.899999999999999" customHeight="1">
      <c r="B103" s="104"/>
      <c r="D103" s="105" t="s">
        <v>410</v>
      </c>
      <c r="E103" s="106"/>
      <c r="F103" s="106"/>
      <c r="G103" s="106"/>
      <c r="H103" s="106"/>
      <c r="I103" s="106"/>
      <c r="J103" s="107">
        <f>J154</f>
        <v>0</v>
      </c>
      <c r="L103" s="104"/>
    </row>
    <row r="104" spans="2:12" s="8" customFormat="1" ht="25" customHeight="1">
      <c r="B104" s="100"/>
      <c r="D104" s="101" t="s">
        <v>142</v>
      </c>
      <c r="E104" s="102"/>
      <c r="F104" s="102"/>
      <c r="G104" s="102"/>
      <c r="H104" s="102"/>
      <c r="I104" s="102"/>
      <c r="J104" s="103">
        <f>J158</f>
        <v>0</v>
      </c>
      <c r="L104" s="100"/>
    </row>
    <row r="105" spans="2:12" s="9" customFormat="1" ht="19.899999999999999" customHeight="1">
      <c r="B105" s="104"/>
      <c r="D105" s="105" t="s">
        <v>143</v>
      </c>
      <c r="E105" s="106"/>
      <c r="F105" s="106"/>
      <c r="G105" s="106"/>
      <c r="H105" s="106"/>
      <c r="I105" s="106"/>
      <c r="J105" s="107">
        <f>J159</f>
        <v>0</v>
      </c>
      <c r="L105" s="104"/>
    </row>
    <row r="106" spans="2:12" s="9" customFormat="1" ht="19.899999999999999" customHeight="1">
      <c r="B106" s="104"/>
      <c r="D106" s="105" t="s">
        <v>144</v>
      </c>
      <c r="E106" s="106"/>
      <c r="F106" s="106"/>
      <c r="G106" s="106"/>
      <c r="H106" s="106"/>
      <c r="I106" s="106"/>
      <c r="J106" s="107">
        <f>J161</f>
        <v>0</v>
      </c>
      <c r="L106" s="104"/>
    </row>
    <row r="107" spans="2:12" s="9" customFormat="1" ht="19.899999999999999" customHeight="1">
      <c r="B107" s="104"/>
      <c r="D107" s="105" t="s">
        <v>145</v>
      </c>
      <c r="E107" s="106"/>
      <c r="F107" s="106"/>
      <c r="G107" s="106"/>
      <c r="H107" s="106"/>
      <c r="I107" s="106"/>
      <c r="J107" s="107">
        <f>J163</f>
        <v>0</v>
      </c>
      <c r="L107" s="104"/>
    </row>
    <row r="108" spans="2:12" s="9" customFormat="1" ht="19.899999999999999" customHeight="1">
      <c r="B108" s="104"/>
      <c r="D108" s="105" t="s">
        <v>146</v>
      </c>
      <c r="E108" s="106"/>
      <c r="F108" s="106"/>
      <c r="G108" s="106"/>
      <c r="H108" s="106"/>
      <c r="I108" s="106"/>
      <c r="J108" s="107">
        <f>J165</f>
        <v>0</v>
      </c>
      <c r="L108" s="104"/>
    </row>
    <row r="109" spans="2:12" s="1" customFormat="1" ht="21.75" customHeight="1">
      <c r="B109" s="28"/>
      <c r="L109" s="28"/>
    </row>
    <row r="110" spans="2:12" s="1" customFormat="1" ht="7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4" spans="2:63" s="1" customFormat="1" ht="7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63" s="1" customFormat="1" ht="25" customHeight="1">
      <c r="B115" s="28"/>
      <c r="C115" s="20" t="s">
        <v>147</v>
      </c>
      <c r="L115" s="28"/>
    </row>
    <row r="116" spans="2:63" s="1" customFormat="1" ht="7" customHeight="1">
      <c r="B116" s="28"/>
      <c r="L116" s="28"/>
    </row>
    <row r="117" spans="2:63" s="1" customFormat="1" ht="12" customHeight="1">
      <c r="B117" s="28"/>
      <c r="C117" s="25" t="s">
        <v>14</v>
      </c>
      <c r="L117" s="28"/>
    </row>
    <row r="118" spans="2:63" s="1" customFormat="1" ht="16.5" customHeight="1">
      <c r="B118" s="28"/>
      <c r="E118" s="265" t="str">
        <f>E7</f>
        <v>Revitalizace víceúčelového hřiště - 1.etapa</v>
      </c>
      <c r="F118" s="266"/>
      <c r="G118" s="266"/>
      <c r="H118" s="266"/>
      <c r="L118" s="28"/>
    </row>
    <row r="119" spans="2:63" s="1" customFormat="1" ht="12" customHeight="1">
      <c r="B119" s="28"/>
      <c r="C119" s="25" t="s">
        <v>131</v>
      </c>
      <c r="L119" s="28"/>
    </row>
    <row r="120" spans="2:63" s="1" customFormat="1" ht="16.5" customHeight="1">
      <c r="B120" s="28"/>
      <c r="E120" s="259" t="str">
        <f>E9</f>
        <v>SO-08 - Dětské hřiště pro menší děti</v>
      </c>
      <c r="F120" s="264"/>
      <c r="G120" s="264"/>
      <c r="H120" s="264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5" t="s">
        <v>18</v>
      </c>
      <c r="F122" s="23" t="str">
        <f>F12</f>
        <v>Hlouška, Kutná Hora</v>
      </c>
      <c r="I122" s="25" t="s">
        <v>20</v>
      </c>
      <c r="J122" s="48" t="str">
        <f>IF(J12="","",J12)</f>
        <v>16. 1. 2025</v>
      </c>
      <c r="L122" s="28"/>
    </row>
    <row r="123" spans="2:63" s="1" customFormat="1" ht="7" customHeight="1">
      <c r="B123" s="28"/>
      <c r="L123" s="28"/>
    </row>
    <row r="124" spans="2:63" s="1" customFormat="1" ht="25.65" customHeight="1">
      <c r="B124" s="28"/>
      <c r="C124" s="25" t="s">
        <v>22</v>
      </c>
      <c r="F124" s="23" t="str">
        <f>E15</f>
        <v>Město Kutná Hora</v>
      </c>
      <c r="I124" s="25" t="s">
        <v>28</v>
      </c>
      <c r="J124" s="26" t="str">
        <f>E21</f>
        <v>Sportovní projekty s.r.o.</v>
      </c>
      <c r="L124" s="28"/>
    </row>
    <row r="125" spans="2:63" s="1" customFormat="1" ht="15.15" customHeight="1">
      <c r="B125" s="28"/>
      <c r="C125" s="25" t="s">
        <v>26</v>
      </c>
      <c r="F125" s="23" t="str">
        <f>IF(E18="","",E18)</f>
        <v xml:space="preserve"> </v>
      </c>
      <c r="I125" s="25" t="s">
        <v>31</v>
      </c>
      <c r="J125" s="26" t="str">
        <f>E24</f>
        <v>F.Pecka</v>
      </c>
      <c r="L125" s="28"/>
    </row>
    <row r="126" spans="2:63" s="1" customFormat="1" ht="10.25" customHeight="1">
      <c r="B126" s="28"/>
      <c r="L126" s="28"/>
    </row>
    <row r="127" spans="2:63" s="10" customFormat="1" ht="29.25" customHeight="1">
      <c r="B127" s="108"/>
      <c r="C127" s="109" t="s">
        <v>148</v>
      </c>
      <c r="D127" s="110" t="s">
        <v>59</v>
      </c>
      <c r="E127" s="110" t="s">
        <v>55</v>
      </c>
      <c r="F127" s="110" t="s">
        <v>56</v>
      </c>
      <c r="G127" s="110" t="s">
        <v>149</v>
      </c>
      <c r="H127" s="110" t="s">
        <v>150</v>
      </c>
      <c r="I127" s="110" t="s">
        <v>151</v>
      </c>
      <c r="J127" s="111" t="s">
        <v>135</v>
      </c>
      <c r="K127" s="112" t="s">
        <v>152</v>
      </c>
      <c r="L127" s="108"/>
      <c r="M127" s="55" t="s">
        <v>1</v>
      </c>
      <c r="N127" s="56" t="s">
        <v>38</v>
      </c>
      <c r="O127" s="56" t="s">
        <v>153</v>
      </c>
      <c r="P127" s="56" t="s">
        <v>154</v>
      </c>
      <c r="Q127" s="56" t="s">
        <v>155</v>
      </c>
      <c r="R127" s="56" t="s">
        <v>156</v>
      </c>
      <c r="S127" s="56" t="s">
        <v>157</v>
      </c>
      <c r="T127" s="57" t="s">
        <v>158</v>
      </c>
    </row>
    <row r="128" spans="2:63" s="1" customFormat="1" ht="22.75" customHeight="1">
      <c r="B128" s="28"/>
      <c r="C128" s="60" t="s">
        <v>159</v>
      </c>
      <c r="J128" s="113">
        <f>BK128</f>
        <v>0</v>
      </c>
      <c r="L128" s="28"/>
      <c r="M128" s="58"/>
      <c r="N128" s="49"/>
      <c r="O128" s="49"/>
      <c r="P128" s="114">
        <f>P129+P138+P158</f>
        <v>18.86</v>
      </c>
      <c r="Q128" s="49"/>
      <c r="R128" s="114">
        <f>R129+R138+R158</f>
        <v>0</v>
      </c>
      <c r="S128" s="49"/>
      <c r="T128" s="115">
        <f>T129+T138+T158</f>
        <v>0</v>
      </c>
      <c r="AT128" s="16" t="s">
        <v>73</v>
      </c>
      <c r="AU128" s="16" t="s">
        <v>137</v>
      </c>
      <c r="BK128" s="116">
        <f>BK129+BK138+BK158</f>
        <v>0</v>
      </c>
    </row>
    <row r="129" spans="2:65" s="11" customFormat="1" ht="25.9" customHeight="1">
      <c r="B129" s="117"/>
      <c r="D129" s="118" t="s">
        <v>73</v>
      </c>
      <c r="E129" s="119" t="s">
        <v>160</v>
      </c>
      <c r="F129" s="119" t="s">
        <v>161</v>
      </c>
      <c r="J129" s="120">
        <f>BK129</f>
        <v>0</v>
      </c>
      <c r="L129" s="117"/>
      <c r="M129" s="121"/>
      <c r="P129" s="122">
        <f>P130+P134</f>
        <v>18.86</v>
      </c>
      <c r="R129" s="122">
        <f>R130+R134</f>
        <v>0</v>
      </c>
      <c r="T129" s="123">
        <f>T130+T134</f>
        <v>0</v>
      </c>
      <c r="AR129" s="118" t="s">
        <v>82</v>
      </c>
      <c r="AT129" s="124" t="s">
        <v>73</v>
      </c>
      <c r="AU129" s="124" t="s">
        <v>74</v>
      </c>
      <c r="AY129" s="118" t="s">
        <v>162</v>
      </c>
      <c r="BK129" s="125">
        <f>BK130+BK134</f>
        <v>0</v>
      </c>
    </row>
    <row r="130" spans="2:65" s="11" customFormat="1" ht="22.75" customHeight="1">
      <c r="B130" s="117"/>
      <c r="D130" s="118" t="s">
        <v>73</v>
      </c>
      <c r="E130" s="126" t="s">
        <v>82</v>
      </c>
      <c r="F130" s="126" t="s">
        <v>163</v>
      </c>
      <c r="J130" s="127">
        <f>BK130</f>
        <v>0</v>
      </c>
      <c r="L130" s="117"/>
      <c r="M130" s="121"/>
      <c r="P130" s="122">
        <f>SUM(P131:P133)</f>
        <v>2.875</v>
      </c>
      <c r="R130" s="122">
        <f>SUM(R131:R133)</f>
        <v>0</v>
      </c>
      <c r="T130" s="123">
        <f>SUM(T131:T133)</f>
        <v>0</v>
      </c>
      <c r="AR130" s="118" t="s">
        <v>82</v>
      </c>
      <c r="AT130" s="124" t="s">
        <v>73</v>
      </c>
      <c r="AU130" s="124" t="s">
        <v>82</v>
      </c>
      <c r="AY130" s="118" t="s">
        <v>162</v>
      </c>
      <c r="BK130" s="125">
        <f>SUM(BK131:BK133)</f>
        <v>0</v>
      </c>
    </row>
    <row r="131" spans="2:65" s="1" customFormat="1" ht="37.75" customHeight="1">
      <c r="B131" s="128"/>
      <c r="C131" s="129" t="s">
        <v>82</v>
      </c>
      <c r="D131" s="129" t="s">
        <v>164</v>
      </c>
      <c r="E131" s="130" t="s">
        <v>931</v>
      </c>
      <c r="F131" s="131" t="s">
        <v>422</v>
      </c>
      <c r="G131" s="132" t="s">
        <v>167</v>
      </c>
      <c r="H131" s="133">
        <v>115</v>
      </c>
      <c r="I131" s="134"/>
      <c r="J131" s="134">
        <f>ROUND(I131*H131,2)</f>
        <v>0</v>
      </c>
      <c r="K131" s="135"/>
      <c r="L131" s="28"/>
      <c r="M131" s="136" t="s">
        <v>1</v>
      </c>
      <c r="N131" s="137" t="s">
        <v>39</v>
      </c>
      <c r="O131" s="138">
        <v>2.5000000000000001E-2</v>
      </c>
      <c r="P131" s="138">
        <f>O131*H131</f>
        <v>2.875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168</v>
      </c>
      <c r="AT131" s="140" t="s">
        <v>164</v>
      </c>
      <c r="AU131" s="140" t="s">
        <v>84</v>
      </c>
      <c r="AY131" s="16" t="s">
        <v>162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82</v>
      </c>
      <c r="BK131" s="141">
        <f>ROUND(I131*H131,2)</f>
        <v>0</v>
      </c>
      <c r="BL131" s="16" t="s">
        <v>168</v>
      </c>
      <c r="BM131" s="140" t="s">
        <v>932</v>
      </c>
    </row>
    <row r="132" spans="2:65" s="12" customFormat="1">
      <c r="B132" s="142"/>
      <c r="D132" s="143" t="s">
        <v>170</v>
      </c>
      <c r="E132" s="144" t="s">
        <v>1</v>
      </c>
      <c r="F132" s="145" t="s">
        <v>933</v>
      </c>
      <c r="H132" s="146">
        <v>115</v>
      </c>
      <c r="L132" s="142"/>
      <c r="M132" s="147"/>
      <c r="T132" s="148"/>
      <c r="AT132" s="144" t="s">
        <v>170</v>
      </c>
      <c r="AU132" s="144" t="s">
        <v>84</v>
      </c>
      <c r="AV132" s="12" t="s">
        <v>84</v>
      </c>
      <c r="AW132" s="12" t="s">
        <v>30</v>
      </c>
      <c r="AX132" s="12" t="s">
        <v>74</v>
      </c>
      <c r="AY132" s="144" t="s">
        <v>162</v>
      </c>
    </row>
    <row r="133" spans="2:65" s="14" customFormat="1">
      <c r="B133" s="154"/>
      <c r="D133" s="143" t="s">
        <v>170</v>
      </c>
      <c r="E133" s="155" t="s">
        <v>1</v>
      </c>
      <c r="F133" s="156" t="s">
        <v>252</v>
      </c>
      <c r="H133" s="157">
        <v>115</v>
      </c>
      <c r="L133" s="154"/>
      <c r="M133" s="158"/>
      <c r="T133" s="159"/>
      <c r="AT133" s="155" t="s">
        <v>170</v>
      </c>
      <c r="AU133" s="155" t="s">
        <v>84</v>
      </c>
      <c r="AV133" s="14" t="s">
        <v>168</v>
      </c>
      <c r="AW133" s="14" t="s">
        <v>30</v>
      </c>
      <c r="AX133" s="14" t="s">
        <v>82</v>
      </c>
      <c r="AY133" s="155" t="s">
        <v>162</v>
      </c>
    </row>
    <row r="134" spans="2:65" s="11" customFormat="1" ht="22.75" customHeight="1">
      <c r="B134" s="117"/>
      <c r="D134" s="118" t="s">
        <v>73</v>
      </c>
      <c r="E134" s="126" t="s">
        <v>199</v>
      </c>
      <c r="F134" s="126" t="s">
        <v>324</v>
      </c>
      <c r="J134" s="127">
        <f>BK134</f>
        <v>0</v>
      </c>
      <c r="L134" s="117"/>
      <c r="M134" s="121"/>
      <c r="P134" s="122">
        <f>SUM(P135:P137)</f>
        <v>15.985000000000001</v>
      </c>
      <c r="R134" s="122">
        <f>SUM(R135:R137)</f>
        <v>0</v>
      </c>
      <c r="T134" s="123">
        <f>SUM(T135:T137)</f>
        <v>0</v>
      </c>
      <c r="AR134" s="118" t="s">
        <v>82</v>
      </c>
      <c r="AT134" s="124" t="s">
        <v>73</v>
      </c>
      <c r="AU134" s="124" t="s">
        <v>82</v>
      </c>
      <c r="AY134" s="118" t="s">
        <v>162</v>
      </c>
      <c r="BK134" s="125">
        <f>SUM(BK135:BK137)</f>
        <v>0</v>
      </c>
    </row>
    <row r="135" spans="2:65" s="1" customFormat="1" ht="21.75" customHeight="1">
      <c r="B135" s="128"/>
      <c r="C135" s="129" t="s">
        <v>84</v>
      </c>
      <c r="D135" s="129" t="s">
        <v>164</v>
      </c>
      <c r="E135" s="130" t="s">
        <v>511</v>
      </c>
      <c r="F135" s="131" t="s">
        <v>512</v>
      </c>
      <c r="G135" s="132" t="s">
        <v>167</v>
      </c>
      <c r="H135" s="133">
        <v>115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0.13900000000000001</v>
      </c>
      <c r="P135" s="138">
        <f>O135*H135</f>
        <v>15.985000000000001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934</v>
      </c>
    </row>
    <row r="136" spans="2:65" s="12" customFormat="1">
      <c r="B136" s="142"/>
      <c r="D136" s="143" t="s">
        <v>170</v>
      </c>
      <c r="E136" s="144" t="s">
        <v>1</v>
      </c>
      <c r="F136" s="145" t="s">
        <v>933</v>
      </c>
      <c r="H136" s="146">
        <v>115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74</v>
      </c>
      <c r="AY136" s="144" t="s">
        <v>162</v>
      </c>
    </row>
    <row r="137" spans="2:65" s="14" customFormat="1">
      <c r="B137" s="154"/>
      <c r="D137" s="143" t="s">
        <v>170</v>
      </c>
      <c r="E137" s="155" t="s">
        <v>1</v>
      </c>
      <c r="F137" s="156" t="s">
        <v>252</v>
      </c>
      <c r="H137" s="157">
        <v>115</v>
      </c>
      <c r="L137" s="154"/>
      <c r="M137" s="158"/>
      <c r="T137" s="159"/>
      <c r="AT137" s="155" t="s">
        <v>170</v>
      </c>
      <c r="AU137" s="155" t="s">
        <v>84</v>
      </c>
      <c r="AV137" s="14" t="s">
        <v>168</v>
      </c>
      <c r="AW137" s="14" t="s">
        <v>30</v>
      </c>
      <c r="AX137" s="14" t="s">
        <v>82</v>
      </c>
      <c r="AY137" s="155" t="s">
        <v>162</v>
      </c>
    </row>
    <row r="138" spans="2:65" s="11" customFormat="1" ht="25.9" customHeight="1">
      <c r="B138" s="117"/>
      <c r="D138" s="118" t="s">
        <v>73</v>
      </c>
      <c r="E138" s="119" t="s">
        <v>519</v>
      </c>
      <c r="F138" s="119" t="s">
        <v>520</v>
      </c>
      <c r="J138" s="120">
        <f>BK138</f>
        <v>0</v>
      </c>
      <c r="L138" s="117"/>
      <c r="M138" s="121"/>
      <c r="P138" s="122">
        <f>P139+P146+P154</f>
        <v>0</v>
      </c>
      <c r="R138" s="122">
        <f>R139+R146+R154</f>
        <v>0</v>
      </c>
      <c r="T138" s="123">
        <f>T139+T146+T154</f>
        <v>0</v>
      </c>
      <c r="AR138" s="118" t="s">
        <v>84</v>
      </c>
      <c r="AT138" s="124" t="s">
        <v>73</v>
      </c>
      <c r="AU138" s="124" t="s">
        <v>74</v>
      </c>
      <c r="AY138" s="118" t="s">
        <v>162</v>
      </c>
      <c r="BK138" s="125">
        <f>BK139+BK146+BK154</f>
        <v>0</v>
      </c>
    </row>
    <row r="139" spans="2:65" s="11" customFormat="1" ht="22.75" customHeight="1">
      <c r="B139" s="117"/>
      <c r="D139" s="118" t="s">
        <v>73</v>
      </c>
      <c r="E139" s="126" t="s">
        <v>521</v>
      </c>
      <c r="F139" s="126" t="s">
        <v>522</v>
      </c>
      <c r="J139" s="127">
        <f>BK139</f>
        <v>0</v>
      </c>
      <c r="L139" s="117"/>
      <c r="M139" s="121"/>
      <c r="P139" s="122">
        <f>SUM(P140:P145)</f>
        <v>0</v>
      </c>
      <c r="R139" s="122">
        <f>SUM(R140:R145)</f>
        <v>0</v>
      </c>
      <c r="T139" s="123">
        <f>SUM(T140:T145)</f>
        <v>0</v>
      </c>
      <c r="AR139" s="118" t="s">
        <v>84</v>
      </c>
      <c r="AT139" s="124" t="s">
        <v>73</v>
      </c>
      <c r="AU139" s="124" t="s">
        <v>82</v>
      </c>
      <c r="AY139" s="118" t="s">
        <v>162</v>
      </c>
      <c r="BK139" s="125">
        <f>SUM(BK140:BK145)</f>
        <v>0</v>
      </c>
    </row>
    <row r="140" spans="2:65" s="1" customFormat="1" ht="37.75" customHeight="1">
      <c r="B140" s="128"/>
      <c r="C140" s="129" t="s">
        <v>175</v>
      </c>
      <c r="D140" s="129" t="s">
        <v>164</v>
      </c>
      <c r="E140" s="130" t="s">
        <v>523</v>
      </c>
      <c r="F140" s="131" t="s">
        <v>935</v>
      </c>
      <c r="G140" s="132" t="s">
        <v>167</v>
      </c>
      <c r="H140" s="133">
        <v>28</v>
      </c>
      <c r="I140" s="134"/>
      <c r="J140" s="134">
        <f>ROUND(I140*H140,2)</f>
        <v>0</v>
      </c>
      <c r="K140" s="135"/>
      <c r="L140" s="28"/>
      <c r="M140" s="136" t="s">
        <v>1</v>
      </c>
      <c r="N140" s="137" t="s">
        <v>39</v>
      </c>
      <c r="O140" s="138">
        <v>0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228</v>
      </c>
      <c r="AT140" s="140" t="s">
        <v>164</v>
      </c>
      <c r="AU140" s="140" t="s">
        <v>84</v>
      </c>
      <c r="AY140" s="16" t="s">
        <v>162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82</v>
      </c>
      <c r="BK140" s="141">
        <f>ROUND(I140*H140,2)</f>
        <v>0</v>
      </c>
      <c r="BL140" s="16" t="s">
        <v>228</v>
      </c>
      <c r="BM140" s="140" t="s">
        <v>936</v>
      </c>
    </row>
    <row r="141" spans="2:65" s="12" customFormat="1">
      <c r="B141" s="142"/>
      <c r="D141" s="143" t="s">
        <v>170</v>
      </c>
      <c r="E141" s="144" t="s">
        <v>1</v>
      </c>
      <c r="F141" s="145" t="s">
        <v>937</v>
      </c>
      <c r="H141" s="146">
        <v>28</v>
      </c>
      <c r="L141" s="142"/>
      <c r="M141" s="147"/>
      <c r="T141" s="148"/>
      <c r="AT141" s="144" t="s">
        <v>170</v>
      </c>
      <c r="AU141" s="144" t="s">
        <v>84</v>
      </c>
      <c r="AV141" s="12" t="s">
        <v>84</v>
      </c>
      <c r="AW141" s="12" t="s">
        <v>30</v>
      </c>
      <c r="AX141" s="12" t="s">
        <v>82</v>
      </c>
      <c r="AY141" s="144" t="s">
        <v>162</v>
      </c>
    </row>
    <row r="142" spans="2:65" s="1" customFormat="1" ht="37.75" customHeight="1">
      <c r="B142" s="128"/>
      <c r="C142" s="129" t="s">
        <v>168</v>
      </c>
      <c r="D142" s="129" t="s">
        <v>164</v>
      </c>
      <c r="E142" s="130" t="s">
        <v>938</v>
      </c>
      <c r="F142" s="131" t="s">
        <v>939</v>
      </c>
      <c r="G142" s="132" t="s">
        <v>167</v>
      </c>
      <c r="H142" s="133">
        <v>87</v>
      </c>
      <c r="I142" s="134"/>
      <c r="J142" s="134">
        <f>ROUND(I142*H142,2)</f>
        <v>0</v>
      </c>
      <c r="K142" s="135"/>
      <c r="L142" s="28"/>
      <c r="M142" s="136" t="s">
        <v>1</v>
      </c>
      <c r="N142" s="137" t="s">
        <v>39</v>
      </c>
      <c r="O142" s="138">
        <v>0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228</v>
      </c>
      <c r="AT142" s="140" t="s">
        <v>164</v>
      </c>
      <c r="AU142" s="140" t="s">
        <v>84</v>
      </c>
      <c r="AY142" s="16" t="s">
        <v>162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82</v>
      </c>
      <c r="BK142" s="141">
        <f>ROUND(I142*H142,2)</f>
        <v>0</v>
      </c>
      <c r="BL142" s="16" t="s">
        <v>228</v>
      </c>
      <c r="BM142" s="140" t="s">
        <v>940</v>
      </c>
    </row>
    <row r="143" spans="2:65" s="12" customFormat="1">
      <c r="B143" s="142"/>
      <c r="D143" s="143" t="s">
        <v>170</v>
      </c>
      <c r="E143" s="144" t="s">
        <v>1</v>
      </c>
      <c r="F143" s="145" t="s">
        <v>941</v>
      </c>
      <c r="H143" s="146">
        <v>87</v>
      </c>
      <c r="L143" s="142"/>
      <c r="M143" s="147"/>
      <c r="T143" s="148"/>
      <c r="AT143" s="144" t="s">
        <v>170</v>
      </c>
      <c r="AU143" s="144" t="s">
        <v>84</v>
      </c>
      <c r="AV143" s="12" t="s">
        <v>84</v>
      </c>
      <c r="AW143" s="12" t="s">
        <v>30</v>
      </c>
      <c r="AX143" s="12" t="s">
        <v>82</v>
      </c>
      <c r="AY143" s="144" t="s">
        <v>162</v>
      </c>
    </row>
    <row r="144" spans="2:65" s="1" customFormat="1" ht="16.5" customHeight="1">
      <c r="B144" s="128"/>
      <c r="C144" s="129" t="s">
        <v>183</v>
      </c>
      <c r="D144" s="129" t="s">
        <v>164</v>
      </c>
      <c r="E144" s="130" t="s">
        <v>942</v>
      </c>
      <c r="F144" s="131" t="s">
        <v>527</v>
      </c>
      <c r="G144" s="132" t="s">
        <v>385</v>
      </c>
      <c r="H144" s="133">
        <v>1</v>
      </c>
      <c r="I144" s="134"/>
      <c r="J144" s="134">
        <f>ROUND(I144*H144,2)</f>
        <v>0</v>
      </c>
      <c r="K144" s="135"/>
      <c r="L144" s="28"/>
      <c r="M144" s="136" t="s">
        <v>1</v>
      </c>
      <c r="N144" s="137" t="s">
        <v>39</v>
      </c>
      <c r="O144" s="138">
        <v>0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228</v>
      </c>
      <c r="AT144" s="140" t="s">
        <v>164</v>
      </c>
      <c r="AU144" s="140" t="s">
        <v>84</v>
      </c>
      <c r="AY144" s="16" t="s">
        <v>162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82</v>
      </c>
      <c r="BK144" s="141">
        <f>ROUND(I144*H144,2)</f>
        <v>0</v>
      </c>
      <c r="BL144" s="16" t="s">
        <v>228</v>
      </c>
      <c r="BM144" s="140" t="s">
        <v>943</v>
      </c>
    </row>
    <row r="145" spans="2:65" s="1" customFormat="1" ht="24.15" customHeight="1">
      <c r="B145" s="128"/>
      <c r="C145" s="129" t="s">
        <v>187</v>
      </c>
      <c r="D145" s="129" t="s">
        <v>164</v>
      </c>
      <c r="E145" s="130" t="s">
        <v>535</v>
      </c>
      <c r="F145" s="131" t="s">
        <v>536</v>
      </c>
      <c r="G145" s="132" t="s">
        <v>376</v>
      </c>
      <c r="H145" s="133"/>
      <c r="I145" s="134"/>
      <c r="J145" s="134">
        <f>ROUND(I145*H145,2)</f>
        <v>0</v>
      </c>
      <c r="K145" s="135"/>
      <c r="L145" s="28"/>
      <c r="M145" s="136" t="s">
        <v>1</v>
      </c>
      <c r="N145" s="137" t="s">
        <v>39</v>
      </c>
      <c r="O145" s="138">
        <v>0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228</v>
      </c>
      <c r="AT145" s="140" t="s">
        <v>164</v>
      </c>
      <c r="AU145" s="140" t="s">
        <v>84</v>
      </c>
      <c r="AY145" s="16" t="s">
        <v>162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82</v>
      </c>
      <c r="BK145" s="141">
        <f>ROUND(I145*H145,2)</f>
        <v>0</v>
      </c>
      <c r="BL145" s="16" t="s">
        <v>228</v>
      </c>
      <c r="BM145" s="140" t="s">
        <v>944</v>
      </c>
    </row>
    <row r="146" spans="2:65" s="11" customFormat="1" ht="22.75" customHeight="1">
      <c r="B146" s="117"/>
      <c r="D146" s="118" t="s">
        <v>73</v>
      </c>
      <c r="E146" s="126" t="s">
        <v>733</v>
      </c>
      <c r="F146" s="126" t="s">
        <v>734</v>
      </c>
      <c r="J146" s="127">
        <f>BK146</f>
        <v>0</v>
      </c>
      <c r="L146" s="117"/>
      <c r="M146" s="121"/>
      <c r="P146" s="122">
        <f>SUM(P147:P153)</f>
        <v>0</v>
      </c>
      <c r="R146" s="122">
        <f>SUM(R147:R153)</f>
        <v>0</v>
      </c>
      <c r="T146" s="123">
        <f>SUM(T147:T153)</f>
        <v>0</v>
      </c>
      <c r="AR146" s="118" t="s">
        <v>84</v>
      </c>
      <c r="AT146" s="124" t="s">
        <v>73</v>
      </c>
      <c r="AU146" s="124" t="s">
        <v>82</v>
      </c>
      <c r="AY146" s="118" t="s">
        <v>162</v>
      </c>
      <c r="BK146" s="125">
        <f>SUM(BK147:BK153)</f>
        <v>0</v>
      </c>
    </row>
    <row r="147" spans="2:65" s="1" customFormat="1" ht="24.15" customHeight="1">
      <c r="B147" s="128"/>
      <c r="C147" s="129" t="s">
        <v>191</v>
      </c>
      <c r="D147" s="129" t="s">
        <v>164</v>
      </c>
      <c r="E147" s="130" t="s">
        <v>945</v>
      </c>
      <c r="F147" s="131" t="s">
        <v>946</v>
      </c>
      <c r="G147" s="132" t="s">
        <v>548</v>
      </c>
      <c r="H147" s="133">
        <v>1</v>
      </c>
      <c r="I147" s="134"/>
      <c r="J147" s="134">
        <f t="shared" ref="J147:J153" si="0">ROUND(I147*H147,2)</f>
        <v>0</v>
      </c>
      <c r="K147" s="135"/>
      <c r="L147" s="28"/>
      <c r="M147" s="136" t="s">
        <v>1</v>
      </c>
      <c r="N147" s="137" t="s">
        <v>39</v>
      </c>
      <c r="O147" s="138">
        <v>0</v>
      </c>
      <c r="P147" s="138">
        <f t="shared" ref="P147:P153" si="1">O147*H147</f>
        <v>0</v>
      </c>
      <c r="Q147" s="138">
        <v>0</v>
      </c>
      <c r="R147" s="138">
        <f t="shared" ref="R147:R153" si="2">Q147*H147</f>
        <v>0</v>
      </c>
      <c r="S147" s="138">
        <v>0</v>
      </c>
      <c r="T147" s="139">
        <f t="shared" ref="T147:T153" si="3">S147*H147</f>
        <v>0</v>
      </c>
      <c r="AR147" s="140" t="s">
        <v>228</v>
      </c>
      <c r="AT147" s="140" t="s">
        <v>164</v>
      </c>
      <c r="AU147" s="140" t="s">
        <v>84</v>
      </c>
      <c r="AY147" s="16" t="s">
        <v>162</v>
      </c>
      <c r="BE147" s="141">
        <f t="shared" ref="BE147:BE153" si="4">IF(N147="základní",J147,0)</f>
        <v>0</v>
      </c>
      <c r="BF147" s="141">
        <f t="shared" ref="BF147:BF153" si="5">IF(N147="snížená",J147,0)</f>
        <v>0</v>
      </c>
      <c r="BG147" s="141">
        <f t="shared" ref="BG147:BG153" si="6">IF(N147="zákl. přenesená",J147,0)</f>
        <v>0</v>
      </c>
      <c r="BH147" s="141">
        <f t="shared" ref="BH147:BH153" si="7">IF(N147="sníž. přenesená",J147,0)</f>
        <v>0</v>
      </c>
      <c r="BI147" s="141">
        <f t="shared" ref="BI147:BI153" si="8">IF(N147="nulová",J147,0)</f>
        <v>0</v>
      </c>
      <c r="BJ147" s="16" t="s">
        <v>82</v>
      </c>
      <c r="BK147" s="141">
        <f t="shared" ref="BK147:BK153" si="9">ROUND(I147*H147,2)</f>
        <v>0</v>
      </c>
      <c r="BL147" s="16" t="s">
        <v>228</v>
      </c>
      <c r="BM147" s="140" t="s">
        <v>947</v>
      </c>
    </row>
    <row r="148" spans="2:65" s="1" customFormat="1" ht="24.15" customHeight="1">
      <c r="B148" s="128"/>
      <c r="C148" s="129" t="s">
        <v>195</v>
      </c>
      <c r="D148" s="129" t="s">
        <v>164</v>
      </c>
      <c r="E148" s="130" t="s">
        <v>948</v>
      </c>
      <c r="F148" s="131" t="s">
        <v>949</v>
      </c>
      <c r="G148" s="132" t="s">
        <v>548</v>
      </c>
      <c r="H148" s="133">
        <v>1</v>
      </c>
      <c r="I148" s="134"/>
      <c r="J148" s="134">
        <f t="shared" si="0"/>
        <v>0</v>
      </c>
      <c r="K148" s="135"/>
      <c r="L148" s="28"/>
      <c r="M148" s="136" t="s">
        <v>1</v>
      </c>
      <c r="N148" s="137" t="s">
        <v>39</v>
      </c>
      <c r="O148" s="138">
        <v>0</v>
      </c>
      <c r="P148" s="138">
        <f t="shared" si="1"/>
        <v>0</v>
      </c>
      <c r="Q148" s="138">
        <v>0</v>
      </c>
      <c r="R148" s="138">
        <f t="shared" si="2"/>
        <v>0</v>
      </c>
      <c r="S148" s="138">
        <v>0</v>
      </c>
      <c r="T148" s="139">
        <f t="shared" si="3"/>
        <v>0</v>
      </c>
      <c r="AR148" s="140" t="s">
        <v>228</v>
      </c>
      <c r="AT148" s="140" t="s">
        <v>164</v>
      </c>
      <c r="AU148" s="140" t="s">
        <v>84</v>
      </c>
      <c r="AY148" s="16" t="s">
        <v>162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6" t="s">
        <v>82</v>
      </c>
      <c r="BK148" s="141">
        <f t="shared" si="9"/>
        <v>0</v>
      </c>
      <c r="BL148" s="16" t="s">
        <v>228</v>
      </c>
      <c r="BM148" s="140" t="s">
        <v>950</v>
      </c>
    </row>
    <row r="149" spans="2:65" s="1" customFormat="1" ht="24.15" customHeight="1">
      <c r="B149" s="128"/>
      <c r="C149" s="129" t="s">
        <v>199</v>
      </c>
      <c r="D149" s="129" t="s">
        <v>164</v>
      </c>
      <c r="E149" s="130" t="s">
        <v>951</v>
      </c>
      <c r="F149" s="131" t="s">
        <v>952</v>
      </c>
      <c r="G149" s="132" t="s">
        <v>548</v>
      </c>
      <c r="H149" s="133">
        <v>5</v>
      </c>
      <c r="I149" s="134"/>
      <c r="J149" s="134">
        <f t="shared" si="0"/>
        <v>0</v>
      </c>
      <c r="K149" s="135"/>
      <c r="L149" s="28"/>
      <c r="M149" s="136" t="s">
        <v>1</v>
      </c>
      <c r="N149" s="137" t="s">
        <v>39</v>
      </c>
      <c r="O149" s="138">
        <v>0</v>
      </c>
      <c r="P149" s="138">
        <f t="shared" si="1"/>
        <v>0</v>
      </c>
      <c r="Q149" s="138">
        <v>0</v>
      </c>
      <c r="R149" s="138">
        <f t="shared" si="2"/>
        <v>0</v>
      </c>
      <c r="S149" s="138">
        <v>0</v>
      </c>
      <c r="T149" s="139">
        <f t="shared" si="3"/>
        <v>0</v>
      </c>
      <c r="AR149" s="140" t="s">
        <v>228</v>
      </c>
      <c r="AT149" s="140" t="s">
        <v>164</v>
      </c>
      <c r="AU149" s="140" t="s">
        <v>84</v>
      </c>
      <c r="AY149" s="16" t="s">
        <v>162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6" t="s">
        <v>82</v>
      </c>
      <c r="BK149" s="141">
        <f t="shared" si="9"/>
        <v>0</v>
      </c>
      <c r="BL149" s="16" t="s">
        <v>228</v>
      </c>
      <c r="BM149" s="140" t="s">
        <v>953</v>
      </c>
    </row>
    <row r="150" spans="2:65" s="1" customFormat="1" ht="24.15" customHeight="1">
      <c r="B150" s="128"/>
      <c r="C150" s="129" t="s">
        <v>203</v>
      </c>
      <c r="D150" s="129" t="s">
        <v>164</v>
      </c>
      <c r="E150" s="130" t="s">
        <v>954</v>
      </c>
      <c r="F150" s="131" t="s">
        <v>955</v>
      </c>
      <c r="G150" s="132" t="s">
        <v>548</v>
      </c>
      <c r="H150" s="133">
        <v>2</v>
      </c>
      <c r="I150" s="134"/>
      <c r="J150" s="134">
        <f t="shared" si="0"/>
        <v>0</v>
      </c>
      <c r="K150" s="135"/>
      <c r="L150" s="28"/>
      <c r="M150" s="136" t="s">
        <v>1</v>
      </c>
      <c r="N150" s="137" t="s">
        <v>39</v>
      </c>
      <c r="O150" s="138">
        <v>0</v>
      </c>
      <c r="P150" s="138">
        <f t="shared" si="1"/>
        <v>0</v>
      </c>
      <c r="Q150" s="138">
        <v>0</v>
      </c>
      <c r="R150" s="138">
        <f t="shared" si="2"/>
        <v>0</v>
      </c>
      <c r="S150" s="138">
        <v>0</v>
      </c>
      <c r="T150" s="139">
        <f t="shared" si="3"/>
        <v>0</v>
      </c>
      <c r="AR150" s="140" t="s">
        <v>228</v>
      </c>
      <c r="AT150" s="140" t="s">
        <v>164</v>
      </c>
      <c r="AU150" s="140" t="s">
        <v>84</v>
      </c>
      <c r="AY150" s="16" t="s">
        <v>162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6" t="s">
        <v>82</v>
      </c>
      <c r="BK150" s="141">
        <f t="shared" si="9"/>
        <v>0</v>
      </c>
      <c r="BL150" s="16" t="s">
        <v>228</v>
      </c>
      <c r="BM150" s="140" t="s">
        <v>956</v>
      </c>
    </row>
    <row r="151" spans="2:65" s="1" customFormat="1" ht="24.15" customHeight="1">
      <c r="B151" s="128"/>
      <c r="C151" s="129" t="s">
        <v>207</v>
      </c>
      <c r="D151" s="129" t="s">
        <v>164</v>
      </c>
      <c r="E151" s="130" t="s">
        <v>957</v>
      </c>
      <c r="F151" s="131" t="s">
        <v>958</v>
      </c>
      <c r="G151" s="132" t="s">
        <v>548</v>
      </c>
      <c r="H151" s="133">
        <v>1</v>
      </c>
      <c r="I151" s="134"/>
      <c r="J151" s="134">
        <f t="shared" si="0"/>
        <v>0</v>
      </c>
      <c r="K151" s="135"/>
      <c r="L151" s="28"/>
      <c r="M151" s="136" t="s">
        <v>1</v>
      </c>
      <c r="N151" s="137" t="s">
        <v>39</v>
      </c>
      <c r="O151" s="138">
        <v>0</v>
      </c>
      <c r="P151" s="138">
        <f t="shared" si="1"/>
        <v>0</v>
      </c>
      <c r="Q151" s="138">
        <v>0</v>
      </c>
      <c r="R151" s="138">
        <f t="shared" si="2"/>
        <v>0</v>
      </c>
      <c r="S151" s="138">
        <v>0</v>
      </c>
      <c r="T151" s="139">
        <f t="shared" si="3"/>
        <v>0</v>
      </c>
      <c r="AR151" s="140" t="s">
        <v>228</v>
      </c>
      <c r="AT151" s="140" t="s">
        <v>164</v>
      </c>
      <c r="AU151" s="140" t="s">
        <v>84</v>
      </c>
      <c r="AY151" s="16" t="s">
        <v>162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6" t="s">
        <v>82</v>
      </c>
      <c r="BK151" s="141">
        <f t="shared" si="9"/>
        <v>0</v>
      </c>
      <c r="BL151" s="16" t="s">
        <v>228</v>
      </c>
      <c r="BM151" s="140" t="s">
        <v>959</v>
      </c>
    </row>
    <row r="152" spans="2:65" s="1" customFormat="1" ht="24.15" customHeight="1">
      <c r="B152" s="128"/>
      <c r="C152" s="129" t="s">
        <v>8</v>
      </c>
      <c r="D152" s="129" t="s">
        <v>164</v>
      </c>
      <c r="E152" s="130" t="s">
        <v>738</v>
      </c>
      <c r="F152" s="131" t="s">
        <v>739</v>
      </c>
      <c r="G152" s="132" t="s">
        <v>548</v>
      </c>
      <c r="H152" s="133">
        <v>1</v>
      </c>
      <c r="I152" s="134"/>
      <c r="J152" s="134">
        <f t="shared" si="0"/>
        <v>0</v>
      </c>
      <c r="K152" s="135"/>
      <c r="L152" s="28"/>
      <c r="M152" s="136" t="s">
        <v>1</v>
      </c>
      <c r="N152" s="137" t="s">
        <v>39</v>
      </c>
      <c r="O152" s="138">
        <v>0</v>
      </c>
      <c r="P152" s="138">
        <f t="shared" si="1"/>
        <v>0</v>
      </c>
      <c r="Q152" s="138">
        <v>0</v>
      </c>
      <c r="R152" s="138">
        <f t="shared" si="2"/>
        <v>0</v>
      </c>
      <c r="S152" s="138">
        <v>0</v>
      </c>
      <c r="T152" s="139">
        <f t="shared" si="3"/>
        <v>0</v>
      </c>
      <c r="AR152" s="140" t="s">
        <v>228</v>
      </c>
      <c r="AT152" s="140" t="s">
        <v>164</v>
      </c>
      <c r="AU152" s="140" t="s">
        <v>84</v>
      </c>
      <c r="AY152" s="16" t="s">
        <v>162</v>
      </c>
      <c r="BE152" s="141">
        <f t="shared" si="4"/>
        <v>0</v>
      </c>
      <c r="BF152" s="141">
        <f t="shared" si="5"/>
        <v>0</v>
      </c>
      <c r="BG152" s="141">
        <f t="shared" si="6"/>
        <v>0</v>
      </c>
      <c r="BH152" s="141">
        <f t="shared" si="7"/>
        <v>0</v>
      </c>
      <c r="BI152" s="141">
        <f t="shared" si="8"/>
        <v>0</v>
      </c>
      <c r="BJ152" s="16" t="s">
        <v>82</v>
      </c>
      <c r="BK152" s="141">
        <f t="shared" si="9"/>
        <v>0</v>
      </c>
      <c r="BL152" s="16" t="s">
        <v>228</v>
      </c>
      <c r="BM152" s="140" t="s">
        <v>960</v>
      </c>
    </row>
    <row r="153" spans="2:65" s="1" customFormat="1" ht="16.5" customHeight="1">
      <c r="B153" s="128"/>
      <c r="C153" s="129" t="s">
        <v>214</v>
      </c>
      <c r="D153" s="129" t="s">
        <v>164</v>
      </c>
      <c r="E153" s="130" t="s">
        <v>741</v>
      </c>
      <c r="F153" s="131" t="s">
        <v>742</v>
      </c>
      <c r="G153" s="132" t="s">
        <v>385</v>
      </c>
      <c r="H153" s="133">
        <v>1</v>
      </c>
      <c r="I153" s="134"/>
      <c r="J153" s="134">
        <f t="shared" si="0"/>
        <v>0</v>
      </c>
      <c r="K153" s="135"/>
      <c r="L153" s="28"/>
      <c r="M153" s="136" t="s">
        <v>1</v>
      </c>
      <c r="N153" s="137" t="s">
        <v>39</v>
      </c>
      <c r="O153" s="138">
        <v>0</v>
      </c>
      <c r="P153" s="138">
        <f t="shared" si="1"/>
        <v>0</v>
      </c>
      <c r="Q153" s="138">
        <v>0</v>
      </c>
      <c r="R153" s="138">
        <f t="shared" si="2"/>
        <v>0</v>
      </c>
      <c r="S153" s="138">
        <v>0</v>
      </c>
      <c r="T153" s="139">
        <f t="shared" si="3"/>
        <v>0</v>
      </c>
      <c r="AR153" s="140" t="s">
        <v>228</v>
      </c>
      <c r="AT153" s="140" t="s">
        <v>164</v>
      </c>
      <c r="AU153" s="140" t="s">
        <v>84</v>
      </c>
      <c r="AY153" s="16" t="s">
        <v>162</v>
      </c>
      <c r="BE153" s="141">
        <f t="shared" si="4"/>
        <v>0</v>
      </c>
      <c r="BF153" s="141">
        <f t="shared" si="5"/>
        <v>0</v>
      </c>
      <c r="BG153" s="141">
        <f t="shared" si="6"/>
        <v>0</v>
      </c>
      <c r="BH153" s="141">
        <f t="shared" si="7"/>
        <v>0</v>
      </c>
      <c r="BI153" s="141">
        <f t="shared" si="8"/>
        <v>0</v>
      </c>
      <c r="BJ153" s="16" t="s">
        <v>82</v>
      </c>
      <c r="BK153" s="141">
        <f t="shared" si="9"/>
        <v>0</v>
      </c>
      <c r="BL153" s="16" t="s">
        <v>228</v>
      </c>
      <c r="BM153" s="140" t="s">
        <v>961</v>
      </c>
    </row>
    <row r="154" spans="2:65" s="11" customFormat="1" ht="22.75" customHeight="1">
      <c r="B154" s="117"/>
      <c r="D154" s="118" t="s">
        <v>73</v>
      </c>
      <c r="E154" s="126" t="s">
        <v>544</v>
      </c>
      <c r="F154" s="126" t="s">
        <v>545</v>
      </c>
      <c r="J154" s="127">
        <f>BK154</f>
        <v>0</v>
      </c>
      <c r="L154" s="117"/>
      <c r="M154" s="121"/>
      <c r="P154" s="122">
        <f>SUM(P155:P157)</f>
        <v>0</v>
      </c>
      <c r="R154" s="122">
        <f>SUM(R155:R157)</f>
        <v>0</v>
      </c>
      <c r="T154" s="123">
        <f>SUM(T155:T157)</f>
        <v>0</v>
      </c>
      <c r="AR154" s="118" t="s">
        <v>84</v>
      </c>
      <c r="AT154" s="124" t="s">
        <v>73</v>
      </c>
      <c r="AU154" s="124" t="s">
        <v>82</v>
      </c>
      <c r="AY154" s="118" t="s">
        <v>162</v>
      </c>
      <c r="BK154" s="125">
        <f>SUM(BK155:BK157)</f>
        <v>0</v>
      </c>
    </row>
    <row r="155" spans="2:65" s="1" customFormat="1" ht="24.15" customHeight="1">
      <c r="B155" s="128"/>
      <c r="C155" s="129" t="s">
        <v>218</v>
      </c>
      <c r="D155" s="129" t="s">
        <v>164</v>
      </c>
      <c r="E155" s="130" t="s">
        <v>962</v>
      </c>
      <c r="F155" s="131" t="s">
        <v>744</v>
      </c>
      <c r="G155" s="132" t="s">
        <v>548</v>
      </c>
      <c r="H155" s="133">
        <v>3</v>
      </c>
      <c r="I155" s="134"/>
      <c r="J155" s="134">
        <f>ROUND(I155*H155,2)</f>
        <v>0</v>
      </c>
      <c r="K155" s="135"/>
      <c r="L155" s="28"/>
      <c r="M155" s="136" t="s">
        <v>1</v>
      </c>
      <c r="N155" s="137" t="s">
        <v>39</v>
      </c>
      <c r="O155" s="138">
        <v>0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228</v>
      </c>
      <c r="AT155" s="140" t="s">
        <v>164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228</v>
      </c>
      <c r="BM155" s="140" t="s">
        <v>963</v>
      </c>
    </row>
    <row r="156" spans="2:65" s="1" customFormat="1" ht="24.15" customHeight="1">
      <c r="B156" s="128"/>
      <c r="C156" s="129" t="s">
        <v>223</v>
      </c>
      <c r="D156" s="129" t="s">
        <v>164</v>
      </c>
      <c r="E156" s="130" t="s">
        <v>964</v>
      </c>
      <c r="F156" s="131" t="s">
        <v>965</v>
      </c>
      <c r="G156" s="132" t="s">
        <v>548</v>
      </c>
      <c r="H156" s="133">
        <v>3</v>
      </c>
      <c r="I156" s="134"/>
      <c r="J156" s="134">
        <f>ROUND(I156*H156,2)</f>
        <v>0</v>
      </c>
      <c r="K156" s="135"/>
      <c r="L156" s="28"/>
      <c r="M156" s="136" t="s">
        <v>1</v>
      </c>
      <c r="N156" s="137" t="s">
        <v>39</v>
      </c>
      <c r="O156" s="138">
        <v>0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228</v>
      </c>
      <c r="AT156" s="140" t="s">
        <v>164</v>
      </c>
      <c r="AU156" s="140" t="s">
        <v>84</v>
      </c>
      <c r="AY156" s="16" t="s">
        <v>162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82</v>
      </c>
      <c r="BK156" s="141">
        <f>ROUND(I156*H156,2)</f>
        <v>0</v>
      </c>
      <c r="BL156" s="16" t="s">
        <v>228</v>
      </c>
      <c r="BM156" s="140" t="s">
        <v>966</v>
      </c>
    </row>
    <row r="157" spans="2:65" s="1" customFormat="1" ht="16.5" customHeight="1">
      <c r="B157" s="128"/>
      <c r="C157" s="129" t="s">
        <v>228</v>
      </c>
      <c r="D157" s="129" t="s">
        <v>164</v>
      </c>
      <c r="E157" s="130" t="s">
        <v>967</v>
      </c>
      <c r="F157" s="131" t="s">
        <v>551</v>
      </c>
      <c r="G157" s="132" t="s">
        <v>548</v>
      </c>
      <c r="H157" s="133">
        <v>1</v>
      </c>
      <c r="I157" s="134"/>
      <c r="J157" s="134">
        <f>ROUND(I157*H157,2)</f>
        <v>0</v>
      </c>
      <c r="K157" s="135"/>
      <c r="L157" s="28"/>
      <c r="M157" s="136" t="s">
        <v>1</v>
      </c>
      <c r="N157" s="137" t="s">
        <v>39</v>
      </c>
      <c r="O157" s="138">
        <v>0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228</v>
      </c>
      <c r="AT157" s="140" t="s">
        <v>164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228</v>
      </c>
      <c r="BM157" s="140" t="s">
        <v>968</v>
      </c>
    </row>
    <row r="158" spans="2:65" s="11" customFormat="1" ht="25.9" customHeight="1">
      <c r="B158" s="117"/>
      <c r="D158" s="118" t="s">
        <v>73</v>
      </c>
      <c r="E158" s="119" t="s">
        <v>362</v>
      </c>
      <c r="F158" s="119" t="s">
        <v>363</v>
      </c>
      <c r="J158" s="120">
        <f>BK158</f>
        <v>0</v>
      </c>
      <c r="L158" s="117"/>
      <c r="M158" s="121"/>
      <c r="P158" s="122">
        <f>P159+P161+P163+P165</f>
        <v>0</v>
      </c>
      <c r="R158" s="122">
        <f>R159+R161+R163+R165</f>
        <v>0</v>
      </c>
      <c r="T158" s="123">
        <f>T159+T161+T163+T165</f>
        <v>0</v>
      </c>
      <c r="AR158" s="118" t="s">
        <v>183</v>
      </c>
      <c r="AT158" s="124" t="s">
        <v>73</v>
      </c>
      <c r="AU158" s="124" t="s">
        <v>74</v>
      </c>
      <c r="AY158" s="118" t="s">
        <v>162</v>
      </c>
      <c r="BK158" s="125">
        <f>BK159+BK161+BK163+BK165</f>
        <v>0</v>
      </c>
    </row>
    <row r="159" spans="2:65" s="11" customFormat="1" ht="22.75" customHeight="1">
      <c r="B159" s="117"/>
      <c r="D159" s="118" t="s">
        <v>73</v>
      </c>
      <c r="E159" s="126" t="s">
        <v>364</v>
      </c>
      <c r="F159" s="126" t="s">
        <v>365</v>
      </c>
      <c r="J159" s="127">
        <f>BK159</f>
        <v>0</v>
      </c>
      <c r="L159" s="117"/>
      <c r="M159" s="121"/>
      <c r="P159" s="122">
        <f>P160</f>
        <v>0</v>
      </c>
      <c r="R159" s="122">
        <f>R160</f>
        <v>0</v>
      </c>
      <c r="T159" s="123">
        <f>T160</f>
        <v>0</v>
      </c>
      <c r="AR159" s="118" t="s">
        <v>183</v>
      </c>
      <c r="AT159" s="124" t="s">
        <v>73</v>
      </c>
      <c r="AU159" s="124" t="s">
        <v>82</v>
      </c>
      <c r="AY159" s="118" t="s">
        <v>162</v>
      </c>
      <c r="BK159" s="125">
        <f>BK160</f>
        <v>0</v>
      </c>
    </row>
    <row r="160" spans="2:65" s="1" customFormat="1" ht="21.75" customHeight="1">
      <c r="B160" s="128"/>
      <c r="C160" s="129" t="s">
        <v>233</v>
      </c>
      <c r="D160" s="129" t="s">
        <v>164</v>
      </c>
      <c r="E160" s="130" t="s">
        <v>367</v>
      </c>
      <c r="F160" s="131" t="s">
        <v>368</v>
      </c>
      <c r="G160" s="132" t="s">
        <v>369</v>
      </c>
      <c r="H160" s="133">
        <v>16</v>
      </c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0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370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370</v>
      </c>
      <c r="BM160" s="140" t="s">
        <v>969</v>
      </c>
    </row>
    <row r="161" spans="2:65" s="11" customFormat="1" ht="22.75" customHeight="1">
      <c r="B161" s="117"/>
      <c r="D161" s="118" t="s">
        <v>73</v>
      </c>
      <c r="E161" s="126" t="s">
        <v>372</v>
      </c>
      <c r="F161" s="126" t="s">
        <v>373</v>
      </c>
      <c r="J161" s="127">
        <f>BK161</f>
        <v>0</v>
      </c>
      <c r="L161" s="117"/>
      <c r="M161" s="121"/>
      <c r="P161" s="122">
        <f>P162</f>
        <v>0</v>
      </c>
      <c r="R161" s="122">
        <f>R162</f>
        <v>0</v>
      </c>
      <c r="T161" s="123">
        <f>T162</f>
        <v>0</v>
      </c>
      <c r="AR161" s="118" t="s">
        <v>183</v>
      </c>
      <c r="AT161" s="124" t="s">
        <v>73</v>
      </c>
      <c r="AU161" s="124" t="s">
        <v>82</v>
      </c>
      <c r="AY161" s="118" t="s">
        <v>162</v>
      </c>
      <c r="BK161" s="125">
        <f>BK162</f>
        <v>0</v>
      </c>
    </row>
    <row r="162" spans="2:65" s="1" customFormat="1" ht="16.5" customHeight="1">
      <c r="B162" s="128"/>
      <c r="C162" s="129" t="s">
        <v>239</v>
      </c>
      <c r="D162" s="129" t="s">
        <v>164</v>
      </c>
      <c r="E162" s="130" t="s">
        <v>375</v>
      </c>
      <c r="F162" s="131" t="s">
        <v>373</v>
      </c>
      <c r="G162" s="132" t="s">
        <v>376</v>
      </c>
      <c r="H162" s="133"/>
      <c r="I162" s="134"/>
      <c r="J162" s="134">
        <f>ROUND(I162*H162,2)</f>
        <v>0</v>
      </c>
      <c r="K162" s="135"/>
      <c r="L162" s="28"/>
      <c r="M162" s="136" t="s">
        <v>1</v>
      </c>
      <c r="N162" s="137" t="s">
        <v>39</v>
      </c>
      <c r="O162" s="138">
        <v>0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370</v>
      </c>
      <c r="AT162" s="140" t="s">
        <v>164</v>
      </c>
      <c r="AU162" s="140" t="s">
        <v>84</v>
      </c>
      <c r="AY162" s="16" t="s">
        <v>162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82</v>
      </c>
      <c r="BK162" s="141">
        <f>ROUND(I162*H162,2)</f>
        <v>0</v>
      </c>
      <c r="BL162" s="16" t="s">
        <v>370</v>
      </c>
      <c r="BM162" s="140" t="s">
        <v>970</v>
      </c>
    </row>
    <row r="163" spans="2:65" s="11" customFormat="1" ht="22.75" customHeight="1">
      <c r="B163" s="117"/>
      <c r="D163" s="118" t="s">
        <v>73</v>
      </c>
      <c r="E163" s="126" t="s">
        <v>391</v>
      </c>
      <c r="F163" s="126" t="s">
        <v>392</v>
      </c>
      <c r="J163" s="127">
        <f>BK163</f>
        <v>0</v>
      </c>
      <c r="L163" s="117"/>
      <c r="M163" s="121"/>
      <c r="P163" s="122">
        <f>P164</f>
        <v>0</v>
      </c>
      <c r="R163" s="122">
        <f>R164</f>
        <v>0</v>
      </c>
      <c r="T163" s="123">
        <f>T164</f>
        <v>0</v>
      </c>
      <c r="AR163" s="118" t="s">
        <v>183</v>
      </c>
      <c r="AT163" s="124" t="s">
        <v>73</v>
      </c>
      <c r="AU163" s="124" t="s">
        <v>82</v>
      </c>
      <c r="AY163" s="118" t="s">
        <v>162</v>
      </c>
      <c r="BK163" s="125">
        <f>BK164</f>
        <v>0</v>
      </c>
    </row>
    <row r="164" spans="2:65" s="1" customFormat="1" ht="16.5" customHeight="1">
      <c r="B164" s="128"/>
      <c r="C164" s="129" t="s">
        <v>244</v>
      </c>
      <c r="D164" s="129" t="s">
        <v>164</v>
      </c>
      <c r="E164" s="130" t="s">
        <v>394</v>
      </c>
      <c r="F164" s="131" t="s">
        <v>392</v>
      </c>
      <c r="G164" s="132" t="s">
        <v>376</v>
      </c>
      <c r="H164" s="133"/>
      <c r="I164" s="134"/>
      <c r="J164" s="134">
        <f>ROUND(I164*H164,2)</f>
        <v>0</v>
      </c>
      <c r="K164" s="135"/>
      <c r="L164" s="28"/>
      <c r="M164" s="136" t="s">
        <v>1</v>
      </c>
      <c r="N164" s="137" t="s">
        <v>39</v>
      </c>
      <c r="O164" s="138">
        <v>0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370</v>
      </c>
      <c r="AT164" s="140" t="s">
        <v>164</v>
      </c>
      <c r="AU164" s="140" t="s">
        <v>84</v>
      </c>
      <c r="AY164" s="16" t="s">
        <v>162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82</v>
      </c>
      <c r="BK164" s="141">
        <f>ROUND(I164*H164,2)</f>
        <v>0</v>
      </c>
      <c r="BL164" s="16" t="s">
        <v>370</v>
      </c>
      <c r="BM164" s="140" t="s">
        <v>971</v>
      </c>
    </row>
    <row r="165" spans="2:65" s="11" customFormat="1" ht="22.75" customHeight="1">
      <c r="B165" s="117"/>
      <c r="D165" s="118" t="s">
        <v>73</v>
      </c>
      <c r="E165" s="126" t="s">
        <v>396</v>
      </c>
      <c r="F165" s="126" t="s">
        <v>397</v>
      </c>
      <c r="J165" s="127">
        <f>BK165</f>
        <v>0</v>
      </c>
      <c r="L165" s="117"/>
      <c r="M165" s="121"/>
      <c r="P165" s="122">
        <f>P166</f>
        <v>0</v>
      </c>
      <c r="R165" s="122">
        <f>R166</f>
        <v>0</v>
      </c>
      <c r="T165" s="123">
        <f>T166</f>
        <v>0</v>
      </c>
      <c r="AR165" s="118" t="s">
        <v>183</v>
      </c>
      <c r="AT165" s="124" t="s">
        <v>73</v>
      </c>
      <c r="AU165" s="124" t="s">
        <v>82</v>
      </c>
      <c r="AY165" s="118" t="s">
        <v>162</v>
      </c>
      <c r="BK165" s="125">
        <f>BK166</f>
        <v>0</v>
      </c>
    </row>
    <row r="166" spans="2:65" s="1" customFormat="1" ht="16.5" customHeight="1">
      <c r="B166" s="128"/>
      <c r="C166" s="129" t="s">
        <v>253</v>
      </c>
      <c r="D166" s="129" t="s">
        <v>164</v>
      </c>
      <c r="E166" s="130" t="s">
        <v>399</v>
      </c>
      <c r="F166" s="131" t="s">
        <v>400</v>
      </c>
      <c r="G166" s="132" t="s">
        <v>376</v>
      </c>
      <c r="H166" s="133"/>
      <c r="I166" s="134"/>
      <c r="J166" s="134">
        <f>ROUND(I166*H166,2)</f>
        <v>0</v>
      </c>
      <c r="K166" s="135"/>
      <c r="L166" s="28"/>
      <c r="M166" s="160" t="s">
        <v>1</v>
      </c>
      <c r="N166" s="161" t="s">
        <v>39</v>
      </c>
      <c r="O166" s="162">
        <v>0</v>
      </c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AR166" s="140" t="s">
        <v>370</v>
      </c>
      <c r="AT166" s="140" t="s">
        <v>164</v>
      </c>
      <c r="AU166" s="140" t="s">
        <v>84</v>
      </c>
      <c r="AY166" s="16" t="s">
        <v>162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82</v>
      </c>
      <c r="BK166" s="141">
        <f>ROUND(I166*H166,2)</f>
        <v>0</v>
      </c>
      <c r="BL166" s="16" t="s">
        <v>370</v>
      </c>
      <c r="BM166" s="140" t="s">
        <v>972</v>
      </c>
    </row>
    <row r="167" spans="2:65" s="1" customFormat="1" ht="7" customHeight="1">
      <c r="B167" s="40"/>
      <c r="C167" s="41"/>
      <c r="D167" s="41"/>
      <c r="E167" s="41"/>
      <c r="F167" s="41"/>
      <c r="G167" s="41"/>
      <c r="H167" s="41"/>
      <c r="I167" s="41"/>
      <c r="J167" s="41"/>
      <c r="K167" s="41"/>
      <c r="L167" s="28"/>
    </row>
  </sheetData>
  <autoFilter ref="C127:K166" xr:uid="{00000000-0009-0000-0000-000009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60"/>
  <sheetViews>
    <sheetView showGridLines="0" workbookViewId="0">
      <selection activeCell="H155" sqref="H155:H159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110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973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ROUND(J128,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ROUND((SUM(BE128:BE159)),  2)</f>
        <v>0</v>
      </c>
      <c r="I33" s="88">
        <v>0.21</v>
      </c>
      <c r="J33" s="87">
        <f>ROUND(((SUM(BE128:BE159))*I33),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ROUND((SUM(BF128:BF159)),  2)</f>
        <v>0</v>
      </c>
      <c r="I34" s="88">
        <v>0.12</v>
      </c>
      <c r="J34" s="87">
        <f>ROUND(((SUM(BF128:BF159))*I34),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ROUND((SUM(BG128:BG159)),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ROUND((SUM(BH128:BH159)),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ROUND((SUM(BI128:BI159)),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SO-09 - Dětské hřiště - houpačky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J128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J129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J130</f>
        <v>0</v>
      </c>
      <c r="L98" s="104"/>
    </row>
    <row r="99" spans="2:12" s="9" customFormat="1" ht="19.899999999999999" customHeight="1">
      <c r="B99" s="104"/>
      <c r="D99" s="105" t="s">
        <v>140</v>
      </c>
      <c r="E99" s="106"/>
      <c r="F99" s="106"/>
      <c r="G99" s="106"/>
      <c r="H99" s="106"/>
      <c r="I99" s="106"/>
      <c r="J99" s="107">
        <f>J134</f>
        <v>0</v>
      </c>
      <c r="L99" s="104"/>
    </row>
    <row r="100" spans="2:12" s="8" customFormat="1" ht="25" customHeight="1">
      <c r="B100" s="100"/>
      <c r="D100" s="101" t="s">
        <v>407</v>
      </c>
      <c r="E100" s="102"/>
      <c r="F100" s="102"/>
      <c r="G100" s="102"/>
      <c r="H100" s="102"/>
      <c r="I100" s="102"/>
      <c r="J100" s="103">
        <f>J138</f>
        <v>0</v>
      </c>
      <c r="L100" s="100"/>
    </row>
    <row r="101" spans="2:12" s="9" customFormat="1" ht="19.899999999999999" customHeight="1">
      <c r="B101" s="104"/>
      <c r="D101" s="105" t="s">
        <v>408</v>
      </c>
      <c r="E101" s="106"/>
      <c r="F101" s="106"/>
      <c r="G101" s="106"/>
      <c r="H101" s="106"/>
      <c r="I101" s="106"/>
      <c r="J101" s="107">
        <f>J139</f>
        <v>0</v>
      </c>
      <c r="L101" s="104"/>
    </row>
    <row r="102" spans="2:12" s="9" customFormat="1" ht="19.899999999999999" customHeight="1">
      <c r="B102" s="104"/>
      <c r="D102" s="105" t="s">
        <v>673</v>
      </c>
      <c r="E102" s="106"/>
      <c r="F102" s="106"/>
      <c r="G102" s="106"/>
      <c r="H102" s="106"/>
      <c r="I102" s="106"/>
      <c r="J102" s="107">
        <f>J144</f>
        <v>0</v>
      </c>
      <c r="L102" s="104"/>
    </row>
    <row r="103" spans="2:12" s="9" customFormat="1" ht="19.899999999999999" customHeight="1">
      <c r="B103" s="104"/>
      <c r="D103" s="105" t="s">
        <v>410</v>
      </c>
      <c r="E103" s="106"/>
      <c r="F103" s="106"/>
      <c r="G103" s="106"/>
      <c r="H103" s="106"/>
      <c r="I103" s="106"/>
      <c r="J103" s="107">
        <f>J148</f>
        <v>0</v>
      </c>
      <c r="L103" s="104"/>
    </row>
    <row r="104" spans="2:12" s="8" customFormat="1" ht="25" customHeight="1">
      <c r="B104" s="100"/>
      <c r="D104" s="101" t="s">
        <v>142</v>
      </c>
      <c r="E104" s="102"/>
      <c r="F104" s="102"/>
      <c r="G104" s="102"/>
      <c r="H104" s="102"/>
      <c r="I104" s="102"/>
      <c r="J104" s="103">
        <f>J151</f>
        <v>0</v>
      </c>
      <c r="L104" s="100"/>
    </row>
    <row r="105" spans="2:12" s="9" customFormat="1" ht="19.899999999999999" customHeight="1">
      <c r="B105" s="104"/>
      <c r="D105" s="105" t="s">
        <v>143</v>
      </c>
      <c r="E105" s="106"/>
      <c r="F105" s="106"/>
      <c r="G105" s="106"/>
      <c r="H105" s="106"/>
      <c r="I105" s="106"/>
      <c r="J105" s="107">
        <f>J152</f>
        <v>0</v>
      </c>
      <c r="L105" s="104"/>
    </row>
    <row r="106" spans="2:12" s="9" customFormat="1" ht="19.899999999999999" customHeight="1">
      <c r="B106" s="104"/>
      <c r="D106" s="105" t="s">
        <v>144</v>
      </c>
      <c r="E106" s="106"/>
      <c r="F106" s="106"/>
      <c r="G106" s="106"/>
      <c r="H106" s="106"/>
      <c r="I106" s="106"/>
      <c r="J106" s="107">
        <f>J154</f>
        <v>0</v>
      </c>
      <c r="L106" s="104"/>
    </row>
    <row r="107" spans="2:12" s="9" customFormat="1" ht="19.899999999999999" customHeight="1">
      <c r="B107" s="104"/>
      <c r="D107" s="105" t="s">
        <v>145</v>
      </c>
      <c r="E107" s="106"/>
      <c r="F107" s="106"/>
      <c r="G107" s="106"/>
      <c r="H107" s="106"/>
      <c r="I107" s="106"/>
      <c r="J107" s="107">
        <f>J156</f>
        <v>0</v>
      </c>
      <c r="L107" s="104"/>
    </row>
    <row r="108" spans="2:12" s="9" customFormat="1" ht="19.899999999999999" customHeight="1">
      <c r="B108" s="104"/>
      <c r="D108" s="105" t="s">
        <v>146</v>
      </c>
      <c r="E108" s="106"/>
      <c r="F108" s="106"/>
      <c r="G108" s="106"/>
      <c r="H108" s="106"/>
      <c r="I108" s="106"/>
      <c r="J108" s="107">
        <f>J158</f>
        <v>0</v>
      </c>
      <c r="L108" s="104"/>
    </row>
    <row r="109" spans="2:12" s="1" customFormat="1" ht="21.75" customHeight="1">
      <c r="B109" s="28"/>
      <c r="L109" s="28"/>
    </row>
    <row r="110" spans="2:12" s="1" customFormat="1" ht="7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4" spans="2:63" s="1" customFormat="1" ht="7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63" s="1" customFormat="1" ht="25" customHeight="1">
      <c r="B115" s="28"/>
      <c r="C115" s="20" t="s">
        <v>147</v>
      </c>
      <c r="L115" s="28"/>
    </row>
    <row r="116" spans="2:63" s="1" customFormat="1" ht="7" customHeight="1">
      <c r="B116" s="28"/>
      <c r="L116" s="28"/>
    </row>
    <row r="117" spans="2:63" s="1" customFormat="1" ht="12" customHeight="1">
      <c r="B117" s="28"/>
      <c r="C117" s="25" t="s">
        <v>14</v>
      </c>
      <c r="L117" s="28"/>
    </row>
    <row r="118" spans="2:63" s="1" customFormat="1" ht="16.5" customHeight="1">
      <c r="B118" s="28"/>
      <c r="E118" s="265" t="str">
        <f>E7</f>
        <v>Revitalizace víceúčelového hřiště - 1.etapa</v>
      </c>
      <c r="F118" s="266"/>
      <c r="G118" s="266"/>
      <c r="H118" s="266"/>
      <c r="L118" s="28"/>
    </row>
    <row r="119" spans="2:63" s="1" customFormat="1" ht="12" customHeight="1">
      <c r="B119" s="28"/>
      <c r="C119" s="25" t="s">
        <v>131</v>
      </c>
      <c r="L119" s="28"/>
    </row>
    <row r="120" spans="2:63" s="1" customFormat="1" ht="16.5" customHeight="1">
      <c r="B120" s="28"/>
      <c r="E120" s="259" t="str">
        <f>E9</f>
        <v>SO-09 - Dětské hřiště - houpačky</v>
      </c>
      <c r="F120" s="264"/>
      <c r="G120" s="264"/>
      <c r="H120" s="264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5" t="s">
        <v>18</v>
      </c>
      <c r="F122" s="23" t="str">
        <f>F12</f>
        <v>Hlouška, Kutná Hora</v>
      </c>
      <c r="I122" s="25" t="s">
        <v>20</v>
      </c>
      <c r="J122" s="48" t="str">
        <f>IF(J12="","",J12)</f>
        <v>16. 1. 2025</v>
      </c>
      <c r="L122" s="28"/>
    </row>
    <row r="123" spans="2:63" s="1" customFormat="1" ht="7" customHeight="1">
      <c r="B123" s="28"/>
      <c r="L123" s="28"/>
    </row>
    <row r="124" spans="2:63" s="1" customFormat="1" ht="25.65" customHeight="1">
      <c r="B124" s="28"/>
      <c r="C124" s="25" t="s">
        <v>22</v>
      </c>
      <c r="F124" s="23" t="str">
        <f>E15</f>
        <v>Město Kutná Hora</v>
      </c>
      <c r="I124" s="25" t="s">
        <v>28</v>
      </c>
      <c r="J124" s="26" t="str">
        <f>E21</f>
        <v>Sportovní projekty s.r.o.</v>
      </c>
      <c r="L124" s="28"/>
    </row>
    <row r="125" spans="2:63" s="1" customFormat="1" ht="15.15" customHeight="1">
      <c r="B125" s="28"/>
      <c r="C125" s="25" t="s">
        <v>26</v>
      </c>
      <c r="F125" s="23" t="str">
        <f>IF(E18="","",E18)</f>
        <v xml:space="preserve"> </v>
      </c>
      <c r="I125" s="25" t="s">
        <v>31</v>
      </c>
      <c r="J125" s="26" t="str">
        <f>E24</f>
        <v>F.Pecka</v>
      </c>
      <c r="L125" s="28"/>
    </row>
    <row r="126" spans="2:63" s="1" customFormat="1" ht="10.25" customHeight="1">
      <c r="B126" s="28"/>
      <c r="L126" s="28"/>
    </row>
    <row r="127" spans="2:63" s="10" customFormat="1" ht="29.25" customHeight="1">
      <c r="B127" s="108"/>
      <c r="C127" s="109" t="s">
        <v>148</v>
      </c>
      <c r="D127" s="110" t="s">
        <v>59</v>
      </c>
      <c r="E127" s="110" t="s">
        <v>55</v>
      </c>
      <c r="F127" s="110" t="s">
        <v>56</v>
      </c>
      <c r="G127" s="110" t="s">
        <v>149</v>
      </c>
      <c r="H127" s="110" t="s">
        <v>150</v>
      </c>
      <c r="I127" s="110" t="s">
        <v>151</v>
      </c>
      <c r="J127" s="111" t="s">
        <v>135</v>
      </c>
      <c r="K127" s="112" t="s">
        <v>152</v>
      </c>
      <c r="L127" s="108"/>
      <c r="M127" s="55" t="s">
        <v>1</v>
      </c>
      <c r="N127" s="56" t="s">
        <v>38</v>
      </c>
      <c r="O127" s="56" t="s">
        <v>153</v>
      </c>
      <c r="P127" s="56" t="s">
        <v>154</v>
      </c>
      <c r="Q127" s="56" t="s">
        <v>155</v>
      </c>
      <c r="R127" s="56" t="s">
        <v>156</v>
      </c>
      <c r="S127" s="56" t="s">
        <v>157</v>
      </c>
      <c r="T127" s="57" t="s">
        <v>158</v>
      </c>
    </row>
    <row r="128" spans="2:63" s="1" customFormat="1" ht="22.75" customHeight="1">
      <c r="B128" s="28"/>
      <c r="C128" s="60" t="s">
        <v>159</v>
      </c>
      <c r="J128" s="113">
        <f>BK128</f>
        <v>0</v>
      </c>
      <c r="L128" s="28"/>
      <c r="M128" s="58"/>
      <c r="N128" s="49"/>
      <c r="O128" s="49"/>
      <c r="P128" s="114">
        <f>P129+P138+P151</f>
        <v>11.316000000000001</v>
      </c>
      <c r="Q128" s="49"/>
      <c r="R128" s="114">
        <f>R129+R138+R151</f>
        <v>0</v>
      </c>
      <c r="S128" s="49"/>
      <c r="T128" s="115">
        <f>T129+T138+T151</f>
        <v>0</v>
      </c>
      <c r="AT128" s="16" t="s">
        <v>73</v>
      </c>
      <c r="AU128" s="16" t="s">
        <v>137</v>
      </c>
      <c r="BK128" s="116">
        <f>BK129+BK138+BK151</f>
        <v>0</v>
      </c>
    </row>
    <row r="129" spans="2:65" s="11" customFormat="1" ht="25.9" customHeight="1">
      <c r="B129" s="117"/>
      <c r="D129" s="118" t="s">
        <v>73</v>
      </c>
      <c r="E129" s="119" t="s">
        <v>160</v>
      </c>
      <c r="F129" s="119" t="s">
        <v>161</v>
      </c>
      <c r="J129" s="120">
        <f>BK129</f>
        <v>0</v>
      </c>
      <c r="L129" s="117"/>
      <c r="M129" s="121"/>
      <c r="P129" s="122">
        <f>P130+P134</f>
        <v>11.316000000000001</v>
      </c>
      <c r="R129" s="122">
        <f>R130+R134</f>
        <v>0</v>
      </c>
      <c r="T129" s="123">
        <f>T130+T134</f>
        <v>0</v>
      </c>
      <c r="AR129" s="118" t="s">
        <v>82</v>
      </c>
      <c r="AT129" s="124" t="s">
        <v>73</v>
      </c>
      <c r="AU129" s="124" t="s">
        <v>74</v>
      </c>
      <c r="AY129" s="118" t="s">
        <v>162</v>
      </c>
      <c r="BK129" s="125">
        <f>BK130+BK134</f>
        <v>0</v>
      </c>
    </row>
    <row r="130" spans="2:65" s="11" customFormat="1" ht="22.75" customHeight="1">
      <c r="B130" s="117"/>
      <c r="D130" s="118" t="s">
        <v>73</v>
      </c>
      <c r="E130" s="126" t="s">
        <v>82</v>
      </c>
      <c r="F130" s="126" t="s">
        <v>163</v>
      </c>
      <c r="J130" s="127">
        <f>BK130</f>
        <v>0</v>
      </c>
      <c r="L130" s="117"/>
      <c r="M130" s="121"/>
      <c r="P130" s="122">
        <f>SUM(P131:P133)</f>
        <v>1.7250000000000001</v>
      </c>
      <c r="R130" s="122">
        <f>SUM(R131:R133)</f>
        <v>0</v>
      </c>
      <c r="T130" s="123">
        <f>SUM(T131:T133)</f>
        <v>0</v>
      </c>
      <c r="AR130" s="118" t="s">
        <v>82</v>
      </c>
      <c r="AT130" s="124" t="s">
        <v>73</v>
      </c>
      <c r="AU130" s="124" t="s">
        <v>82</v>
      </c>
      <c r="AY130" s="118" t="s">
        <v>162</v>
      </c>
      <c r="BK130" s="125">
        <f>SUM(BK131:BK133)</f>
        <v>0</v>
      </c>
    </row>
    <row r="131" spans="2:65" s="1" customFormat="1" ht="37.75" customHeight="1">
      <c r="B131" s="128"/>
      <c r="C131" s="129" t="s">
        <v>82</v>
      </c>
      <c r="D131" s="129" t="s">
        <v>164</v>
      </c>
      <c r="E131" s="130" t="s">
        <v>931</v>
      </c>
      <c r="F131" s="131" t="s">
        <v>422</v>
      </c>
      <c r="G131" s="132" t="s">
        <v>167</v>
      </c>
      <c r="H131" s="133">
        <v>69</v>
      </c>
      <c r="I131" s="134"/>
      <c r="J131" s="134">
        <f>ROUND(I131*H131,2)</f>
        <v>0</v>
      </c>
      <c r="K131" s="135"/>
      <c r="L131" s="28"/>
      <c r="M131" s="136" t="s">
        <v>1</v>
      </c>
      <c r="N131" s="137" t="s">
        <v>39</v>
      </c>
      <c r="O131" s="138">
        <v>2.5000000000000001E-2</v>
      </c>
      <c r="P131" s="138">
        <f>O131*H131</f>
        <v>1.7250000000000001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168</v>
      </c>
      <c r="AT131" s="140" t="s">
        <v>164</v>
      </c>
      <c r="AU131" s="140" t="s">
        <v>84</v>
      </c>
      <c r="AY131" s="16" t="s">
        <v>162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82</v>
      </c>
      <c r="BK131" s="141">
        <f>ROUND(I131*H131,2)</f>
        <v>0</v>
      </c>
      <c r="BL131" s="16" t="s">
        <v>168</v>
      </c>
      <c r="BM131" s="140" t="s">
        <v>974</v>
      </c>
    </row>
    <row r="132" spans="2:65" s="12" customFormat="1">
      <c r="B132" s="142"/>
      <c r="D132" s="143" t="s">
        <v>170</v>
      </c>
      <c r="E132" s="144" t="s">
        <v>1</v>
      </c>
      <c r="F132" s="145" t="s">
        <v>975</v>
      </c>
      <c r="H132" s="146">
        <v>69</v>
      </c>
      <c r="L132" s="142"/>
      <c r="M132" s="147"/>
      <c r="T132" s="148"/>
      <c r="AT132" s="144" t="s">
        <v>170</v>
      </c>
      <c r="AU132" s="144" t="s">
        <v>84</v>
      </c>
      <c r="AV132" s="12" t="s">
        <v>84</v>
      </c>
      <c r="AW132" s="12" t="s">
        <v>30</v>
      </c>
      <c r="AX132" s="12" t="s">
        <v>74</v>
      </c>
      <c r="AY132" s="144" t="s">
        <v>162</v>
      </c>
    </row>
    <row r="133" spans="2:65" s="14" customFormat="1">
      <c r="B133" s="154"/>
      <c r="D133" s="143" t="s">
        <v>170</v>
      </c>
      <c r="E133" s="155" t="s">
        <v>1</v>
      </c>
      <c r="F133" s="156" t="s">
        <v>252</v>
      </c>
      <c r="H133" s="157">
        <v>69</v>
      </c>
      <c r="L133" s="154"/>
      <c r="M133" s="158"/>
      <c r="T133" s="159"/>
      <c r="AT133" s="155" t="s">
        <v>170</v>
      </c>
      <c r="AU133" s="155" t="s">
        <v>84</v>
      </c>
      <c r="AV133" s="14" t="s">
        <v>168</v>
      </c>
      <c r="AW133" s="14" t="s">
        <v>30</v>
      </c>
      <c r="AX133" s="14" t="s">
        <v>82</v>
      </c>
      <c r="AY133" s="155" t="s">
        <v>162</v>
      </c>
    </row>
    <row r="134" spans="2:65" s="11" customFormat="1" ht="22.75" customHeight="1">
      <c r="B134" s="117"/>
      <c r="D134" s="118" t="s">
        <v>73</v>
      </c>
      <c r="E134" s="126" t="s">
        <v>199</v>
      </c>
      <c r="F134" s="126" t="s">
        <v>324</v>
      </c>
      <c r="J134" s="127">
        <f>BK134</f>
        <v>0</v>
      </c>
      <c r="L134" s="117"/>
      <c r="M134" s="121"/>
      <c r="P134" s="122">
        <f>SUM(P135:P137)</f>
        <v>9.5910000000000011</v>
      </c>
      <c r="R134" s="122">
        <f>SUM(R135:R137)</f>
        <v>0</v>
      </c>
      <c r="T134" s="123">
        <f>SUM(T135:T137)</f>
        <v>0</v>
      </c>
      <c r="AR134" s="118" t="s">
        <v>82</v>
      </c>
      <c r="AT134" s="124" t="s">
        <v>73</v>
      </c>
      <c r="AU134" s="124" t="s">
        <v>82</v>
      </c>
      <c r="AY134" s="118" t="s">
        <v>162</v>
      </c>
      <c r="BK134" s="125">
        <f>SUM(BK135:BK137)</f>
        <v>0</v>
      </c>
    </row>
    <row r="135" spans="2:65" s="1" customFormat="1" ht="21.75" customHeight="1">
      <c r="B135" s="128"/>
      <c r="C135" s="129" t="s">
        <v>84</v>
      </c>
      <c r="D135" s="129" t="s">
        <v>164</v>
      </c>
      <c r="E135" s="130" t="s">
        <v>511</v>
      </c>
      <c r="F135" s="131" t="s">
        <v>512</v>
      </c>
      <c r="G135" s="132" t="s">
        <v>167</v>
      </c>
      <c r="H135" s="133">
        <v>69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0.13900000000000001</v>
      </c>
      <c r="P135" s="138">
        <f>O135*H135</f>
        <v>9.5910000000000011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976</v>
      </c>
    </row>
    <row r="136" spans="2:65" s="12" customFormat="1">
      <c r="B136" s="142"/>
      <c r="D136" s="143" t="s">
        <v>170</v>
      </c>
      <c r="E136" s="144" t="s">
        <v>1</v>
      </c>
      <c r="F136" s="145" t="s">
        <v>975</v>
      </c>
      <c r="H136" s="146">
        <v>69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74</v>
      </c>
      <c r="AY136" s="144" t="s">
        <v>162</v>
      </c>
    </row>
    <row r="137" spans="2:65" s="14" customFormat="1">
      <c r="B137" s="154"/>
      <c r="D137" s="143" t="s">
        <v>170</v>
      </c>
      <c r="E137" s="155" t="s">
        <v>1</v>
      </c>
      <c r="F137" s="156" t="s">
        <v>252</v>
      </c>
      <c r="H137" s="157">
        <v>69</v>
      </c>
      <c r="L137" s="154"/>
      <c r="M137" s="158"/>
      <c r="T137" s="159"/>
      <c r="AT137" s="155" t="s">
        <v>170</v>
      </c>
      <c r="AU137" s="155" t="s">
        <v>84</v>
      </c>
      <c r="AV137" s="14" t="s">
        <v>168</v>
      </c>
      <c r="AW137" s="14" t="s">
        <v>30</v>
      </c>
      <c r="AX137" s="14" t="s">
        <v>82</v>
      </c>
      <c r="AY137" s="155" t="s">
        <v>162</v>
      </c>
    </row>
    <row r="138" spans="2:65" s="11" customFormat="1" ht="25.9" customHeight="1">
      <c r="B138" s="117"/>
      <c r="D138" s="118" t="s">
        <v>73</v>
      </c>
      <c r="E138" s="119" t="s">
        <v>519</v>
      </c>
      <c r="F138" s="119" t="s">
        <v>520</v>
      </c>
      <c r="J138" s="120">
        <f>BK138</f>
        <v>0</v>
      </c>
      <c r="L138" s="117"/>
      <c r="M138" s="121"/>
      <c r="P138" s="122">
        <f>P139+P144+P148</f>
        <v>0</v>
      </c>
      <c r="R138" s="122">
        <f>R139+R144+R148</f>
        <v>0</v>
      </c>
      <c r="T138" s="123">
        <f>T139+T144+T148</f>
        <v>0</v>
      </c>
      <c r="AR138" s="118" t="s">
        <v>84</v>
      </c>
      <c r="AT138" s="124" t="s">
        <v>73</v>
      </c>
      <c r="AU138" s="124" t="s">
        <v>74</v>
      </c>
      <c r="AY138" s="118" t="s">
        <v>162</v>
      </c>
      <c r="BK138" s="125">
        <f>BK139+BK144+BK148</f>
        <v>0</v>
      </c>
    </row>
    <row r="139" spans="2:65" s="11" customFormat="1" ht="22.75" customHeight="1">
      <c r="B139" s="117"/>
      <c r="D139" s="118" t="s">
        <v>73</v>
      </c>
      <c r="E139" s="126" t="s">
        <v>521</v>
      </c>
      <c r="F139" s="126" t="s">
        <v>522</v>
      </c>
      <c r="J139" s="127">
        <f>BK139</f>
        <v>0</v>
      </c>
      <c r="L139" s="117"/>
      <c r="M139" s="121"/>
      <c r="P139" s="122">
        <f>SUM(P140:P143)</f>
        <v>0</v>
      </c>
      <c r="R139" s="122">
        <f>SUM(R140:R143)</f>
        <v>0</v>
      </c>
      <c r="T139" s="123">
        <f>SUM(T140:T143)</f>
        <v>0</v>
      </c>
      <c r="AR139" s="118" t="s">
        <v>84</v>
      </c>
      <c r="AT139" s="124" t="s">
        <v>73</v>
      </c>
      <c r="AU139" s="124" t="s">
        <v>82</v>
      </c>
      <c r="AY139" s="118" t="s">
        <v>162</v>
      </c>
      <c r="BK139" s="125">
        <f>SUM(BK140:BK143)</f>
        <v>0</v>
      </c>
    </row>
    <row r="140" spans="2:65" s="1" customFormat="1" ht="37.75" customHeight="1">
      <c r="B140" s="128"/>
      <c r="C140" s="129" t="s">
        <v>175</v>
      </c>
      <c r="D140" s="129" t="s">
        <v>164</v>
      </c>
      <c r="E140" s="130" t="s">
        <v>523</v>
      </c>
      <c r="F140" s="131" t="s">
        <v>935</v>
      </c>
      <c r="G140" s="132" t="s">
        <v>167</v>
      </c>
      <c r="H140" s="133">
        <v>69</v>
      </c>
      <c r="I140" s="134"/>
      <c r="J140" s="134">
        <f>ROUND(I140*H140,2)</f>
        <v>0</v>
      </c>
      <c r="K140" s="135"/>
      <c r="L140" s="28"/>
      <c r="M140" s="136" t="s">
        <v>1</v>
      </c>
      <c r="N140" s="137" t="s">
        <v>39</v>
      </c>
      <c r="O140" s="138">
        <v>0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228</v>
      </c>
      <c r="AT140" s="140" t="s">
        <v>164</v>
      </c>
      <c r="AU140" s="140" t="s">
        <v>84</v>
      </c>
      <c r="AY140" s="16" t="s">
        <v>162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82</v>
      </c>
      <c r="BK140" s="141">
        <f>ROUND(I140*H140,2)</f>
        <v>0</v>
      </c>
      <c r="BL140" s="16" t="s">
        <v>228</v>
      </c>
      <c r="BM140" s="140" t="s">
        <v>977</v>
      </c>
    </row>
    <row r="141" spans="2:65" s="12" customFormat="1">
      <c r="B141" s="142"/>
      <c r="D141" s="143" t="s">
        <v>170</v>
      </c>
      <c r="E141" s="144" t="s">
        <v>1</v>
      </c>
      <c r="F141" s="145" t="s">
        <v>975</v>
      </c>
      <c r="H141" s="146">
        <v>69</v>
      </c>
      <c r="L141" s="142"/>
      <c r="M141" s="147"/>
      <c r="T141" s="148"/>
      <c r="AT141" s="144" t="s">
        <v>170</v>
      </c>
      <c r="AU141" s="144" t="s">
        <v>84</v>
      </c>
      <c r="AV141" s="12" t="s">
        <v>84</v>
      </c>
      <c r="AW141" s="12" t="s">
        <v>30</v>
      </c>
      <c r="AX141" s="12" t="s">
        <v>82</v>
      </c>
      <c r="AY141" s="144" t="s">
        <v>162</v>
      </c>
    </row>
    <row r="142" spans="2:65" s="1" customFormat="1" ht="16.5" customHeight="1">
      <c r="B142" s="128"/>
      <c r="C142" s="129" t="s">
        <v>168</v>
      </c>
      <c r="D142" s="129" t="s">
        <v>164</v>
      </c>
      <c r="E142" s="130" t="s">
        <v>942</v>
      </c>
      <c r="F142" s="131" t="s">
        <v>527</v>
      </c>
      <c r="G142" s="132" t="s">
        <v>385</v>
      </c>
      <c r="H142" s="133">
        <v>1</v>
      </c>
      <c r="I142" s="134"/>
      <c r="J142" s="134">
        <f>ROUND(I142*H142,2)</f>
        <v>0</v>
      </c>
      <c r="K142" s="135"/>
      <c r="L142" s="28"/>
      <c r="M142" s="136" t="s">
        <v>1</v>
      </c>
      <c r="N142" s="137" t="s">
        <v>39</v>
      </c>
      <c r="O142" s="138">
        <v>0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228</v>
      </c>
      <c r="AT142" s="140" t="s">
        <v>164</v>
      </c>
      <c r="AU142" s="140" t="s">
        <v>84</v>
      </c>
      <c r="AY142" s="16" t="s">
        <v>162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82</v>
      </c>
      <c r="BK142" s="141">
        <f>ROUND(I142*H142,2)</f>
        <v>0</v>
      </c>
      <c r="BL142" s="16" t="s">
        <v>228</v>
      </c>
      <c r="BM142" s="140" t="s">
        <v>978</v>
      </c>
    </row>
    <row r="143" spans="2:65" s="1" customFormat="1" ht="24.15" customHeight="1">
      <c r="B143" s="128"/>
      <c r="C143" s="129" t="s">
        <v>183</v>
      </c>
      <c r="D143" s="129" t="s">
        <v>164</v>
      </c>
      <c r="E143" s="130" t="s">
        <v>535</v>
      </c>
      <c r="F143" s="131" t="s">
        <v>536</v>
      </c>
      <c r="G143" s="132" t="s">
        <v>376</v>
      </c>
      <c r="H143" s="133"/>
      <c r="I143" s="134"/>
      <c r="J143" s="134">
        <f>ROUND(I143*H143,2)</f>
        <v>0</v>
      </c>
      <c r="K143" s="135"/>
      <c r="L143" s="28"/>
      <c r="M143" s="136" t="s">
        <v>1</v>
      </c>
      <c r="N143" s="137" t="s">
        <v>39</v>
      </c>
      <c r="O143" s="138">
        <v>0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228</v>
      </c>
      <c r="AT143" s="140" t="s">
        <v>164</v>
      </c>
      <c r="AU143" s="140" t="s">
        <v>84</v>
      </c>
      <c r="AY143" s="16" t="s">
        <v>162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82</v>
      </c>
      <c r="BK143" s="141">
        <f>ROUND(I143*H143,2)</f>
        <v>0</v>
      </c>
      <c r="BL143" s="16" t="s">
        <v>228</v>
      </c>
      <c r="BM143" s="140" t="s">
        <v>979</v>
      </c>
    </row>
    <row r="144" spans="2:65" s="11" customFormat="1" ht="22.75" customHeight="1">
      <c r="B144" s="117"/>
      <c r="D144" s="118" t="s">
        <v>73</v>
      </c>
      <c r="E144" s="126" t="s">
        <v>733</v>
      </c>
      <c r="F144" s="126" t="s">
        <v>734</v>
      </c>
      <c r="J144" s="127">
        <f>BK144</f>
        <v>0</v>
      </c>
      <c r="L144" s="117"/>
      <c r="M144" s="121"/>
      <c r="P144" s="122">
        <f>SUM(P145:P147)</f>
        <v>0</v>
      </c>
      <c r="R144" s="122">
        <f>SUM(R145:R147)</f>
        <v>0</v>
      </c>
      <c r="T144" s="123">
        <f>SUM(T145:T147)</f>
        <v>0</v>
      </c>
      <c r="AR144" s="118" t="s">
        <v>84</v>
      </c>
      <c r="AT144" s="124" t="s">
        <v>73</v>
      </c>
      <c r="AU144" s="124" t="s">
        <v>82</v>
      </c>
      <c r="AY144" s="118" t="s">
        <v>162</v>
      </c>
      <c r="BK144" s="125">
        <f>SUM(BK145:BK147)</f>
        <v>0</v>
      </c>
    </row>
    <row r="145" spans="2:65" s="1" customFormat="1" ht="24.15" customHeight="1">
      <c r="B145" s="128"/>
      <c r="C145" s="129" t="s">
        <v>187</v>
      </c>
      <c r="D145" s="129" t="s">
        <v>164</v>
      </c>
      <c r="E145" s="130" t="s">
        <v>980</v>
      </c>
      <c r="F145" s="131" t="s">
        <v>981</v>
      </c>
      <c r="G145" s="132" t="s">
        <v>548</v>
      </c>
      <c r="H145" s="133">
        <v>1</v>
      </c>
      <c r="I145" s="134"/>
      <c r="J145" s="134">
        <f>ROUND(I145*H145,2)</f>
        <v>0</v>
      </c>
      <c r="K145" s="135"/>
      <c r="L145" s="28"/>
      <c r="M145" s="136" t="s">
        <v>1</v>
      </c>
      <c r="N145" s="137" t="s">
        <v>39</v>
      </c>
      <c r="O145" s="138">
        <v>0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228</v>
      </c>
      <c r="AT145" s="140" t="s">
        <v>164</v>
      </c>
      <c r="AU145" s="140" t="s">
        <v>84</v>
      </c>
      <c r="AY145" s="16" t="s">
        <v>162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82</v>
      </c>
      <c r="BK145" s="141">
        <f>ROUND(I145*H145,2)</f>
        <v>0</v>
      </c>
      <c r="BL145" s="16" t="s">
        <v>228</v>
      </c>
      <c r="BM145" s="140" t="s">
        <v>982</v>
      </c>
    </row>
    <row r="146" spans="2:65" s="1" customFormat="1" ht="24.15" customHeight="1">
      <c r="B146" s="128"/>
      <c r="C146" s="129" t="s">
        <v>191</v>
      </c>
      <c r="D146" s="129" t="s">
        <v>164</v>
      </c>
      <c r="E146" s="130" t="s">
        <v>738</v>
      </c>
      <c r="F146" s="131" t="s">
        <v>739</v>
      </c>
      <c r="G146" s="132" t="s">
        <v>548</v>
      </c>
      <c r="H146" s="133">
        <v>1</v>
      </c>
      <c r="I146" s="134"/>
      <c r="J146" s="134">
        <f>ROUND(I146*H146,2)</f>
        <v>0</v>
      </c>
      <c r="K146" s="135"/>
      <c r="L146" s="28"/>
      <c r="M146" s="136" t="s">
        <v>1</v>
      </c>
      <c r="N146" s="137" t="s">
        <v>39</v>
      </c>
      <c r="O146" s="138">
        <v>0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228</v>
      </c>
      <c r="AT146" s="140" t="s">
        <v>164</v>
      </c>
      <c r="AU146" s="140" t="s">
        <v>84</v>
      </c>
      <c r="AY146" s="16" t="s">
        <v>162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82</v>
      </c>
      <c r="BK146" s="141">
        <f>ROUND(I146*H146,2)</f>
        <v>0</v>
      </c>
      <c r="BL146" s="16" t="s">
        <v>228</v>
      </c>
      <c r="BM146" s="140" t="s">
        <v>983</v>
      </c>
    </row>
    <row r="147" spans="2:65" s="1" customFormat="1" ht="16.5" customHeight="1">
      <c r="B147" s="128"/>
      <c r="C147" s="129" t="s">
        <v>195</v>
      </c>
      <c r="D147" s="129" t="s">
        <v>164</v>
      </c>
      <c r="E147" s="130" t="s">
        <v>741</v>
      </c>
      <c r="F147" s="131" t="s">
        <v>742</v>
      </c>
      <c r="G147" s="132" t="s">
        <v>385</v>
      </c>
      <c r="H147" s="133">
        <v>1</v>
      </c>
      <c r="I147" s="134"/>
      <c r="J147" s="134">
        <f>ROUND(I147*H147,2)</f>
        <v>0</v>
      </c>
      <c r="K147" s="135"/>
      <c r="L147" s="28"/>
      <c r="M147" s="136" t="s">
        <v>1</v>
      </c>
      <c r="N147" s="137" t="s">
        <v>39</v>
      </c>
      <c r="O147" s="138">
        <v>0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228</v>
      </c>
      <c r="AT147" s="140" t="s">
        <v>164</v>
      </c>
      <c r="AU147" s="140" t="s">
        <v>84</v>
      </c>
      <c r="AY147" s="16" t="s">
        <v>162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82</v>
      </c>
      <c r="BK147" s="141">
        <f>ROUND(I147*H147,2)</f>
        <v>0</v>
      </c>
      <c r="BL147" s="16" t="s">
        <v>228</v>
      </c>
      <c r="BM147" s="140" t="s">
        <v>984</v>
      </c>
    </row>
    <row r="148" spans="2:65" s="11" customFormat="1" ht="22.75" customHeight="1">
      <c r="B148" s="117"/>
      <c r="D148" s="118" t="s">
        <v>73</v>
      </c>
      <c r="E148" s="126" t="s">
        <v>544</v>
      </c>
      <c r="F148" s="126" t="s">
        <v>545</v>
      </c>
      <c r="J148" s="127">
        <f>BK148</f>
        <v>0</v>
      </c>
      <c r="L148" s="117"/>
      <c r="M148" s="121"/>
      <c r="P148" s="122">
        <f>SUM(P149:P150)</f>
        <v>0</v>
      </c>
      <c r="R148" s="122">
        <f>SUM(R149:R150)</f>
        <v>0</v>
      </c>
      <c r="T148" s="123">
        <f>SUM(T149:T150)</f>
        <v>0</v>
      </c>
      <c r="AR148" s="118" t="s">
        <v>84</v>
      </c>
      <c r="AT148" s="124" t="s">
        <v>73</v>
      </c>
      <c r="AU148" s="124" t="s">
        <v>82</v>
      </c>
      <c r="AY148" s="118" t="s">
        <v>162</v>
      </c>
      <c r="BK148" s="125">
        <f>SUM(BK149:BK150)</f>
        <v>0</v>
      </c>
    </row>
    <row r="149" spans="2:65" s="1" customFormat="1" ht="24.15" customHeight="1">
      <c r="B149" s="128"/>
      <c r="C149" s="129" t="s">
        <v>199</v>
      </c>
      <c r="D149" s="129" t="s">
        <v>164</v>
      </c>
      <c r="E149" s="130" t="s">
        <v>622</v>
      </c>
      <c r="F149" s="131" t="s">
        <v>744</v>
      </c>
      <c r="G149" s="132" t="s">
        <v>548</v>
      </c>
      <c r="H149" s="133">
        <v>2</v>
      </c>
      <c r="I149" s="134"/>
      <c r="J149" s="134">
        <f>ROUND(I149*H149,2)</f>
        <v>0</v>
      </c>
      <c r="K149" s="135"/>
      <c r="L149" s="28"/>
      <c r="M149" s="136" t="s">
        <v>1</v>
      </c>
      <c r="N149" s="137" t="s">
        <v>39</v>
      </c>
      <c r="O149" s="138">
        <v>0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228</v>
      </c>
      <c r="AT149" s="140" t="s">
        <v>164</v>
      </c>
      <c r="AU149" s="140" t="s">
        <v>84</v>
      </c>
      <c r="AY149" s="16" t="s">
        <v>162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82</v>
      </c>
      <c r="BK149" s="141">
        <f>ROUND(I149*H149,2)</f>
        <v>0</v>
      </c>
      <c r="BL149" s="16" t="s">
        <v>228</v>
      </c>
      <c r="BM149" s="140" t="s">
        <v>985</v>
      </c>
    </row>
    <row r="150" spans="2:65" s="1" customFormat="1" ht="16.5" customHeight="1">
      <c r="B150" s="128"/>
      <c r="C150" s="129" t="s">
        <v>203</v>
      </c>
      <c r="D150" s="129" t="s">
        <v>164</v>
      </c>
      <c r="E150" s="130" t="s">
        <v>967</v>
      </c>
      <c r="F150" s="131" t="s">
        <v>551</v>
      </c>
      <c r="G150" s="132" t="s">
        <v>548</v>
      </c>
      <c r="H150" s="133">
        <v>1</v>
      </c>
      <c r="I150" s="134"/>
      <c r="J150" s="134">
        <f>ROUND(I150*H150,2)</f>
        <v>0</v>
      </c>
      <c r="K150" s="135"/>
      <c r="L150" s="28"/>
      <c r="M150" s="136" t="s">
        <v>1</v>
      </c>
      <c r="N150" s="137" t="s">
        <v>39</v>
      </c>
      <c r="O150" s="138">
        <v>0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228</v>
      </c>
      <c r="AT150" s="140" t="s">
        <v>164</v>
      </c>
      <c r="AU150" s="140" t="s">
        <v>84</v>
      </c>
      <c r="AY150" s="16" t="s">
        <v>162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82</v>
      </c>
      <c r="BK150" s="141">
        <f>ROUND(I150*H150,2)</f>
        <v>0</v>
      </c>
      <c r="BL150" s="16" t="s">
        <v>228</v>
      </c>
      <c r="BM150" s="140" t="s">
        <v>986</v>
      </c>
    </row>
    <row r="151" spans="2:65" s="11" customFormat="1" ht="25.9" customHeight="1">
      <c r="B151" s="117"/>
      <c r="D151" s="118" t="s">
        <v>73</v>
      </c>
      <c r="E151" s="119" t="s">
        <v>362</v>
      </c>
      <c r="F151" s="119" t="s">
        <v>363</v>
      </c>
      <c r="J151" s="120">
        <f>BK151</f>
        <v>0</v>
      </c>
      <c r="L151" s="117"/>
      <c r="M151" s="121"/>
      <c r="P151" s="122">
        <f>P152+P154+P156+P158</f>
        <v>0</v>
      </c>
      <c r="R151" s="122">
        <f>R152+R154+R156+R158</f>
        <v>0</v>
      </c>
      <c r="T151" s="123">
        <f>T152+T154+T156+T158</f>
        <v>0</v>
      </c>
      <c r="AR151" s="118" t="s">
        <v>183</v>
      </c>
      <c r="AT151" s="124" t="s">
        <v>73</v>
      </c>
      <c r="AU151" s="124" t="s">
        <v>74</v>
      </c>
      <c r="AY151" s="118" t="s">
        <v>162</v>
      </c>
      <c r="BK151" s="125">
        <f>BK152+BK154+BK156+BK158</f>
        <v>0</v>
      </c>
    </row>
    <row r="152" spans="2:65" s="11" customFormat="1" ht="22.75" customHeight="1">
      <c r="B152" s="117"/>
      <c r="D152" s="118" t="s">
        <v>73</v>
      </c>
      <c r="E152" s="126" t="s">
        <v>364</v>
      </c>
      <c r="F152" s="126" t="s">
        <v>365</v>
      </c>
      <c r="J152" s="127">
        <f>BK152</f>
        <v>0</v>
      </c>
      <c r="L152" s="117"/>
      <c r="M152" s="121"/>
      <c r="P152" s="122">
        <f>P153</f>
        <v>0</v>
      </c>
      <c r="R152" s="122">
        <f>R153</f>
        <v>0</v>
      </c>
      <c r="T152" s="123">
        <f>T153</f>
        <v>0</v>
      </c>
      <c r="AR152" s="118" t="s">
        <v>183</v>
      </c>
      <c r="AT152" s="124" t="s">
        <v>73</v>
      </c>
      <c r="AU152" s="124" t="s">
        <v>82</v>
      </c>
      <c r="AY152" s="118" t="s">
        <v>162</v>
      </c>
      <c r="BK152" s="125">
        <f>BK153</f>
        <v>0</v>
      </c>
    </row>
    <row r="153" spans="2:65" s="1" customFormat="1" ht="21.75" customHeight="1">
      <c r="B153" s="128"/>
      <c r="C153" s="129" t="s">
        <v>207</v>
      </c>
      <c r="D153" s="129" t="s">
        <v>164</v>
      </c>
      <c r="E153" s="130" t="s">
        <v>367</v>
      </c>
      <c r="F153" s="131" t="s">
        <v>368</v>
      </c>
      <c r="G153" s="132" t="s">
        <v>369</v>
      </c>
      <c r="H153" s="133">
        <v>12</v>
      </c>
      <c r="I153" s="134"/>
      <c r="J153" s="134">
        <f>ROUND(I153*H153,2)</f>
        <v>0</v>
      </c>
      <c r="K153" s="135"/>
      <c r="L153" s="28"/>
      <c r="M153" s="136" t="s">
        <v>1</v>
      </c>
      <c r="N153" s="137" t="s">
        <v>39</v>
      </c>
      <c r="O153" s="138">
        <v>0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370</v>
      </c>
      <c r="AT153" s="140" t="s">
        <v>164</v>
      </c>
      <c r="AU153" s="140" t="s">
        <v>84</v>
      </c>
      <c r="AY153" s="16" t="s">
        <v>162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82</v>
      </c>
      <c r="BK153" s="141">
        <f>ROUND(I153*H153,2)</f>
        <v>0</v>
      </c>
      <c r="BL153" s="16" t="s">
        <v>370</v>
      </c>
      <c r="BM153" s="140" t="s">
        <v>987</v>
      </c>
    </row>
    <row r="154" spans="2:65" s="11" customFormat="1" ht="22.75" customHeight="1">
      <c r="B154" s="117"/>
      <c r="D154" s="118" t="s">
        <v>73</v>
      </c>
      <c r="E154" s="126" t="s">
        <v>372</v>
      </c>
      <c r="F154" s="126" t="s">
        <v>373</v>
      </c>
      <c r="J154" s="127">
        <f>BK154</f>
        <v>0</v>
      </c>
      <c r="L154" s="117"/>
      <c r="M154" s="121"/>
      <c r="P154" s="122">
        <f>P155</f>
        <v>0</v>
      </c>
      <c r="R154" s="122">
        <f>R155</f>
        <v>0</v>
      </c>
      <c r="T154" s="123">
        <f>T155</f>
        <v>0</v>
      </c>
      <c r="AR154" s="118" t="s">
        <v>183</v>
      </c>
      <c r="AT154" s="124" t="s">
        <v>73</v>
      </c>
      <c r="AU154" s="124" t="s">
        <v>82</v>
      </c>
      <c r="AY154" s="118" t="s">
        <v>162</v>
      </c>
      <c r="BK154" s="125">
        <f>BK155</f>
        <v>0</v>
      </c>
    </row>
    <row r="155" spans="2:65" s="1" customFormat="1" ht="16.5" customHeight="1">
      <c r="B155" s="128"/>
      <c r="C155" s="129" t="s">
        <v>8</v>
      </c>
      <c r="D155" s="129" t="s">
        <v>164</v>
      </c>
      <c r="E155" s="130" t="s">
        <v>375</v>
      </c>
      <c r="F155" s="131" t="s">
        <v>373</v>
      </c>
      <c r="G155" s="132" t="s">
        <v>376</v>
      </c>
      <c r="H155" s="133"/>
      <c r="I155" s="134"/>
      <c r="J155" s="134">
        <f>ROUND(I155*H155,2)</f>
        <v>0</v>
      </c>
      <c r="K155" s="135"/>
      <c r="L155" s="28"/>
      <c r="M155" s="136" t="s">
        <v>1</v>
      </c>
      <c r="N155" s="137" t="s">
        <v>39</v>
      </c>
      <c r="O155" s="138">
        <v>0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370</v>
      </c>
      <c r="AT155" s="140" t="s">
        <v>164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370</v>
      </c>
      <c r="BM155" s="140" t="s">
        <v>988</v>
      </c>
    </row>
    <row r="156" spans="2:65" s="11" customFormat="1" ht="22.75" customHeight="1">
      <c r="B156" s="117"/>
      <c r="D156" s="118" t="s">
        <v>73</v>
      </c>
      <c r="E156" s="126" t="s">
        <v>391</v>
      </c>
      <c r="F156" s="126" t="s">
        <v>392</v>
      </c>
      <c r="J156" s="127">
        <f>BK156</f>
        <v>0</v>
      </c>
      <c r="L156" s="117"/>
      <c r="M156" s="121"/>
      <c r="P156" s="122">
        <f>P157</f>
        <v>0</v>
      </c>
      <c r="R156" s="122">
        <f>R157</f>
        <v>0</v>
      </c>
      <c r="T156" s="123">
        <f>T157</f>
        <v>0</v>
      </c>
      <c r="AR156" s="118" t="s">
        <v>183</v>
      </c>
      <c r="AT156" s="124" t="s">
        <v>73</v>
      </c>
      <c r="AU156" s="124" t="s">
        <v>82</v>
      </c>
      <c r="AY156" s="118" t="s">
        <v>162</v>
      </c>
      <c r="BK156" s="125">
        <f>BK157</f>
        <v>0</v>
      </c>
    </row>
    <row r="157" spans="2:65" s="1" customFormat="1" ht="16.5" customHeight="1">
      <c r="B157" s="128"/>
      <c r="C157" s="129" t="s">
        <v>214</v>
      </c>
      <c r="D157" s="129" t="s">
        <v>164</v>
      </c>
      <c r="E157" s="130" t="s">
        <v>394</v>
      </c>
      <c r="F157" s="131" t="s">
        <v>392</v>
      </c>
      <c r="G157" s="132" t="s">
        <v>376</v>
      </c>
      <c r="H157" s="133"/>
      <c r="I157" s="134"/>
      <c r="J157" s="134">
        <f>ROUND(I157*H157,2)</f>
        <v>0</v>
      </c>
      <c r="K157" s="135"/>
      <c r="L157" s="28"/>
      <c r="M157" s="136" t="s">
        <v>1</v>
      </c>
      <c r="N157" s="137" t="s">
        <v>39</v>
      </c>
      <c r="O157" s="138">
        <v>0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370</v>
      </c>
      <c r="AT157" s="140" t="s">
        <v>164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370</v>
      </c>
      <c r="BM157" s="140" t="s">
        <v>989</v>
      </c>
    </row>
    <row r="158" spans="2:65" s="11" customFormat="1" ht="22.75" customHeight="1">
      <c r="B158" s="117"/>
      <c r="D158" s="118" t="s">
        <v>73</v>
      </c>
      <c r="E158" s="126" t="s">
        <v>396</v>
      </c>
      <c r="F158" s="126" t="s">
        <v>397</v>
      </c>
      <c r="J158" s="127">
        <f>BK158</f>
        <v>0</v>
      </c>
      <c r="L158" s="117"/>
      <c r="M158" s="121"/>
      <c r="P158" s="122">
        <f>P159</f>
        <v>0</v>
      </c>
      <c r="R158" s="122">
        <f>R159</f>
        <v>0</v>
      </c>
      <c r="T158" s="123">
        <f>T159</f>
        <v>0</v>
      </c>
      <c r="AR158" s="118" t="s">
        <v>183</v>
      </c>
      <c r="AT158" s="124" t="s">
        <v>73</v>
      </c>
      <c r="AU158" s="124" t="s">
        <v>82</v>
      </c>
      <c r="AY158" s="118" t="s">
        <v>162</v>
      </c>
      <c r="BK158" s="125">
        <f>BK159</f>
        <v>0</v>
      </c>
    </row>
    <row r="159" spans="2:65" s="1" customFormat="1" ht="16.5" customHeight="1">
      <c r="B159" s="128"/>
      <c r="C159" s="129" t="s">
        <v>218</v>
      </c>
      <c r="D159" s="129" t="s">
        <v>164</v>
      </c>
      <c r="E159" s="130" t="s">
        <v>399</v>
      </c>
      <c r="F159" s="131" t="s">
        <v>400</v>
      </c>
      <c r="G159" s="132" t="s">
        <v>376</v>
      </c>
      <c r="H159" s="133"/>
      <c r="I159" s="134"/>
      <c r="J159" s="134">
        <f>ROUND(I159*H159,2)</f>
        <v>0</v>
      </c>
      <c r="K159" s="135"/>
      <c r="L159" s="28"/>
      <c r="M159" s="160" t="s">
        <v>1</v>
      </c>
      <c r="N159" s="161" t="s">
        <v>39</v>
      </c>
      <c r="O159" s="162">
        <v>0</v>
      </c>
      <c r="P159" s="162">
        <f>O159*H159</f>
        <v>0</v>
      </c>
      <c r="Q159" s="162">
        <v>0</v>
      </c>
      <c r="R159" s="162">
        <f>Q159*H159</f>
        <v>0</v>
      </c>
      <c r="S159" s="162">
        <v>0</v>
      </c>
      <c r="T159" s="163">
        <f>S159*H159</f>
        <v>0</v>
      </c>
      <c r="AR159" s="140" t="s">
        <v>370</v>
      </c>
      <c r="AT159" s="140" t="s">
        <v>164</v>
      </c>
      <c r="AU159" s="140" t="s">
        <v>84</v>
      </c>
      <c r="AY159" s="16" t="s">
        <v>162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82</v>
      </c>
      <c r="BK159" s="141">
        <f>ROUND(I159*H159,2)</f>
        <v>0</v>
      </c>
      <c r="BL159" s="16" t="s">
        <v>370</v>
      </c>
      <c r="BM159" s="140" t="s">
        <v>990</v>
      </c>
    </row>
    <row r="160" spans="2:65" s="1" customFormat="1" ht="7" customHeight="1">
      <c r="B160" s="40"/>
      <c r="C160" s="41"/>
      <c r="D160" s="41"/>
      <c r="E160" s="41"/>
      <c r="F160" s="41"/>
      <c r="G160" s="41"/>
      <c r="H160" s="41"/>
      <c r="I160" s="41"/>
      <c r="J160" s="41"/>
      <c r="K160" s="41"/>
      <c r="L160" s="28"/>
    </row>
  </sheetData>
  <autoFilter ref="C127:K159" xr:uid="{00000000-0009-0000-0000-00000A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97"/>
  <sheetViews>
    <sheetView showGridLines="0" workbookViewId="0">
      <selection activeCell="H192" sqref="H192:H196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113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991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ROUND(J130,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ROUND((SUM(BE130:BE196)),  2)</f>
        <v>0</v>
      </c>
      <c r="I33" s="88">
        <v>0.21</v>
      </c>
      <c r="J33" s="87">
        <f>ROUND(((SUM(BE130:BE196))*I33),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ROUND((SUM(BF130:BF196)),  2)</f>
        <v>0</v>
      </c>
      <c r="I34" s="88">
        <v>0.12</v>
      </c>
      <c r="J34" s="87">
        <f>ROUND(((SUM(BF130:BF196))*I34),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ROUND((SUM(BG130:BG196)),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ROUND((SUM(BH130:BH196)),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ROUND((SUM(BI130:BI196)),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SO-10 - Dětské hřiště pro větší děti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J130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J131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J132</f>
        <v>0</v>
      </c>
      <c r="L98" s="104"/>
    </row>
    <row r="99" spans="2:12" s="9" customFormat="1" ht="19.899999999999999" customHeight="1">
      <c r="B99" s="104"/>
      <c r="D99" s="105" t="s">
        <v>404</v>
      </c>
      <c r="E99" s="106"/>
      <c r="F99" s="106"/>
      <c r="G99" s="106"/>
      <c r="H99" s="106"/>
      <c r="I99" s="106"/>
      <c r="J99" s="107">
        <f>J142</f>
        <v>0</v>
      </c>
      <c r="L99" s="104"/>
    </row>
    <row r="100" spans="2:12" s="9" customFormat="1" ht="19.899999999999999" customHeight="1">
      <c r="B100" s="104"/>
      <c r="D100" s="105" t="s">
        <v>140</v>
      </c>
      <c r="E100" s="106"/>
      <c r="F100" s="106"/>
      <c r="G100" s="106"/>
      <c r="H100" s="106"/>
      <c r="I100" s="106"/>
      <c r="J100" s="107">
        <f>J151</f>
        <v>0</v>
      </c>
      <c r="L100" s="104"/>
    </row>
    <row r="101" spans="2:12" s="9" customFormat="1" ht="19.899999999999999" customHeight="1">
      <c r="B101" s="104"/>
      <c r="D101" s="105" t="s">
        <v>406</v>
      </c>
      <c r="E101" s="106"/>
      <c r="F101" s="106"/>
      <c r="G101" s="106"/>
      <c r="H101" s="106"/>
      <c r="I101" s="106"/>
      <c r="J101" s="107">
        <f>J164</f>
        <v>0</v>
      </c>
      <c r="L101" s="104"/>
    </row>
    <row r="102" spans="2:12" s="8" customFormat="1" ht="25" customHeight="1">
      <c r="B102" s="100"/>
      <c r="D102" s="101" t="s">
        <v>407</v>
      </c>
      <c r="E102" s="102"/>
      <c r="F102" s="102"/>
      <c r="G102" s="102"/>
      <c r="H102" s="102"/>
      <c r="I102" s="102"/>
      <c r="J102" s="103">
        <f>J166</f>
        <v>0</v>
      </c>
      <c r="L102" s="100"/>
    </row>
    <row r="103" spans="2:12" s="9" customFormat="1" ht="19.899999999999999" customHeight="1">
      <c r="B103" s="104"/>
      <c r="D103" s="105" t="s">
        <v>408</v>
      </c>
      <c r="E103" s="106"/>
      <c r="F103" s="106"/>
      <c r="G103" s="106"/>
      <c r="H103" s="106"/>
      <c r="I103" s="106"/>
      <c r="J103" s="107">
        <f>J167</f>
        <v>0</v>
      </c>
      <c r="L103" s="104"/>
    </row>
    <row r="104" spans="2:12" s="9" customFormat="1" ht="19.899999999999999" customHeight="1">
      <c r="B104" s="104"/>
      <c r="D104" s="105" t="s">
        <v>673</v>
      </c>
      <c r="E104" s="106"/>
      <c r="F104" s="106"/>
      <c r="G104" s="106"/>
      <c r="H104" s="106"/>
      <c r="I104" s="106"/>
      <c r="J104" s="107">
        <f>J174</f>
        <v>0</v>
      </c>
      <c r="L104" s="104"/>
    </row>
    <row r="105" spans="2:12" s="9" customFormat="1" ht="19.899999999999999" customHeight="1">
      <c r="B105" s="104"/>
      <c r="D105" s="105" t="s">
        <v>410</v>
      </c>
      <c r="E105" s="106"/>
      <c r="F105" s="106"/>
      <c r="G105" s="106"/>
      <c r="H105" s="106"/>
      <c r="I105" s="106"/>
      <c r="J105" s="107">
        <f>J181</f>
        <v>0</v>
      </c>
      <c r="L105" s="104"/>
    </row>
    <row r="106" spans="2:12" s="8" customFormat="1" ht="25" customHeight="1">
      <c r="B106" s="100"/>
      <c r="D106" s="101" t="s">
        <v>142</v>
      </c>
      <c r="E106" s="102"/>
      <c r="F106" s="102"/>
      <c r="G106" s="102"/>
      <c r="H106" s="102"/>
      <c r="I106" s="102"/>
      <c r="J106" s="103">
        <f>J188</f>
        <v>0</v>
      </c>
      <c r="L106" s="100"/>
    </row>
    <row r="107" spans="2:12" s="9" customFormat="1" ht="19.899999999999999" customHeight="1">
      <c r="B107" s="104"/>
      <c r="D107" s="105" t="s">
        <v>143</v>
      </c>
      <c r="E107" s="106"/>
      <c r="F107" s="106"/>
      <c r="G107" s="106"/>
      <c r="H107" s="106"/>
      <c r="I107" s="106"/>
      <c r="J107" s="107">
        <f>J189</f>
        <v>0</v>
      </c>
      <c r="L107" s="104"/>
    </row>
    <row r="108" spans="2:12" s="9" customFormat="1" ht="19.899999999999999" customHeight="1">
      <c r="B108" s="104"/>
      <c r="D108" s="105" t="s">
        <v>144</v>
      </c>
      <c r="E108" s="106"/>
      <c r="F108" s="106"/>
      <c r="G108" s="106"/>
      <c r="H108" s="106"/>
      <c r="I108" s="106"/>
      <c r="J108" s="107">
        <f>J191</f>
        <v>0</v>
      </c>
      <c r="L108" s="104"/>
    </row>
    <row r="109" spans="2:12" s="9" customFormat="1" ht="19.899999999999999" customHeight="1">
      <c r="B109" s="104"/>
      <c r="D109" s="105" t="s">
        <v>145</v>
      </c>
      <c r="E109" s="106"/>
      <c r="F109" s="106"/>
      <c r="G109" s="106"/>
      <c r="H109" s="106"/>
      <c r="I109" s="106"/>
      <c r="J109" s="107">
        <f>J193</f>
        <v>0</v>
      </c>
      <c r="L109" s="104"/>
    </row>
    <row r="110" spans="2:12" s="9" customFormat="1" ht="19.899999999999999" customHeight="1">
      <c r="B110" s="104"/>
      <c r="D110" s="105" t="s">
        <v>146</v>
      </c>
      <c r="E110" s="106"/>
      <c r="F110" s="106"/>
      <c r="G110" s="106"/>
      <c r="H110" s="106"/>
      <c r="I110" s="106"/>
      <c r="J110" s="107">
        <f>J195</f>
        <v>0</v>
      </c>
      <c r="L110" s="104"/>
    </row>
    <row r="111" spans="2:12" s="1" customFormat="1" ht="21.75" customHeight="1">
      <c r="B111" s="28"/>
      <c r="L111" s="28"/>
    </row>
    <row r="112" spans="2:12" s="1" customFormat="1" ht="7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6" spans="2:12" s="1" customFormat="1" ht="7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12" s="1" customFormat="1" ht="25" customHeight="1">
      <c r="B117" s="28"/>
      <c r="C117" s="20" t="s">
        <v>147</v>
      </c>
      <c r="L117" s="28"/>
    </row>
    <row r="118" spans="2:12" s="1" customFormat="1" ht="7" customHeight="1">
      <c r="B118" s="28"/>
      <c r="L118" s="28"/>
    </row>
    <row r="119" spans="2:12" s="1" customFormat="1" ht="12" customHeight="1">
      <c r="B119" s="28"/>
      <c r="C119" s="25" t="s">
        <v>14</v>
      </c>
      <c r="L119" s="28"/>
    </row>
    <row r="120" spans="2:12" s="1" customFormat="1" ht="16.5" customHeight="1">
      <c r="B120" s="28"/>
      <c r="E120" s="265" t="str">
        <f>E7</f>
        <v>Revitalizace víceúčelového hřiště - 1.etapa</v>
      </c>
      <c r="F120" s="266"/>
      <c r="G120" s="266"/>
      <c r="H120" s="266"/>
      <c r="L120" s="28"/>
    </row>
    <row r="121" spans="2:12" s="1" customFormat="1" ht="12" customHeight="1">
      <c r="B121" s="28"/>
      <c r="C121" s="25" t="s">
        <v>131</v>
      </c>
      <c r="L121" s="28"/>
    </row>
    <row r="122" spans="2:12" s="1" customFormat="1" ht="16.5" customHeight="1">
      <c r="B122" s="28"/>
      <c r="E122" s="259" t="str">
        <f>E9</f>
        <v>SO-10 - Dětské hřiště pro větší děti</v>
      </c>
      <c r="F122" s="264"/>
      <c r="G122" s="264"/>
      <c r="H122" s="264"/>
      <c r="L122" s="28"/>
    </row>
    <row r="123" spans="2:12" s="1" customFormat="1" ht="7" customHeight="1">
      <c r="B123" s="28"/>
      <c r="L123" s="28"/>
    </row>
    <row r="124" spans="2:12" s="1" customFormat="1" ht="12" customHeight="1">
      <c r="B124" s="28"/>
      <c r="C124" s="25" t="s">
        <v>18</v>
      </c>
      <c r="F124" s="23" t="str">
        <f>F12</f>
        <v>Hlouška, Kutná Hora</v>
      </c>
      <c r="I124" s="25" t="s">
        <v>20</v>
      </c>
      <c r="J124" s="48" t="str">
        <f>IF(J12="","",J12)</f>
        <v>16. 1. 2025</v>
      </c>
      <c r="L124" s="28"/>
    </row>
    <row r="125" spans="2:12" s="1" customFormat="1" ht="7" customHeight="1">
      <c r="B125" s="28"/>
      <c r="L125" s="28"/>
    </row>
    <row r="126" spans="2:12" s="1" customFormat="1" ht="25.65" customHeight="1">
      <c r="B126" s="28"/>
      <c r="C126" s="25" t="s">
        <v>22</v>
      </c>
      <c r="F126" s="23" t="str">
        <f>E15</f>
        <v>Město Kutná Hora</v>
      </c>
      <c r="I126" s="25" t="s">
        <v>28</v>
      </c>
      <c r="J126" s="26" t="str">
        <f>E21</f>
        <v>Sportovní projekty s.r.o.</v>
      </c>
      <c r="L126" s="28"/>
    </row>
    <row r="127" spans="2:12" s="1" customFormat="1" ht="15.15" customHeight="1">
      <c r="B127" s="28"/>
      <c r="C127" s="25" t="s">
        <v>26</v>
      </c>
      <c r="F127" s="23" t="str">
        <f>IF(E18="","",E18)</f>
        <v xml:space="preserve"> </v>
      </c>
      <c r="I127" s="25" t="s">
        <v>31</v>
      </c>
      <c r="J127" s="26" t="str">
        <f>E24</f>
        <v>F.Pecka</v>
      </c>
      <c r="L127" s="28"/>
    </row>
    <row r="128" spans="2:12" s="1" customFormat="1" ht="10.25" customHeight="1">
      <c r="B128" s="28"/>
      <c r="L128" s="28"/>
    </row>
    <row r="129" spans="2:65" s="10" customFormat="1" ht="29.25" customHeight="1">
      <c r="B129" s="108"/>
      <c r="C129" s="109" t="s">
        <v>148</v>
      </c>
      <c r="D129" s="110" t="s">
        <v>59</v>
      </c>
      <c r="E129" s="110" t="s">
        <v>55</v>
      </c>
      <c r="F129" s="110" t="s">
        <v>56</v>
      </c>
      <c r="G129" s="110" t="s">
        <v>149</v>
      </c>
      <c r="H129" s="110" t="s">
        <v>150</v>
      </c>
      <c r="I129" s="110" t="s">
        <v>151</v>
      </c>
      <c r="J129" s="111" t="s">
        <v>135</v>
      </c>
      <c r="K129" s="112" t="s">
        <v>152</v>
      </c>
      <c r="L129" s="108"/>
      <c r="M129" s="55" t="s">
        <v>1</v>
      </c>
      <c r="N129" s="56" t="s">
        <v>38</v>
      </c>
      <c r="O129" s="56" t="s">
        <v>153</v>
      </c>
      <c r="P129" s="56" t="s">
        <v>154</v>
      </c>
      <c r="Q129" s="56" t="s">
        <v>155</v>
      </c>
      <c r="R129" s="56" t="s">
        <v>156</v>
      </c>
      <c r="S129" s="56" t="s">
        <v>157</v>
      </c>
      <c r="T129" s="57" t="s">
        <v>158</v>
      </c>
    </row>
    <row r="130" spans="2:65" s="1" customFormat="1" ht="22.75" customHeight="1">
      <c r="B130" s="28"/>
      <c r="C130" s="60" t="s">
        <v>159</v>
      </c>
      <c r="J130" s="113">
        <f>BK130</f>
        <v>0</v>
      </c>
      <c r="L130" s="28"/>
      <c r="M130" s="58"/>
      <c r="N130" s="49"/>
      <c r="O130" s="49"/>
      <c r="P130" s="114">
        <f>P131+P166+P188</f>
        <v>85.922864000000004</v>
      </c>
      <c r="Q130" s="49"/>
      <c r="R130" s="114">
        <f>R131+R166+R188</f>
        <v>32.172077559999998</v>
      </c>
      <c r="S130" s="49"/>
      <c r="T130" s="115">
        <f>T131+T166+T188</f>
        <v>0</v>
      </c>
      <c r="AT130" s="16" t="s">
        <v>73</v>
      </c>
      <c r="AU130" s="16" t="s">
        <v>137</v>
      </c>
      <c r="BK130" s="116">
        <f>BK131+BK166+BK188</f>
        <v>0</v>
      </c>
    </row>
    <row r="131" spans="2:65" s="11" customFormat="1" ht="25.9" customHeight="1">
      <c r="B131" s="117"/>
      <c r="D131" s="118" t="s">
        <v>73</v>
      </c>
      <c r="E131" s="119" t="s">
        <v>160</v>
      </c>
      <c r="F131" s="119" t="s">
        <v>161</v>
      </c>
      <c r="J131" s="120">
        <f>BK131</f>
        <v>0</v>
      </c>
      <c r="L131" s="117"/>
      <c r="M131" s="121"/>
      <c r="P131" s="122">
        <f>P132+P142+P151+P164</f>
        <v>85.922864000000004</v>
      </c>
      <c r="R131" s="122">
        <f>R132+R142+R151+R164</f>
        <v>29.672077559999998</v>
      </c>
      <c r="T131" s="123">
        <f>T132+T142+T151+T164</f>
        <v>0</v>
      </c>
      <c r="AR131" s="118" t="s">
        <v>82</v>
      </c>
      <c r="AT131" s="124" t="s">
        <v>73</v>
      </c>
      <c r="AU131" s="124" t="s">
        <v>74</v>
      </c>
      <c r="AY131" s="118" t="s">
        <v>162</v>
      </c>
      <c r="BK131" s="125">
        <f>BK132+BK142+BK151+BK164</f>
        <v>0</v>
      </c>
    </row>
    <row r="132" spans="2:65" s="11" customFormat="1" ht="22.75" customHeight="1">
      <c r="B132" s="117"/>
      <c r="D132" s="118" t="s">
        <v>73</v>
      </c>
      <c r="E132" s="126" t="s">
        <v>82</v>
      </c>
      <c r="F132" s="126" t="s">
        <v>163</v>
      </c>
      <c r="J132" s="127">
        <f>BK132</f>
        <v>0</v>
      </c>
      <c r="L132" s="117"/>
      <c r="M132" s="121"/>
      <c r="P132" s="122">
        <f>SUM(P133:P141)</f>
        <v>11.707332000000001</v>
      </c>
      <c r="R132" s="122">
        <f>SUM(R133:R141)</f>
        <v>0</v>
      </c>
      <c r="T132" s="123">
        <f>SUM(T133:T141)</f>
        <v>0</v>
      </c>
      <c r="AR132" s="118" t="s">
        <v>82</v>
      </c>
      <c r="AT132" s="124" t="s">
        <v>73</v>
      </c>
      <c r="AU132" s="124" t="s">
        <v>82</v>
      </c>
      <c r="AY132" s="118" t="s">
        <v>162</v>
      </c>
      <c r="BK132" s="125">
        <f>SUM(BK133:BK141)</f>
        <v>0</v>
      </c>
    </row>
    <row r="133" spans="2:65" s="1" customFormat="1" ht="33" customHeight="1">
      <c r="B133" s="128"/>
      <c r="C133" s="129" t="s">
        <v>82</v>
      </c>
      <c r="D133" s="129" t="s">
        <v>164</v>
      </c>
      <c r="E133" s="130" t="s">
        <v>992</v>
      </c>
      <c r="F133" s="131" t="s">
        <v>993</v>
      </c>
      <c r="G133" s="132" t="s">
        <v>247</v>
      </c>
      <c r="H133" s="133">
        <v>3.3839999999999999</v>
      </c>
      <c r="I133" s="134"/>
      <c r="J133" s="134">
        <f>ROUND(I133*H133,2)</f>
        <v>0</v>
      </c>
      <c r="K133" s="135"/>
      <c r="L133" s="28"/>
      <c r="M133" s="136" t="s">
        <v>1</v>
      </c>
      <c r="N133" s="137" t="s">
        <v>39</v>
      </c>
      <c r="O133" s="138">
        <v>1.72</v>
      </c>
      <c r="P133" s="138">
        <f>O133*H133</f>
        <v>5.8204799999999999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168</v>
      </c>
      <c r="AT133" s="140" t="s">
        <v>164</v>
      </c>
      <c r="AU133" s="140" t="s">
        <v>84</v>
      </c>
      <c r="AY133" s="16" t="s">
        <v>162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82</v>
      </c>
      <c r="BK133" s="141">
        <f>ROUND(I133*H133,2)</f>
        <v>0</v>
      </c>
      <c r="BL133" s="16" t="s">
        <v>168</v>
      </c>
      <c r="BM133" s="140" t="s">
        <v>994</v>
      </c>
    </row>
    <row r="134" spans="2:65" s="12" customFormat="1">
      <c r="B134" s="142"/>
      <c r="D134" s="143" t="s">
        <v>170</v>
      </c>
      <c r="E134" s="144" t="s">
        <v>1</v>
      </c>
      <c r="F134" s="145" t="s">
        <v>995</v>
      </c>
      <c r="H134" s="146">
        <v>3.3839999999999999</v>
      </c>
      <c r="L134" s="142"/>
      <c r="M134" s="147"/>
      <c r="T134" s="148"/>
      <c r="AT134" s="144" t="s">
        <v>170</v>
      </c>
      <c r="AU134" s="144" t="s">
        <v>84</v>
      </c>
      <c r="AV134" s="12" t="s">
        <v>84</v>
      </c>
      <c r="AW134" s="12" t="s">
        <v>30</v>
      </c>
      <c r="AX134" s="12" t="s">
        <v>82</v>
      </c>
      <c r="AY134" s="144" t="s">
        <v>162</v>
      </c>
    </row>
    <row r="135" spans="2:65" s="1" customFormat="1" ht="37.75" customHeight="1">
      <c r="B135" s="128"/>
      <c r="C135" s="129" t="s">
        <v>84</v>
      </c>
      <c r="D135" s="129" t="s">
        <v>164</v>
      </c>
      <c r="E135" s="130" t="s">
        <v>316</v>
      </c>
      <c r="F135" s="131" t="s">
        <v>317</v>
      </c>
      <c r="G135" s="132" t="s">
        <v>247</v>
      </c>
      <c r="H135" s="133">
        <v>3.3839999999999999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4.3999999999999997E-2</v>
      </c>
      <c r="P135" s="138">
        <f>O135*H135</f>
        <v>0.148896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996</v>
      </c>
    </row>
    <row r="136" spans="2:65" s="1" customFormat="1" ht="16.5" customHeight="1">
      <c r="B136" s="128"/>
      <c r="C136" s="129" t="s">
        <v>175</v>
      </c>
      <c r="D136" s="129" t="s">
        <v>164</v>
      </c>
      <c r="E136" s="130" t="s">
        <v>321</v>
      </c>
      <c r="F136" s="131" t="s">
        <v>322</v>
      </c>
      <c r="G136" s="132" t="s">
        <v>247</v>
      </c>
      <c r="H136" s="133">
        <v>3.3839999999999999</v>
      </c>
      <c r="I136" s="134"/>
      <c r="J136" s="134">
        <f>ROUND(I136*H136,2)</f>
        <v>0</v>
      </c>
      <c r="K136" s="135"/>
      <c r="L136" s="28"/>
      <c r="M136" s="136" t="s">
        <v>1</v>
      </c>
      <c r="N136" s="137" t="s">
        <v>39</v>
      </c>
      <c r="O136" s="138">
        <v>8.9999999999999993E-3</v>
      </c>
      <c r="P136" s="138">
        <f>O136*H136</f>
        <v>3.0455999999999997E-2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168</v>
      </c>
      <c r="AT136" s="140" t="s">
        <v>164</v>
      </c>
      <c r="AU136" s="140" t="s">
        <v>84</v>
      </c>
      <c r="AY136" s="16" t="s">
        <v>162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82</v>
      </c>
      <c r="BK136" s="141">
        <f>ROUND(I136*H136,2)</f>
        <v>0</v>
      </c>
      <c r="BL136" s="16" t="s">
        <v>168</v>
      </c>
      <c r="BM136" s="140" t="s">
        <v>997</v>
      </c>
    </row>
    <row r="137" spans="2:65" s="12" customFormat="1">
      <c r="B137" s="142"/>
      <c r="D137" s="143" t="s">
        <v>170</v>
      </c>
      <c r="E137" s="144" t="s">
        <v>1</v>
      </c>
      <c r="F137" s="145" t="s">
        <v>998</v>
      </c>
      <c r="H137" s="146">
        <v>3.3839999999999999</v>
      </c>
      <c r="L137" s="142"/>
      <c r="M137" s="147"/>
      <c r="T137" s="148"/>
      <c r="AT137" s="144" t="s">
        <v>170</v>
      </c>
      <c r="AU137" s="144" t="s">
        <v>84</v>
      </c>
      <c r="AV137" s="12" t="s">
        <v>84</v>
      </c>
      <c r="AW137" s="12" t="s">
        <v>30</v>
      </c>
      <c r="AX137" s="12" t="s">
        <v>82</v>
      </c>
      <c r="AY137" s="144" t="s">
        <v>162</v>
      </c>
    </row>
    <row r="138" spans="2:65" s="1" customFormat="1" ht="37.75" customHeight="1">
      <c r="B138" s="128"/>
      <c r="C138" s="129" t="s">
        <v>168</v>
      </c>
      <c r="D138" s="129" t="s">
        <v>164</v>
      </c>
      <c r="E138" s="130" t="s">
        <v>931</v>
      </c>
      <c r="F138" s="131" t="s">
        <v>422</v>
      </c>
      <c r="G138" s="132" t="s">
        <v>167</v>
      </c>
      <c r="H138" s="133">
        <v>228.3</v>
      </c>
      <c r="I138" s="134"/>
      <c r="J138" s="134">
        <f>ROUND(I138*H138,2)</f>
        <v>0</v>
      </c>
      <c r="K138" s="135"/>
      <c r="L138" s="28"/>
      <c r="M138" s="136" t="s">
        <v>1</v>
      </c>
      <c r="N138" s="137" t="s">
        <v>39</v>
      </c>
      <c r="O138" s="138">
        <v>2.5000000000000001E-2</v>
      </c>
      <c r="P138" s="138">
        <f>O138*H138</f>
        <v>5.7075000000000005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168</v>
      </c>
      <c r="AT138" s="140" t="s">
        <v>164</v>
      </c>
      <c r="AU138" s="140" t="s">
        <v>84</v>
      </c>
      <c r="AY138" s="16" t="s">
        <v>162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82</v>
      </c>
      <c r="BK138" s="141">
        <f>ROUND(I138*H138,2)</f>
        <v>0</v>
      </c>
      <c r="BL138" s="16" t="s">
        <v>168</v>
      </c>
      <c r="BM138" s="140" t="s">
        <v>999</v>
      </c>
    </row>
    <row r="139" spans="2:65" s="12" customFormat="1">
      <c r="B139" s="142"/>
      <c r="D139" s="143" t="s">
        <v>170</v>
      </c>
      <c r="E139" s="144" t="s">
        <v>1</v>
      </c>
      <c r="F139" s="145" t="s">
        <v>1000</v>
      </c>
      <c r="H139" s="146">
        <v>30.3</v>
      </c>
      <c r="L139" s="142"/>
      <c r="M139" s="147"/>
      <c r="T139" s="148"/>
      <c r="AT139" s="144" t="s">
        <v>170</v>
      </c>
      <c r="AU139" s="144" t="s">
        <v>84</v>
      </c>
      <c r="AV139" s="12" t="s">
        <v>84</v>
      </c>
      <c r="AW139" s="12" t="s">
        <v>30</v>
      </c>
      <c r="AX139" s="12" t="s">
        <v>74</v>
      </c>
      <c r="AY139" s="144" t="s">
        <v>162</v>
      </c>
    </row>
    <row r="140" spans="2:65" s="12" customFormat="1">
      <c r="B140" s="142"/>
      <c r="D140" s="143" t="s">
        <v>170</v>
      </c>
      <c r="E140" s="144" t="s">
        <v>1</v>
      </c>
      <c r="F140" s="145" t="s">
        <v>1001</v>
      </c>
      <c r="H140" s="146">
        <v>198</v>
      </c>
      <c r="L140" s="142"/>
      <c r="M140" s="147"/>
      <c r="T140" s="148"/>
      <c r="AT140" s="144" t="s">
        <v>170</v>
      </c>
      <c r="AU140" s="144" t="s">
        <v>84</v>
      </c>
      <c r="AV140" s="12" t="s">
        <v>84</v>
      </c>
      <c r="AW140" s="12" t="s">
        <v>30</v>
      </c>
      <c r="AX140" s="12" t="s">
        <v>74</v>
      </c>
      <c r="AY140" s="144" t="s">
        <v>162</v>
      </c>
    </row>
    <row r="141" spans="2:65" s="14" customFormat="1">
      <c r="B141" s="154"/>
      <c r="D141" s="143" t="s">
        <v>170</v>
      </c>
      <c r="E141" s="155" t="s">
        <v>1</v>
      </c>
      <c r="F141" s="156" t="s">
        <v>252</v>
      </c>
      <c r="H141" s="157">
        <v>228.3</v>
      </c>
      <c r="L141" s="154"/>
      <c r="M141" s="158"/>
      <c r="T141" s="159"/>
      <c r="AT141" s="155" t="s">
        <v>170</v>
      </c>
      <c r="AU141" s="155" t="s">
        <v>84</v>
      </c>
      <c r="AV141" s="14" t="s">
        <v>168</v>
      </c>
      <c r="AW141" s="14" t="s">
        <v>30</v>
      </c>
      <c r="AX141" s="14" t="s">
        <v>82</v>
      </c>
      <c r="AY141" s="155" t="s">
        <v>162</v>
      </c>
    </row>
    <row r="142" spans="2:65" s="11" customFormat="1" ht="22.75" customHeight="1">
      <c r="B142" s="117"/>
      <c r="D142" s="118" t="s">
        <v>73</v>
      </c>
      <c r="E142" s="126" t="s">
        <v>183</v>
      </c>
      <c r="F142" s="126" t="s">
        <v>448</v>
      </c>
      <c r="J142" s="127">
        <f>BK142</f>
        <v>0</v>
      </c>
      <c r="L142" s="117"/>
      <c r="M142" s="121"/>
      <c r="P142" s="122">
        <f>SUM(P143:P150)</f>
        <v>28.421400000000002</v>
      </c>
      <c r="R142" s="122">
        <f>SUM(R143:R150)</f>
        <v>17.329478999999999</v>
      </c>
      <c r="T142" s="123">
        <f>SUM(T143:T150)</f>
        <v>0</v>
      </c>
      <c r="AR142" s="118" t="s">
        <v>82</v>
      </c>
      <c r="AT142" s="124" t="s">
        <v>73</v>
      </c>
      <c r="AU142" s="124" t="s">
        <v>82</v>
      </c>
      <c r="AY142" s="118" t="s">
        <v>162</v>
      </c>
      <c r="BK142" s="125">
        <f>SUM(BK143:BK150)</f>
        <v>0</v>
      </c>
    </row>
    <row r="143" spans="2:65" s="1" customFormat="1" ht="24.15" customHeight="1">
      <c r="B143" s="128"/>
      <c r="C143" s="129" t="s">
        <v>183</v>
      </c>
      <c r="D143" s="129" t="s">
        <v>164</v>
      </c>
      <c r="E143" s="130" t="s">
        <v>449</v>
      </c>
      <c r="F143" s="131" t="s">
        <v>450</v>
      </c>
      <c r="G143" s="132" t="s">
        <v>167</v>
      </c>
      <c r="H143" s="133">
        <v>30.3</v>
      </c>
      <c r="I143" s="134"/>
      <c r="J143" s="134">
        <f>ROUND(I143*H143,2)</f>
        <v>0</v>
      </c>
      <c r="K143" s="135"/>
      <c r="L143" s="28"/>
      <c r="M143" s="136" t="s">
        <v>1</v>
      </c>
      <c r="N143" s="137" t="s">
        <v>39</v>
      </c>
      <c r="O143" s="138">
        <v>7.8E-2</v>
      </c>
      <c r="P143" s="138">
        <f>O143*H143</f>
        <v>2.3633999999999999</v>
      </c>
      <c r="Q143" s="138">
        <v>0.106</v>
      </c>
      <c r="R143" s="138">
        <f>Q143*H143</f>
        <v>3.2117999999999998</v>
      </c>
      <c r="S143" s="138">
        <v>0</v>
      </c>
      <c r="T143" s="139">
        <f>S143*H143</f>
        <v>0</v>
      </c>
      <c r="AR143" s="140" t="s">
        <v>168</v>
      </c>
      <c r="AT143" s="140" t="s">
        <v>164</v>
      </c>
      <c r="AU143" s="140" t="s">
        <v>84</v>
      </c>
      <c r="AY143" s="16" t="s">
        <v>162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82</v>
      </c>
      <c r="BK143" s="141">
        <f>ROUND(I143*H143,2)</f>
        <v>0</v>
      </c>
      <c r="BL143" s="16" t="s">
        <v>168</v>
      </c>
      <c r="BM143" s="140" t="s">
        <v>1002</v>
      </c>
    </row>
    <row r="144" spans="2:65" s="12" customFormat="1">
      <c r="B144" s="142"/>
      <c r="D144" s="143" t="s">
        <v>170</v>
      </c>
      <c r="E144" s="144" t="s">
        <v>1</v>
      </c>
      <c r="F144" s="145" t="s">
        <v>1000</v>
      </c>
      <c r="H144" s="146">
        <v>30.3</v>
      </c>
      <c r="L144" s="142"/>
      <c r="M144" s="147"/>
      <c r="T144" s="148"/>
      <c r="AT144" s="144" t="s">
        <v>170</v>
      </c>
      <c r="AU144" s="144" t="s">
        <v>84</v>
      </c>
      <c r="AV144" s="12" t="s">
        <v>84</v>
      </c>
      <c r="AW144" s="12" t="s">
        <v>30</v>
      </c>
      <c r="AX144" s="12" t="s">
        <v>82</v>
      </c>
      <c r="AY144" s="144" t="s">
        <v>162</v>
      </c>
    </row>
    <row r="145" spans="2:65" s="1" customFormat="1" ht="24.15" customHeight="1">
      <c r="B145" s="128"/>
      <c r="C145" s="129" t="s">
        <v>187</v>
      </c>
      <c r="D145" s="129" t="s">
        <v>164</v>
      </c>
      <c r="E145" s="130" t="s">
        <v>701</v>
      </c>
      <c r="F145" s="131" t="s">
        <v>1003</v>
      </c>
      <c r="G145" s="132" t="s">
        <v>167</v>
      </c>
      <c r="H145" s="133">
        <v>30.3</v>
      </c>
      <c r="I145" s="134"/>
      <c r="J145" s="134">
        <f>ROUND(I145*H145,2)</f>
        <v>0</v>
      </c>
      <c r="K145" s="135"/>
      <c r="L145" s="28"/>
      <c r="M145" s="136" t="s">
        <v>1</v>
      </c>
      <c r="N145" s="137" t="s">
        <v>39</v>
      </c>
      <c r="O145" s="138">
        <v>8.3000000000000004E-2</v>
      </c>
      <c r="P145" s="138">
        <f>O145*H145</f>
        <v>2.5149000000000004</v>
      </c>
      <c r="Q145" s="138">
        <v>0.23</v>
      </c>
      <c r="R145" s="138">
        <f>Q145*H145</f>
        <v>6.9690000000000003</v>
      </c>
      <c r="S145" s="138">
        <v>0</v>
      </c>
      <c r="T145" s="139">
        <f>S145*H145</f>
        <v>0</v>
      </c>
      <c r="AR145" s="140" t="s">
        <v>168</v>
      </c>
      <c r="AT145" s="140" t="s">
        <v>164</v>
      </c>
      <c r="AU145" s="140" t="s">
        <v>84</v>
      </c>
      <c r="AY145" s="16" t="s">
        <v>162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82</v>
      </c>
      <c r="BK145" s="141">
        <f>ROUND(I145*H145,2)</f>
        <v>0</v>
      </c>
      <c r="BL145" s="16" t="s">
        <v>168</v>
      </c>
      <c r="BM145" s="140" t="s">
        <v>1004</v>
      </c>
    </row>
    <row r="146" spans="2:65" s="1" customFormat="1" ht="33" customHeight="1">
      <c r="B146" s="128"/>
      <c r="C146" s="129" t="s">
        <v>191</v>
      </c>
      <c r="D146" s="129" t="s">
        <v>164</v>
      </c>
      <c r="E146" s="130" t="s">
        <v>1005</v>
      </c>
      <c r="F146" s="131" t="s">
        <v>1006</v>
      </c>
      <c r="G146" s="132" t="s">
        <v>167</v>
      </c>
      <c r="H146" s="133">
        <v>30.3</v>
      </c>
      <c r="I146" s="134"/>
      <c r="J146" s="134">
        <f>ROUND(I146*H146,2)</f>
        <v>0</v>
      </c>
      <c r="K146" s="135"/>
      <c r="L146" s="28"/>
      <c r="M146" s="136" t="s">
        <v>1</v>
      </c>
      <c r="N146" s="137" t="s">
        <v>39</v>
      </c>
      <c r="O146" s="138">
        <v>0.77700000000000002</v>
      </c>
      <c r="P146" s="138">
        <f>O146*H146</f>
        <v>23.543100000000003</v>
      </c>
      <c r="Q146" s="138">
        <v>0.10100000000000001</v>
      </c>
      <c r="R146" s="138">
        <f>Q146*H146</f>
        <v>3.0603000000000002</v>
      </c>
      <c r="S146" s="138">
        <v>0</v>
      </c>
      <c r="T146" s="139">
        <f>S146*H146</f>
        <v>0</v>
      </c>
      <c r="AR146" s="140" t="s">
        <v>168</v>
      </c>
      <c r="AT146" s="140" t="s">
        <v>164</v>
      </c>
      <c r="AU146" s="140" t="s">
        <v>84</v>
      </c>
      <c r="AY146" s="16" t="s">
        <v>162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82</v>
      </c>
      <c r="BK146" s="141">
        <f>ROUND(I146*H146,2)</f>
        <v>0</v>
      </c>
      <c r="BL146" s="16" t="s">
        <v>168</v>
      </c>
      <c r="BM146" s="140" t="s">
        <v>1007</v>
      </c>
    </row>
    <row r="147" spans="2:65" s="12" customFormat="1">
      <c r="B147" s="142"/>
      <c r="D147" s="143" t="s">
        <v>170</v>
      </c>
      <c r="E147" s="144" t="s">
        <v>1</v>
      </c>
      <c r="F147" s="145" t="s">
        <v>1000</v>
      </c>
      <c r="H147" s="146">
        <v>30.3</v>
      </c>
      <c r="L147" s="142"/>
      <c r="M147" s="147"/>
      <c r="T147" s="148"/>
      <c r="AT147" s="144" t="s">
        <v>170</v>
      </c>
      <c r="AU147" s="144" t="s">
        <v>84</v>
      </c>
      <c r="AV147" s="12" t="s">
        <v>84</v>
      </c>
      <c r="AW147" s="12" t="s">
        <v>30</v>
      </c>
      <c r="AX147" s="12" t="s">
        <v>82</v>
      </c>
      <c r="AY147" s="144" t="s">
        <v>162</v>
      </c>
    </row>
    <row r="148" spans="2:65" s="1" customFormat="1" ht="21.75" customHeight="1">
      <c r="B148" s="128"/>
      <c r="C148" s="164" t="s">
        <v>195</v>
      </c>
      <c r="D148" s="164" t="s">
        <v>436</v>
      </c>
      <c r="E148" s="165" t="s">
        <v>487</v>
      </c>
      <c r="F148" s="166" t="s">
        <v>488</v>
      </c>
      <c r="G148" s="167" t="s">
        <v>167</v>
      </c>
      <c r="H148" s="168">
        <v>31.209</v>
      </c>
      <c r="I148" s="169"/>
      <c r="J148" s="169">
        <f>ROUND(I148*H148,2)</f>
        <v>0</v>
      </c>
      <c r="K148" s="170"/>
      <c r="L148" s="171"/>
      <c r="M148" s="172" t="s">
        <v>1</v>
      </c>
      <c r="N148" s="173" t="s">
        <v>39</v>
      </c>
      <c r="O148" s="138">
        <v>0</v>
      </c>
      <c r="P148" s="138">
        <f>O148*H148</f>
        <v>0</v>
      </c>
      <c r="Q148" s="138">
        <v>0.13100000000000001</v>
      </c>
      <c r="R148" s="138">
        <f>Q148*H148</f>
        <v>4.0883789999999998</v>
      </c>
      <c r="S148" s="138">
        <v>0</v>
      </c>
      <c r="T148" s="139">
        <f>S148*H148</f>
        <v>0</v>
      </c>
      <c r="AR148" s="140" t="s">
        <v>195</v>
      </c>
      <c r="AT148" s="140" t="s">
        <v>436</v>
      </c>
      <c r="AU148" s="140" t="s">
        <v>84</v>
      </c>
      <c r="AY148" s="16" t="s">
        <v>162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82</v>
      </c>
      <c r="BK148" s="141">
        <f>ROUND(I148*H148,2)</f>
        <v>0</v>
      </c>
      <c r="BL148" s="16" t="s">
        <v>168</v>
      </c>
      <c r="BM148" s="140" t="s">
        <v>1008</v>
      </c>
    </row>
    <row r="149" spans="2:65" s="12" customFormat="1">
      <c r="B149" s="142"/>
      <c r="D149" s="143" t="s">
        <v>170</v>
      </c>
      <c r="E149" s="144" t="s">
        <v>1</v>
      </c>
      <c r="F149" s="145" t="s">
        <v>1000</v>
      </c>
      <c r="H149" s="146">
        <v>30.3</v>
      </c>
      <c r="L149" s="142"/>
      <c r="M149" s="147"/>
      <c r="T149" s="148"/>
      <c r="AT149" s="144" t="s">
        <v>170</v>
      </c>
      <c r="AU149" s="144" t="s">
        <v>84</v>
      </c>
      <c r="AV149" s="12" t="s">
        <v>84</v>
      </c>
      <c r="AW149" s="12" t="s">
        <v>30</v>
      </c>
      <c r="AX149" s="12" t="s">
        <v>82</v>
      </c>
      <c r="AY149" s="144" t="s">
        <v>162</v>
      </c>
    </row>
    <row r="150" spans="2:65" s="12" customFormat="1">
      <c r="B150" s="142"/>
      <c r="D150" s="143" t="s">
        <v>170</v>
      </c>
      <c r="F150" s="145" t="s">
        <v>1009</v>
      </c>
      <c r="H150" s="146">
        <v>31.209</v>
      </c>
      <c r="L150" s="142"/>
      <c r="M150" s="147"/>
      <c r="T150" s="148"/>
      <c r="AT150" s="144" t="s">
        <v>170</v>
      </c>
      <c r="AU150" s="144" t="s">
        <v>84</v>
      </c>
      <c r="AV150" s="12" t="s">
        <v>84</v>
      </c>
      <c r="AW150" s="12" t="s">
        <v>3</v>
      </c>
      <c r="AX150" s="12" t="s">
        <v>82</v>
      </c>
      <c r="AY150" s="144" t="s">
        <v>162</v>
      </c>
    </row>
    <row r="151" spans="2:65" s="11" customFormat="1" ht="22.75" customHeight="1">
      <c r="B151" s="117"/>
      <c r="D151" s="118" t="s">
        <v>73</v>
      </c>
      <c r="E151" s="126" t="s">
        <v>199</v>
      </c>
      <c r="F151" s="126" t="s">
        <v>324</v>
      </c>
      <c r="J151" s="127">
        <f>BK151</f>
        <v>0</v>
      </c>
      <c r="L151" s="117"/>
      <c r="M151" s="121"/>
      <c r="P151" s="122">
        <f>SUM(P152:P163)</f>
        <v>41.877428000000009</v>
      </c>
      <c r="R151" s="122">
        <f>SUM(R152:R163)</f>
        <v>12.342598559999999</v>
      </c>
      <c r="T151" s="123">
        <f>SUM(T152:T163)</f>
        <v>0</v>
      </c>
      <c r="AR151" s="118" t="s">
        <v>82</v>
      </c>
      <c r="AT151" s="124" t="s">
        <v>73</v>
      </c>
      <c r="AU151" s="124" t="s">
        <v>82</v>
      </c>
      <c r="AY151" s="118" t="s">
        <v>162</v>
      </c>
      <c r="BK151" s="125">
        <f>SUM(BK152:BK163)</f>
        <v>0</v>
      </c>
    </row>
    <row r="152" spans="2:65" s="1" customFormat="1" ht="24.15" customHeight="1">
      <c r="B152" s="128"/>
      <c r="C152" s="129" t="s">
        <v>199</v>
      </c>
      <c r="D152" s="129" t="s">
        <v>164</v>
      </c>
      <c r="E152" s="130" t="s">
        <v>499</v>
      </c>
      <c r="F152" s="131" t="s">
        <v>500</v>
      </c>
      <c r="G152" s="132" t="s">
        <v>236</v>
      </c>
      <c r="H152" s="133">
        <v>37.6</v>
      </c>
      <c r="I152" s="134"/>
      <c r="J152" s="134">
        <f>ROUND(I152*H152,2)</f>
        <v>0</v>
      </c>
      <c r="K152" s="135"/>
      <c r="L152" s="28"/>
      <c r="M152" s="136" t="s">
        <v>1</v>
      </c>
      <c r="N152" s="137" t="s">
        <v>39</v>
      </c>
      <c r="O152" s="138">
        <v>0.14000000000000001</v>
      </c>
      <c r="P152" s="138">
        <f>O152*H152</f>
        <v>5.2640000000000011</v>
      </c>
      <c r="Q152" s="138">
        <v>0.10095</v>
      </c>
      <c r="R152" s="138">
        <f>Q152*H152</f>
        <v>3.7957200000000002</v>
      </c>
      <c r="S152" s="138">
        <v>0</v>
      </c>
      <c r="T152" s="139">
        <f>S152*H152</f>
        <v>0</v>
      </c>
      <c r="AR152" s="140" t="s">
        <v>168</v>
      </c>
      <c r="AT152" s="140" t="s">
        <v>164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1010</v>
      </c>
    </row>
    <row r="153" spans="2:65" s="12" customFormat="1">
      <c r="B153" s="142"/>
      <c r="D153" s="143" t="s">
        <v>170</v>
      </c>
      <c r="E153" s="144" t="s">
        <v>1</v>
      </c>
      <c r="F153" s="145" t="s">
        <v>1011</v>
      </c>
      <c r="H153" s="146">
        <v>37.6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30</v>
      </c>
      <c r="AX153" s="12" t="s">
        <v>82</v>
      </c>
      <c r="AY153" s="144" t="s">
        <v>162</v>
      </c>
    </row>
    <row r="154" spans="2:65" s="1" customFormat="1" ht="16.5" customHeight="1">
      <c r="B154" s="128"/>
      <c r="C154" s="164" t="s">
        <v>203</v>
      </c>
      <c r="D154" s="164" t="s">
        <v>436</v>
      </c>
      <c r="E154" s="165" t="s">
        <v>503</v>
      </c>
      <c r="F154" s="166" t="s">
        <v>504</v>
      </c>
      <c r="G154" s="167" t="s">
        <v>236</v>
      </c>
      <c r="H154" s="168">
        <v>37.975999999999999</v>
      </c>
      <c r="I154" s="169"/>
      <c r="J154" s="169">
        <f>ROUND(I154*H154,2)</f>
        <v>0</v>
      </c>
      <c r="K154" s="170"/>
      <c r="L154" s="171"/>
      <c r="M154" s="172" t="s">
        <v>1</v>
      </c>
      <c r="N154" s="173" t="s">
        <v>39</v>
      </c>
      <c r="O154" s="138">
        <v>0</v>
      </c>
      <c r="P154" s="138">
        <f>O154*H154</f>
        <v>0</v>
      </c>
      <c r="Q154" s="138">
        <v>2.4E-2</v>
      </c>
      <c r="R154" s="138">
        <f>Q154*H154</f>
        <v>0.91142400000000001</v>
      </c>
      <c r="S154" s="138">
        <v>0</v>
      </c>
      <c r="T154" s="139">
        <f>S154*H154</f>
        <v>0</v>
      </c>
      <c r="AR154" s="140" t="s">
        <v>195</v>
      </c>
      <c r="AT154" s="140" t="s">
        <v>436</v>
      </c>
      <c r="AU154" s="140" t="s">
        <v>84</v>
      </c>
      <c r="AY154" s="16" t="s">
        <v>162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82</v>
      </c>
      <c r="BK154" s="141">
        <f>ROUND(I154*H154,2)</f>
        <v>0</v>
      </c>
      <c r="BL154" s="16" t="s">
        <v>168</v>
      </c>
      <c r="BM154" s="140" t="s">
        <v>1012</v>
      </c>
    </row>
    <row r="155" spans="2:65" s="12" customFormat="1">
      <c r="B155" s="142"/>
      <c r="D155" s="143" t="s">
        <v>170</v>
      </c>
      <c r="E155" s="144" t="s">
        <v>1</v>
      </c>
      <c r="F155" s="145" t="s">
        <v>1011</v>
      </c>
      <c r="H155" s="146">
        <v>37.6</v>
      </c>
      <c r="L155" s="142"/>
      <c r="M155" s="147"/>
      <c r="T155" s="148"/>
      <c r="AT155" s="144" t="s">
        <v>170</v>
      </c>
      <c r="AU155" s="144" t="s">
        <v>84</v>
      </c>
      <c r="AV155" s="12" t="s">
        <v>84</v>
      </c>
      <c r="AW155" s="12" t="s">
        <v>30</v>
      </c>
      <c r="AX155" s="12" t="s">
        <v>82</v>
      </c>
      <c r="AY155" s="144" t="s">
        <v>162</v>
      </c>
    </row>
    <row r="156" spans="2:65" s="12" customFormat="1">
      <c r="B156" s="142"/>
      <c r="D156" s="143" t="s">
        <v>170</v>
      </c>
      <c r="F156" s="145" t="s">
        <v>1013</v>
      </c>
      <c r="H156" s="146">
        <v>37.975999999999999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</v>
      </c>
      <c r="AX156" s="12" t="s">
        <v>82</v>
      </c>
      <c r="AY156" s="144" t="s">
        <v>162</v>
      </c>
    </row>
    <row r="157" spans="2:65" s="1" customFormat="1" ht="16.5" customHeight="1">
      <c r="B157" s="128"/>
      <c r="C157" s="129" t="s">
        <v>207</v>
      </c>
      <c r="D157" s="129" t="s">
        <v>164</v>
      </c>
      <c r="E157" s="130" t="s">
        <v>507</v>
      </c>
      <c r="F157" s="131" t="s">
        <v>508</v>
      </c>
      <c r="G157" s="132" t="s">
        <v>247</v>
      </c>
      <c r="H157" s="133">
        <v>3.3839999999999999</v>
      </c>
      <c r="I157" s="134"/>
      <c r="J157" s="134">
        <f>ROUND(I157*H157,2)</f>
        <v>0</v>
      </c>
      <c r="K157" s="135"/>
      <c r="L157" s="28"/>
      <c r="M157" s="136" t="s">
        <v>1</v>
      </c>
      <c r="N157" s="137" t="s">
        <v>39</v>
      </c>
      <c r="O157" s="138">
        <v>1.4419999999999999</v>
      </c>
      <c r="P157" s="138">
        <f>O157*H157</f>
        <v>4.8797280000000001</v>
      </c>
      <c r="Q157" s="138">
        <v>2.2563399999999998</v>
      </c>
      <c r="R157" s="138">
        <f>Q157*H157</f>
        <v>7.6354545599999994</v>
      </c>
      <c r="S157" s="138">
        <v>0</v>
      </c>
      <c r="T157" s="139">
        <f>S157*H157</f>
        <v>0</v>
      </c>
      <c r="AR157" s="140" t="s">
        <v>168</v>
      </c>
      <c r="AT157" s="140" t="s">
        <v>164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168</v>
      </c>
      <c r="BM157" s="140" t="s">
        <v>1014</v>
      </c>
    </row>
    <row r="158" spans="2:65" s="12" customFormat="1">
      <c r="B158" s="142"/>
      <c r="D158" s="143" t="s">
        <v>170</v>
      </c>
      <c r="E158" s="144" t="s">
        <v>1</v>
      </c>
      <c r="F158" s="145" t="s">
        <v>1015</v>
      </c>
      <c r="H158" s="146">
        <v>3.3839999999999999</v>
      </c>
      <c r="L158" s="142"/>
      <c r="M158" s="147"/>
      <c r="T158" s="148"/>
      <c r="AT158" s="144" t="s">
        <v>170</v>
      </c>
      <c r="AU158" s="144" t="s">
        <v>84</v>
      </c>
      <c r="AV158" s="12" t="s">
        <v>84</v>
      </c>
      <c r="AW158" s="12" t="s">
        <v>30</v>
      </c>
      <c r="AX158" s="12" t="s">
        <v>74</v>
      </c>
      <c r="AY158" s="144" t="s">
        <v>162</v>
      </c>
    </row>
    <row r="159" spans="2:65" s="14" customFormat="1">
      <c r="B159" s="154"/>
      <c r="D159" s="143" t="s">
        <v>170</v>
      </c>
      <c r="E159" s="155" t="s">
        <v>1</v>
      </c>
      <c r="F159" s="156" t="s">
        <v>252</v>
      </c>
      <c r="H159" s="157">
        <v>3.3839999999999999</v>
      </c>
      <c r="L159" s="154"/>
      <c r="M159" s="158"/>
      <c r="T159" s="159"/>
      <c r="AT159" s="155" t="s">
        <v>170</v>
      </c>
      <c r="AU159" s="155" t="s">
        <v>84</v>
      </c>
      <c r="AV159" s="14" t="s">
        <v>168</v>
      </c>
      <c r="AW159" s="14" t="s">
        <v>30</v>
      </c>
      <c r="AX159" s="14" t="s">
        <v>82</v>
      </c>
      <c r="AY159" s="155" t="s">
        <v>162</v>
      </c>
    </row>
    <row r="160" spans="2:65" s="1" customFormat="1" ht="21.75" customHeight="1">
      <c r="B160" s="128"/>
      <c r="C160" s="129" t="s">
        <v>8</v>
      </c>
      <c r="D160" s="129" t="s">
        <v>164</v>
      </c>
      <c r="E160" s="130" t="s">
        <v>511</v>
      </c>
      <c r="F160" s="131" t="s">
        <v>512</v>
      </c>
      <c r="G160" s="132" t="s">
        <v>167</v>
      </c>
      <c r="H160" s="133">
        <v>228.3</v>
      </c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0.13900000000000001</v>
      </c>
      <c r="P160" s="138">
        <f>O160*H160</f>
        <v>31.733700000000006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168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168</v>
      </c>
      <c r="BM160" s="140" t="s">
        <v>1016</v>
      </c>
    </row>
    <row r="161" spans="2:65" s="12" customFormat="1">
      <c r="B161" s="142"/>
      <c r="D161" s="143" t="s">
        <v>170</v>
      </c>
      <c r="E161" s="144" t="s">
        <v>1</v>
      </c>
      <c r="F161" s="145" t="s">
        <v>1000</v>
      </c>
      <c r="H161" s="146">
        <v>30.3</v>
      </c>
      <c r="L161" s="142"/>
      <c r="M161" s="147"/>
      <c r="T161" s="148"/>
      <c r="AT161" s="144" t="s">
        <v>170</v>
      </c>
      <c r="AU161" s="144" t="s">
        <v>84</v>
      </c>
      <c r="AV161" s="12" t="s">
        <v>84</v>
      </c>
      <c r="AW161" s="12" t="s">
        <v>30</v>
      </c>
      <c r="AX161" s="12" t="s">
        <v>74</v>
      </c>
      <c r="AY161" s="144" t="s">
        <v>162</v>
      </c>
    </row>
    <row r="162" spans="2:65" s="12" customFormat="1">
      <c r="B162" s="142"/>
      <c r="D162" s="143" t="s">
        <v>170</v>
      </c>
      <c r="E162" s="144" t="s">
        <v>1</v>
      </c>
      <c r="F162" s="145" t="s">
        <v>1001</v>
      </c>
      <c r="H162" s="146">
        <v>198</v>
      </c>
      <c r="L162" s="142"/>
      <c r="M162" s="147"/>
      <c r="T162" s="148"/>
      <c r="AT162" s="144" t="s">
        <v>170</v>
      </c>
      <c r="AU162" s="144" t="s">
        <v>84</v>
      </c>
      <c r="AV162" s="12" t="s">
        <v>84</v>
      </c>
      <c r="AW162" s="12" t="s">
        <v>30</v>
      </c>
      <c r="AX162" s="12" t="s">
        <v>74</v>
      </c>
      <c r="AY162" s="144" t="s">
        <v>162</v>
      </c>
    </row>
    <row r="163" spans="2:65" s="14" customFormat="1">
      <c r="B163" s="154"/>
      <c r="D163" s="143" t="s">
        <v>170</v>
      </c>
      <c r="E163" s="155" t="s">
        <v>1</v>
      </c>
      <c r="F163" s="156" t="s">
        <v>252</v>
      </c>
      <c r="H163" s="157">
        <v>228.3</v>
      </c>
      <c r="L163" s="154"/>
      <c r="M163" s="158"/>
      <c r="T163" s="159"/>
      <c r="AT163" s="155" t="s">
        <v>170</v>
      </c>
      <c r="AU163" s="155" t="s">
        <v>84</v>
      </c>
      <c r="AV163" s="14" t="s">
        <v>168</v>
      </c>
      <c r="AW163" s="14" t="s">
        <v>30</v>
      </c>
      <c r="AX163" s="14" t="s">
        <v>82</v>
      </c>
      <c r="AY163" s="155" t="s">
        <v>162</v>
      </c>
    </row>
    <row r="164" spans="2:65" s="11" customFormat="1" ht="22.75" customHeight="1">
      <c r="B164" s="117"/>
      <c r="D164" s="118" t="s">
        <v>73</v>
      </c>
      <c r="E164" s="126" t="s">
        <v>514</v>
      </c>
      <c r="F164" s="126" t="s">
        <v>515</v>
      </c>
      <c r="J164" s="127">
        <f>BK164</f>
        <v>0</v>
      </c>
      <c r="L164" s="117"/>
      <c r="M164" s="121"/>
      <c r="P164" s="122">
        <f>P165</f>
        <v>3.9167040000000002</v>
      </c>
      <c r="R164" s="122">
        <f>R165</f>
        <v>0</v>
      </c>
      <c r="T164" s="123">
        <f>T165</f>
        <v>0</v>
      </c>
      <c r="AR164" s="118" t="s">
        <v>82</v>
      </c>
      <c r="AT164" s="124" t="s">
        <v>73</v>
      </c>
      <c r="AU164" s="124" t="s">
        <v>82</v>
      </c>
      <c r="AY164" s="118" t="s">
        <v>162</v>
      </c>
      <c r="BK164" s="125">
        <f>BK165</f>
        <v>0</v>
      </c>
    </row>
    <row r="165" spans="2:65" s="1" customFormat="1" ht="16.5" customHeight="1">
      <c r="B165" s="128"/>
      <c r="C165" s="129" t="s">
        <v>214</v>
      </c>
      <c r="D165" s="129" t="s">
        <v>164</v>
      </c>
      <c r="E165" s="130" t="s">
        <v>516</v>
      </c>
      <c r="F165" s="131" t="s">
        <v>517</v>
      </c>
      <c r="G165" s="132" t="s">
        <v>336</v>
      </c>
      <c r="H165" s="133">
        <v>29.672000000000001</v>
      </c>
      <c r="I165" s="134"/>
      <c r="J165" s="134">
        <f>ROUND(I165*H165,2)</f>
        <v>0</v>
      </c>
      <c r="K165" s="135"/>
      <c r="L165" s="28"/>
      <c r="M165" s="136" t="s">
        <v>1</v>
      </c>
      <c r="N165" s="137" t="s">
        <v>39</v>
      </c>
      <c r="O165" s="138">
        <v>0.13200000000000001</v>
      </c>
      <c r="P165" s="138">
        <f>O165*H165</f>
        <v>3.9167040000000002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168</v>
      </c>
      <c r="AT165" s="140" t="s">
        <v>164</v>
      </c>
      <c r="AU165" s="140" t="s">
        <v>84</v>
      </c>
      <c r="AY165" s="16" t="s">
        <v>162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82</v>
      </c>
      <c r="BK165" s="141">
        <f>ROUND(I165*H165,2)</f>
        <v>0</v>
      </c>
      <c r="BL165" s="16" t="s">
        <v>168</v>
      </c>
      <c r="BM165" s="140" t="s">
        <v>1017</v>
      </c>
    </row>
    <row r="166" spans="2:65" s="11" customFormat="1" ht="25.9" customHeight="1">
      <c r="B166" s="117"/>
      <c r="D166" s="118" t="s">
        <v>73</v>
      </c>
      <c r="E166" s="119" t="s">
        <v>519</v>
      </c>
      <c r="F166" s="119" t="s">
        <v>520</v>
      </c>
      <c r="J166" s="120">
        <f>BK166</f>
        <v>0</v>
      </c>
      <c r="L166" s="117"/>
      <c r="M166" s="121"/>
      <c r="P166" s="122">
        <f>P167+P174+P181</f>
        <v>0</v>
      </c>
      <c r="R166" s="122">
        <f>R167+R174+R181</f>
        <v>2.5</v>
      </c>
      <c r="T166" s="123">
        <f>T167+T174+T181</f>
        <v>0</v>
      </c>
      <c r="AR166" s="118" t="s">
        <v>84</v>
      </c>
      <c r="AT166" s="124" t="s">
        <v>73</v>
      </c>
      <c r="AU166" s="124" t="s">
        <v>74</v>
      </c>
      <c r="AY166" s="118" t="s">
        <v>162</v>
      </c>
      <c r="BK166" s="125">
        <f>BK167+BK174+BK181</f>
        <v>0</v>
      </c>
    </row>
    <row r="167" spans="2:65" s="11" customFormat="1" ht="22.75" customHeight="1">
      <c r="B167" s="117"/>
      <c r="D167" s="118" t="s">
        <v>73</v>
      </c>
      <c r="E167" s="126" t="s">
        <v>521</v>
      </c>
      <c r="F167" s="126" t="s">
        <v>522</v>
      </c>
      <c r="J167" s="127">
        <f>BK167</f>
        <v>0</v>
      </c>
      <c r="L167" s="117"/>
      <c r="M167" s="121"/>
      <c r="P167" s="122">
        <f>SUM(P168:P173)</f>
        <v>0</v>
      </c>
      <c r="R167" s="122">
        <f>SUM(R168:R173)</f>
        <v>0</v>
      </c>
      <c r="T167" s="123">
        <f>SUM(T168:T173)</f>
        <v>0</v>
      </c>
      <c r="AR167" s="118" t="s">
        <v>84</v>
      </c>
      <c r="AT167" s="124" t="s">
        <v>73</v>
      </c>
      <c r="AU167" s="124" t="s">
        <v>82</v>
      </c>
      <c r="AY167" s="118" t="s">
        <v>162</v>
      </c>
      <c r="BK167" s="125">
        <f>SUM(BK168:BK173)</f>
        <v>0</v>
      </c>
    </row>
    <row r="168" spans="2:65" s="1" customFormat="1" ht="37.75" customHeight="1">
      <c r="B168" s="128"/>
      <c r="C168" s="129" t="s">
        <v>218</v>
      </c>
      <c r="D168" s="129" t="s">
        <v>164</v>
      </c>
      <c r="E168" s="130" t="s">
        <v>1018</v>
      </c>
      <c r="F168" s="131" t="s">
        <v>935</v>
      </c>
      <c r="G168" s="132" t="s">
        <v>167</v>
      </c>
      <c r="H168" s="133">
        <v>46</v>
      </c>
      <c r="I168" s="134"/>
      <c r="J168" s="134">
        <f>ROUND(I168*H168,2)</f>
        <v>0</v>
      </c>
      <c r="K168" s="135"/>
      <c r="L168" s="28"/>
      <c r="M168" s="136" t="s">
        <v>1</v>
      </c>
      <c r="N168" s="137" t="s">
        <v>39</v>
      </c>
      <c r="O168" s="138">
        <v>0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228</v>
      </c>
      <c r="AT168" s="140" t="s">
        <v>164</v>
      </c>
      <c r="AU168" s="140" t="s">
        <v>84</v>
      </c>
      <c r="AY168" s="16" t="s">
        <v>162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82</v>
      </c>
      <c r="BK168" s="141">
        <f>ROUND(I168*H168,2)</f>
        <v>0</v>
      </c>
      <c r="BL168" s="16" t="s">
        <v>228</v>
      </c>
      <c r="BM168" s="140" t="s">
        <v>1019</v>
      </c>
    </row>
    <row r="169" spans="2:65" s="12" customFormat="1">
      <c r="B169" s="142"/>
      <c r="D169" s="143" t="s">
        <v>170</v>
      </c>
      <c r="E169" s="144" t="s">
        <v>1</v>
      </c>
      <c r="F169" s="145" t="s">
        <v>1020</v>
      </c>
      <c r="H169" s="146">
        <v>46</v>
      </c>
      <c r="L169" s="142"/>
      <c r="M169" s="147"/>
      <c r="T169" s="148"/>
      <c r="AT169" s="144" t="s">
        <v>170</v>
      </c>
      <c r="AU169" s="144" t="s">
        <v>84</v>
      </c>
      <c r="AV169" s="12" t="s">
        <v>84</v>
      </c>
      <c r="AW169" s="12" t="s">
        <v>30</v>
      </c>
      <c r="AX169" s="12" t="s">
        <v>82</v>
      </c>
      <c r="AY169" s="144" t="s">
        <v>162</v>
      </c>
    </row>
    <row r="170" spans="2:65" s="1" customFormat="1" ht="37.75" customHeight="1">
      <c r="B170" s="128"/>
      <c r="C170" s="129" t="s">
        <v>223</v>
      </c>
      <c r="D170" s="129" t="s">
        <v>164</v>
      </c>
      <c r="E170" s="130" t="s">
        <v>938</v>
      </c>
      <c r="F170" s="131" t="s">
        <v>939</v>
      </c>
      <c r="G170" s="132" t="s">
        <v>167</v>
      </c>
      <c r="H170" s="133">
        <v>152</v>
      </c>
      <c r="I170" s="134"/>
      <c r="J170" s="134">
        <f>ROUND(I170*H170,2)</f>
        <v>0</v>
      </c>
      <c r="K170" s="135"/>
      <c r="L170" s="28"/>
      <c r="M170" s="136" t="s">
        <v>1</v>
      </c>
      <c r="N170" s="137" t="s">
        <v>39</v>
      </c>
      <c r="O170" s="138">
        <v>0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228</v>
      </c>
      <c r="AT170" s="140" t="s">
        <v>164</v>
      </c>
      <c r="AU170" s="140" t="s">
        <v>84</v>
      </c>
      <c r="AY170" s="16" t="s">
        <v>162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82</v>
      </c>
      <c r="BK170" s="141">
        <f>ROUND(I170*H170,2)</f>
        <v>0</v>
      </c>
      <c r="BL170" s="16" t="s">
        <v>228</v>
      </c>
      <c r="BM170" s="140" t="s">
        <v>1021</v>
      </c>
    </row>
    <row r="171" spans="2:65" s="12" customFormat="1">
      <c r="B171" s="142"/>
      <c r="D171" s="143" t="s">
        <v>170</v>
      </c>
      <c r="E171" s="144" t="s">
        <v>1</v>
      </c>
      <c r="F171" s="145" t="s">
        <v>1022</v>
      </c>
      <c r="H171" s="146">
        <v>152</v>
      </c>
      <c r="L171" s="142"/>
      <c r="M171" s="147"/>
      <c r="T171" s="148"/>
      <c r="AT171" s="144" t="s">
        <v>170</v>
      </c>
      <c r="AU171" s="144" t="s">
        <v>84</v>
      </c>
      <c r="AV171" s="12" t="s">
        <v>84</v>
      </c>
      <c r="AW171" s="12" t="s">
        <v>30</v>
      </c>
      <c r="AX171" s="12" t="s">
        <v>82</v>
      </c>
      <c r="AY171" s="144" t="s">
        <v>162</v>
      </c>
    </row>
    <row r="172" spans="2:65" s="1" customFormat="1" ht="16.5" customHeight="1">
      <c r="B172" s="128"/>
      <c r="C172" s="129" t="s">
        <v>228</v>
      </c>
      <c r="D172" s="129" t="s">
        <v>164</v>
      </c>
      <c r="E172" s="130" t="s">
        <v>942</v>
      </c>
      <c r="F172" s="131" t="s">
        <v>527</v>
      </c>
      <c r="G172" s="132" t="s">
        <v>385</v>
      </c>
      <c r="H172" s="133">
        <v>1</v>
      </c>
      <c r="I172" s="134"/>
      <c r="J172" s="134">
        <f>ROUND(I172*H172,2)</f>
        <v>0</v>
      </c>
      <c r="K172" s="135"/>
      <c r="L172" s="28"/>
      <c r="M172" s="136" t="s">
        <v>1</v>
      </c>
      <c r="N172" s="137" t="s">
        <v>39</v>
      </c>
      <c r="O172" s="138">
        <v>0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228</v>
      </c>
      <c r="AT172" s="140" t="s">
        <v>164</v>
      </c>
      <c r="AU172" s="140" t="s">
        <v>84</v>
      </c>
      <c r="AY172" s="16" t="s">
        <v>162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82</v>
      </c>
      <c r="BK172" s="141">
        <f>ROUND(I172*H172,2)</f>
        <v>0</v>
      </c>
      <c r="BL172" s="16" t="s">
        <v>228</v>
      </c>
      <c r="BM172" s="140" t="s">
        <v>1023</v>
      </c>
    </row>
    <row r="173" spans="2:65" s="1" customFormat="1" ht="24.15" customHeight="1">
      <c r="B173" s="128"/>
      <c r="C173" s="129" t="s">
        <v>233</v>
      </c>
      <c r="D173" s="129" t="s">
        <v>164</v>
      </c>
      <c r="E173" s="130" t="s">
        <v>535</v>
      </c>
      <c r="F173" s="131" t="s">
        <v>536</v>
      </c>
      <c r="G173" s="132" t="s">
        <v>376</v>
      </c>
      <c r="H173" s="133"/>
      <c r="I173" s="134"/>
      <c r="J173" s="134">
        <f>ROUND(I173*H173,2)</f>
        <v>0</v>
      </c>
      <c r="K173" s="135"/>
      <c r="L173" s="28"/>
      <c r="M173" s="136" t="s">
        <v>1</v>
      </c>
      <c r="N173" s="137" t="s">
        <v>39</v>
      </c>
      <c r="O173" s="138">
        <v>0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228</v>
      </c>
      <c r="AT173" s="140" t="s">
        <v>164</v>
      </c>
      <c r="AU173" s="140" t="s">
        <v>84</v>
      </c>
      <c r="AY173" s="16" t="s">
        <v>162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82</v>
      </c>
      <c r="BK173" s="141">
        <f>ROUND(I173*H173,2)</f>
        <v>0</v>
      </c>
      <c r="BL173" s="16" t="s">
        <v>228</v>
      </c>
      <c r="BM173" s="140" t="s">
        <v>1024</v>
      </c>
    </row>
    <row r="174" spans="2:65" s="11" customFormat="1" ht="22.75" customHeight="1">
      <c r="B174" s="117"/>
      <c r="D174" s="118" t="s">
        <v>73</v>
      </c>
      <c r="E174" s="126" t="s">
        <v>733</v>
      </c>
      <c r="F174" s="126" t="s">
        <v>734</v>
      </c>
      <c r="J174" s="127">
        <f>BK174</f>
        <v>0</v>
      </c>
      <c r="L174" s="117"/>
      <c r="M174" s="121"/>
      <c r="P174" s="122">
        <f>SUM(P175:P180)</f>
        <v>0</v>
      </c>
      <c r="R174" s="122">
        <f>SUM(R175:R180)</f>
        <v>0</v>
      </c>
      <c r="T174" s="123">
        <f>SUM(T175:T180)</f>
        <v>0</v>
      </c>
      <c r="AR174" s="118" t="s">
        <v>84</v>
      </c>
      <c r="AT174" s="124" t="s">
        <v>73</v>
      </c>
      <c r="AU174" s="124" t="s">
        <v>82</v>
      </c>
      <c r="AY174" s="118" t="s">
        <v>162</v>
      </c>
      <c r="BK174" s="125">
        <f>SUM(BK175:BK180)</f>
        <v>0</v>
      </c>
    </row>
    <row r="175" spans="2:65" s="1" customFormat="1" ht="24.15" customHeight="1">
      <c r="B175" s="128"/>
      <c r="C175" s="129" t="s">
        <v>239</v>
      </c>
      <c r="D175" s="129" t="s">
        <v>164</v>
      </c>
      <c r="E175" s="130" t="s">
        <v>1025</v>
      </c>
      <c r="F175" s="131" t="s">
        <v>1026</v>
      </c>
      <c r="G175" s="132" t="s">
        <v>548</v>
      </c>
      <c r="H175" s="133">
        <v>1</v>
      </c>
      <c r="I175" s="134"/>
      <c r="J175" s="134">
        <f t="shared" ref="J175:J180" si="0">ROUND(I175*H175,2)</f>
        <v>0</v>
      </c>
      <c r="K175" s="135"/>
      <c r="L175" s="28"/>
      <c r="M175" s="136" t="s">
        <v>1</v>
      </c>
      <c r="N175" s="137" t="s">
        <v>39</v>
      </c>
      <c r="O175" s="138">
        <v>0</v>
      </c>
      <c r="P175" s="138">
        <f t="shared" ref="P175:P180" si="1">O175*H175</f>
        <v>0</v>
      </c>
      <c r="Q175" s="138">
        <v>0</v>
      </c>
      <c r="R175" s="138">
        <f t="shared" ref="R175:R180" si="2">Q175*H175</f>
        <v>0</v>
      </c>
      <c r="S175" s="138">
        <v>0</v>
      </c>
      <c r="T175" s="139">
        <f t="shared" ref="T175:T180" si="3">S175*H175</f>
        <v>0</v>
      </c>
      <c r="AR175" s="140" t="s">
        <v>228</v>
      </c>
      <c r="AT175" s="140" t="s">
        <v>164</v>
      </c>
      <c r="AU175" s="140" t="s">
        <v>84</v>
      </c>
      <c r="AY175" s="16" t="s">
        <v>162</v>
      </c>
      <c r="BE175" s="141">
        <f t="shared" ref="BE175:BE180" si="4">IF(N175="základní",J175,0)</f>
        <v>0</v>
      </c>
      <c r="BF175" s="141">
        <f t="shared" ref="BF175:BF180" si="5">IF(N175="snížená",J175,0)</f>
        <v>0</v>
      </c>
      <c r="BG175" s="141">
        <f t="shared" ref="BG175:BG180" si="6">IF(N175="zákl. přenesená",J175,0)</f>
        <v>0</v>
      </c>
      <c r="BH175" s="141">
        <f t="shared" ref="BH175:BH180" si="7">IF(N175="sníž. přenesená",J175,0)</f>
        <v>0</v>
      </c>
      <c r="BI175" s="141">
        <f t="shared" ref="BI175:BI180" si="8">IF(N175="nulová",J175,0)</f>
        <v>0</v>
      </c>
      <c r="BJ175" s="16" t="s">
        <v>82</v>
      </c>
      <c r="BK175" s="141">
        <f t="shared" ref="BK175:BK180" si="9">ROUND(I175*H175,2)</f>
        <v>0</v>
      </c>
      <c r="BL175" s="16" t="s">
        <v>228</v>
      </c>
      <c r="BM175" s="140" t="s">
        <v>1027</v>
      </c>
    </row>
    <row r="176" spans="2:65" s="1" customFormat="1" ht="24.15" customHeight="1">
      <c r="B176" s="128"/>
      <c r="C176" s="129" t="s">
        <v>244</v>
      </c>
      <c r="D176" s="129" t="s">
        <v>164</v>
      </c>
      <c r="E176" s="130" t="s">
        <v>1028</v>
      </c>
      <c r="F176" s="131" t="s">
        <v>1029</v>
      </c>
      <c r="G176" s="132" t="s">
        <v>548</v>
      </c>
      <c r="H176" s="133">
        <v>1</v>
      </c>
      <c r="I176" s="134"/>
      <c r="J176" s="134">
        <f t="shared" si="0"/>
        <v>0</v>
      </c>
      <c r="K176" s="135"/>
      <c r="L176" s="28"/>
      <c r="M176" s="136" t="s">
        <v>1</v>
      </c>
      <c r="N176" s="137" t="s">
        <v>39</v>
      </c>
      <c r="O176" s="138">
        <v>0</v>
      </c>
      <c r="P176" s="138">
        <f t="shared" si="1"/>
        <v>0</v>
      </c>
      <c r="Q176" s="138">
        <v>0</v>
      </c>
      <c r="R176" s="138">
        <f t="shared" si="2"/>
        <v>0</v>
      </c>
      <c r="S176" s="138">
        <v>0</v>
      </c>
      <c r="T176" s="139">
        <f t="shared" si="3"/>
        <v>0</v>
      </c>
      <c r="AR176" s="140" t="s">
        <v>228</v>
      </c>
      <c r="AT176" s="140" t="s">
        <v>164</v>
      </c>
      <c r="AU176" s="140" t="s">
        <v>84</v>
      </c>
      <c r="AY176" s="16" t="s">
        <v>162</v>
      </c>
      <c r="BE176" s="141">
        <f t="shared" si="4"/>
        <v>0</v>
      </c>
      <c r="BF176" s="141">
        <f t="shared" si="5"/>
        <v>0</v>
      </c>
      <c r="BG176" s="141">
        <f t="shared" si="6"/>
        <v>0</v>
      </c>
      <c r="BH176" s="141">
        <f t="shared" si="7"/>
        <v>0</v>
      </c>
      <c r="BI176" s="141">
        <f t="shared" si="8"/>
        <v>0</v>
      </c>
      <c r="BJ176" s="16" t="s">
        <v>82</v>
      </c>
      <c r="BK176" s="141">
        <f t="shared" si="9"/>
        <v>0</v>
      </c>
      <c r="BL176" s="16" t="s">
        <v>228</v>
      </c>
      <c r="BM176" s="140" t="s">
        <v>1030</v>
      </c>
    </row>
    <row r="177" spans="2:65" s="1" customFormat="1" ht="24.15" customHeight="1">
      <c r="B177" s="128"/>
      <c r="C177" s="129" t="s">
        <v>253</v>
      </c>
      <c r="D177" s="129" t="s">
        <v>164</v>
      </c>
      <c r="E177" s="130" t="s">
        <v>1031</v>
      </c>
      <c r="F177" s="131" t="s">
        <v>1032</v>
      </c>
      <c r="G177" s="132" t="s">
        <v>548</v>
      </c>
      <c r="H177" s="133">
        <v>1</v>
      </c>
      <c r="I177" s="134"/>
      <c r="J177" s="134">
        <f t="shared" si="0"/>
        <v>0</v>
      </c>
      <c r="K177" s="135"/>
      <c r="L177" s="28"/>
      <c r="M177" s="136" t="s">
        <v>1</v>
      </c>
      <c r="N177" s="137" t="s">
        <v>39</v>
      </c>
      <c r="O177" s="138">
        <v>0</v>
      </c>
      <c r="P177" s="138">
        <f t="shared" si="1"/>
        <v>0</v>
      </c>
      <c r="Q177" s="138">
        <v>0</v>
      </c>
      <c r="R177" s="138">
        <f t="shared" si="2"/>
        <v>0</v>
      </c>
      <c r="S177" s="138">
        <v>0</v>
      </c>
      <c r="T177" s="139">
        <f t="shared" si="3"/>
        <v>0</v>
      </c>
      <c r="AR177" s="140" t="s">
        <v>228</v>
      </c>
      <c r="AT177" s="140" t="s">
        <v>164</v>
      </c>
      <c r="AU177" s="140" t="s">
        <v>84</v>
      </c>
      <c r="AY177" s="16" t="s">
        <v>162</v>
      </c>
      <c r="BE177" s="141">
        <f t="shared" si="4"/>
        <v>0</v>
      </c>
      <c r="BF177" s="141">
        <f t="shared" si="5"/>
        <v>0</v>
      </c>
      <c r="BG177" s="141">
        <f t="shared" si="6"/>
        <v>0</v>
      </c>
      <c r="BH177" s="141">
        <f t="shared" si="7"/>
        <v>0</v>
      </c>
      <c r="BI177" s="141">
        <f t="shared" si="8"/>
        <v>0</v>
      </c>
      <c r="BJ177" s="16" t="s">
        <v>82</v>
      </c>
      <c r="BK177" s="141">
        <f t="shared" si="9"/>
        <v>0</v>
      </c>
      <c r="BL177" s="16" t="s">
        <v>228</v>
      </c>
      <c r="BM177" s="140" t="s">
        <v>1033</v>
      </c>
    </row>
    <row r="178" spans="2:65" s="1" customFormat="1" ht="24.15" customHeight="1">
      <c r="B178" s="128"/>
      <c r="C178" s="129" t="s">
        <v>7</v>
      </c>
      <c r="D178" s="129" t="s">
        <v>164</v>
      </c>
      <c r="E178" s="130" t="s">
        <v>1034</v>
      </c>
      <c r="F178" s="131" t="s">
        <v>1035</v>
      </c>
      <c r="G178" s="132" t="s">
        <v>548</v>
      </c>
      <c r="H178" s="133">
        <v>1</v>
      </c>
      <c r="I178" s="134"/>
      <c r="J178" s="134">
        <f t="shared" si="0"/>
        <v>0</v>
      </c>
      <c r="K178" s="135"/>
      <c r="L178" s="28"/>
      <c r="M178" s="136" t="s">
        <v>1</v>
      </c>
      <c r="N178" s="137" t="s">
        <v>39</v>
      </c>
      <c r="O178" s="138">
        <v>0</v>
      </c>
      <c r="P178" s="138">
        <f t="shared" si="1"/>
        <v>0</v>
      </c>
      <c r="Q178" s="138">
        <v>0</v>
      </c>
      <c r="R178" s="138">
        <f t="shared" si="2"/>
        <v>0</v>
      </c>
      <c r="S178" s="138">
        <v>0</v>
      </c>
      <c r="T178" s="139">
        <f t="shared" si="3"/>
        <v>0</v>
      </c>
      <c r="AR178" s="140" t="s">
        <v>228</v>
      </c>
      <c r="AT178" s="140" t="s">
        <v>164</v>
      </c>
      <c r="AU178" s="140" t="s">
        <v>84</v>
      </c>
      <c r="AY178" s="16" t="s">
        <v>162</v>
      </c>
      <c r="BE178" s="141">
        <f t="shared" si="4"/>
        <v>0</v>
      </c>
      <c r="BF178" s="141">
        <f t="shared" si="5"/>
        <v>0</v>
      </c>
      <c r="BG178" s="141">
        <f t="shared" si="6"/>
        <v>0</v>
      </c>
      <c r="BH178" s="141">
        <f t="shared" si="7"/>
        <v>0</v>
      </c>
      <c r="BI178" s="141">
        <f t="shared" si="8"/>
        <v>0</v>
      </c>
      <c r="BJ178" s="16" t="s">
        <v>82</v>
      </c>
      <c r="BK178" s="141">
        <f t="shared" si="9"/>
        <v>0</v>
      </c>
      <c r="BL178" s="16" t="s">
        <v>228</v>
      </c>
      <c r="BM178" s="140" t="s">
        <v>1036</v>
      </c>
    </row>
    <row r="179" spans="2:65" s="1" customFormat="1" ht="24.15" customHeight="1">
      <c r="B179" s="128"/>
      <c r="C179" s="129" t="s">
        <v>266</v>
      </c>
      <c r="D179" s="129" t="s">
        <v>164</v>
      </c>
      <c r="E179" s="130" t="s">
        <v>738</v>
      </c>
      <c r="F179" s="131" t="s">
        <v>739</v>
      </c>
      <c r="G179" s="132" t="s">
        <v>548</v>
      </c>
      <c r="H179" s="133">
        <v>1</v>
      </c>
      <c r="I179" s="134"/>
      <c r="J179" s="134">
        <f t="shared" si="0"/>
        <v>0</v>
      </c>
      <c r="K179" s="135"/>
      <c r="L179" s="28"/>
      <c r="M179" s="136" t="s">
        <v>1</v>
      </c>
      <c r="N179" s="137" t="s">
        <v>39</v>
      </c>
      <c r="O179" s="138">
        <v>0</v>
      </c>
      <c r="P179" s="138">
        <f t="shared" si="1"/>
        <v>0</v>
      </c>
      <c r="Q179" s="138">
        <v>0</v>
      </c>
      <c r="R179" s="138">
        <f t="shared" si="2"/>
        <v>0</v>
      </c>
      <c r="S179" s="138">
        <v>0</v>
      </c>
      <c r="T179" s="139">
        <f t="shared" si="3"/>
        <v>0</v>
      </c>
      <c r="AR179" s="140" t="s">
        <v>228</v>
      </c>
      <c r="AT179" s="140" t="s">
        <v>164</v>
      </c>
      <c r="AU179" s="140" t="s">
        <v>84</v>
      </c>
      <c r="AY179" s="16" t="s">
        <v>162</v>
      </c>
      <c r="BE179" s="141">
        <f t="shared" si="4"/>
        <v>0</v>
      </c>
      <c r="BF179" s="141">
        <f t="shared" si="5"/>
        <v>0</v>
      </c>
      <c r="BG179" s="141">
        <f t="shared" si="6"/>
        <v>0</v>
      </c>
      <c r="BH179" s="141">
        <f t="shared" si="7"/>
        <v>0</v>
      </c>
      <c r="BI179" s="141">
        <f t="shared" si="8"/>
        <v>0</v>
      </c>
      <c r="BJ179" s="16" t="s">
        <v>82</v>
      </c>
      <c r="BK179" s="141">
        <f t="shared" si="9"/>
        <v>0</v>
      </c>
      <c r="BL179" s="16" t="s">
        <v>228</v>
      </c>
      <c r="BM179" s="140" t="s">
        <v>1037</v>
      </c>
    </row>
    <row r="180" spans="2:65" s="1" customFormat="1" ht="16.5" customHeight="1">
      <c r="B180" s="128"/>
      <c r="C180" s="129" t="s">
        <v>270</v>
      </c>
      <c r="D180" s="129" t="s">
        <v>164</v>
      </c>
      <c r="E180" s="130" t="s">
        <v>741</v>
      </c>
      <c r="F180" s="131" t="s">
        <v>742</v>
      </c>
      <c r="G180" s="132" t="s">
        <v>385</v>
      </c>
      <c r="H180" s="133">
        <v>1</v>
      </c>
      <c r="I180" s="134"/>
      <c r="J180" s="134">
        <f t="shared" si="0"/>
        <v>0</v>
      </c>
      <c r="K180" s="135"/>
      <c r="L180" s="28"/>
      <c r="M180" s="136" t="s">
        <v>1</v>
      </c>
      <c r="N180" s="137" t="s">
        <v>39</v>
      </c>
      <c r="O180" s="138">
        <v>0</v>
      </c>
      <c r="P180" s="138">
        <f t="shared" si="1"/>
        <v>0</v>
      </c>
      <c r="Q180" s="138">
        <v>0</v>
      </c>
      <c r="R180" s="138">
        <f t="shared" si="2"/>
        <v>0</v>
      </c>
      <c r="S180" s="138">
        <v>0</v>
      </c>
      <c r="T180" s="139">
        <f t="shared" si="3"/>
        <v>0</v>
      </c>
      <c r="AR180" s="140" t="s">
        <v>228</v>
      </c>
      <c r="AT180" s="140" t="s">
        <v>164</v>
      </c>
      <c r="AU180" s="140" t="s">
        <v>84</v>
      </c>
      <c r="AY180" s="16" t="s">
        <v>162</v>
      </c>
      <c r="BE180" s="141">
        <f t="shared" si="4"/>
        <v>0</v>
      </c>
      <c r="BF180" s="141">
        <f t="shared" si="5"/>
        <v>0</v>
      </c>
      <c r="BG180" s="141">
        <f t="shared" si="6"/>
        <v>0</v>
      </c>
      <c r="BH180" s="141">
        <f t="shared" si="7"/>
        <v>0</v>
      </c>
      <c r="BI180" s="141">
        <f t="shared" si="8"/>
        <v>0</v>
      </c>
      <c r="BJ180" s="16" t="s">
        <v>82</v>
      </c>
      <c r="BK180" s="141">
        <f t="shared" si="9"/>
        <v>0</v>
      </c>
      <c r="BL180" s="16" t="s">
        <v>228</v>
      </c>
      <c r="BM180" s="140" t="s">
        <v>1038</v>
      </c>
    </row>
    <row r="181" spans="2:65" s="11" customFormat="1" ht="22.75" customHeight="1">
      <c r="B181" s="117"/>
      <c r="D181" s="118" t="s">
        <v>73</v>
      </c>
      <c r="E181" s="126" t="s">
        <v>544</v>
      </c>
      <c r="F181" s="126" t="s">
        <v>545</v>
      </c>
      <c r="J181" s="127">
        <f>BK181</f>
        <v>0</v>
      </c>
      <c r="L181" s="117"/>
      <c r="M181" s="121"/>
      <c r="P181" s="122">
        <f>SUM(P182:P187)</f>
        <v>0</v>
      </c>
      <c r="R181" s="122">
        <f>SUM(R182:R187)</f>
        <v>2.5</v>
      </c>
      <c r="T181" s="123">
        <f>SUM(T182:T187)</f>
        <v>0</v>
      </c>
      <c r="AR181" s="118" t="s">
        <v>84</v>
      </c>
      <c r="AT181" s="124" t="s">
        <v>73</v>
      </c>
      <c r="AU181" s="124" t="s">
        <v>82</v>
      </c>
      <c r="AY181" s="118" t="s">
        <v>162</v>
      </c>
      <c r="BK181" s="125">
        <f>SUM(BK182:BK187)</f>
        <v>0</v>
      </c>
    </row>
    <row r="182" spans="2:65" s="1" customFormat="1" ht="24.15" customHeight="1">
      <c r="B182" s="128"/>
      <c r="C182" s="129" t="s">
        <v>274</v>
      </c>
      <c r="D182" s="129" t="s">
        <v>164</v>
      </c>
      <c r="E182" s="130" t="s">
        <v>1039</v>
      </c>
      <c r="F182" s="131" t="s">
        <v>1040</v>
      </c>
      <c r="G182" s="132" t="s">
        <v>548</v>
      </c>
      <c r="H182" s="133">
        <v>5</v>
      </c>
      <c r="I182" s="134"/>
      <c r="J182" s="134">
        <f t="shared" ref="J182:J187" si="10">ROUND(I182*H182,2)</f>
        <v>0</v>
      </c>
      <c r="K182" s="135"/>
      <c r="L182" s="28"/>
      <c r="M182" s="136" t="s">
        <v>1</v>
      </c>
      <c r="N182" s="137" t="s">
        <v>39</v>
      </c>
      <c r="O182" s="138">
        <v>0</v>
      </c>
      <c r="P182" s="138">
        <f t="shared" ref="P182:P187" si="11">O182*H182</f>
        <v>0</v>
      </c>
      <c r="Q182" s="138">
        <v>0.5</v>
      </c>
      <c r="R182" s="138">
        <f t="shared" ref="R182:R187" si="12">Q182*H182</f>
        <v>2.5</v>
      </c>
      <c r="S182" s="138">
        <v>0</v>
      </c>
      <c r="T182" s="139">
        <f t="shared" ref="T182:T187" si="13">S182*H182</f>
        <v>0</v>
      </c>
      <c r="AR182" s="140" t="s">
        <v>228</v>
      </c>
      <c r="AT182" s="140" t="s">
        <v>164</v>
      </c>
      <c r="AU182" s="140" t="s">
        <v>84</v>
      </c>
      <c r="AY182" s="16" t="s">
        <v>162</v>
      </c>
      <c r="BE182" s="141">
        <f t="shared" ref="BE182:BE187" si="14">IF(N182="základní",J182,0)</f>
        <v>0</v>
      </c>
      <c r="BF182" s="141">
        <f t="shared" ref="BF182:BF187" si="15">IF(N182="snížená",J182,0)</f>
        <v>0</v>
      </c>
      <c r="BG182" s="141">
        <f t="shared" ref="BG182:BG187" si="16">IF(N182="zákl. přenesená",J182,0)</f>
        <v>0</v>
      </c>
      <c r="BH182" s="141">
        <f t="shared" ref="BH182:BH187" si="17">IF(N182="sníž. přenesená",J182,0)</f>
        <v>0</v>
      </c>
      <c r="BI182" s="141">
        <f t="shared" ref="BI182:BI187" si="18">IF(N182="nulová",J182,0)</f>
        <v>0</v>
      </c>
      <c r="BJ182" s="16" t="s">
        <v>82</v>
      </c>
      <c r="BK182" s="141">
        <f t="shared" ref="BK182:BK187" si="19">ROUND(I182*H182,2)</f>
        <v>0</v>
      </c>
      <c r="BL182" s="16" t="s">
        <v>228</v>
      </c>
      <c r="BM182" s="140" t="s">
        <v>1041</v>
      </c>
    </row>
    <row r="183" spans="2:65" s="1" customFormat="1" ht="33" customHeight="1">
      <c r="B183" s="128"/>
      <c r="C183" s="129" t="s">
        <v>278</v>
      </c>
      <c r="D183" s="129" t="s">
        <v>164</v>
      </c>
      <c r="E183" s="130" t="s">
        <v>1042</v>
      </c>
      <c r="F183" s="131" t="s">
        <v>1043</v>
      </c>
      <c r="G183" s="132" t="s">
        <v>548</v>
      </c>
      <c r="H183" s="133">
        <v>3</v>
      </c>
      <c r="I183" s="134"/>
      <c r="J183" s="134">
        <f t="shared" si="10"/>
        <v>0</v>
      </c>
      <c r="K183" s="135"/>
      <c r="L183" s="28"/>
      <c r="M183" s="136" t="s">
        <v>1</v>
      </c>
      <c r="N183" s="137" t="s">
        <v>39</v>
      </c>
      <c r="O183" s="138">
        <v>0</v>
      </c>
      <c r="P183" s="138">
        <f t="shared" si="11"/>
        <v>0</v>
      </c>
      <c r="Q183" s="138">
        <v>0</v>
      </c>
      <c r="R183" s="138">
        <f t="shared" si="12"/>
        <v>0</v>
      </c>
      <c r="S183" s="138">
        <v>0</v>
      </c>
      <c r="T183" s="139">
        <f t="shared" si="13"/>
        <v>0</v>
      </c>
      <c r="AR183" s="140" t="s">
        <v>228</v>
      </c>
      <c r="AT183" s="140" t="s">
        <v>164</v>
      </c>
      <c r="AU183" s="140" t="s">
        <v>84</v>
      </c>
      <c r="AY183" s="16" t="s">
        <v>162</v>
      </c>
      <c r="BE183" s="141">
        <f t="shared" si="14"/>
        <v>0</v>
      </c>
      <c r="BF183" s="141">
        <f t="shared" si="15"/>
        <v>0</v>
      </c>
      <c r="BG183" s="141">
        <f t="shared" si="16"/>
        <v>0</v>
      </c>
      <c r="BH183" s="141">
        <f t="shared" si="17"/>
        <v>0</v>
      </c>
      <c r="BI183" s="141">
        <f t="shared" si="18"/>
        <v>0</v>
      </c>
      <c r="BJ183" s="16" t="s">
        <v>82</v>
      </c>
      <c r="BK183" s="141">
        <f t="shared" si="19"/>
        <v>0</v>
      </c>
      <c r="BL183" s="16" t="s">
        <v>228</v>
      </c>
      <c r="BM183" s="140" t="s">
        <v>1044</v>
      </c>
    </row>
    <row r="184" spans="2:65" s="1" customFormat="1" ht="24.15" customHeight="1">
      <c r="B184" s="128"/>
      <c r="C184" s="129" t="s">
        <v>282</v>
      </c>
      <c r="D184" s="129" t="s">
        <v>164</v>
      </c>
      <c r="E184" s="130" t="s">
        <v>622</v>
      </c>
      <c r="F184" s="131" t="s">
        <v>744</v>
      </c>
      <c r="G184" s="132" t="s">
        <v>548</v>
      </c>
      <c r="H184" s="133">
        <v>3</v>
      </c>
      <c r="I184" s="134"/>
      <c r="J184" s="134">
        <f t="shared" si="10"/>
        <v>0</v>
      </c>
      <c r="K184" s="135"/>
      <c r="L184" s="28"/>
      <c r="M184" s="136" t="s">
        <v>1</v>
      </c>
      <c r="N184" s="137" t="s">
        <v>39</v>
      </c>
      <c r="O184" s="138">
        <v>0</v>
      </c>
      <c r="P184" s="138">
        <f t="shared" si="11"/>
        <v>0</v>
      </c>
      <c r="Q184" s="138">
        <v>0</v>
      </c>
      <c r="R184" s="138">
        <f t="shared" si="12"/>
        <v>0</v>
      </c>
      <c r="S184" s="138">
        <v>0</v>
      </c>
      <c r="T184" s="139">
        <f t="shared" si="13"/>
        <v>0</v>
      </c>
      <c r="AR184" s="140" t="s">
        <v>228</v>
      </c>
      <c r="AT184" s="140" t="s">
        <v>164</v>
      </c>
      <c r="AU184" s="140" t="s">
        <v>84</v>
      </c>
      <c r="AY184" s="16" t="s">
        <v>162</v>
      </c>
      <c r="BE184" s="141">
        <f t="shared" si="14"/>
        <v>0</v>
      </c>
      <c r="BF184" s="141">
        <f t="shared" si="15"/>
        <v>0</v>
      </c>
      <c r="BG184" s="141">
        <f t="shared" si="16"/>
        <v>0</v>
      </c>
      <c r="BH184" s="141">
        <f t="shared" si="17"/>
        <v>0</v>
      </c>
      <c r="BI184" s="141">
        <f t="shared" si="18"/>
        <v>0</v>
      </c>
      <c r="BJ184" s="16" t="s">
        <v>82</v>
      </c>
      <c r="BK184" s="141">
        <f t="shared" si="19"/>
        <v>0</v>
      </c>
      <c r="BL184" s="16" t="s">
        <v>228</v>
      </c>
      <c r="BM184" s="140" t="s">
        <v>1045</v>
      </c>
    </row>
    <row r="185" spans="2:65" s="1" customFormat="1" ht="21.75" customHeight="1">
      <c r="B185" s="128"/>
      <c r="C185" s="129" t="s">
        <v>286</v>
      </c>
      <c r="D185" s="129" t="s">
        <v>164</v>
      </c>
      <c r="E185" s="130" t="s">
        <v>550</v>
      </c>
      <c r="F185" s="131" t="s">
        <v>746</v>
      </c>
      <c r="G185" s="132" t="s">
        <v>548</v>
      </c>
      <c r="H185" s="133">
        <v>2</v>
      </c>
      <c r="I185" s="134"/>
      <c r="J185" s="134">
        <f t="shared" si="10"/>
        <v>0</v>
      </c>
      <c r="K185" s="135"/>
      <c r="L185" s="28"/>
      <c r="M185" s="136" t="s">
        <v>1</v>
      </c>
      <c r="N185" s="137" t="s">
        <v>39</v>
      </c>
      <c r="O185" s="138">
        <v>0</v>
      </c>
      <c r="P185" s="138">
        <f t="shared" si="11"/>
        <v>0</v>
      </c>
      <c r="Q185" s="138">
        <v>0</v>
      </c>
      <c r="R185" s="138">
        <f t="shared" si="12"/>
        <v>0</v>
      </c>
      <c r="S185" s="138">
        <v>0</v>
      </c>
      <c r="T185" s="139">
        <f t="shared" si="13"/>
        <v>0</v>
      </c>
      <c r="AR185" s="140" t="s">
        <v>228</v>
      </c>
      <c r="AT185" s="140" t="s">
        <v>164</v>
      </c>
      <c r="AU185" s="140" t="s">
        <v>84</v>
      </c>
      <c r="AY185" s="16" t="s">
        <v>162</v>
      </c>
      <c r="BE185" s="141">
        <f t="shared" si="14"/>
        <v>0</v>
      </c>
      <c r="BF185" s="141">
        <f t="shared" si="15"/>
        <v>0</v>
      </c>
      <c r="BG185" s="141">
        <f t="shared" si="16"/>
        <v>0</v>
      </c>
      <c r="BH185" s="141">
        <f t="shared" si="17"/>
        <v>0</v>
      </c>
      <c r="BI185" s="141">
        <f t="shared" si="18"/>
        <v>0</v>
      </c>
      <c r="BJ185" s="16" t="s">
        <v>82</v>
      </c>
      <c r="BK185" s="141">
        <f t="shared" si="19"/>
        <v>0</v>
      </c>
      <c r="BL185" s="16" t="s">
        <v>228</v>
      </c>
      <c r="BM185" s="140" t="s">
        <v>1046</v>
      </c>
    </row>
    <row r="186" spans="2:65" s="1" customFormat="1" ht="24.15" customHeight="1">
      <c r="B186" s="128"/>
      <c r="C186" s="129" t="s">
        <v>291</v>
      </c>
      <c r="D186" s="129" t="s">
        <v>164</v>
      </c>
      <c r="E186" s="130" t="s">
        <v>1047</v>
      </c>
      <c r="F186" s="131" t="s">
        <v>1048</v>
      </c>
      <c r="G186" s="132" t="s">
        <v>548</v>
      </c>
      <c r="H186" s="133">
        <v>5</v>
      </c>
      <c r="I186" s="134"/>
      <c r="J186" s="134">
        <f t="shared" si="10"/>
        <v>0</v>
      </c>
      <c r="K186" s="135"/>
      <c r="L186" s="28"/>
      <c r="M186" s="136" t="s">
        <v>1</v>
      </c>
      <c r="N186" s="137" t="s">
        <v>39</v>
      </c>
      <c r="O186" s="138">
        <v>0</v>
      </c>
      <c r="P186" s="138">
        <f t="shared" si="11"/>
        <v>0</v>
      </c>
      <c r="Q186" s="138">
        <v>0</v>
      </c>
      <c r="R186" s="138">
        <f t="shared" si="12"/>
        <v>0</v>
      </c>
      <c r="S186" s="138">
        <v>0</v>
      </c>
      <c r="T186" s="139">
        <f t="shared" si="13"/>
        <v>0</v>
      </c>
      <c r="AR186" s="140" t="s">
        <v>228</v>
      </c>
      <c r="AT186" s="140" t="s">
        <v>164</v>
      </c>
      <c r="AU186" s="140" t="s">
        <v>84</v>
      </c>
      <c r="AY186" s="16" t="s">
        <v>162</v>
      </c>
      <c r="BE186" s="141">
        <f t="shared" si="14"/>
        <v>0</v>
      </c>
      <c r="BF186" s="141">
        <f t="shared" si="15"/>
        <v>0</v>
      </c>
      <c r="BG186" s="141">
        <f t="shared" si="16"/>
        <v>0</v>
      </c>
      <c r="BH186" s="141">
        <f t="shared" si="17"/>
        <v>0</v>
      </c>
      <c r="BI186" s="141">
        <f t="shared" si="18"/>
        <v>0</v>
      </c>
      <c r="BJ186" s="16" t="s">
        <v>82</v>
      </c>
      <c r="BK186" s="141">
        <f t="shared" si="19"/>
        <v>0</v>
      </c>
      <c r="BL186" s="16" t="s">
        <v>228</v>
      </c>
      <c r="BM186" s="140" t="s">
        <v>1049</v>
      </c>
    </row>
    <row r="187" spans="2:65" s="1" customFormat="1" ht="16.5" customHeight="1">
      <c r="B187" s="128"/>
      <c r="C187" s="129" t="s">
        <v>296</v>
      </c>
      <c r="D187" s="129" t="s">
        <v>164</v>
      </c>
      <c r="E187" s="130" t="s">
        <v>967</v>
      </c>
      <c r="F187" s="131" t="s">
        <v>551</v>
      </c>
      <c r="G187" s="132" t="s">
        <v>548</v>
      </c>
      <c r="H187" s="133">
        <v>1</v>
      </c>
      <c r="I187" s="134"/>
      <c r="J187" s="134">
        <f t="shared" si="10"/>
        <v>0</v>
      </c>
      <c r="K187" s="135"/>
      <c r="L187" s="28"/>
      <c r="M187" s="136" t="s">
        <v>1</v>
      </c>
      <c r="N187" s="137" t="s">
        <v>39</v>
      </c>
      <c r="O187" s="138">
        <v>0</v>
      </c>
      <c r="P187" s="138">
        <f t="shared" si="11"/>
        <v>0</v>
      </c>
      <c r="Q187" s="138">
        <v>0</v>
      </c>
      <c r="R187" s="138">
        <f t="shared" si="12"/>
        <v>0</v>
      </c>
      <c r="S187" s="138">
        <v>0</v>
      </c>
      <c r="T187" s="139">
        <f t="shared" si="13"/>
        <v>0</v>
      </c>
      <c r="AR187" s="140" t="s">
        <v>228</v>
      </c>
      <c r="AT187" s="140" t="s">
        <v>164</v>
      </c>
      <c r="AU187" s="140" t="s">
        <v>84</v>
      </c>
      <c r="AY187" s="16" t="s">
        <v>162</v>
      </c>
      <c r="BE187" s="141">
        <f t="shared" si="14"/>
        <v>0</v>
      </c>
      <c r="BF187" s="141">
        <f t="shared" si="15"/>
        <v>0</v>
      </c>
      <c r="BG187" s="141">
        <f t="shared" si="16"/>
        <v>0</v>
      </c>
      <c r="BH187" s="141">
        <f t="shared" si="17"/>
        <v>0</v>
      </c>
      <c r="BI187" s="141">
        <f t="shared" si="18"/>
        <v>0</v>
      </c>
      <c r="BJ187" s="16" t="s">
        <v>82</v>
      </c>
      <c r="BK187" s="141">
        <f t="shared" si="19"/>
        <v>0</v>
      </c>
      <c r="BL187" s="16" t="s">
        <v>228</v>
      </c>
      <c r="BM187" s="140" t="s">
        <v>1050</v>
      </c>
    </row>
    <row r="188" spans="2:65" s="11" customFormat="1" ht="25.9" customHeight="1">
      <c r="B188" s="117"/>
      <c r="D188" s="118" t="s">
        <v>73</v>
      </c>
      <c r="E188" s="119" t="s">
        <v>362</v>
      </c>
      <c r="F188" s="119" t="s">
        <v>363</v>
      </c>
      <c r="J188" s="120">
        <f>BK188</f>
        <v>0</v>
      </c>
      <c r="L188" s="117"/>
      <c r="M188" s="121"/>
      <c r="P188" s="122">
        <f>P189+P191+P193+P195</f>
        <v>0</v>
      </c>
      <c r="R188" s="122">
        <f>R189+R191+R193+R195</f>
        <v>0</v>
      </c>
      <c r="T188" s="123">
        <f>T189+T191+T193+T195</f>
        <v>0</v>
      </c>
      <c r="AR188" s="118" t="s">
        <v>183</v>
      </c>
      <c r="AT188" s="124" t="s">
        <v>73</v>
      </c>
      <c r="AU188" s="124" t="s">
        <v>74</v>
      </c>
      <c r="AY188" s="118" t="s">
        <v>162</v>
      </c>
      <c r="BK188" s="125">
        <f>BK189+BK191+BK193+BK195</f>
        <v>0</v>
      </c>
    </row>
    <row r="189" spans="2:65" s="11" customFormat="1" ht="22.75" customHeight="1">
      <c r="B189" s="117"/>
      <c r="D189" s="118" t="s">
        <v>73</v>
      </c>
      <c r="E189" s="126" t="s">
        <v>364</v>
      </c>
      <c r="F189" s="126" t="s">
        <v>365</v>
      </c>
      <c r="J189" s="127">
        <f>BK189</f>
        <v>0</v>
      </c>
      <c r="L189" s="117"/>
      <c r="M189" s="121"/>
      <c r="P189" s="122">
        <f>P190</f>
        <v>0</v>
      </c>
      <c r="R189" s="122">
        <f>R190</f>
        <v>0</v>
      </c>
      <c r="T189" s="123">
        <f>T190</f>
        <v>0</v>
      </c>
      <c r="AR189" s="118" t="s">
        <v>183</v>
      </c>
      <c r="AT189" s="124" t="s">
        <v>73</v>
      </c>
      <c r="AU189" s="124" t="s">
        <v>82</v>
      </c>
      <c r="AY189" s="118" t="s">
        <v>162</v>
      </c>
      <c r="BK189" s="125">
        <f>BK190</f>
        <v>0</v>
      </c>
    </row>
    <row r="190" spans="2:65" s="1" customFormat="1" ht="21.75" customHeight="1">
      <c r="B190" s="128"/>
      <c r="C190" s="129" t="s">
        <v>300</v>
      </c>
      <c r="D190" s="129" t="s">
        <v>164</v>
      </c>
      <c r="E190" s="130" t="s">
        <v>367</v>
      </c>
      <c r="F190" s="131" t="s">
        <v>368</v>
      </c>
      <c r="G190" s="132" t="s">
        <v>369</v>
      </c>
      <c r="H190" s="133">
        <v>24</v>
      </c>
      <c r="I190" s="134"/>
      <c r="J190" s="134">
        <f>ROUND(I190*H190,2)</f>
        <v>0</v>
      </c>
      <c r="K190" s="135"/>
      <c r="L190" s="28"/>
      <c r="M190" s="136" t="s">
        <v>1</v>
      </c>
      <c r="N190" s="137" t="s">
        <v>39</v>
      </c>
      <c r="O190" s="138">
        <v>0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370</v>
      </c>
      <c r="AT190" s="140" t="s">
        <v>164</v>
      </c>
      <c r="AU190" s="140" t="s">
        <v>84</v>
      </c>
      <c r="AY190" s="16" t="s">
        <v>162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6" t="s">
        <v>82</v>
      </c>
      <c r="BK190" s="141">
        <f>ROUND(I190*H190,2)</f>
        <v>0</v>
      </c>
      <c r="BL190" s="16" t="s">
        <v>370</v>
      </c>
      <c r="BM190" s="140" t="s">
        <v>1051</v>
      </c>
    </row>
    <row r="191" spans="2:65" s="11" customFormat="1" ht="22.75" customHeight="1">
      <c r="B191" s="117"/>
      <c r="D191" s="118" t="s">
        <v>73</v>
      </c>
      <c r="E191" s="126" t="s">
        <v>372</v>
      </c>
      <c r="F191" s="126" t="s">
        <v>373</v>
      </c>
      <c r="J191" s="127">
        <f>BK191</f>
        <v>0</v>
      </c>
      <c r="L191" s="117"/>
      <c r="M191" s="121"/>
      <c r="P191" s="122">
        <f>P192</f>
        <v>0</v>
      </c>
      <c r="R191" s="122">
        <f>R192</f>
        <v>0</v>
      </c>
      <c r="T191" s="123">
        <f>T192</f>
        <v>0</v>
      </c>
      <c r="AR191" s="118" t="s">
        <v>183</v>
      </c>
      <c r="AT191" s="124" t="s">
        <v>73</v>
      </c>
      <c r="AU191" s="124" t="s">
        <v>82</v>
      </c>
      <c r="AY191" s="118" t="s">
        <v>162</v>
      </c>
      <c r="BK191" s="125">
        <f>BK192</f>
        <v>0</v>
      </c>
    </row>
    <row r="192" spans="2:65" s="1" customFormat="1" ht="16.5" customHeight="1">
      <c r="B192" s="128"/>
      <c r="C192" s="129" t="s">
        <v>305</v>
      </c>
      <c r="D192" s="129" t="s">
        <v>164</v>
      </c>
      <c r="E192" s="130" t="s">
        <v>375</v>
      </c>
      <c r="F192" s="131" t="s">
        <v>373</v>
      </c>
      <c r="G192" s="132" t="s">
        <v>376</v>
      </c>
      <c r="H192" s="133"/>
      <c r="I192" s="134"/>
      <c r="J192" s="134">
        <f>ROUND(I192*H192,2)</f>
        <v>0</v>
      </c>
      <c r="K192" s="135"/>
      <c r="L192" s="28"/>
      <c r="M192" s="136" t="s">
        <v>1</v>
      </c>
      <c r="N192" s="137" t="s">
        <v>39</v>
      </c>
      <c r="O192" s="138">
        <v>0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370</v>
      </c>
      <c r="AT192" s="140" t="s">
        <v>164</v>
      </c>
      <c r="AU192" s="140" t="s">
        <v>84</v>
      </c>
      <c r="AY192" s="16" t="s">
        <v>162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82</v>
      </c>
      <c r="BK192" s="141">
        <f>ROUND(I192*H192,2)</f>
        <v>0</v>
      </c>
      <c r="BL192" s="16" t="s">
        <v>370</v>
      </c>
      <c r="BM192" s="140" t="s">
        <v>1052</v>
      </c>
    </row>
    <row r="193" spans="2:65" s="11" customFormat="1" ht="22.75" customHeight="1">
      <c r="B193" s="117"/>
      <c r="D193" s="118" t="s">
        <v>73</v>
      </c>
      <c r="E193" s="126" t="s">
        <v>391</v>
      </c>
      <c r="F193" s="126" t="s">
        <v>392</v>
      </c>
      <c r="J193" s="127">
        <f>BK193</f>
        <v>0</v>
      </c>
      <c r="L193" s="117"/>
      <c r="M193" s="121"/>
      <c r="P193" s="122">
        <f>P194</f>
        <v>0</v>
      </c>
      <c r="R193" s="122">
        <f>R194</f>
        <v>0</v>
      </c>
      <c r="T193" s="123">
        <f>T194</f>
        <v>0</v>
      </c>
      <c r="AR193" s="118" t="s">
        <v>183</v>
      </c>
      <c r="AT193" s="124" t="s">
        <v>73</v>
      </c>
      <c r="AU193" s="124" t="s">
        <v>82</v>
      </c>
      <c r="AY193" s="118" t="s">
        <v>162</v>
      </c>
      <c r="BK193" s="125">
        <f>BK194</f>
        <v>0</v>
      </c>
    </row>
    <row r="194" spans="2:65" s="1" customFormat="1" ht="16.5" customHeight="1">
      <c r="B194" s="128"/>
      <c r="C194" s="129" t="s">
        <v>310</v>
      </c>
      <c r="D194" s="129" t="s">
        <v>164</v>
      </c>
      <c r="E194" s="130" t="s">
        <v>394</v>
      </c>
      <c r="F194" s="131" t="s">
        <v>392</v>
      </c>
      <c r="G194" s="132" t="s">
        <v>376</v>
      </c>
      <c r="H194" s="133"/>
      <c r="I194" s="134"/>
      <c r="J194" s="134">
        <f>ROUND(I194*H194,2)</f>
        <v>0</v>
      </c>
      <c r="K194" s="135"/>
      <c r="L194" s="28"/>
      <c r="M194" s="136" t="s">
        <v>1</v>
      </c>
      <c r="N194" s="137" t="s">
        <v>39</v>
      </c>
      <c r="O194" s="138">
        <v>0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370</v>
      </c>
      <c r="AT194" s="140" t="s">
        <v>164</v>
      </c>
      <c r="AU194" s="140" t="s">
        <v>84</v>
      </c>
      <c r="AY194" s="16" t="s">
        <v>162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6" t="s">
        <v>82</v>
      </c>
      <c r="BK194" s="141">
        <f>ROUND(I194*H194,2)</f>
        <v>0</v>
      </c>
      <c r="BL194" s="16" t="s">
        <v>370</v>
      </c>
      <c r="BM194" s="140" t="s">
        <v>1053</v>
      </c>
    </row>
    <row r="195" spans="2:65" s="11" customFormat="1" ht="22.75" customHeight="1">
      <c r="B195" s="117"/>
      <c r="D195" s="118" t="s">
        <v>73</v>
      </c>
      <c r="E195" s="126" t="s">
        <v>396</v>
      </c>
      <c r="F195" s="126" t="s">
        <v>397</v>
      </c>
      <c r="J195" s="127">
        <f>BK195</f>
        <v>0</v>
      </c>
      <c r="L195" s="117"/>
      <c r="M195" s="121"/>
      <c r="P195" s="122">
        <f>P196</f>
        <v>0</v>
      </c>
      <c r="R195" s="122">
        <f>R196</f>
        <v>0</v>
      </c>
      <c r="T195" s="123">
        <f>T196</f>
        <v>0</v>
      </c>
      <c r="AR195" s="118" t="s">
        <v>183</v>
      </c>
      <c r="AT195" s="124" t="s">
        <v>73</v>
      </c>
      <c r="AU195" s="124" t="s">
        <v>82</v>
      </c>
      <c r="AY195" s="118" t="s">
        <v>162</v>
      </c>
      <c r="BK195" s="125">
        <f>BK196</f>
        <v>0</v>
      </c>
    </row>
    <row r="196" spans="2:65" s="1" customFormat="1" ht="16.5" customHeight="1">
      <c r="B196" s="128"/>
      <c r="C196" s="129" t="s">
        <v>315</v>
      </c>
      <c r="D196" s="129" t="s">
        <v>164</v>
      </c>
      <c r="E196" s="130" t="s">
        <v>399</v>
      </c>
      <c r="F196" s="131" t="s">
        <v>400</v>
      </c>
      <c r="G196" s="132" t="s">
        <v>376</v>
      </c>
      <c r="H196" s="133"/>
      <c r="I196" s="134"/>
      <c r="J196" s="134">
        <f>ROUND(I196*H196,2)</f>
        <v>0</v>
      </c>
      <c r="K196" s="135"/>
      <c r="L196" s="28"/>
      <c r="M196" s="160" t="s">
        <v>1</v>
      </c>
      <c r="N196" s="161" t="s">
        <v>39</v>
      </c>
      <c r="O196" s="162">
        <v>0</v>
      </c>
      <c r="P196" s="162">
        <f>O196*H196</f>
        <v>0</v>
      </c>
      <c r="Q196" s="162">
        <v>0</v>
      </c>
      <c r="R196" s="162">
        <f>Q196*H196</f>
        <v>0</v>
      </c>
      <c r="S196" s="162">
        <v>0</v>
      </c>
      <c r="T196" s="163">
        <f>S196*H196</f>
        <v>0</v>
      </c>
      <c r="AR196" s="140" t="s">
        <v>370</v>
      </c>
      <c r="AT196" s="140" t="s">
        <v>164</v>
      </c>
      <c r="AU196" s="140" t="s">
        <v>84</v>
      </c>
      <c r="AY196" s="16" t="s">
        <v>162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82</v>
      </c>
      <c r="BK196" s="141">
        <f>ROUND(I196*H196,2)</f>
        <v>0</v>
      </c>
      <c r="BL196" s="16" t="s">
        <v>370</v>
      </c>
      <c r="BM196" s="140" t="s">
        <v>1054</v>
      </c>
    </row>
    <row r="197" spans="2:65" s="1" customFormat="1" ht="7" customHeight="1">
      <c r="B197" s="40"/>
      <c r="C197" s="41"/>
      <c r="D197" s="41"/>
      <c r="E197" s="41"/>
      <c r="F197" s="41"/>
      <c r="G197" s="41"/>
      <c r="H197" s="41"/>
      <c r="I197" s="41"/>
      <c r="J197" s="41"/>
      <c r="K197" s="41"/>
      <c r="L197" s="28"/>
    </row>
  </sheetData>
  <autoFilter ref="C129:K196" xr:uid="{00000000-0009-0000-0000-00000B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84"/>
  <sheetViews>
    <sheetView showGridLines="0" workbookViewId="0">
      <selection activeCell="H179" sqref="H179:H183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116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1055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ROUND(J129,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ROUND((SUM(BE129:BE183)),  2)</f>
        <v>0</v>
      </c>
      <c r="I33" s="88">
        <v>0.21</v>
      </c>
      <c r="J33" s="87">
        <f>ROUND(((SUM(BE129:BE183))*I33),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ROUND((SUM(BF129:BF183)),  2)</f>
        <v>0</v>
      </c>
      <c r="I34" s="88">
        <v>0.12</v>
      </c>
      <c r="J34" s="87">
        <f>ROUND(((SUM(BF129:BF183))*I34),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ROUND((SUM(BG129:BG183)),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ROUND((SUM(BH129:BH183)),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ROUND((SUM(BI129:BI183)),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SO-11 - Panna aréna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J129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J130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J131</f>
        <v>0</v>
      </c>
      <c r="L98" s="104"/>
    </row>
    <row r="99" spans="2:12" s="9" customFormat="1" ht="19.899999999999999" customHeight="1">
      <c r="B99" s="104"/>
      <c r="D99" s="105" t="s">
        <v>404</v>
      </c>
      <c r="E99" s="106"/>
      <c r="F99" s="106"/>
      <c r="G99" s="106"/>
      <c r="H99" s="106"/>
      <c r="I99" s="106"/>
      <c r="J99" s="107">
        <f>J139</f>
        <v>0</v>
      </c>
      <c r="L99" s="104"/>
    </row>
    <row r="100" spans="2:12" s="9" customFormat="1" ht="19.899999999999999" customHeight="1">
      <c r="B100" s="104"/>
      <c r="D100" s="105" t="s">
        <v>140</v>
      </c>
      <c r="E100" s="106"/>
      <c r="F100" s="106"/>
      <c r="G100" s="106"/>
      <c r="H100" s="106"/>
      <c r="I100" s="106"/>
      <c r="J100" s="107">
        <f>J146</f>
        <v>0</v>
      </c>
      <c r="L100" s="104"/>
    </row>
    <row r="101" spans="2:12" s="9" customFormat="1" ht="19.899999999999999" customHeight="1">
      <c r="B101" s="104"/>
      <c r="D101" s="105" t="s">
        <v>406</v>
      </c>
      <c r="E101" s="106"/>
      <c r="F101" s="106"/>
      <c r="G101" s="106"/>
      <c r="H101" s="106"/>
      <c r="I101" s="106"/>
      <c r="J101" s="107">
        <f>J157</f>
        <v>0</v>
      </c>
      <c r="L101" s="104"/>
    </row>
    <row r="102" spans="2:12" s="8" customFormat="1" ht="25" customHeight="1">
      <c r="B102" s="100"/>
      <c r="D102" s="101" t="s">
        <v>407</v>
      </c>
      <c r="E102" s="102"/>
      <c r="F102" s="102"/>
      <c r="G102" s="102"/>
      <c r="H102" s="102"/>
      <c r="I102" s="102"/>
      <c r="J102" s="103">
        <f>J159</f>
        <v>0</v>
      </c>
      <c r="L102" s="100"/>
    </row>
    <row r="103" spans="2:12" s="9" customFormat="1" ht="19.899999999999999" customHeight="1">
      <c r="B103" s="104"/>
      <c r="D103" s="105" t="s">
        <v>408</v>
      </c>
      <c r="E103" s="106"/>
      <c r="F103" s="106"/>
      <c r="G103" s="106"/>
      <c r="H103" s="106"/>
      <c r="I103" s="106"/>
      <c r="J103" s="107">
        <f>J160</f>
        <v>0</v>
      </c>
      <c r="L103" s="104"/>
    </row>
    <row r="104" spans="2:12" s="9" customFormat="1" ht="19.899999999999999" customHeight="1">
      <c r="B104" s="104"/>
      <c r="D104" s="105" t="s">
        <v>673</v>
      </c>
      <c r="E104" s="106"/>
      <c r="F104" s="106"/>
      <c r="G104" s="106"/>
      <c r="H104" s="106"/>
      <c r="I104" s="106"/>
      <c r="J104" s="107">
        <f>J171</f>
        <v>0</v>
      </c>
      <c r="L104" s="104"/>
    </row>
    <row r="105" spans="2:12" s="8" customFormat="1" ht="25" customHeight="1">
      <c r="B105" s="100"/>
      <c r="D105" s="101" t="s">
        <v>142</v>
      </c>
      <c r="E105" s="102"/>
      <c r="F105" s="102"/>
      <c r="G105" s="102"/>
      <c r="H105" s="102"/>
      <c r="I105" s="102"/>
      <c r="J105" s="103">
        <f>J175</f>
        <v>0</v>
      </c>
      <c r="L105" s="100"/>
    </row>
    <row r="106" spans="2:12" s="9" customFormat="1" ht="19.899999999999999" customHeight="1">
      <c r="B106" s="104"/>
      <c r="D106" s="105" t="s">
        <v>143</v>
      </c>
      <c r="E106" s="106"/>
      <c r="F106" s="106"/>
      <c r="G106" s="106"/>
      <c r="H106" s="106"/>
      <c r="I106" s="106"/>
      <c r="J106" s="107">
        <f>J176</f>
        <v>0</v>
      </c>
      <c r="L106" s="104"/>
    </row>
    <row r="107" spans="2:12" s="9" customFormat="1" ht="19.899999999999999" customHeight="1">
      <c r="B107" s="104"/>
      <c r="D107" s="105" t="s">
        <v>144</v>
      </c>
      <c r="E107" s="106"/>
      <c r="F107" s="106"/>
      <c r="G107" s="106"/>
      <c r="H107" s="106"/>
      <c r="I107" s="106"/>
      <c r="J107" s="107">
        <f>J178</f>
        <v>0</v>
      </c>
      <c r="L107" s="104"/>
    </row>
    <row r="108" spans="2:12" s="9" customFormat="1" ht="19.899999999999999" customHeight="1">
      <c r="B108" s="104"/>
      <c r="D108" s="105" t="s">
        <v>145</v>
      </c>
      <c r="E108" s="106"/>
      <c r="F108" s="106"/>
      <c r="G108" s="106"/>
      <c r="H108" s="106"/>
      <c r="I108" s="106"/>
      <c r="J108" s="107">
        <f>J180</f>
        <v>0</v>
      </c>
      <c r="L108" s="104"/>
    </row>
    <row r="109" spans="2:12" s="9" customFormat="1" ht="19.899999999999999" customHeight="1">
      <c r="B109" s="104"/>
      <c r="D109" s="105" t="s">
        <v>146</v>
      </c>
      <c r="E109" s="106"/>
      <c r="F109" s="106"/>
      <c r="G109" s="106"/>
      <c r="H109" s="106"/>
      <c r="I109" s="106"/>
      <c r="J109" s="107">
        <f>J182</f>
        <v>0</v>
      </c>
      <c r="L109" s="104"/>
    </row>
    <row r="110" spans="2:12" s="1" customFormat="1" ht="21.75" customHeight="1">
      <c r="B110" s="28"/>
      <c r="L110" s="28"/>
    </row>
    <row r="111" spans="2:12" s="1" customFormat="1" ht="7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20" s="1" customFormat="1" ht="7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20" s="1" customFormat="1" ht="25" customHeight="1">
      <c r="B116" s="28"/>
      <c r="C116" s="20" t="s">
        <v>147</v>
      </c>
      <c r="L116" s="28"/>
    </row>
    <row r="117" spans="2:20" s="1" customFormat="1" ht="7" customHeight="1">
      <c r="B117" s="28"/>
      <c r="L117" s="28"/>
    </row>
    <row r="118" spans="2:20" s="1" customFormat="1" ht="12" customHeight="1">
      <c r="B118" s="28"/>
      <c r="C118" s="25" t="s">
        <v>14</v>
      </c>
      <c r="L118" s="28"/>
    </row>
    <row r="119" spans="2:20" s="1" customFormat="1" ht="16.5" customHeight="1">
      <c r="B119" s="28"/>
      <c r="E119" s="265" t="str">
        <f>E7</f>
        <v>Revitalizace víceúčelového hřiště - 1.etapa</v>
      </c>
      <c r="F119" s="266"/>
      <c r="G119" s="266"/>
      <c r="H119" s="266"/>
      <c r="L119" s="28"/>
    </row>
    <row r="120" spans="2:20" s="1" customFormat="1" ht="12" customHeight="1">
      <c r="B120" s="28"/>
      <c r="C120" s="25" t="s">
        <v>131</v>
      </c>
      <c r="L120" s="28"/>
    </row>
    <row r="121" spans="2:20" s="1" customFormat="1" ht="16.5" customHeight="1">
      <c r="B121" s="28"/>
      <c r="E121" s="259" t="str">
        <f>E9</f>
        <v>SO-11 - Panna aréna</v>
      </c>
      <c r="F121" s="264"/>
      <c r="G121" s="264"/>
      <c r="H121" s="264"/>
      <c r="L121" s="28"/>
    </row>
    <row r="122" spans="2:20" s="1" customFormat="1" ht="7" customHeight="1">
      <c r="B122" s="28"/>
      <c r="L122" s="28"/>
    </row>
    <row r="123" spans="2:20" s="1" customFormat="1" ht="12" customHeight="1">
      <c r="B123" s="28"/>
      <c r="C123" s="25" t="s">
        <v>18</v>
      </c>
      <c r="F123" s="23" t="str">
        <f>F12</f>
        <v>Hlouška, Kutná Hora</v>
      </c>
      <c r="I123" s="25" t="s">
        <v>20</v>
      </c>
      <c r="J123" s="48" t="str">
        <f>IF(J12="","",J12)</f>
        <v>16. 1. 2025</v>
      </c>
      <c r="L123" s="28"/>
    </row>
    <row r="124" spans="2:20" s="1" customFormat="1" ht="7" customHeight="1">
      <c r="B124" s="28"/>
      <c r="L124" s="28"/>
    </row>
    <row r="125" spans="2:20" s="1" customFormat="1" ht="25.65" customHeight="1">
      <c r="B125" s="28"/>
      <c r="C125" s="25" t="s">
        <v>22</v>
      </c>
      <c r="F125" s="23" t="str">
        <f>E15</f>
        <v>Město Kutná Hora</v>
      </c>
      <c r="I125" s="25" t="s">
        <v>28</v>
      </c>
      <c r="J125" s="26" t="str">
        <f>E21</f>
        <v>Sportovní projekty s.r.o.</v>
      </c>
      <c r="L125" s="28"/>
    </row>
    <row r="126" spans="2:20" s="1" customFormat="1" ht="15.15" customHeight="1">
      <c r="B126" s="28"/>
      <c r="C126" s="25" t="s">
        <v>26</v>
      </c>
      <c r="F126" s="23" t="str">
        <f>IF(E18="","",E18)</f>
        <v xml:space="preserve"> </v>
      </c>
      <c r="I126" s="25" t="s">
        <v>31</v>
      </c>
      <c r="J126" s="26" t="str">
        <f>E24</f>
        <v>F.Pecka</v>
      </c>
      <c r="L126" s="28"/>
    </row>
    <row r="127" spans="2:20" s="1" customFormat="1" ht="10.25" customHeight="1">
      <c r="B127" s="28"/>
      <c r="L127" s="28"/>
    </row>
    <row r="128" spans="2:20" s="10" customFormat="1" ht="29.25" customHeight="1">
      <c r="B128" s="108"/>
      <c r="C128" s="109" t="s">
        <v>148</v>
      </c>
      <c r="D128" s="110" t="s">
        <v>59</v>
      </c>
      <c r="E128" s="110" t="s">
        <v>55</v>
      </c>
      <c r="F128" s="110" t="s">
        <v>56</v>
      </c>
      <c r="G128" s="110" t="s">
        <v>149</v>
      </c>
      <c r="H128" s="110" t="s">
        <v>150</v>
      </c>
      <c r="I128" s="110" t="s">
        <v>151</v>
      </c>
      <c r="J128" s="111" t="s">
        <v>135</v>
      </c>
      <c r="K128" s="112" t="s">
        <v>152</v>
      </c>
      <c r="L128" s="108"/>
      <c r="M128" s="55" t="s">
        <v>1</v>
      </c>
      <c r="N128" s="56" t="s">
        <v>38</v>
      </c>
      <c r="O128" s="56" t="s">
        <v>153</v>
      </c>
      <c r="P128" s="56" t="s">
        <v>154</v>
      </c>
      <c r="Q128" s="56" t="s">
        <v>155</v>
      </c>
      <c r="R128" s="56" t="s">
        <v>156</v>
      </c>
      <c r="S128" s="56" t="s">
        <v>157</v>
      </c>
      <c r="T128" s="57" t="s">
        <v>158</v>
      </c>
    </row>
    <row r="129" spans="2:65" s="1" customFormat="1" ht="22.75" customHeight="1">
      <c r="B129" s="28"/>
      <c r="C129" s="60" t="s">
        <v>159</v>
      </c>
      <c r="J129" s="113">
        <f>BK129</f>
        <v>0</v>
      </c>
      <c r="L129" s="28"/>
      <c r="M129" s="58"/>
      <c r="N129" s="49"/>
      <c r="O129" s="49"/>
      <c r="P129" s="114">
        <f>P130+P159+P175</f>
        <v>38.096280000000007</v>
      </c>
      <c r="Q129" s="49"/>
      <c r="R129" s="114">
        <f>R130+R159+R175</f>
        <v>43.114775600000002</v>
      </c>
      <c r="S129" s="49"/>
      <c r="T129" s="115">
        <f>T130+T159+T175</f>
        <v>0</v>
      </c>
      <c r="AT129" s="16" t="s">
        <v>73</v>
      </c>
      <c r="AU129" s="16" t="s">
        <v>137</v>
      </c>
      <c r="BK129" s="116">
        <f>BK130+BK159+BK175</f>
        <v>0</v>
      </c>
    </row>
    <row r="130" spans="2:65" s="11" customFormat="1" ht="25.9" customHeight="1">
      <c r="B130" s="117"/>
      <c r="D130" s="118" t="s">
        <v>73</v>
      </c>
      <c r="E130" s="119" t="s">
        <v>160</v>
      </c>
      <c r="F130" s="119" t="s">
        <v>161</v>
      </c>
      <c r="J130" s="120">
        <f>BK130</f>
        <v>0</v>
      </c>
      <c r="L130" s="117"/>
      <c r="M130" s="121"/>
      <c r="P130" s="122">
        <f>P131+P139+P146+P157</f>
        <v>38.096280000000007</v>
      </c>
      <c r="R130" s="122">
        <f>R131+R139+R146+R157</f>
        <v>43.114775600000002</v>
      </c>
      <c r="T130" s="123">
        <f>T131+T139+T146+T157</f>
        <v>0</v>
      </c>
      <c r="AR130" s="118" t="s">
        <v>82</v>
      </c>
      <c r="AT130" s="124" t="s">
        <v>73</v>
      </c>
      <c r="AU130" s="124" t="s">
        <v>74</v>
      </c>
      <c r="AY130" s="118" t="s">
        <v>162</v>
      </c>
      <c r="BK130" s="125">
        <f>BK131+BK139+BK146+BK157</f>
        <v>0</v>
      </c>
    </row>
    <row r="131" spans="2:65" s="11" customFormat="1" ht="22.75" customHeight="1">
      <c r="B131" s="117"/>
      <c r="D131" s="118" t="s">
        <v>73</v>
      </c>
      <c r="E131" s="126" t="s">
        <v>82</v>
      </c>
      <c r="F131" s="126" t="s">
        <v>163</v>
      </c>
      <c r="J131" s="127">
        <f>BK131</f>
        <v>0</v>
      </c>
      <c r="L131" s="117"/>
      <c r="M131" s="121"/>
      <c r="P131" s="122">
        <f>SUM(P132:P138)</f>
        <v>5.3838200000000009</v>
      </c>
      <c r="R131" s="122">
        <f>SUM(R132:R138)</f>
        <v>0</v>
      </c>
      <c r="T131" s="123">
        <f>SUM(T132:T138)</f>
        <v>0</v>
      </c>
      <c r="AR131" s="118" t="s">
        <v>82</v>
      </c>
      <c r="AT131" s="124" t="s">
        <v>73</v>
      </c>
      <c r="AU131" s="124" t="s">
        <v>82</v>
      </c>
      <c r="AY131" s="118" t="s">
        <v>162</v>
      </c>
      <c r="BK131" s="125">
        <f>SUM(BK132:BK138)</f>
        <v>0</v>
      </c>
    </row>
    <row r="132" spans="2:65" s="1" customFormat="1" ht="33" customHeight="1">
      <c r="B132" s="128"/>
      <c r="C132" s="129" t="s">
        <v>82</v>
      </c>
      <c r="D132" s="129" t="s">
        <v>164</v>
      </c>
      <c r="E132" s="130" t="s">
        <v>992</v>
      </c>
      <c r="F132" s="131" t="s">
        <v>993</v>
      </c>
      <c r="G132" s="132" t="s">
        <v>247</v>
      </c>
      <c r="H132" s="133">
        <v>2.34</v>
      </c>
      <c r="I132" s="134"/>
      <c r="J132" s="134">
        <f>ROUND(I132*H132,2)</f>
        <v>0</v>
      </c>
      <c r="K132" s="135"/>
      <c r="L132" s="28"/>
      <c r="M132" s="136" t="s">
        <v>1</v>
      </c>
      <c r="N132" s="137" t="s">
        <v>39</v>
      </c>
      <c r="O132" s="138">
        <v>1.72</v>
      </c>
      <c r="P132" s="138">
        <f>O132*H132</f>
        <v>4.0247999999999999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168</v>
      </c>
      <c r="AT132" s="140" t="s">
        <v>164</v>
      </c>
      <c r="AU132" s="140" t="s">
        <v>84</v>
      </c>
      <c r="AY132" s="16" t="s">
        <v>162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82</v>
      </c>
      <c r="BK132" s="141">
        <f>ROUND(I132*H132,2)</f>
        <v>0</v>
      </c>
      <c r="BL132" s="16" t="s">
        <v>168</v>
      </c>
      <c r="BM132" s="140" t="s">
        <v>1056</v>
      </c>
    </row>
    <row r="133" spans="2:65" s="12" customFormat="1">
      <c r="B133" s="142"/>
      <c r="D133" s="143" t="s">
        <v>170</v>
      </c>
      <c r="E133" s="144" t="s">
        <v>1</v>
      </c>
      <c r="F133" s="145" t="s">
        <v>1057</v>
      </c>
      <c r="H133" s="146">
        <v>2.34</v>
      </c>
      <c r="L133" s="142"/>
      <c r="M133" s="147"/>
      <c r="T133" s="148"/>
      <c r="AT133" s="144" t="s">
        <v>170</v>
      </c>
      <c r="AU133" s="144" t="s">
        <v>84</v>
      </c>
      <c r="AV133" s="12" t="s">
        <v>84</v>
      </c>
      <c r="AW133" s="12" t="s">
        <v>30</v>
      </c>
      <c r="AX133" s="12" t="s">
        <v>82</v>
      </c>
      <c r="AY133" s="144" t="s">
        <v>162</v>
      </c>
    </row>
    <row r="134" spans="2:65" s="1" customFormat="1" ht="37.75" customHeight="1">
      <c r="B134" s="128"/>
      <c r="C134" s="129" t="s">
        <v>84</v>
      </c>
      <c r="D134" s="129" t="s">
        <v>164</v>
      </c>
      <c r="E134" s="130" t="s">
        <v>316</v>
      </c>
      <c r="F134" s="131" t="s">
        <v>317</v>
      </c>
      <c r="G134" s="132" t="s">
        <v>247</v>
      </c>
      <c r="H134" s="133">
        <v>2.34</v>
      </c>
      <c r="I134" s="134"/>
      <c r="J134" s="134">
        <f>ROUND(I134*H134,2)</f>
        <v>0</v>
      </c>
      <c r="K134" s="135"/>
      <c r="L134" s="28"/>
      <c r="M134" s="136" t="s">
        <v>1</v>
      </c>
      <c r="N134" s="137" t="s">
        <v>39</v>
      </c>
      <c r="O134" s="138">
        <v>4.3999999999999997E-2</v>
      </c>
      <c r="P134" s="138">
        <f>O134*H134</f>
        <v>0.10295999999999998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168</v>
      </c>
      <c r="AT134" s="140" t="s">
        <v>164</v>
      </c>
      <c r="AU134" s="140" t="s">
        <v>84</v>
      </c>
      <c r="AY134" s="16" t="s">
        <v>162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82</v>
      </c>
      <c r="BK134" s="141">
        <f>ROUND(I134*H134,2)</f>
        <v>0</v>
      </c>
      <c r="BL134" s="16" t="s">
        <v>168</v>
      </c>
      <c r="BM134" s="140" t="s">
        <v>1058</v>
      </c>
    </row>
    <row r="135" spans="2:65" s="1" customFormat="1" ht="16.5" customHeight="1">
      <c r="B135" s="128"/>
      <c r="C135" s="129" t="s">
        <v>175</v>
      </c>
      <c r="D135" s="129" t="s">
        <v>164</v>
      </c>
      <c r="E135" s="130" t="s">
        <v>321</v>
      </c>
      <c r="F135" s="131" t="s">
        <v>322</v>
      </c>
      <c r="G135" s="132" t="s">
        <v>247</v>
      </c>
      <c r="H135" s="133">
        <v>2.34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8.9999999999999993E-3</v>
      </c>
      <c r="P135" s="138">
        <f>O135*H135</f>
        <v>2.1059999999999999E-2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1059</v>
      </c>
    </row>
    <row r="136" spans="2:65" s="12" customFormat="1">
      <c r="B136" s="142"/>
      <c r="D136" s="143" t="s">
        <v>170</v>
      </c>
      <c r="E136" s="144" t="s">
        <v>1</v>
      </c>
      <c r="F136" s="145" t="s">
        <v>1060</v>
      </c>
      <c r="H136" s="146">
        <v>2.34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82</v>
      </c>
      <c r="AY136" s="144" t="s">
        <v>162</v>
      </c>
    </row>
    <row r="137" spans="2:65" s="1" customFormat="1" ht="37.75" customHeight="1">
      <c r="B137" s="128"/>
      <c r="C137" s="129" t="s">
        <v>168</v>
      </c>
      <c r="D137" s="129" t="s">
        <v>164</v>
      </c>
      <c r="E137" s="130" t="s">
        <v>931</v>
      </c>
      <c r="F137" s="131" t="s">
        <v>422</v>
      </c>
      <c r="G137" s="132" t="s">
        <v>167</v>
      </c>
      <c r="H137" s="133">
        <v>49.4</v>
      </c>
      <c r="I137" s="134"/>
      <c r="J137" s="134">
        <f>ROUND(I137*H137,2)</f>
        <v>0</v>
      </c>
      <c r="K137" s="135"/>
      <c r="L137" s="28"/>
      <c r="M137" s="136" t="s">
        <v>1</v>
      </c>
      <c r="N137" s="137" t="s">
        <v>39</v>
      </c>
      <c r="O137" s="138">
        <v>2.5000000000000001E-2</v>
      </c>
      <c r="P137" s="138">
        <f>O137*H137</f>
        <v>1.2350000000000001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168</v>
      </c>
      <c r="AT137" s="140" t="s">
        <v>164</v>
      </c>
      <c r="AU137" s="140" t="s">
        <v>84</v>
      </c>
      <c r="AY137" s="16" t="s">
        <v>162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82</v>
      </c>
      <c r="BK137" s="141">
        <f>ROUND(I137*H137,2)</f>
        <v>0</v>
      </c>
      <c r="BL137" s="16" t="s">
        <v>168</v>
      </c>
      <c r="BM137" s="140" t="s">
        <v>1061</v>
      </c>
    </row>
    <row r="138" spans="2:65" s="12" customFormat="1">
      <c r="B138" s="142"/>
      <c r="D138" s="143" t="s">
        <v>170</v>
      </c>
      <c r="E138" s="144" t="s">
        <v>1</v>
      </c>
      <c r="F138" s="145" t="s">
        <v>1062</v>
      </c>
      <c r="H138" s="146">
        <v>49.4</v>
      </c>
      <c r="L138" s="142"/>
      <c r="M138" s="147"/>
      <c r="T138" s="148"/>
      <c r="AT138" s="144" t="s">
        <v>170</v>
      </c>
      <c r="AU138" s="144" t="s">
        <v>84</v>
      </c>
      <c r="AV138" s="12" t="s">
        <v>84</v>
      </c>
      <c r="AW138" s="12" t="s">
        <v>30</v>
      </c>
      <c r="AX138" s="12" t="s">
        <v>82</v>
      </c>
      <c r="AY138" s="144" t="s">
        <v>162</v>
      </c>
    </row>
    <row r="139" spans="2:65" s="11" customFormat="1" ht="22.75" customHeight="1">
      <c r="B139" s="117"/>
      <c r="D139" s="118" t="s">
        <v>73</v>
      </c>
      <c r="E139" s="126" t="s">
        <v>183</v>
      </c>
      <c r="F139" s="126" t="s">
        <v>448</v>
      </c>
      <c r="J139" s="127">
        <f>BK139</f>
        <v>0</v>
      </c>
      <c r="L139" s="117"/>
      <c r="M139" s="121"/>
      <c r="P139" s="122">
        <f>SUM(P140:P145)</f>
        <v>13.1404</v>
      </c>
      <c r="R139" s="122">
        <f>SUM(R140:R145)</f>
        <v>34.58</v>
      </c>
      <c r="T139" s="123">
        <f>SUM(T140:T145)</f>
        <v>0</v>
      </c>
      <c r="AR139" s="118" t="s">
        <v>82</v>
      </c>
      <c r="AT139" s="124" t="s">
        <v>73</v>
      </c>
      <c r="AU139" s="124" t="s">
        <v>82</v>
      </c>
      <c r="AY139" s="118" t="s">
        <v>162</v>
      </c>
      <c r="BK139" s="125">
        <f>SUM(BK140:BK145)</f>
        <v>0</v>
      </c>
    </row>
    <row r="140" spans="2:65" s="1" customFormat="1" ht="24.15" customHeight="1">
      <c r="B140" s="128"/>
      <c r="C140" s="129" t="s">
        <v>183</v>
      </c>
      <c r="D140" s="129" t="s">
        <v>164</v>
      </c>
      <c r="E140" s="130" t="s">
        <v>1063</v>
      </c>
      <c r="F140" s="131" t="s">
        <v>1064</v>
      </c>
      <c r="G140" s="132" t="s">
        <v>167</v>
      </c>
      <c r="H140" s="133">
        <v>49.4</v>
      </c>
      <c r="I140" s="134"/>
      <c r="J140" s="134">
        <f>ROUND(I140*H140,2)</f>
        <v>0</v>
      </c>
      <c r="K140" s="135"/>
      <c r="L140" s="28"/>
      <c r="M140" s="136" t="s">
        <v>1</v>
      </c>
      <c r="N140" s="137" t="s">
        <v>39</v>
      </c>
      <c r="O140" s="138">
        <v>8.5999999999999993E-2</v>
      </c>
      <c r="P140" s="138">
        <f>O140*H140</f>
        <v>4.2483999999999993</v>
      </c>
      <c r="Q140" s="138">
        <v>0.19800000000000001</v>
      </c>
      <c r="R140" s="138">
        <f>Q140*H140</f>
        <v>9.7812000000000001</v>
      </c>
      <c r="S140" s="138">
        <v>0</v>
      </c>
      <c r="T140" s="139">
        <f>S140*H140</f>
        <v>0</v>
      </c>
      <c r="AR140" s="140" t="s">
        <v>168</v>
      </c>
      <c r="AT140" s="140" t="s">
        <v>164</v>
      </c>
      <c r="AU140" s="140" t="s">
        <v>84</v>
      </c>
      <c r="AY140" s="16" t="s">
        <v>162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82</v>
      </c>
      <c r="BK140" s="141">
        <f>ROUND(I140*H140,2)</f>
        <v>0</v>
      </c>
      <c r="BL140" s="16" t="s">
        <v>168</v>
      </c>
      <c r="BM140" s="140" t="s">
        <v>1065</v>
      </c>
    </row>
    <row r="141" spans="2:65" s="12" customFormat="1">
      <c r="B141" s="142"/>
      <c r="D141" s="143" t="s">
        <v>170</v>
      </c>
      <c r="E141" s="144" t="s">
        <v>1</v>
      </c>
      <c r="F141" s="145" t="s">
        <v>1062</v>
      </c>
      <c r="H141" s="146">
        <v>49.4</v>
      </c>
      <c r="L141" s="142"/>
      <c r="M141" s="147"/>
      <c r="T141" s="148"/>
      <c r="AT141" s="144" t="s">
        <v>170</v>
      </c>
      <c r="AU141" s="144" t="s">
        <v>84</v>
      </c>
      <c r="AV141" s="12" t="s">
        <v>84</v>
      </c>
      <c r="AW141" s="12" t="s">
        <v>30</v>
      </c>
      <c r="AX141" s="12" t="s">
        <v>82</v>
      </c>
      <c r="AY141" s="144" t="s">
        <v>162</v>
      </c>
    </row>
    <row r="142" spans="2:65" s="1" customFormat="1" ht="24.15" customHeight="1">
      <c r="B142" s="128"/>
      <c r="C142" s="129" t="s">
        <v>187</v>
      </c>
      <c r="D142" s="129" t="s">
        <v>164</v>
      </c>
      <c r="E142" s="130" t="s">
        <v>1066</v>
      </c>
      <c r="F142" s="131" t="s">
        <v>1067</v>
      </c>
      <c r="G142" s="132" t="s">
        <v>167</v>
      </c>
      <c r="H142" s="133">
        <v>49.4</v>
      </c>
      <c r="I142" s="134"/>
      <c r="J142" s="134">
        <f>ROUND(I142*H142,2)</f>
        <v>0</v>
      </c>
      <c r="K142" s="135"/>
      <c r="L142" s="28"/>
      <c r="M142" s="136" t="s">
        <v>1</v>
      </c>
      <c r="N142" s="137" t="s">
        <v>39</v>
      </c>
      <c r="O142" s="138">
        <v>0.109</v>
      </c>
      <c r="P142" s="138">
        <f>O142*H142</f>
        <v>5.3845999999999998</v>
      </c>
      <c r="Q142" s="138">
        <v>0.38700000000000001</v>
      </c>
      <c r="R142" s="138">
        <f>Q142*H142</f>
        <v>19.117799999999999</v>
      </c>
      <c r="S142" s="138">
        <v>0</v>
      </c>
      <c r="T142" s="139">
        <f>S142*H142</f>
        <v>0</v>
      </c>
      <c r="AR142" s="140" t="s">
        <v>168</v>
      </c>
      <c r="AT142" s="140" t="s">
        <v>164</v>
      </c>
      <c r="AU142" s="140" t="s">
        <v>84</v>
      </c>
      <c r="AY142" s="16" t="s">
        <v>162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82</v>
      </c>
      <c r="BK142" s="141">
        <f>ROUND(I142*H142,2)</f>
        <v>0</v>
      </c>
      <c r="BL142" s="16" t="s">
        <v>168</v>
      </c>
      <c r="BM142" s="140" t="s">
        <v>1068</v>
      </c>
    </row>
    <row r="143" spans="2:65" s="12" customFormat="1">
      <c r="B143" s="142"/>
      <c r="D143" s="143" t="s">
        <v>170</v>
      </c>
      <c r="E143" s="144" t="s">
        <v>1</v>
      </c>
      <c r="F143" s="145" t="s">
        <v>1062</v>
      </c>
      <c r="H143" s="146">
        <v>49.4</v>
      </c>
      <c r="L143" s="142"/>
      <c r="M143" s="147"/>
      <c r="T143" s="148"/>
      <c r="AT143" s="144" t="s">
        <v>170</v>
      </c>
      <c r="AU143" s="144" t="s">
        <v>84</v>
      </c>
      <c r="AV143" s="12" t="s">
        <v>84</v>
      </c>
      <c r="AW143" s="12" t="s">
        <v>30</v>
      </c>
      <c r="AX143" s="12" t="s">
        <v>82</v>
      </c>
      <c r="AY143" s="144" t="s">
        <v>162</v>
      </c>
    </row>
    <row r="144" spans="2:65" s="1" customFormat="1" ht="24.15" customHeight="1">
      <c r="B144" s="128"/>
      <c r="C144" s="129" t="s">
        <v>191</v>
      </c>
      <c r="D144" s="129" t="s">
        <v>164</v>
      </c>
      <c r="E144" s="130" t="s">
        <v>1069</v>
      </c>
      <c r="F144" s="131" t="s">
        <v>1070</v>
      </c>
      <c r="G144" s="132" t="s">
        <v>167</v>
      </c>
      <c r="H144" s="133">
        <v>49.4</v>
      </c>
      <c r="I144" s="134"/>
      <c r="J144" s="134">
        <f>ROUND(I144*H144,2)</f>
        <v>0</v>
      </c>
      <c r="K144" s="135"/>
      <c r="L144" s="28"/>
      <c r="M144" s="136" t="s">
        <v>1</v>
      </c>
      <c r="N144" s="137" t="s">
        <v>39</v>
      </c>
      <c r="O144" s="138">
        <v>7.0999999999999994E-2</v>
      </c>
      <c r="P144" s="138">
        <f>O144*H144</f>
        <v>3.5073999999999996</v>
      </c>
      <c r="Q144" s="138">
        <v>0.115</v>
      </c>
      <c r="R144" s="138">
        <f>Q144*H144</f>
        <v>5.681</v>
      </c>
      <c r="S144" s="138">
        <v>0</v>
      </c>
      <c r="T144" s="139">
        <f>S144*H144</f>
        <v>0</v>
      </c>
      <c r="AR144" s="140" t="s">
        <v>168</v>
      </c>
      <c r="AT144" s="140" t="s">
        <v>164</v>
      </c>
      <c r="AU144" s="140" t="s">
        <v>84</v>
      </c>
      <c r="AY144" s="16" t="s">
        <v>162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82</v>
      </c>
      <c r="BK144" s="141">
        <f>ROUND(I144*H144,2)</f>
        <v>0</v>
      </c>
      <c r="BL144" s="16" t="s">
        <v>168</v>
      </c>
      <c r="BM144" s="140" t="s">
        <v>1071</v>
      </c>
    </row>
    <row r="145" spans="2:65" s="12" customFormat="1">
      <c r="B145" s="142"/>
      <c r="D145" s="143" t="s">
        <v>170</v>
      </c>
      <c r="E145" s="144" t="s">
        <v>1</v>
      </c>
      <c r="F145" s="145" t="s">
        <v>1062</v>
      </c>
      <c r="H145" s="146">
        <v>49.4</v>
      </c>
      <c r="L145" s="142"/>
      <c r="M145" s="147"/>
      <c r="T145" s="148"/>
      <c r="AT145" s="144" t="s">
        <v>170</v>
      </c>
      <c r="AU145" s="144" t="s">
        <v>84</v>
      </c>
      <c r="AV145" s="12" t="s">
        <v>84</v>
      </c>
      <c r="AW145" s="12" t="s">
        <v>30</v>
      </c>
      <c r="AX145" s="12" t="s">
        <v>82</v>
      </c>
      <c r="AY145" s="144" t="s">
        <v>162</v>
      </c>
    </row>
    <row r="146" spans="2:65" s="11" customFormat="1" ht="22.75" customHeight="1">
      <c r="B146" s="117"/>
      <c r="D146" s="118" t="s">
        <v>73</v>
      </c>
      <c r="E146" s="126" t="s">
        <v>199</v>
      </c>
      <c r="F146" s="126" t="s">
        <v>324</v>
      </c>
      <c r="J146" s="127">
        <f>BK146</f>
        <v>0</v>
      </c>
      <c r="L146" s="117"/>
      <c r="M146" s="121"/>
      <c r="P146" s="122">
        <f>SUM(P147:P156)</f>
        <v>13.880880000000001</v>
      </c>
      <c r="R146" s="122">
        <f>SUM(R147:R156)</f>
        <v>8.5347755999999997</v>
      </c>
      <c r="T146" s="123">
        <f>SUM(T147:T156)</f>
        <v>0</v>
      </c>
      <c r="AR146" s="118" t="s">
        <v>82</v>
      </c>
      <c r="AT146" s="124" t="s">
        <v>73</v>
      </c>
      <c r="AU146" s="124" t="s">
        <v>82</v>
      </c>
      <c r="AY146" s="118" t="s">
        <v>162</v>
      </c>
      <c r="BK146" s="125">
        <f>SUM(BK147:BK156)</f>
        <v>0</v>
      </c>
    </row>
    <row r="147" spans="2:65" s="1" customFormat="1" ht="24.15" customHeight="1">
      <c r="B147" s="128"/>
      <c r="C147" s="129" t="s">
        <v>195</v>
      </c>
      <c r="D147" s="129" t="s">
        <v>164</v>
      </c>
      <c r="E147" s="130" t="s">
        <v>499</v>
      </c>
      <c r="F147" s="131" t="s">
        <v>500</v>
      </c>
      <c r="G147" s="132" t="s">
        <v>236</v>
      </c>
      <c r="H147" s="133">
        <v>26</v>
      </c>
      <c r="I147" s="134"/>
      <c r="J147" s="134">
        <f>ROUND(I147*H147,2)</f>
        <v>0</v>
      </c>
      <c r="K147" s="135"/>
      <c r="L147" s="28"/>
      <c r="M147" s="136" t="s">
        <v>1</v>
      </c>
      <c r="N147" s="137" t="s">
        <v>39</v>
      </c>
      <c r="O147" s="138">
        <v>0.14000000000000001</v>
      </c>
      <c r="P147" s="138">
        <f>O147*H147</f>
        <v>3.6400000000000006</v>
      </c>
      <c r="Q147" s="138">
        <v>0.10095</v>
      </c>
      <c r="R147" s="138">
        <f>Q147*H147</f>
        <v>2.6246999999999998</v>
      </c>
      <c r="S147" s="138">
        <v>0</v>
      </c>
      <c r="T147" s="139">
        <f>S147*H147</f>
        <v>0</v>
      </c>
      <c r="AR147" s="140" t="s">
        <v>168</v>
      </c>
      <c r="AT147" s="140" t="s">
        <v>164</v>
      </c>
      <c r="AU147" s="140" t="s">
        <v>84</v>
      </c>
      <c r="AY147" s="16" t="s">
        <v>162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82</v>
      </c>
      <c r="BK147" s="141">
        <f>ROUND(I147*H147,2)</f>
        <v>0</v>
      </c>
      <c r="BL147" s="16" t="s">
        <v>168</v>
      </c>
      <c r="BM147" s="140" t="s">
        <v>1072</v>
      </c>
    </row>
    <row r="148" spans="2:65" s="12" customFormat="1">
      <c r="B148" s="142"/>
      <c r="D148" s="143" t="s">
        <v>170</v>
      </c>
      <c r="E148" s="144" t="s">
        <v>1</v>
      </c>
      <c r="F148" s="145" t="s">
        <v>1073</v>
      </c>
      <c r="H148" s="146">
        <v>26</v>
      </c>
      <c r="L148" s="142"/>
      <c r="M148" s="147"/>
      <c r="T148" s="148"/>
      <c r="AT148" s="144" t="s">
        <v>170</v>
      </c>
      <c r="AU148" s="144" t="s">
        <v>84</v>
      </c>
      <c r="AV148" s="12" t="s">
        <v>84</v>
      </c>
      <c r="AW148" s="12" t="s">
        <v>30</v>
      </c>
      <c r="AX148" s="12" t="s">
        <v>82</v>
      </c>
      <c r="AY148" s="144" t="s">
        <v>162</v>
      </c>
    </row>
    <row r="149" spans="2:65" s="1" customFormat="1" ht="16.5" customHeight="1">
      <c r="B149" s="128"/>
      <c r="C149" s="164" t="s">
        <v>199</v>
      </c>
      <c r="D149" s="164" t="s">
        <v>436</v>
      </c>
      <c r="E149" s="165" t="s">
        <v>503</v>
      </c>
      <c r="F149" s="166" t="s">
        <v>504</v>
      </c>
      <c r="G149" s="167" t="s">
        <v>236</v>
      </c>
      <c r="H149" s="168">
        <v>26.26</v>
      </c>
      <c r="I149" s="169"/>
      <c r="J149" s="169">
        <f>ROUND(I149*H149,2)</f>
        <v>0</v>
      </c>
      <c r="K149" s="170"/>
      <c r="L149" s="171"/>
      <c r="M149" s="172" t="s">
        <v>1</v>
      </c>
      <c r="N149" s="173" t="s">
        <v>39</v>
      </c>
      <c r="O149" s="138">
        <v>0</v>
      </c>
      <c r="P149" s="138">
        <f>O149*H149</f>
        <v>0</v>
      </c>
      <c r="Q149" s="138">
        <v>2.4E-2</v>
      </c>
      <c r="R149" s="138">
        <f>Q149*H149</f>
        <v>0.63024000000000002</v>
      </c>
      <c r="S149" s="138">
        <v>0</v>
      </c>
      <c r="T149" s="139">
        <f>S149*H149</f>
        <v>0</v>
      </c>
      <c r="AR149" s="140" t="s">
        <v>195</v>
      </c>
      <c r="AT149" s="140" t="s">
        <v>436</v>
      </c>
      <c r="AU149" s="140" t="s">
        <v>84</v>
      </c>
      <c r="AY149" s="16" t="s">
        <v>162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82</v>
      </c>
      <c r="BK149" s="141">
        <f>ROUND(I149*H149,2)</f>
        <v>0</v>
      </c>
      <c r="BL149" s="16" t="s">
        <v>168</v>
      </c>
      <c r="BM149" s="140" t="s">
        <v>1074</v>
      </c>
    </row>
    <row r="150" spans="2:65" s="12" customFormat="1">
      <c r="B150" s="142"/>
      <c r="D150" s="143" t="s">
        <v>170</v>
      </c>
      <c r="E150" s="144" t="s">
        <v>1</v>
      </c>
      <c r="F150" s="145" t="s">
        <v>1073</v>
      </c>
      <c r="H150" s="146">
        <v>26</v>
      </c>
      <c r="L150" s="142"/>
      <c r="M150" s="147"/>
      <c r="T150" s="148"/>
      <c r="AT150" s="144" t="s">
        <v>170</v>
      </c>
      <c r="AU150" s="144" t="s">
        <v>84</v>
      </c>
      <c r="AV150" s="12" t="s">
        <v>84</v>
      </c>
      <c r="AW150" s="12" t="s">
        <v>30</v>
      </c>
      <c r="AX150" s="12" t="s">
        <v>82</v>
      </c>
      <c r="AY150" s="144" t="s">
        <v>162</v>
      </c>
    </row>
    <row r="151" spans="2:65" s="12" customFormat="1">
      <c r="B151" s="142"/>
      <c r="D151" s="143" t="s">
        <v>170</v>
      </c>
      <c r="F151" s="145" t="s">
        <v>1075</v>
      </c>
      <c r="H151" s="146">
        <v>26.26</v>
      </c>
      <c r="L151" s="142"/>
      <c r="M151" s="147"/>
      <c r="T151" s="148"/>
      <c r="AT151" s="144" t="s">
        <v>170</v>
      </c>
      <c r="AU151" s="144" t="s">
        <v>84</v>
      </c>
      <c r="AV151" s="12" t="s">
        <v>84</v>
      </c>
      <c r="AW151" s="12" t="s">
        <v>3</v>
      </c>
      <c r="AX151" s="12" t="s">
        <v>82</v>
      </c>
      <c r="AY151" s="144" t="s">
        <v>162</v>
      </c>
    </row>
    <row r="152" spans="2:65" s="1" customFormat="1" ht="16.5" customHeight="1">
      <c r="B152" s="128"/>
      <c r="C152" s="129" t="s">
        <v>203</v>
      </c>
      <c r="D152" s="129" t="s">
        <v>164</v>
      </c>
      <c r="E152" s="130" t="s">
        <v>507</v>
      </c>
      <c r="F152" s="131" t="s">
        <v>508</v>
      </c>
      <c r="G152" s="132" t="s">
        <v>247</v>
      </c>
      <c r="H152" s="133">
        <v>2.34</v>
      </c>
      <c r="I152" s="134"/>
      <c r="J152" s="134">
        <f>ROUND(I152*H152,2)</f>
        <v>0</v>
      </c>
      <c r="K152" s="135"/>
      <c r="L152" s="28"/>
      <c r="M152" s="136" t="s">
        <v>1</v>
      </c>
      <c r="N152" s="137" t="s">
        <v>39</v>
      </c>
      <c r="O152" s="138">
        <v>1.4419999999999999</v>
      </c>
      <c r="P152" s="138">
        <f>O152*H152</f>
        <v>3.3742799999999997</v>
      </c>
      <c r="Q152" s="138">
        <v>2.2563399999999998</v>
      </c>
      <c r="R152" s="138">
        <f>Q152*H152</f>
        <v>5.2798355999999993</v>
      </c>
      <c r="S152" s="138">
        <v>0</v>
      </c>
      <c r="T152" s="139">
        <f>S152*H152</f>
        <v>0</v>
      </c>
      <c r="AR152" s="140" t="s">
        <v>168</v>
      </c>
      <c r="AT152" s="140" t="s">
        <v>164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1076</v>
      </c>
    </row>
    <row r="153" spans="2:65" s="12" customFormat="1">
      <c r="B153" s="142"/>
      <c r="D153" s="143" t="s">
        <v>170</v>
      </c>
      <c r="E153" s="144" t="s">
        <v>1</v>
      </c>
      <c r="F153" s="145" t="s">
        <v>1077</v>
      </c>
      <c r="H153" s="146">
        <v>2.34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30</v>
      </c>
      <c r="AX153" s="12" t="s">
        <v>74</v>
      </c>
      <c r="AY153" s="144" t="s">
        <v>162</v>
      </c>
    </row>
    <row r="154" spans="2:65" s="14" customFormat="1">
      <c r="B154" s="154"/>
      <c r="D154" s="143" t="s">
        <v>170</v>
      </c>
      <c r="E154" s="155" t="s">
        <v>1</v>
      </c>
      <c r="F154" s="156" t="s">
        <v>252</v>
      </c>
      <c r="H154" s="157">
        <v>2.34</v>
      </c>
      <c r="L154" s="154"/>
      <c r="M154" s="158"/>
      <c r="T154" s="159"/>
      <c r="AT154" s="155" t="s">
        <v>170</v>
      </c>
      <c r="AU154" s="155" t="s">
        <v>84</v>
      </c>
      <c r="AV154" s="14" t="s">
        <v>168</v>
      </c>
      <c r="AW154" s="14" t="s">
        <v>30</v>
      </c>
      <c r="AX154" s="14" t="s">
        <v>82</v>
      </c>
      <c r="AY154" s="155" t="s">
        <v>162</v>
      </c>
    </row>
    <row r="155" spans="2:65" s="1" customFormat="1" ht="21.75" customHeight="1">
      <c r="B155" s="128"/>
      <c r="C155" s="129" t="s">
        <v>207</v>
      </c>
      <c r="D155" s="129" t="s">
        <v>164</v>
      </c>
      <c r="E155" s="130" t="s">
        <v>511</v>
      </c>
      <c r="F155" s="131" t="s">
        <v>512</v>
      </c>
      <c r="G155" s="132" t="s">
        <v>167</v>
      </c>
      <c r="H155" s="133">
        <v>49.4</v>
      </c>
      <c r="I155" s="134"/>
      <c r="J155" s="134">
        <f>ROUND(I155*H155,2)</f>
        <v>0</v>
      </c>
      <c r="K155" s="135"/>
      <c r="L155" s="28"/>
      <c r="M155" s="136" t="s">
        <v>1</v>
      </c>
      <c r="N155" s="137" t="s">
        <v>39</v>
      </c>
      <c r="O155" s="138">
        <v>0.13900000000000001</v>
      </c>
      <c r="P155" s="138">
        <f>O155*H155</f>
        <v>6.8666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168</v>
      </c>
      <c r="AT155" s="140" t="s">
        <v>164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168</v>
      </c>
      <c r="BM155" s="140" t="s">
        <v>1078</v>
      </c>
    </row>
    <row r="156" spans="2:65" s="12" customFormat="1">
      <c r="B156" s="142"/>
      <c r="D156" s="143" t="s">
        <v>170</v>
      </c>
      <c r="E156" s="144" t="s">
        <v>1</v>
      </c>
      <c r="F156" s="145" t="s">
        <v>1062</v>
      </c>
      <c r="H156" s="146">
        <v>49.4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30</v>
      </c>
      <c r="AX156" s="12" t="s">
        <v>82</v>
      </c>
      <c r="AY156" s="144" t="s">
        <v>162</v>
      </c>
    </row>
    <row r="157" spans="2:65" s="11" customFormat="1" ht="22.75" customHeight="1">
      <c r="B157" s="117"/>
      <c r="D157" s="118" t="s">
        <v>73</v>
      </c>
      <c r="E157" s="126" t="s">
        <v>514</v>
      </c>
      <c r="F157" s="126" t="s">
        <v>515</v>
      </c>
      <c r="J157" s="127">
        <f>BK157</f>
        <v>0</v>
      </c>
      <c r="L157" s="117"/>
      <c r="M157" s="121"/>
      <c r="P157" s="122">
        <f>P158</f>
        <v>5.6911800000000001</v>
      </c>
      <c r="R157" s="122">
        <f>R158</f>
        <v>0</v>
      </c>
      <c r="T157" s="123">
        <f>T158</f>
        <v>0</v>
      </c>
      <c r="AR157" s="118" t="s">
        <v>82</v>
      </c>
      <c r="AT157" s="124" t="s">
        <v>73</v>
      </c>
      <c r="AU157" s="124" t="s">
        <v>82</v>
      </c>
      <c r="AY157" s="118" t="s">
        <v>162</v>
      </c>
      <c r="BK157" s="125">
        <f>BK158</f>
        <v>0</v>
      </c>
    </row>
    <row r="158" spans="2:65" s="1" customFormat="1" ht="16.5" customHeight="1">
      <c r="B158" s="128"/>
      <c r="C158" s="129" t="s">
        <v>8</v>
      </c>
      <c r="D158" s="129" t="s">
        <v>164</v>
      </c>
      <c r="E158" s="130" t="s">
        <v>516</v>
      </c>
      <c r="F158" s="131" t="s">
        <v>517</v>
      </c>
      <c r="G158" s="132" t="s">
        <v>336</v>
      </c>
      <c r="H158" s="133">
        <v>43.115000000000002</v>
      </c>
      <c r="I158" s="134"/>
      <c r="J158" s="134">
        <f>ROUND(I158*H158,2)</f>
        <v>0</v>
      </c>
      <c r="K158" s="135"/>
      <c r="L158" s="28"/>
      <c r="M158" s="136" t="s">
        <v>1</v>
      </c>
      <c r="N158" s="137" t="s">
        <v>39</v>
      </c>
      <c r="O158" s="138">
        <v>0.13200000000000001</v>
      </c>
      <c r="P158" s="138">
        <f>O158*H158</f>
        <v>5.6911800000000001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168</v>
      </c>
      <c r="AT158" s="140" t="s">
        <v>164</v>
      </c>
      <c r="AU158" s="140" t="s">
        <v>84</v>
      </c>
      <c r="AY158" s="16" t="s">
        <v>162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82</v>
      </c>
      <c r="BK158" s="141">
        <f>ROUND(I158*H158,2)</f>
        <v>0</v>
      </c>
      <c r="BL158" s="16" t="s">
        <v>168</v>
      </c>
      <c r="BM158" s="140" t="s">
        <v>1079</v>
      </c>
    </row>
    <row r="159" spans="2:65" s="11" customFormat="1" ht="25.9" customHeight="1">
      <c r="B159" s="117"/>
      <c r="D159" s="118" t="s">
        <v>73</v>
      </c>
      <c r="E159" s="119" t="s">
        <v>519</v>
      </c>
      <c r="F159" s="119" t="s">
        <v>520</v>
      </c>
      <c r="J159" s="120">
        <f>BK159</f>
        <v>0</v>
      </c>
      <c r="L159" s="117"/>
      <c r="M159" s="121"/>
      <c r="P159" s="122">
        <f>P160+P171</f>
        <v>0</v>
      </c>
      <c r="R159" s="122">
        <f>R160+R171</f>
        <v>0</v>
      </c>
      <c r="T159" s="123">
        <f>T160+T171</f>
        <v>0</v>
      </c>
      <c r="AR159" s="118" t="s">
        <v>84</v>
      </c>
      <c r="AT159" s="124" t="s">
        <v>73</v>
      </c>
      <c r="AU159" s="124" t="s">
        <v>74</v>
      </c>
      <c r="AY159" s="118" t="s">
        <v>162</v>
      </c>
      <c r="BK159" s="125">
        <f>BK160+BK171</f>
        <v>0</v>
      </c>
    </row>
    <row r="160" spans="2:65" s="11" customFormat="1" ht="22.75" customHeight="1">
      <c r="B160" s="117"/>
      <c r="D160" s="118" t="s">
        <v>73</v>
      </c>
      <c r="E160" s="126" t="s">
        <v>521</v>
      </c>
      <c r="F160" s="126" t="s">
        <v>522</v>
      </c>
      <c r="J160" s="127">
        <f>BK160</f>
        <v>0</v>
      </c>
      <c r="L160" s="117"/>
      <c r="M160" s="121"/>
      <c r="P160" s="122">
        <f>SUM(P161:P170)</f>
        <v>0</v>
      </c>
      <c r="R160" s="122">
        <f>SUM(R161:R170)</f>
        <v>0</v>
      </c>
      <c r="T160" s="123">
        <f>SUM(T161:T170)</f>
        <v>0</v>
      </c>
      <c r="AR160" s="118" t="s">
        <v>84</v>
      </c>
      <c r="AT160" s="124" t="s">
        <v>73</v>
      </c>
      <c r="AU160" s="124" t="s">
        <v>82</v>
      </c>
      <c r="AY160" s="118" t="s">
        <v>162</v>
      </c>
      <c r="BK160" s="125">
        <f>SUM(BK161:BK170)</f>
        <v>0</v>
      </c>
    </row>
    <row r="161" spans="2:65" s="1" customFormat="1" ht="24.15" customHeight="1">
      <c r="B161" s="128"/>
      <c r="C161" s="129" t="s">
        <v>214</v>
      </c>
      <c r="D161" s="129" t="s">
        <v>164</v>
      </c>
      <c r="E161" s="130" t="s">
        <v>719</v>
      </c>
      <c r="F161" s="131" t="s">
        <v>720</v>
      </c>
      <c r="G161" s="132" t="s">
        <v>167</v>
      </c>
      <c r="H161" s="133">
        <v>49.4</v>
      </c>
      <c r="I161" s="134"/>
      <c r="J161" s="134">
        <f>ROUND(I161*H161,2)</f>
        <v>0</v>
      </c>
      <c r="K161" s="135"/>
      <c r="L161" s="28"/>
      <c r="M161" s="136" t="s">
        <v>1</v>
      </c>
      <c r="N161" s="137" t="s">
        <v>39</v>
      </c>
      <c r="O161" s="138">
        <v>0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228</v>
      </c>
      <c r="AT161" s="140" t="s">
        <v>164</v>
      </c>
      <c r="AU161" s="140" t="s">
        <v>84</v>
      </c>
      <c r="AY161" s="16" t="s">
        <v>162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82</v>
      </c>
      <c r="BK161" s="141">
        <f>ROUND(I161*H161,2)</f>
        <v>0</v>
      </c>
      <c r="BL161" s="16" t="s">
        <v>228</v>
      </c>
      <c r="BM161" s="140" t="s">
        <v>1080</v>
      </c>
    </row>
    <row r="162" spans="2:65" s="12" customFormat="1">
      <c r="B162" s="142"/>
      <c r="D162" s="143" t="s">
        <v>170</v>
      </c>
      <c r="E162" s="144" t="s">
        <v>1</v>
      </c>
      <c r="F162" s="145" t="s">
        <v>1062</v>
      </c>
      <c r="H162" s="146">
        <v>49.4</v>
      </c>
      <c r="L162" s="142"/>
      <c r="M162" s="147"/>
      <c r="T162" s="148"/>
      <c r="AT162" s="144" t="s">
        <v>170</v>
      </c>
      <c r="AU162" s="144" t="s">
        <v>84</v>
      </c>
      <c r="AV162" s="12" t="s">
        <v>84</v>
      </c>
      <c r="AW162" s="12" t="s">
        <v>30</v>
      </c>
      <c r="AX162" s="12" t="s">
        <v>82</v>
      </c>
      <c r="AY162" s="144" t="s">
        <v>162</v>
      </c>
    </row>
    <row r="163" spans="2:65" s="1" customFormat="1" ht="16.5" customHeight="1">
      <c r="B163" s="128"/>
      <c r="C163" s="129" t="s">
        <v>218</v>
      </c>
      <c r="D163" s="129" t="s">
        <v>164</v>
      </c>
      <c r="E163" s="130" t="s">
        <v>722</v>
      </c>
      <c r="F163" s="131" t="s">
        <v>723</v>
      </c>
      <c r="G163" s="132" t="s">
        <v>167</v>
      </c>
      <c r="H163" s="133">
        <v>49.4</v>
      </c>
      <c r="I163" s="134"/>
      <c r="J163" s="134">
        <f>ROUND(I163*H163,2)</f>
        <v>0</v>
      </c>
      <c r="K163" s="135"/>
      <c r="L163" s="28"/>
      <c r="M163" s="136" t="s">
        <v>1</v>
      </c>
      <c r="N163" s="137" t="s">
        <v>39</v>
      </c>
      <c r="O163" s="138">
        <v>0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228</v>
      </c>
      <c r="AT163" s="140" t="s">
        <v>164</v>
      </c>
      <c r="AU163" s="140" t="s">
        <v>84</v>
      </c>
      <c r="AY163" s="16" t="s">
        <v>162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82</v>
      </c>
      <c r="BK163" s="141">
        <f>ROUND(I163*H163,2)</f>
        <v>0</v>
      </c>
      <c r="BL163" s="16" t="s">
        <v>228</v>
      </c>
      <c r="BM163" s="140" t="s">
        <v>1081</v>
      </c>
    </row>
    <row r="164" spans="2:65" s="12" customFormat="1">
      <c r="B164" s="142"/>
      <c r="D164" s="143" t="s">
        <v>170</v>
      </c>
      <c r="E164" s="144" t="s">
        <v>1</v>
      </c>
      <c r="F164" s="145" t="s">
        <v>1062</v>
      </c>
      <c r="H164" s="146">
        <v>49.4</v>
      </c>
      <c r="L164" s="142"/>
      <c r="M164" s="147"/>
      <c r="T164" s="148"/>
      <c r="AT164" s="144" t="s">
        <v>170</v>
      </c>
      <c r="AU164" s="144" t="s">
        <v>84</v>
      </c>
      <c r="AV164" s="12" t="s">
        <v>84</v>
      </c>
      <c r="AW164" s="12" t="s">
        <v>30</v>
      </c>
      <c r="AX164" s="12" t="s">
        <v>82</v>
      </c>
      <c r="AY164" s="144" t="s">
        <v>162</v>
      </c>
    </row>
    <row r="165" spans="2:65" s="1" customFormat="1" ht="16.5" customHeight="1">
      <c r="B165" s="128"/>
      <c r="C165" s="129" t="s">
        <v>223</v>
      </c>
      <c r="D165" s="129" t="s">
        <v>164</v>
      </c>
      <c r="E165" s="130" t="s">
        <v>526</v>
      </c>
      <c r="F165" s="131" t="s">
        <v>527</v>
      </c>
      <c r="G165" s="132" t="s">
        <v>385</v>
      </c>
      <c r="H165" s="133">
        <v>1</v>
      </c>
      <c r="I165" s="134"/>
      <c r="J165" s="134">
        <f>ROUND(I165*H165,2)</f>
        <v>0</v>
      </c>
      <c r="K165" s="135"/>
      <c r="L165" s="28"/>
      <c r="M165" s="136" t="s">
        <v>1</v>
      </c>
      <c r="N165" s="137" t="s">
        <v>39</v>
      </c>
      <c r="O165" s="138">
        <v>0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228</v>
      </c>
      <c r="AT165" s="140" t="s">
        <v>164</v>
      </c>
      <c r="AU165" s="140" t="s">
        <v>84</v>
      </c>
      <c r="AY165" s="16" t="s">
        <v>162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82</v>
      </c>
      <c r="BK165" s="141">
        <f>ROUND(I165*H165,2)</f>
        <v>0</v>
      </c>
      <c r="BL165" s="16" t="s">
        <v>228</v>
      </c>
      <c r="BM165" s="140" t="s">
        <v>1082</v>
      </c>
    </row>
    <row r="166" spans="2:65" s="1" customFormat="1" ht="16.5" customHeight="1">
      <c r="B166" s="128"/>
      <c r="C166" s="129" t="s">
        <v>228</v>
      </c>
      <c r="D166" s="129" t="s">
        <v>164</v>
      </c>
      <c r="E166" s="130" t="s">
        <v>529</v>
      </c>
      <c r="F166" s="131" t="s">
        <v>530</v>
      </c>
      <c r="G166" s="132" t="s">
        <v>236</v>
      </c>
      <c r="H166" s="133">
        <v>12</v>
      </c>
      <c r="I166" s="134"/>
      <c r="J166" s="134">
        <f>ROUND(I166*H166,2)</f>
        <v>0</v>
      </c>
      <c r="K166" s="135"/>
      <c r="L166" s="28"/>
      <c r="M166" s="136" t="s">
        <v>1</v>
      </c>
      <c r="N166" s="137" t="s">
        <v>39</v>
      </c>
      <c r="O166" s="138">
        <v>0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228</v>
      </c>
      <c r="AT166" s="140" t="s">
        <v>164</v>
      </c>
      <c r="AU166" s="140" t="s">
        <v>84</v>
      </c>
      <c r="AY166" s="16" t="s">
        <v>162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82</v>
      </c>
      <c r="BK166" s="141">
        <f>ROUND(I166*H166,2)</f>
        <v>0</v>
      </c>
      <c r="BL166" s="16" t="s">
        <v>228</v>
      </c>
      <c r="BM166" s="140" t="s">
        <v>1083</v>
      </c>
    </row>
    <row r="167" spans="2:65" s="13" customFormat="1">
      <c r="B167" s="149"/>
      <c r="D167" s="143" t="s">
        <v>170</v>
      </c>
      <c r="E167" s="150" t="s">
        <v>1</v>
      </c>
      <c r="F167" s="151" t="s">
        <v>532</v>
      </c>
      <c r="H167" s="150" t="s">
        <v>1</v>
      </c>
      <c r="L167" s="149"/>
      <c r="M167" s="152"/>
      <c r="T167" s="153"/>
      <c r="AT167" s="150" t="s">
        <v>170</v>
      </c>
      <c r="AU167" s="150" t="s">
        <v>84</v>
      </c>
      <c r="AV167" s="13" t="s">
        <v>82</v>
      </c>
      <c r="AW167" s="13" t="s">
        <v>30</v>
      </c>
      <c r="AX167" s="13" t="s">
        <v>74</v>
      </c>
      <c r="AY167" s="150" t="s">
        <v>162</v>
      </c>
    </row>
    <row r="168" spans="2:65" s="13" customFormat="1">
      <c r="B168" s="149"/>
      <c r="D168" s="143" t="s">
        <v>170</v>
      </c>
      <c r="E168" s="150" t="s">
        <v>1</v>
      </c>
      <c r="F168" s="151" t="s">
        <v>533</v>
      </c>
      <c r="H168" s="150" t="s">
        <v>1</v>
      </c>
      <c r="L168" s="149"/>
      <c r="M168" s="152"/>
      <c r="T168" s="153"/>
      <c r="AT168" s="150" t="s">
        <v>170</v>
      </c>
      <c r="AU168" s="150" t="s">
        <v>84</v>
      </c>
      <c r="AV168" s="13" t="s">
        <v>82</v>
      </c>
      <c r="AW168" s="13" t="s">
        <v>30</v>
      </c>
      <c r="AX168" s="13" t="s">
        <v>74</v>
      </c>
      <c r="AY168" s="150" t="s">
        <v>162</v>
      </c>
    </row>
    <row r="169" spans="2:65" s="12" customFormat="1">
      <c r="B169" s="142"/>
      <c r="D169" s="143" t="s">
        <v>170</v>
      </c>
      <c r="E169" s="144" t="s">
        <v>1</v>
      </c>
      <c r="F169" s="145" t="s">
        <v>1084</v>
      </c>
      <c r="H169" s="146">
        <v>12</v>
      </c>
      <c r="L169" s="142"/>
      <c r="M169" s="147"/>
      <c r="T169" s="148"/>
      <c r="AT169" s="144" t="s">
        <v>170</v>
      </c>
      <c r="AU169" s="144" t="s">
        <v>84</v>
      </c>
      <c r="AV169" s="12" t="s">
        <v>84</v>
      </c>
      <c r="AW169" s="12" t="s">
        <v>30</v>
      </c>
      <c r="AX169" s="12" t="s">
        <v>82</v>
      </c>
      <c r="AY169" s="144" t="s">
        <v>162</v>
      </c>
    </row>
    <row r="170" spans="2:65" s="1" customFormat="1" ht="24.15" customHeight="1">
      <c r="B170" s="128"/>
      <c r="C170" s="129" t="s">
        <v>233</v>
      </c>
      <c r="D170" s="129" t="s">
        <v>164</v>
      </c>
      <c r="E170" s="130" t="s">
        <v>535</v>
      </c>
      <c r="F170" s="131" t="s">
        <v>536</v>
      </c>
      <c r="G170" s="132" t="s">
        <v>376</v>
      </c>
      <c r="H170" s="133"/>
      <c r="I170" s="134"/>
      <c r="J170" s="134">
        <f>ROUND(I170*H170,2)</f>
        <v>0</v>
      </c>
      <c r="K170" s="135"/>
      <c r="L170" s="28"/>
      <c r="M170" s="136" t="s">
        <v>1</v>
      </c>
      <c r="N170" s="137" t="s">
        <v>39</v>
      </c>
      <c r="O170" s="138">
        <v>0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228</v>
      </c>
      <c r="AT170" s="140" t="s">
        <v>164</v>
      </c>
      <c r="AU170" s="140" t="s">
        <v>84</v>
      </c>
      <c r="AY170" s="16" t="s">
        <v>162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82</v>
      </c>
      <c r="BK170" s="141">
        <f>ROUND(I170*H170,2)</f>
        <v>0</v>
      </c>
      <c r="BL170" s="16" t="s">
        <v>228</v>
      </c>
      <c r="BM170" s="140" t="s">
        <v>1085</v>
      </c>
    </row>
    <row r="171" spans="2:65" s="11" customFormat="1" ht="22.75" customHeight="1">
      <c r="B171" s="117"/>
      <c r="D171" s="118" t="s">
        <v>73</v>
      </c>
      <c r="E171" s="126" t="s">
        <v>733</v>
      </c>
      <c r="F171" s="126" t="s">
        <v>734</v>
      </c>
      <c r="J171" s="127">
        <f>BK171</f>
        <v>0</v>
      </c>
      <c r="L171" s="117"/>
      <c r="M171" s="121"/>
      <c r="P171" s="122">
        <f>SUM(P172:P174)</f>
        <v>0</v>
      </c>
      <c r="R171" s="122">
        <f>SUM(R172:R174)</f>
        <v>0</v>
      </c>
      <c r="T171" s="123">
        <f>SUM(T172:T174)</f>
        <v>0</v>
      </c>
      <c r="AR171" s="118" t="s">
        <v>84</v>
      </c>
      <c r="AT171" s="124" t="s">
        <v>73</v>
      </c>
      <c r="AU171" s="124" t="s">
        <v>82</v>
      </c>
      <c r="AY171" s="118" t="s">
        <v>162</v>
      </c>
      <c r="BK171" s="125">
        <f>SUM(BK172:BK174)</f>
        <v>0</v>
      </c>
    </row>
    <row r="172" spans="2:65" s="1" customFormat="1" ht="24.15" customHeight="1">
      <c r="B172" s="128"/>
      <c r="C172" s="129" t="s">
        <v>239</v>
      </c>
      <c r="D172" s="129" t="s">
        <v>164</v>
      </c>
      <c r="E172" s="130" t="s">
        <v>1086</v>
      </c>
      <c r="F172" s="131" t="s">
        <v>1087</v>
      </c>
      <c r="G172" s="132" t="s">
        <v>548</v>
      </c>
      <c r="H172" s="133">
        <v>1</v>
      </c>
      <c r="I172" s="134"/>
      <c r="J172" s="134">
        <f>ROUND(I172*H172,2)</f>
        <v>0</v>
      </c>
      <c r="K172" s="135"/>
      <c r="L172" s="28"/>
      <c r="M172" s="136" t="s">
        <v>1</v>
      </c>
      <c r="N172" s="137" t="s">
        <v>39</v>
      </c>
      <c r="O172" s="138">
        <v>0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228</v>
      </c>
      <c r="AT172" s="140" t="s">
        <v>164</v>
      </c>
      <c r="AU172" s="140" t="s">
        <v>84</v>
      </c>
      <c r="AY172" s="16" t="s">
        <v>162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82</v>
      </c>
      <c r="BK172" s="141">
        <f>ROUND(I172*H172,2)</f>
        <v>0</v>
      </c>
      <c r="BL172" s="16" t="s">
        <v>228</v>
      </c>
      <c r="BM172" s="140" t="s">
        <v>1088</v>
      </c>
    </row>
    <row r="173" spans="2:65" s="1" customFormat="1" ht="24.15" customHeight="1">
      <c r="B173" s="128"/>
      <c r="C173" s="129" t="s">
        <v>244</v>
      </c>
      <c r="D173" s="129" t="s">
        <v>164</v>
      </c>
      <c r="E173" s="130" t="s">
        <v>738</v>
      </c>
      <c r="F173" s="131" t="s">
        <v>739</v>
      </c>
      <c r="G173" s="132" t="s">
        <v>548</v>
      </c>
      <c r="H173" s="133">
        <v>1</v>
      </c>
      <c r="I173" s="134"/>
      <c r="J173" s="134">
        <f>ROUND(I173*H173,2)</f>
        <v>0</v>
      </c>
      <c r="K173" s="135"/>
      <c r="L173" s="28"/>
      <c r="M173" s="136" t="s">
        <v>1</v>
      </c>
      <c r="N173" s="137" t="s">
        <v>39</v>
      </c>
      <c r="O173" s="138">
        <v>0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228</v>
      </c>
      <c r="AT173" s="140" t="s">
        <v>164</v>
      </c>
      <c r="AU173" s="140" t="s">
        <v>84</v>
      </c>
      <c r="AY173" s="16" t="s">
        <v>162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82</v>
      </c>
      <c r="BK173" s="141">
        <f>ROUND(I173*H173,2)</f>
        <v>0</v>
      </c>
      <c r="BL173" s="16" t="s">
        <v>228</v>
      </c>
      <c r="BM173" s="140" t="s">
        <v>1089</v>
      </c>
    </row>
    <row r="174" spans="2:65" s="1" customFormat="1" ht="16.5" customHeight="1">
      <c r="B174" s="128"/>
      <c r="C174" s="129" t="s">
        <v>253</v>
      </c>
      <c r="D174" s="129" t="s">
        <v>164</v>
      </c>
      <c r="E174" s="130" t="s">
        <v>741</v>
      </c>
      <c r="F174" s="131" t="s">
        <v>742</v>
      </c>
      <c r="G174" s="132" t="s">
        <v>385</v>
      </c>
      <c r="H174" s="133">
        <v>1</v>
      </c>
      <c r="I174" s="134"/>
      <c r="J174" s="134">
        <f>ROUND(I174*H174,2)</f>
        <v>0</v>
      </c>
      <c r="K174" s="135"/>
      <c r="L174" s="28"/>
      <c r="M174" s="136" t="s">
        <v>1</v>
      </c>
      <c r="N174" s="137" t="s">
        <v>39</v>
      </c>
      <c r="O174" s="138">
        <v>0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228</v>
      </c>
      <c r="AT174" s="140" t="s">
        <v>164</v>
      </c>
      <c r="AU174" s="140" t="s">
        <v>84</v>
      </c>
      <c r="AY174" s="16" t="s">
        <v>162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82</v>
      </c>
      <c r="BK174" s="141">
        <f>ROUND(I174*H174,2)</f>
        <v>0</v>
      </c>
      <c r="BL174" s="16" t="s">
        <v>228</v>
      </c>
      <c r="BM174" s="140" t="s">
        <v>1090</v>
      </c>
    </row>
    <row r="175" spans="2:65" s="11" customFormat="1" ht="25.9" customHeight="1">
      <c r="B175" s="117"/>
      <c r="D175" s="118" t="s">
        <v>73</v>
      </c>
      <c r="E175" s="119" t="s">
        <v>362</v>
      </c>
      <c r="F175" s="119" t="s">
        <v>363</v>
      </c>
      <c r="J175" s="120">
        <f>BK175</f>
        <v>0</v>
      </c>
      <c r="L175" s="117"/>
      <c r="M175" s="121"/>
      <c r="P175" s="122">
        <f>P176+P178+P180+P182</f>
        <v>0</v>
      </c>
      <c r="R175" s="122">
        <f>R176+R178+R180+R182</f>
        <v>0</v>
      </c>
      <c r="T175" s="123">
        <f>T176+T178+T180+T182</f>
        <v>0</v>
      </c>
      <c r="AR175" s="118" t="s">
        <v>183</v>
      </c>
      <c r="AT175" s="124" t="s">
        <v>73</v>
      </c>
      <c r="AU175" s="124" t="s">
        <v>74</v>
      </c>
      <c r="AY175" s="118" t="s">
        <v>162</v>
      </c>
      <c r="BK175" s="125">
        <f>BK176+BK178+BK180+BK182</f>
        <v>0</v>
      </c>
    </row>
    <row r="176" spans="2:65" s="11" customFormat="1" ht="22.75" customHeight="1">
      <c r="B176" s="117"/>
      <c r="D176" s="118" t="s">
        <v>73</v>
      </c>
      <c r="E176" s="126" t="s">
        <v>364</v>
      </c>
      <c r="F176" s="126" t="s">
        <v>365</v>
      </c>
      <c r="J176" s="127">
        <f>BK176</f>
        <v>0</v>
      </c>
      <c r="L176" s="117"/>
      <c r="M176" s="121"/>
      <c r="P176" s="122">
        <f>P177</f>
        <v>0</v>
      </c>
      <c r="R176" s="122">
        <f>R177</f>
        <v>0</v>
      </c>
      <c r="T176" s="123">
        <f>T177</f>
        <v>0</v>
      </c>
      <c r="AR176" s="118" t="s">
        <v>183</v>
      </c>
      <c r="AT176" s="124" t="s">
        <v>73</v>
      </c>
      <c r="AU176" s="124" t="s">
        <v>82</v>
      </c>
      <c r="AY176" s="118" t="s">
        <v>162</v>
      </c>
      <c r="BK176" s="125">
        <f>BK177</f>
        <v>0</v>
      </c>
    </row>
    <row r="177" spans="2:65" s="1" customFormat="1" ht="21.75" customHeight="1">
      <c r="B177" s="128"/>
      <c r="C177" s="129" t="s">
        <v>7</v>
      </c>
      <c r="D177" s="129" t="s">
        <v>164</v>
      </c>
      <c r="E177" s="130" t="s">
        <v>367</v>
      </c>
      <c r="F177" s="131" t="s">
        <v>368</v>
      </c>
      <c r="G177" s="132" t="s">
        <v>369</v>
      </c>
      <c r="H177" s="133">
        <v>16</v>
      </c>
      <c r="I177" s="134"/>
      <c r="J177" s="134">
        <f>ROUND(I177*H177,2)</f>
        <v>0</v>
      </c>
      <c r="K177" s="135"/>
      <c r="L177" s="28"/>
      <c r="M177" s="136" t="s">
        <v>1</v>
      </c>
      <c r="N177" s="137" t="s">
        <v>39</v>
      </c>
      <c r="O177" s="138">
        <v>0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370</v>
      </c>
      <c r="AT177" s="140" t="s">
        <v>164</v>
      </c>
      <c r="AU177" s="140" t="s">
        <v>84</v>
      </c>
      <c r="AY177" s="16" t="s">
        <v>162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82</v>
      </c>
      <c r="BK177" s="141">
        <f>ROUND(I177*H177,2)</f>
        <v>0</v>
      </c>
      <c r="BL177" s="16" t="s">
        <v>370</v>
      </c>
      <c r="BM177" s="140" t="s">
        <v>1091</v>
      </c>
    </row>
    <row r="178" spans="2:65" s="11" customFormat="1" ht="22.75" customHeight="1">
      <c r="B178" s="117"/>
      <c r="D178" s="118" t="s">
        <v>73</v>
      </c>
      <c r="E178" s="126" t="s">
        <v>372</v>
      </c>
      <c r="F178" s="126" t="s">
        <v>373</v>
      </c>
      <c r="J178" s="127">
        <f>BK178</f>
        <v>0</v>
      </c>
      <c r="L178" s="117"/>
      <c r="M178" s="121"/>
      <c r="P178" s="122">
        <f>P179</f>
        <v>0</v>
      </c>
      <c r="R178" s="122">
        <f>R179</f>
        <v>0</v>
      </c>
      <c r="T178" s="123">
        <f>T179</f>
        <v>0</v>
      </c>
      <c r="AR178" s="118" t="s">
        <v>183</v>
      </c>
      <c r="AT178" s="124" t="s">
        <v>73</v>
      </c>
      <c r="AU178" s="124" t="s">
        <v>82</v>
      </c>
      <c r="AY178" s="118" t="s">
        <v>162</v>
      </c>
      <c r="BK178" s="125">
        <f>BK179</f>
        <v>0</v>
      </c>
    </row>
    <row r="179" spans="2:65" s="1" customFormat="1" ht="16.5" customHeight="1">
      <c r="B179" s="128"/>
      <c r="C179" s="129" t="s">
        <v>266</v>
      </c>
      <c r="D179" s="129" t="s">
        <v>164</v>
      </c>
      <c r="E179" s="130" t="s">
        <v>375</v>
      </c>
      <c r="F179" s="131" t="s">
        <v>373</v>
      </c>
      <c r="G179" s="132" t="s">
        <v>376</v>
      </c>
      <c r="H179" s="133"/>
      <c r="I179" s="134"/>
      <c r="J179" s="134">
        <f>ROUND(I179*H179,2)</f>
        <v>0</v>
      </c>
      <c r="K179" s="135"/>
      <c r="L179" s="28"/>
      <c r="M179" s="136" t="s">
        <v>1</v>
      </c>
      <c r="N179" s="137" t="s">
        <v>39</v>
      </c>
      <c r="O179" s="138">
        <v>0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370</v>
      </c>
      <c r="AT179" s="140" t="s">
        <v>164</v>
      </c>
      <c r="AU179" s="140" t="s">
        <v>84</v>
      </c>
      <c r="AY179" s="16" t="s">
        <v>162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82</v>
      </c>
      <c r="BK179" s="141">
        <f>ROUND(I179*H179,2)</f>
        <v>0</v>
      </c>
      <c r="BL179" s="16" t="s">
        <v>370</v>
      </c>
      <c r="BM179" s="140" t="s">
        <v>1092</v>
      </c>
    </row>
    <row r="180" spans="2:65" s="11" customFormat="1" ht="22.75" customHeight="1">
      <c r="B180" s="117"/>
      <c r="D180" s="118" t="s">
        <v>73</v>
      </c>
      <c r="E180" s="126" t="s">
        <v>391</v>
      </c>
      <c r="F180" s="126" t="s">
        <v>392</v>
      </c>
      <c r="J180" s="127">
        <f>BK180</f>
        <v>0</v>
      </c>
      <c r="L180" s="117"/>
      <c r="M180" s="121"/>
      <c r="P180" s="122">
        <f>P181</f>
        <v>0</v>
      </c>
      <c r="R180" s="122">
        <f>R181</f>
        <v>0</v>
      </c>
      <c r="T180" s="123">
        <f>T181</f>
        <v>0</v>
      </c>
      <c r="AR180" s="118" t="s">
        <v>183</v>
      </c>
      <c r="AT180" s="124" t="s">
        <v>73</v>
      </c>
      <c r="AU180" s="124" t="s">
        <v>82</v>
      </c>
      <c r="AY180" s="118" t="s">
        <v>162</v>
      </c>
      <c r="BK180" s="125">
        <f>BK181</f>
        <v>0</v>
      </c>
    </row>
    <row r="181" spans="2:65" s="1" customFormat="1" ht="16.5" customHeight="1">
      <c r="B181" s="128"/>
      <c r="C181" s="129" t="s">
        <v>270</v>
      </c>
      <c r="D181" s="129" t="s">
        <v>164</v>
      </c>
      <c r="E181" s="130" t="s">
        <v>394</v>
      </c>
      <c r="F181" s="131" t="s">
        <v>392</v>
      </c>
      <c r="G181" s="132" t="s">
        <v>376</v>
      </c>
      <c r="H181" s="133"/>
      <c r="I181" s="134"/>
      <c r="J181" s="134">
        <f>ROUND(I181*H181,2)</f>
        <v>0</v>
      </c>
      <c r="K181" s="135"/>
      <c r="L181" s="28"/>
      <c r="M181" s="136" t="s">
        <v>1</v>
      </c>
      <c r="N181" s="137" t="s">
        <v>39</v>
      </c>
      <c r="O181" s="138">
        <v>0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370</v>
      </c>
      <c r="AT181" s="140" t="s">
        <v>164</v>
      </c>
      <c r="AU181" s="140" t="s">
        <v>84</v>
      </c>
      <c r="AY181" s="16" t="s">
        <v>162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82</v>
      </c>
      <c r="BK181" s="141">
        <f>ROUND(I181*H181,2)</f>
        <v>0</v>
      </c>
      <c r="BL181" s="16" t="s">
        <v>370</v>
      </c>
      <c r="BM181" s="140" t="s">
        <v>1093</v>
      </c>
    </row>
    <row r="182" spans="2:65" s="11" customFormat="1" ht="22.75" customHeight="1">
      <c r="B182" s="117"/>
      <c r="D182" s="118" t="s">
        <v>73</v>
      </c>
      <c r="E182" s="126" t="s">
        <v>396</v>
      </c>
      <c r="F182" s="126" t="s">
        <v>397</v>
      </c>
      <c r="J182" s="127">
        <f>BK182</f>
        <v>0</v>
      </c>
      <c r="L182" s="117"/>
      <c r="M182" s="121"/>
      <c r="P182" s="122">
        <f>P183</f>
        <v>0</v>
      </c>
      <c r="R182" s="122">
        <f>R183</f>
        <v>0</v>
      </c>
      <c r="T182" s="123">
        <f>T183</f>
        <v>0</v>
      </c>
      <c r="AR182" s="118" t="s">
        <v>183</v>
      </c>
      <c r="AT182" s="124" t="s">
        <v>73</v>
      </c>
      <c r="AU182" s="124" t="s">
        <v>82</v>
      </c>
      <c r="AY182" s="118" t="s">
        <v>162</v>
      </c>
      <c r="BK182" s="125">
        <f>BK183</f>
        <v>0</v>
      </c>
    </row>
    <row r="183" spans="2:65" s="1" customFormat="1" ht="16.5" customHeight="1">
      <c r="B183" s="128"/>
      <c r="C183" s="129" t="s">
        <v>274</v>
      </c>
      <c r="D183" s="129" t="s">
        <v>164</v>
      </c>
      <c r="E183" s="130" t="s">
        <v>399</v>
      </c>
      <c r="F183" s="131" t="s">
        <v>400</v>
      </c>
      <c r="G183" s="132" t="s">
        <v>376</v>
      </c>
      <c r="H183" s="133"/>
      <c r="I183" s="134"/>
      <c r="J183" s="134">
        <f>ROUND(I183*H183,2)</f>
        <v>0</v>
      </c>
      <c r="K183" s="135"/>
      <c r="L183" s="28"/>
      <c r="M183" s="160" t="s">
        <v>1</v>
      </c>
      <c r="N183" s="161" t="s">
        <v>39</v>
      </c>
      <c r="O183" s="162">
        <v>0</v>
      </c>
      <c r="P183" s="162">
        <f>O183*H183</f>
        <v>0</v>
      </c>
      <c r="Q183" s="162">
        <v>0</v>
      </c>
      <c r="R183" s="162">
        <f>Q183*H183</f>
        <v>0</v>
      </c>
      <c r="S183" s="162">
        <v>0</v>
      </c>
      <c r="T183" s="163">
        <f>S183*H183</f>
        <v>0</v>
      </c>
      <c r="AR183" s="140" t="s">
        <v>370</v>
      </c>
      <c r="AT183" s="140" t="s">
        <v>164</v>
      </c>
      <c r="AU183" s="140" t="s">
        <v>84</v>
      </c>
      <c r="AY183" s="16" t="s">
        <v>162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6" t="s">
        <v>82</v>
      </c>
      <c r="BK183" s="141">
        <f>ROUND(I183*H183,2)</f>
        <v>0</v>
      </c>
      <c r="BL183" s="16" t="s">
        <v>370</v>
      </c>
      <c r="BM183" s="140" t="s">
        <v>1094</v>
      </c>
    </row>
    <row r="184" spans="2:65" s="1" customFormat="1" ht="7" customHeight="1">
      <c r="B184" s="40"/>
      <c r="C184" s="41"/>
      <c r="D184" s="41"/>
      <c r="E184" s="41"/>
      <c r="F184" s="41"/>
      <c r="G184" s="41"/>
      <c r="H184" s="41"/>
      <c r="I184" s="41"/>
      <c r="J184" s="41"/>
      <c r="K184" s="41"/>
      <c r="L184" s="28"/>
    </row>
  </sheetData>
  <autoFilter ref="C128:K183" xr:uid="{00000000-0009-0000-0000-00000C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84"/>
  <sheetViews>
    <sheetView showGridLines="0" workbookViewId="0">
      <selection activeCell="H179" sqref="H179:H183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119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1095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ROUND(J131,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ROUND((SUM(BE131:BE183)),  2)</f>
        <v>0</v>
      </c>
      <c r="I33" s="88">
        <v>0.21</v>
      </c>
      <c r="J33" s="87">
        <f>ROUND(((SUM(BE131:BE183))*I33),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ROUND((SUM(BF131:BF183)),  2)</f>
        <v>0</v>
      </c>
      <c r="I34" s="88">
        <v>0.12</v>
      </c>
      <c r="J34" s="87">
        <f>ROUND(((SUM(BF131:BF183))*I34),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ROUND((SUM(BG131:BG183)),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ROUND((SUM(BH131:BH183)),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ROUND((SUM(BI131:BI183)),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SO-12 - Workoutové hřiště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J131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J132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J133</f>
        <v>0</v>
      </c>
      <c r="L98" s="104"/>
    </row>
    <row r="99" spans="2:12" s="9" customFormat="1" ht="19.899999999999999" customHeight="1">
      <c r="B99" s="104"/>
      <c r="D99" s="105" t="s">
        <v>404</v>
      </c>
      <c r="E99" s="106"/>
      <c r="F99" s="106"/>
      <c r="G99" s="106"/>
      <c r="H99" s="106"/>
      <c r="I99" s="106"/>
      <c r="J99" s="107">
        <f>J136</f>
        <v>0</v>
      </c>
      <c r="L99" s="104"/>
    </row>
    <row r="100" spans="2:12" s="9" customFormat="1" ht="19.899999999999999" customHeight="1">
      <c r="B100" s="104"/>
      <c r="D100" s="105" t="s">
        <v>1096</v>
      </c>
      <c r="E100" s="106"/>
      <c r="F100" s="106"/>
      <c r="G100" s="106"/>
      <c r="H100" s="106"/>
      <c r="I100" s="106"/>
      <c r="J100" s="107">
        <f>J141</f>
        <v>0</v>
      </c>
      <c r="L100" s="104"/>
    </row>
    <row r="101" spans="2:12" s="9" customFormat="1" ht="19.899999999999999" customHeight="1">
      <c r="B101" s="104"/>
      <c r="D101" s="105" t="s">
        <v>140</v>
      </c>
      <c r="E101" s="106"/>
      <c r="F101" s="106"/>
      <c r="G101" s="106"/>
      <c r="H101" s="106"/>
      <c r="I101" s="106"/>
      <c r="J101" s="107">
        <f>J148</f>
        <v>0</v>
      </c>
      <c r="L101" s="104"/>
    </row>
    <row r="102" spans="2:12" s="9" customFormat="1" ht="19.899999999999999" customHeight="1">
      <c r="B102" s="104"/>
      <c r="D102" s="105" t="s">
        <v>406</v>
      </c>
      <c r="E102" s="106"/>
      <c r="F102" s="106"/>
      <c r="G102" s="106"/>
      <c r="H102" s="106"/>
      <c r="I102" s="106"/>
      <c r="J102" s="107">
        <f>J151</f>
        <v>0</v>
      </c>
      <c r="L102" s="104"/>
    </row>
    <row r="103" spans="2:12" s="8" customFormat="1" ht="25" customHeight="1">
      <c r="B103" s="100"/>
      <c r="D103" s="101" t="s">
        <v>407</v>
      </c>
      <c r="E103" s="102"/>
      <c r="F103" s="102"/>
      <c r="G103" s="102"/>
      <c r="H103" s="102"/>
      <c r="I103" s="102"/>
      <c r="J103" s="103">
        <f>J153</f>
        <v>0</v>
      </c>
      <c r="L103" s="100"/>
    </row>
    <row r="104" spans="2:12" s="9" customFormat="1" ht="19.899999999999999" customHeight="1">
      <c r="B104" s="104"/>
      <c r="D104" s="105" t="s">
        <v>408</v>
      </c>
      <c r="E104" s="106"/>
      <c r="F104" s="106"/>
      <c r="G104" s="106"/>
      <c r="H104" s="106"/>
      <c r="I104" s="106"/>
      <c r="J104" s="107">
        <f>J154</f>
        <v>0</v>
      </c>
      <c r="L104" s="104"/>
    </row>
    <row r="105" spans="2:12" s="9" customFormat="1" ht="19.899999999999999" customHeight="1">
      <c r="B105" s="104"/>
      <c r="D105" s="105" t="s">
        <v>673</v>
      </c>
      <c r="E105" s="106"/>
      <c r="F105" s="106"/>
      <c r="G105" s="106"/>
      <c r="H105" s="106"/>
      <c r="I105" s="106"/>
      <c r="J105" s="107">
        <f>J161</f>
        <v>0</v>
      </c>
      <c r="L105" s="104"/>
    </row>
    <row r="106" spans="2:12" s="9" customFormat="1" ht="19.899999999999999" customHeight="1">
      <c r="B106" s="104"/>
      <c r="D106" s="105" t="s">
        <v>410</v>
      </c>
      <c r="E106" s="106"/>
      <c r="F106" s="106"/>
      <c r="G106" s="106"/>
      <c r="H106" s="106"/>
      <c r="I106" s="106"/>
      <c r="J106" s="107">
        <f>J169</f>
        <v>0</v>
      </c>
      <c r="L106" s="104"/>
    </row>
    <row r="107" spans="2:12" s="8" customFormat="1" ht="25" customHeight="1">
      <c r="B107" s="100"/>
      <c r="D107" s="101" t="s">
        <v>142</v>
      </c>
      <c r="E107" s="102"/>
      <c r="F107" s="102"/>
      <c r="G107" s="102"/>
      <c r="H107" s="102"/>
      <c r="I107" s="102"/>
      <c r="J107" s="103">
        <f>J175</f>
        <v>0</v>
      </c>
      <c r="L107" s="100"/>
    </row>
    <row r="108" spans="2:12" s="9" customFormat="1" ht="19.899999999999999" customHeight="1">
      <c r="B108" s="104"/>
      <c r="D108" s="105" t="s">
        <v>143</v>
      </c>
      <c r="E108" s="106"/>
      <c r="F108" s="106"/>
      <c r="G108" s="106"/>
      <c r="H108" s="106"/>
      <c r="I108" s="106"/>
      <c r="J108" s="107">
        <f>J176</f>
        <v>0</v>
      </c>
      <c r="L108" s="104"/>
    </row>
    <row r="109" spans="2:12" s="9" customFormat="1" ht="19.899999999999999" customHeight="1">
      <c r="B109" s="104"/>
      <c r="D109" s="105" t="s">
        <v>144</v>
      </c>
      <c r="E109" s="106"/>
      <c r="F109" s="106"/>
      <c r="G109" s="106"/>
      <c r="H109" s="106"/>
      <c r="I109" s="106"/>
      <c r="J109" s="107">
        <f>J178</f>
        <v>0</v>
      </c>
      <c r="L109" s="104"/>
    </row>
    <row r="110" spans="2:12" s="9" customFormat="1" ht="19.899999999999999" customHeight="1">
      <c r="B110" s="104"/>
      <c r="D110" s="105" t="s">
        <v>145</v>
      </c>
      <c r="E110" s="106"/>
      <c r="F110" s="106"/>
      <c r="G110" s="106"/>
      <c r="H110" s="106"/>
      <c r="I110" s="106"/>
      <c r="J110" s="107">
        <f>J180</f>
        <v>0</v>
      </c>
      <c r="L110" s="104"/>
    </row>
    <row r="111" spans="2:12" s="9" customFormat="1" ht="19.899999999999999" customHeight="1">
      <c r="B111" s="104"/>
      <c r="D111" s="105" t="s">
        <v>146</v>
      </c>
      <c r="E111" s="106"/>
      <c r="F111" s="106"/>
      <c r="G111" s="106"/>
      <c r="H111" s="106"/>
      <c r="I111" s="106"/>
      <c r="J111" s="107">
        <f>J182</f>
        <v>0</v>
      </c>
      <c r="L111" s="104"/>
    </row>
    <row r="112" spans="2:12" s="1" customFormat="1" ht="21.75" customHeight="1">
      <c r="B112" s="28"/>
      <c r="L112" s="28"/>
    </row>
    <row r="113" spans="2:12" s="1" customFormat="1" ht="7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7" spans="2:12" s="1" customFormat="1" ht="7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5" customHeight="1">
      <c r="B118" s="28"/>
      <c r="C118" s="20" t="s">
        <v>147</v>
      </c>
      <c r="L118" s="28"/>
    </row>
    <row r="119" spans="2:12" s="1" customFormat="1" ht="7" customHeight="1">
      <c r="B119" s="28"/>
      <c r="L119" s="28"/>
    </row>
    <row r="120" spans="2:12" s="1" customFormat="1" ht="12" customHeight="1">
      <c r="B120" s="28"/>
      <c r="C120" s="25" t="s">
        <v>14</v>
      </c>
      <c r="L120" s="28"/>
    </row>
    <row r="121" spans="2:12" s="1" customFormat="1" ht="16.5" customHeight="1">
      <c r="B121" s="28"/>
      <c r="E121" s="265" t="str">
        <f>E7</f>
        <v>Revitalizace víceúčelového hřiště - 1.etapa</v>
      </c>
      <c r="F121" s="266"/>
      <c r="G121" s="266"/>
      <c r="H121" s="266"/>
      <c r="L121" s="28"/>
    </row>
    <row r="122" spans="2:12" s="1" customFormat="1" ht="12" customHeight="1">
      <c r="B122" s="28"/>
      <c r="C122" s="25" t="s">
        <v>131</v>
      </c>
      <c r="L122" s="28"/>
    </row>
    <row r="123" spans="2:12" s="1" customFormat="1" ht="16.5" customHeight="1">
      <c r="B123" s="28"/>
      <c r="E123" s="259" t="str">
        <f>E9</f>
        <v>SO-12 - Workoutové hřiště</v>
      </c>
      <c r="F123" s="264"/>
      <c r="G123" s="264"/>
      <c r="H123" s="264"/>
      <c r="L123" s="28"/>
    </row>
    <row r="124" spans="2:12" s="1" customFormat="1" ht="7" customHeight="1">
      <c r="B124" s="28"/>
      <c r="L124" s="28"/>
    </row>
    <row r="125" spans="2:12" s="1" customFormat="1" ht="12" customHeight="1">
      <c r="B125" s="28"/>
      <c r="C125" s="25" t="s">
        <v>18</v>
      </c>
      <c r="F125" s="23" t="str">
        <f>F12</f>
        <v>Hlouška, Kutná Hora</v>
      </c>
      <c r="I125" s="25" t="s">
        <v>20</v>
      </c>
      <c r="J125" s="48" t="str">
        <f>IF(J12="","",J12)</f>
        <v>16. 1. 2025</v>
      </c>
      <c r="L125" s="28"/>
    </row>
    <row r="126" spans="2:12" s="1" customFormat="1" ht="7" customHeight="1">
      <c r="B126" s="28"/>
      <c r="L126" s="28"/>
    </row>
    <row r="127" spans="2:12" s="1" customFormat="1" ht="25.65" customHeight="1">
      <c r="B127" s="28"/>
      <c r="C127" s="25" t="s">
        <v>22</v>
      </c>
      <c r="F127" s="23" t="str">
        <f>E15</f>
        <v>Město Kutná Hora</v>
      </c>
      <c r="I127" s="25" t="s">
        <v>28</v>
      </c>
      <c r="J127" s="26" t="str">
        <f>E21</f>
        <v>Sportovní projekty s.r.o.</v>
      </c>
      <c r="L127" s="28"/>
    </row>
    <row r="128" spans="2:12" s="1" customFormat="1" ht="15.15" customHeight="1">
      <c r="B128" s="28"/>
      <c r="C128" s="25" t="s">
        <v>26</v>
      </c>
      <c r="F128" s="23" t="str">
        <f>IF(E18="","",E18)</f>
        <v xml:space="preserve"> </v>
      </c>
      <c r="I128" s="25" t="s">
        <v>31</v>
      </c>
      <c r="J128" s="26" t="str">
        <f>E24</f>
        <v>F.Pecka</v>
      </c>
      <c r="L128" s="28"/>
    </row>
    <row r="129" spans="2:65" s="1" customFormat="1" ht="10.25" customHeight="1">
      <c r="B129" s="28"/>
      <c r="L129" s="28"/>
    </row>
    <row r="130" spans="2:65" s="10" customFormat="1" ht="29.25" customHeight="1">
      <c r="B130" s="108"/>
      <c r="C130" s="109" t="s">
        <v>148</v>
      </c>
      <c r="D130" s="110" t="s">
        <v>59</v>
      </c>
      <c r="E130" s="110" t="s">
        <v>55</v>
      </c>
      <c r="F130" s="110" t="s">
        <v>56</v>
      </c>
      <c r="G130" s="110" t="s">
        <v>149</v>
      </c>
      <c r="H130" s="110" t="s">
        <v>150</v>
      </c>
      <c r="I130" s="110" t="s">
        <v>151</v>
      </c>
      <c r="J130" s="111" t="s">
        <v>135</v>
      </c>
      <c r="K130" s="112" t="s">
        <v>152</v>
      </c>
      <c r="L130" s="108"/>
      <c r="M130" s="55" t="s">
        <v>1</v>
      </c>
      <c r="N130" s="56" t="s">
        <v>38</v>
      </c>
      <c r="O130" s="56" t="s">
        <v>153</v>
      </c>
      <c r="P130" s="56" t="s">
        <v>154</v>
      </c>
      <c r="Q130" s="56" t="s">
        <v>155</v>
      </c>
      <c r="R130" s="56" t="s">
        <v>156</v>
      </c>
      <c r="S130" s="56" t="s">
        <v>157</v>
      </c>
      <c r="T130" s="57" t="s">
        <v>158</v>
      </c>
    </row>
    <row r="131" spans="2:65" s="1" customFormat="1" ht="22.75" customHeight="1">
      <c r="B131" s="28"/>
      <c r="C131" s="60" t="s">
        <v>159</v>
      </c>
      <c r="J131" s="113">
        <f>BK131</f>
        <v>0</v>
      </c>
      <c r="L131" s="28"/>
      <c r="M131" s="58"/>
      <c r="N131" s="49"/>
      <c r="O131" s="49"/>
      <c r="P131" s="114">
        <f>P132+P153+P175</f>
        <v>64.109818000000004</v>
      </c>
      <c r="Q131" s="49"/>
      <c r="R131" s="114">
        <f>R132+R153+R175</f>
        <v>42.184598659999992</v>
      </c>
      <c r="S131" s="49"/>
      <c r="T131" s="115">
        <f>T132+T153+T175</f>
        <v>0</v>
      </c>
      <c r="AT131" s="16" t="s">
        <v>73</v>
      </c>
      <c r="AU131" s="16" t="s">
        <v>137</v>
      </c>
      <c r="BK131" s="116">
        <f>BK132+BK153+BK175</f>
        <v>0</v>
      </c>
    </row>
    <row r="132" spans="2:65" s="11" customFormat="1" ht="25.9" customHeight="1">
      <c r="B132" s="117"/>
      <c r="D132" s="118" t="s">
        <v>73</v>
      </c>
      <c r="E132" s="119" t="s">
        <v>160</v>
      </c>
      <c r="F132" s="119" t="s">
        <v>161</v>
      </c>
      <c r="J132" s="120">
        <f>BK132</f>
        <v>0</v>
      </c>
      <c r="L132" s="117"/>
      <c r="M132" s="121"/>
      <c r="P132" s="122">
        <f>P133+P136+P141+P148+P151</f>
        <v>64.109818000000004</v>
      </c>
      <c r="R132" s="122">
        <f>R133+R136+R141+R148+R151</f>
        <v>39.384598659999995</v>
      </c>
      <c r="T132" s="123">
        <f>T133+T136+T141+T148+T151</f>
        <v>0</v>
      </c>
      <c r="AR132" s="118" t="s">
        <v>82</v>
      </c>
      <c r="AT132" s="124" t="s">
        <v>73</v>
      </c>
      <c r="AU132" s="124" t="s">
        <v>74</v>
      </c>
      <c r="AY132" s="118" t="s">
        <v>162</v>
      </c>
      <c r="BK132" s="125">
        <f>BK133+BK136+BK141+BK148+BK151</f>
        <v>0</v>
      </c>
    </row>
    <row r="133" spans="2:65" s="11" customFormat="1" ht="22.75" customHeight="1">
      <c r="B133" s="117"/>
      <c r="D133" s="118" t="s">
        <v>73</v>
      </c>
      <c r="E133" s="126" t="s">
        <v>82</v>
      </c>
      <c r="F133" s="126" t="s">
        <v>163</v>
      </c>
      <c r="J133" s="127">
        <f>BK133</f>
        <v>0</v>
      </c>
      <c r="L133" s="117"/>
      <c r="M133" s="121"/>
      <c r="P133" s="122">
        <f>SUM(P134:P135)</f>
        <v>1.7000000000000002</v>
      </c>
      <c r="R133" s="122">
        <f>SUM(R134:R135)</f>
        <v>0</v>
      </c>
      <c r="T133" s="123">
        <f>SUM(T134:T135)</f>
        <v>0</v>
      </c>
      <c r="AR133" s="118" t="s">
        <v>82</v>
      </c>
      <c r="AT133" s="124" t="s">
        <v>73</v>
      </c>
      <c r="AU133" s="124" t="s">
        <v>82</v>
      </c>
      <c r="AY133" s="118" t="s">
        <v>162</v>
      </c>
      <c r="BK133" s="125">
        <f>SUM(BK134:BK135)</f>
        <v>0</v>
      </c>
    </row>
    <row r="134" spans="2:65" s="1" customFormat="1" ht="37.75" customHeight="1">
      <c r="B134" s="128"/>
      <c r="C134" s="129" t="s">
        <v>82</v>
      </c>
      <c r="D134" s="129" t="s">
        <v>164</v>
      </c>
      <c r="E134" s="130" t="s">
        <v>421</v>
      </c>
      <c r="F134" s="131" t="s">
        <v>422</v>
      </c>
      <c r="G134" s="132" t="s">
        <v>167</v>
      </c>
      <c r="H134" s="133">
        <v>68</v>
      </c>
      <c r="I134" s="134"/>
      <c r="J134" s="134">
        <f>ROUND(I134*H134,2)</f>
        <v>0</v>
      </c>
      <c r="K134" s="135"/>
      <c r="L134" s="28"/>
      <c r="M134" s="136" t="s">
        <v>1</v>
      </c>
      <c r="N134" s="137" t="s">
        <v>39</v>
      </c>
      <c r="O134" s="138">
        <v>2.5000000000000001E-2</v>
      </c>
      <c r="P134" s="138">
        <f>O134*H134</f>
        <v>1.7000000000000002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168</v>
      </c>
      <c r="AT134" s="140" t="s">
        <v>164</v>
      </c>
      <c r="AU134" s="140" t="s">
        <v>84</v>
      </c>
      <c r="AY134" s="16" t="s">
        <v>162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82</v>
      </c>
      <c r="BK134" s="141">
        <f>ROUND(I134*H134,2)</f>
        <v>0</v>
      </c>
      <c r="BL134" s="16" t="s">
        <v>168</v>
      </c>
      <c r="BM134" s="140" t="s">
        <v>1097</v>
      </c>
    </row>
    <row r="135" spans="2:65" s="12" customFormat="1">
      <c r="B135" s="142"/>
      <c r="D135" s="143" t="s">
        <v>170</v>
      </c>
      <c r="E135" s="144" t="s">
        <v>1</v>
      </c>
      <c r="F135" s="145" t="s">
        <v>1098</v>
      </c>
      <c r="H135" s="146">
        <v>68</v>
      </c>
      <c r="L135" s="142"/>
      <c r="M135" s="147"/>
      <c r="T135" s="148"/>
      <c r="AT135" s="144" t="s">
        <v>170</v>
      </c>
      <c r="AU135" s="144" t="s">
        <v>84</v>
      </c>
      <c r="AV135" s="12" t="s">
        <v>84</v>
      </c>
      <c r="AW135" s="12" t="s">
        <v>30</v>
      </c>
      <c r="AX135" s="12" t="s">
        <v>82</v>
      </c>
      <c r="AY135" s="144" t="s">
        <v>162</v>
      </c>
    </row>
    <row r="136" spans="2:65" s="11" customFormat="1" ht="22.75" customHeight="1">
      <c r="B136" s="117"/>
      <c r="D136" s="118" t="s">
        <v>73</v>
      </c>
      <c r="E136" s="126" t="s">
        <v>183</v>
      </c>
      <c r="F136" s="126" t="s">
        <v>448</v>
      </c>
      <c r="J136" s="127">
        <f>BK136</f>
        <v>0</v>
      </c>
      <c r="L136" s="117"/>
      <c r="M136" s="121"/>
      <c r="P136" s="122">
        <f>SUM(P137:P140)</f>
        <v>11.22</v>
      </c>
      <c r="R136" s="122">
        <f>SUM(R137:R140)</f>
        <v>15.64</v>
      </c>
      <c r="T136" s="123">
        <f>SUM(T137:T140)</f>
        <v>0</v>
      </c>
      <c r="AR136" s="118" t="s">
        <v>82</v>
      </c>
      <c r="AT136" s="124" t="s">
        <v>73</v>
      </c>
      <c r="AU136" s="124" t="s">
        <v>82</v>
      </c>
      <c r="AY136" s="118" t="s">
        <v>162</v>
      </c>
      <c r="BK136" s="125">
        <f>SUM(BK137:BK140)</f>
        <v>0</v>
      </c>
    </row>
    <row r="137" spans="2:65" s="1" customFormat="1" ht="24.15" customHeight="1">
      <c r="B137" s="128"/>
      <c r="C137" s="129" t="s">
        <v>84</v>
      </c>
      <c r="D137" s="129" t="s">
        <v>164</v>
      </c>
      <c r="E137" s="130" t="s">
        <v>1099</v>
      </c>
      <c r="F137" s="131" t="s">
        <v>1100</v>
      </c>
      <c r="G137" s="132" t="s">
        <v>167</v>
      </c>
      <c r="H137" s="133">
        <v>68</v>
      </c>
      <c r="I137" s="134"/>
      <c r="J137" s="134">
        <f>ROUND(I137*H137,2)</f>
        <v>0</v>
      </c>
      <c r="K137" s="135"/>
      <c r="L137" s="28"/>
      <c r="M137" s="136" t="s">
        <v>1</v>
      </c>
      <c r="N137" s="137" t="s">
        <v>39</v>
      </c>
      <c r="O137" s="138">
        <v>8.2000000000000003E-2</v>
      </c>
      <c r="P137" s="138">
        <f>O137*H137</f>
        <v>5.5760000000000005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168</v>
      </c>
      <c r="AT137" s="140" t="s">
        <v>164</v>
      </c>
      <c r="AU137" s="140" t="s">
        <v>84</v>
      </c>
      <c r="AY137" s="16" t="s">
        <v>162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82</v>
      </c>
      <c r="BK137" s="141">
        <f>ROUND(I137*H137,2)</f>
        <v>0</v>
      </c>
      <c r="BL137" s="16" t="s">
        <v>168</v>
      </c>
      <c r="BM137" s="140" t="s">
        <v>1101</v>
      </c>
    </row>
    <row r="138" spans="2:65" s="12" customFormat="1">
      <c r="B138" s="142"/>
      <c r="D138" s="143" t="s">
        <v>170</v>
      </c>
      <c r="E138" s="144" t="s">
        <v>1</v>
      </c>
      <c r="F138" s="145" t="s">
        <v>1098</v>
      </c>
      <c r="H138" s="146">
        <v>68</v>
      </c>
      <c r="L138" s="142"/>
      <c r="M138" s="147"/>
      <c r="T138" s="148"/>
      <c r="AT138" s="144" t="s">
        <v>170</v>
      </c>
      <c r="AU138" s="144" t="s">
        <v>84</v>
      </c>
      <c r="AV138" s="12" t="s">
        <v>84</v>
      </c>
      <c r="AW138" s="12" t="s">
        <v>30</v>
      </c>
      <c r="AX138" s="12" t="s">
        <v>82</v>
      </c>
      <c r="AY138" s="144" t="s">
        <v>162</v>
      </c>
    </row>
    <row r="139" spans="2:65" s="1" customFormat="1" ht="24.15" customHeight="1">
      <c r="B139" s="128"/>
      <c r="C139" s="129" t="s">
        <v>175</v>
      </c>
      <c r="D139" s="129" t="s">
        <v>164</v>
      </c>
      <c r="E139" s="130" t="s">
        <v>701</v>
      </c>
      <c r="F139" s="131" t="s">
        <v>1102</v>
      </c>
      <c r="G139" s="132" t="s">
        <v>167</v>
      </c>
      <c r="H139" s="133">
        <v>68</v>
      </c>
      <c r="I139" s="134"/>
      <c r="J139" s="134">
        <f>ROUND(I139*H139,2)</f>
        <v>0</v>
      </c>
      <c r="K139" s="135"/>
      <c r="L139" s="28"/>
      <c r="M139" s="136" t="s">
        <v>1</v>
      </c>
      <c r="N139" s="137" t="s">
        <v>39</v>
      </c>
      <c r="O139" s="138">
        <v>8.3000000000000004E-2</v>
      </c>
      <c r="P139" s="138">
        <f>O139*H139</f>
        <v>5.6440000000000001</v>
      </c>
      <c r="Q139" s="138">
        <v>0.23</v>
      </c>
      <c r="R139" s="138">
        <f>Q139*H139</f>
        <v>15.64</v>
      </c>
      <c r="S139" s="138">
        <v>0</v>
      </c>
      <c r="T139" s="139">
        <f>S139*H139</f>
        <v>0</v>
      </c>
      <c r="AR139" s="140" t="s">
        <v>168</v>
      </c>
      <c r="AT139" s="140" t="s">
        <v>164</v>
      </c>
      <c r="AU139" s="140" t="s">
        <v>84</v>
      </c>
      <c r="AY139" s="16" t="s">
        <v>162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82</v>
      </c>
      <c r="BK139" s="141">
        <f>ROUND(I139*H139,2)</f>
        <v>0</v>
      </c>
      <c r="BL139" s="16" t="s">
        <v>168</v>
      </c>
      <c r="BM139" s="140" t="s">
        <v>1103</v>
      </c>
    </row>
    <row r="140" spans="2:65" s="12" customFormat="1">
      <c r="B140" s="142"/>
      <c r="D140" s="143" t="s">
        <v>170</v>
      </c>
      <c r="E140" s="144" t="s">
        <v>1</v>
      </c>
      <c r="F140" s="145" t="s">
        <v>1098</v>
      </c>
      <c r="H140" s="146">
        <v>68</v>
      </c>
      <c r="L140" s="142"/>
      <c r="M140" s="147"/>
      <c r="T140" s="148"/>
      <c r="AT140" s="144" t="s">
        <v>170</v>
      </c>
      <c r="AU140" s="144" t="s">
        <v>84</v>
      </c>
      <c r="AV140" s="12" t="s">
        <v>84</v>
      </c>
      <c r="AW140" s="12" t="s">
        <v>30</v>
      </c>
      <c r="AX140" s="12" t="s">
        <v>82</v>
      </c>
      <c r="AY140" s="144" t="s">
        <v>162</v>
      </c>
    </row>
    <row r="141" spans="2:65" s="11" customFormat="1" ht="22.75" customHeight="1">
      <c r="B141" s="117"/>
      <c r="D141" s="118" t="s">
        <v>73</v>
      </c>
      <c r="E141" s="126" t="s">
        <v>187</v>
      </c>
      <c r="F141" s="126" t="s">
        <v>1104</v>
      </c>
      <c r="J141" s="127">
        <f>BK141</f>
        <v>0</v>
      </c>
      <c r="L141" s="117"/>
      <c r="M141" s="121"/>
      <c r="P141" s="122">
        <f>SUM(P142:P147)</f>
        <v>36.538997999999999</v>
      </c>
      <c r="R141" s="122">
        <f>SUM(R142:R147)</f>
        <v>23.744598659999998</v>
      </c>
      <c r="T141" s="123">
        <f>SUM(T142:T147)</f>
        <v>0</v>
      </c>
      <c r="AR141" s="118" t="s">
        <v>82</v>
      </c>
      <c r="AT141" s="124" t="s">
        <v>73</v>
      </c>
      <c r="AU141" s="124" t="s">
        <v>82</v>
      </c>
      <c r="AY141" s="118" t="s">
        <v>162</v>
      </c>
      <c r="BK141" s="125">
        <f>SUM(BK142:BK147)</f>
        <v>0</v>
      </c>
    </row>
    <row r="142" spans="2:65" s="1" customFormat="1" ht="33" customHeight="1">
      <c r="B142" s="128"/>
      <c r="C142" s="129" t="s">
        <v>168</v>
      </c>
      <c r="D142" s="129" t="s">
        <v>164</v>
      </c>
      <c r="E142" s="130" t="s">
        <v>1105</v>
      </c>
      <c r="F142" s="131" t="s">
        <v>1106</v>
      </c>
      <c r="G142" s="132" t="s">
        <v>247</v>
      </c>
      <c r="H142" s="133">
        <v>10.199999999999999</v>
      </c>
      <c r="I142" s="134"/>
      <c r="J142" s="134">
        <f>ROUND(I142*H142,2)</f>
        <v>0</v>
      </c>
      <c r="K142" s="135"/>
      <c r="L142" s="28"/>
      <c r="M142" s="136" t="s">
        <v>1</v>
      </c>
      <c r="N142" s="137" t="s">
        <v>39</v>
      </c>
      <c r="O142" s="138">
        <v>2.3170000000000002</v>
      </c>
      <c r="P142" s="138">
        <f>O142*H142</f>
        <v>23.633400000000002</v>
      </c>
      <c r="Q142" s="138">
        <v>2.3010199999999998</v>
      </c>
      <c r="R142" s="138">
        <f>Q142*H142</f>
        <v>23.470403999999998</v>
      </c>
      <c r="S142" s="138">
        <v>0</v>
      </c>
      <c r="T142" s="139">
        <f>S142*H142</f>
        <v>0</v>
      </c>
      <c r="AR142" s="140" t="s">
        <v>168</v>
      </c>
      <c r="AT142" s="140" t="s">
        <v>164</v>
      </c>
      <c r="AU142" s="140" t="s">
        <v>84</v>
      </c>
      <c r="AY142" s="16" t="s">
        <v>162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82</v>
      </c>
      <c r="BK142" s="141">
        <f>ROUND(I142*H142,2)</f>
        <v>0</v>
      </c>
      <c r="BL142" s="16" t="s">
        <v>168</v>
      </c>
      <c r="BM142" s="140" t="s">
        <v>1107</v>
      </c>
    </row>
    <row r="143" spans="2:65" s="12" customFormat="1">
      <c r="B143" s="142"/>
      <c r="D143" s="143" t="s">
        <v>170</v>
      </c>
      <c r="E143" s="144" t="s">
        <v>1</v>
      </c>
      <c r="F143" s="145" t="s">
        <v>1108</v>
      </c>
      <c r="H143" s="146">
        <v>10.199999999999999</v>
      </c>
      <c r="L143" s="142"/>
      <c r="M143" s="147"/>
      <c r="T143" s="148"/>
      <c r="AT143" s="144" t="s">
        <v>170</v>
      </c>
      <c r="AU143" s="144" t="s">
        <v>84</v>
      </c>
      <c r="AV143" s="12" t="s">
        <v>84</v>
      </c>
      <c r="AW143" s="12" t="s">
        <v>30</v>
      </c>
      <c r="AX143" s="12" t="s">
        <v>82</v>
      </c>
      <c r="AY143" s="144" t="s">
        <v>162</v>
      </c>
    </row>
    <row r="144" spans="2:65" s="1" customFormat="1" ht="24.15" customHeight="1">
      <c r="B144" s="128"/>
      <c r="C144" s="129" t="s">
        <v>183</v>
      </c>
      <c r="D144" s="129" t="s">
        <v>164</v>
      </c>
      <c r="E144" s="130" t="s">
        <v>1109</v>
      </c>
      <c r="F144" s="131" t="s">
        <v>1110</v>
      </c>
      <c r="G144" s="132" t="s">
        <v>247</v>
      </c>
      <c r="H144" s="133">
        <v>10.199999999999999</v>
      </c>
      <c r="I144" s="134"/>
      <c r="J144" s="134">
        <f>ROUND(I144*H144,2)</f>
        <v>0</v>
      </c>
      <c r="K144" s="135"/>
      <c r="L144" s="28"/>
      <c r="M144" s="136" t="s">
        <v>1</v>
      </c>
      <c r="N144" s="137" t="s">
        <v>39</v>
      </c>
      <c r="O144" s="138">
        <v>0.67500000000000004</v>
      </c>
      <c r="P144" s="138">
        <f>O144*H144</f>
        <v>6.8849999999999998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168</v>
      </c>
      <c r="AT144" s="140" t="s">
        <v>164</v>
      </c>
      <c r="AU144" s="140" t="s">
        <v>84</v>
      </c>
      <c r="AY144" s="16" t="s">
        <v>162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82</v>
      </c>
      <c r="BK144" s="141">
        <f>ROUND(I144*H144,2)</f>
        <v>0</v>
      </c>
      <c r="BL144" s="16" t="s">
        <v>168</v>
      </c>
      <c r="BM144" s="140" t="s">
        <v>1111</v>
      </c>
    </row>
    <row r="145" spans="2:65" s="1" customFormat="1" ht="33" customHeight="1">
      <c r="B145" s="128"/>
      <c r="C145" s="129" t="s">
        <v>187</v>
      </c>
      <c r="D145" s="129" t="s">
        <v>164</v>
      </c>
      <c r="E145" s="130" t="s">
        <v>1112</v>
      </c>
      <c r="F145" s="131" t="s">
        <v>1113</v>
      </c>
      <c r="G145" s="132" t="s">
        <v>247</v>
      </c>
      <c r="H145" s="133">
        <v>10.199999999999999</v>
      </c>
      <c r="I145" s="134"/>
      <c r="J145" s="134">
        <f>ROUND(I145*H145,2)</f>
        <v>0</v>
      </c>
      <c r="K145" s="135"/>
      <c r="L145" s="28"/>
      <c r="M145" s="136" t="s">
        <v>1</v>
      </c>
      <c r="N145" s="137" t="s">
        <v>39</v>
      </c>
      <c r="O145" s="138">
        <v>0.20499999999999999</v>
      </c>
      <c r="P145" s="138">
        <f>O145*H145</f>
        <v>2.0909999999999997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168</v>
      </c>
      <c r="AT145" s="140" t="s">
        <v>164</v>
      </c>
      <c r="AU145" s="140" t="s">
        <v>84</v>
      </c>
      <c r="AY145" s="16" t="s">
        <v>162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82</v>
      </c>
      <c r="BK145" s="141">
        <f>ROUND(I145*H145,2)</f>
        <v>0</v>
      </c>
      <c r="BL145" s="16" t="s">
        <v>168</v>
      </c>
      <c r="BM145" s="140" t="s">
        <v>1114</v>
      </c>
    </row>
    <row r="146" spans="2:65" s="1" customFormat="1" ht="16.5" customHeight="1">
      <c r="B146" s="128"/>
      <c r="C146" s="129" t="s">
        <v>191</v>
      </c>
      <c r="D146" s="129" t="s">
        <v>164</v>
      </c>
      <c r="E146" s="130" t="s">
        <v>1115</v>
      </c>
      <c r="F146" s="131" t="s">
        <v>1116</v>
      </c>
      <c r="G146" s="132" t="s">
        <v>336</v>
      </c>
      <c r="H146" s="133">
        <v>0.25800000000000001</v>
      </c>
      <c r="I146" s="134"/>
      <c r="J146" s="134">
        <f>ROUND(I146*H146,2)</f>
        <v>0</v>
      </c>
      <c r="K146" s="135"/>
      <c r="L146" s="28"/>
      <c r="M146" s="136" t="s">
        <v>1</v>
      </c>
      <c r="N146" s="137" t="s">
        <v>39</v>
      </c>
      <c r="O146" s="138">
        <v>15.231</v>
      </c>
      <c r="P146" s="138">
        <f>O146*H146</f>
        <v>3.9295979999999999</v>
      </c>
      <c r="Q146" s="138">
        <v>1.06277</v>
      </c>
      <c r="R146" s="138">
        <f>Q146*H146</f>
        <v>0.27419465999999998</v>
      </c>
      <c r="S146" s="138">
        <v>0</v>
      </c>
      <c r="T146" s="139">
        <f>S146*H146</f>
        <v>0</v>
      </c>
      <c r="AR146" s="140" t="s">
        <v>168</v>
      </c>
      <c r="AT146" s="140" t="s">
        <v>164</v>
      </c>
      <c r="AU146" s="140" t="s">
        <v>84</v>
      </c>
      <c r="AY146" s="16" t="s">
        <v>162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82</v>
      </c>
      <c r="BK146" s="141">
        <f>ROUND(I146*H146,2)</f>
        <v>0</v>
      </c>
      <c r="BL146" s="16" t="s">
        <v>168</v>
      </c>
      <c r="BM146" s="140" t="s">
        <v>1117</v>
      </c>
    </row>
    <row r="147" spans="2:65" s="12" customFormat="1">
      <c r="B147" s="142"/>
      <c r="D147" s="143" t="s">
        <v>170</v>
      </c>
      <c r="E147" s="144" t="s">
        <v>1</v>
      </c>
      <c r="F147" s="145" t="s">
        <v>1118</v>
      </c>
      <c r="H147" s="146">
        <v>0.25800000000000001</v>
      </c>
      <c r="L147" s="142"/>
      <c r="M147" s="147"/>
      <c r="T147" s="148"/>
      <c r="AT147" s="144" t="s">
        <v>170</v>
      </c>
      <c r="AU147" s="144" t="s">
        <v>84</v>
      </c>
      <c r="AV147" s="12" t="s">
        <v>84</v>
      </c>
      <c r="AW147" s="12" t="s">
        <v>30</v>
      </c>
      <c r="AX147" s="12" t="s">
        <v>82</v>
      </c>
      <c r="AY147" s="144" t="s">
        <v>162</v>
      </c>
    </row>
    <row r="148" spans="2:65" s="11" customFormat="1" ht="22.75" customHeight="1">
      <c r="B148" s="117"/>
      <c r="D148" s="118" t="s">
        <v>73</v>
      </c>
      <c r="E148" s="126" t="s">
        <v>199</v>
      </c>
      <c r="F148" s="126" t="s">
        <v>324</v>
      </c>
      <c r="J148" s="127">
        <f>BK148</f>
        <v>0</v>
      </c>
      <c r="L148" s="117"/>
      <c r="M148" s="121"/>
      <c r="P148" s="122">
        <f>SUM(P149:P150)</f>
        <v>9.4520000000000017</v>
      </c>
      <c r="R148" s="122">
        <f>SUM(R149:R150)</f>
        <v>0</v>
      </c>
      <c r="T148" s="123">
        <f>SUM(T149:T150)</f>
        <v>0</v>
      </c>
      <c r="AR148" s="118" t="s">
        <v>82</v>
      </c>
      <c r="AT148" s="124" t="s">
        <v>73</v>
      </c>
      <c r="AU148" s="124" t="s">
        <v>82</v>
      </c>
      <c r="AY148" s="118" t="s">
        <v>162</v>
      </c>
      <c r="BK148" s="125">
        <f>SUM(BK149:BK150)</f>
        <v>0</v>
      </c>
    </row>
    <row r="149" spans="2:65" s="1" customFormat="1" ht="21.75" customHeight="1">
      <c r="B149" s="128"/>
      <c r="C149" s="129" t="s">
        <v>195</v>
      </c>
      <c r="D149" s="129" t="s">
        <v>164</v>
      </c>
      <c r="E149" s="130" t="s">
        <v>511</v>
      </c>
      <c r="F149" s="131" t="s">
        <v>512</v>
      </c>
      <c r="G149" s="132" t="s">
        <v>167</v>
      </c>
      <c r="H149" s="133">
        <v>68</v>
      </c>
      <c r="I149" s="134"/>
      <c r="J149" s="134">
        <f>ROUND(I149*H149,2)</f>
        <v>0</v>
      </c>
      <c r="K149" s="135"/>
      <c r="L149" s="28"/>
      <c r="M149" s="136" t="s">
        <v>1</v>
      </c>
      <c r="N149" s="137" t="s">
        <v>39</v>
      </c>
      <c r="O149" s="138">
        <v>0.13900000000000001</v>
      </c>
      <c r="P149" s="138">
        <f>O149*H149</f>
        <v>9.4520000000000017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168</v>
      </c>
      <c r="AT149" s="140" t="s">
        <v>164</v>
      </c>
      <c r="AU149" s="140" t="s">
        <v>84</v>
      </c>
      <c r="AY149" s="16" t="s">
        <v>162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82</v>
      </c>
      <c r="BK149" s="141">
        <f>ROUND(I149*H149,2)</f>
        <v>0</v>
      </c>
      <c r="BL149" s="16" t="s">
        <v>168</v>
      </c>
      <c r="BM149" s="140" t="s">
        <v>1119</v>
      </c>
    </row>
    <row r="150" spans="2:65" s="12" customFormat="1">
      <c r="B150" s="142"/>
      <c r="D150" s="143" t="s">
        <v>170</v>
      </c>
      <c r="E150" s="144" t="s">
        <v>1</v>
      </c>
      <c r="F150" s="145" t="s">
        <v>1098</v>
      </c>
      <c r="H150" s="146">
        <v>68</v>
      </c>
      <c r="L150" s="142"/>
      <c r="M150" s="147"/>
      <c r="T150" s="148"/>
      <c r="AT150" s="144" t="s">
        <v>170</v>
      </c>
      <c r="AU150" s="144" t="s">
        <v>84</v>
      </c>
      <c r="AV150" s="12" t="s">
        <v>84</v>
      </c>
      <c r="AW150" s="12" t="s">
        <v>30</v>
      </c>
      <c r="AX150" s="12" t="s">
        <v>82</v>
      </c>
      <c r="AY150" s="144" t="s">
        <v>162</v>
      </c>
    </row>
    <row r="151" spans="2:65" s="11" customFormat="1" ht="22.75" customHeight="1">
      <c r="B151" s="117"/>
      <c r="D151" s="118" t="s">
        <v>73</v>
      </c>
      <c r="E151" s="126" t="s">
        <v>514</v>
      </c>
      <c r="F151" s="126" t="s">
        <v>515</v>
      </c>
      <c r="J151" s="127">
        <f>BK151</f>
        <v>0</v>
      </c>
      <c r="L151" s="117"/>
      <c r="M151" s="121"/>
      <c r="P151" s="122">
        <f>P152</f>
        <v>5.1988199999999996</v>
      </c>
      <c r="R151" s="122">
        <f>R152</f>
        <v>0</v>
      </c>
      <c r="T151" s="123">
        <f>T152</f>
        <v>0</v>
      </c>
      <c r="AR151" s="118" t="s">
        <v>82</v>
      </c>
      <c r="AT151" s="124" t="s">
        <v>73</v>
      </c>
      <c r="AU151" s="124" t="s">
        <v>82</v>
      </c>
      <c r="AY151" s="118" t="s">
        <v>162</v>
      </c>
      <c r="BK151" s="125">
        <f>BK152</f>
        <v>0</v>
      </c>
    </row>
    <row r="152" spans="2:65" s="1" customFormat="1" ht="16.5" customHeight="1">
      <c r="B152" s="128"/>
      <c r="C152" s="129" t="s">
        <v>199</v>
      </c>
      <c r="D152" s="129" t="s">
        <v>164</v>
      </c>
      <c r="E152" s="130" t="s">
        <v>516</v>
      </c>
      <c r="F152" s="131" t="s">
        <v>517</v>
      </c>
      <c r="G152" s="132" t="s">
        <v>336</v>
      </c>
      <c r="H152" s="133">
        <v>39.384999999999998</v>
      </c>
      <c r="I152" s="134"/>
      <c r="J152" s="134">
        <f>ROUND(I152*H152,2)</f>
        <v>0</v>
      </c>
      <c r="K152" s="135"/>
      <c r="L152" s="28"/>
      <c r="M152" s="136" t="s">
        <v>1</v>
      </c>
      <c r="N152" s="137" t="s">
        <v>39</v>
      </c>
      <c r="O152" s="138">
        <v>0.13200000000000001</v>
      </c>
      <c r="P152" s="138">
        <f>O152*H152</f>
        <v>5.1988199999999996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168</v>
      </c>
      <c r="AT152" s="140" t="s">
        <v>164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1120</v>
      </c>
    </row>
    <row r="153" spans="2:65" s="11" customFormat="1" ht="25.9" customHeight="1">
      <c r="B153" s="117"/>
      <c r="D153" s="118" t="s">
        <v>73</v>
      </c>
      <c r="E153" s="119" t="s">
        <v>519</v>
      </c>
      <c r="F153" s="119" t="s">
        <v>520</v>
      </c>
      <c r="J153" s="120">
        <f>BK153</f>
        <v>0</v>
      </c>
      <c r="L153" s="117"/>
      <c r="M153" s="121"/>
      <c r="P153" s="122">
        <f>P154+P161+P169</f>
        <v>0</v>
      </c>
      <c r="R153" s="122">
        <f>R154+R161+R169</f>
        <v>2.8</v>
      </c>
      <c r="T153" s="123">
        <f>T154+T161+T169</f>
        <v>0</v>
      </c>
      <c r="AR153" s="118" t="s">
        <v>84</v>
      </c>
      <c r="AT153" s="124" t="s">
        <v>73</v>
      </c>
      <c r="AU153" s="124" t="s">
        <v>74</v>
      </c>
      <c r="AY153" s="118" t="s">
        <v>162</v>
      </c>
      <c r="BK153" s="125">
        <f>BK154+BK161+BK169</f>
        <v>0</v>
      </c>
    </row>
    <row r="154" spans="2:65" s="11" customFormat="1" ht="22.75" customHeight="1">
      <c r="B154" s="117"/>
      <c r="D154" s="118" t="s">
        <v>73</v>
      </c>
      <c r="E154" s="126" t="s">
        <v>521</v>
      </c>
      <c r="F154" s="126" t="s">
        <v>522</v>
      </c>
      <c r="J154" s="127">
        <f>BK154</f>
        <v>0</v>
      </c>
      <c r="L154" s="117"/>
      <c r="M154" s="121"/>
      <c r="P154" s="122">
        <f>SUM(P155:P160)</f>
        <v>0</v>
      </c>
      <c r="R154" s="122">
        <f>SUM(R155:R160)</f>
        <v>0</v>
      </c>
      <c r="T154" s="123">
        <f>SUM(T155:T160)</f>
        <v>0</v>
      </c>
      <c r="AR154" s="118" t="s">
        <v>84</v>
      </c>
      <c r="AT154" s="124" t="s">
        <v>73</v>
      </c>
      <c r="AU154" s="124" t="s">
        <v>82</v>
      </c>
      <c r="AY154" s="118" t="s">
        <v>162</v>
      </c>
      <c r="BK154" s="125">
        <f>SUM(BK155:BK160)</f>
        <v>0</v>
      </c>
    </row>
    <row r="155" spans="2:65" s="1" customFormat="1" ht="33" customHeight="1">
      <c r="B155" s="128"/>
      <c r="C155" s="129" t="s">
        <v>203</v>
      </c>
      <c r="D155" s="129" t="s">
        <v>164</v>
      </c>
      <c r="E155" s="130" t="s">
        <v>1121</v>
      </c>
      <c r="F155" s="131" t="s">
        <v>1122</v>
      </c>
      <c r="G155" s="132" t="s">
        <v>167</v>
      </c>
      <c r="H155" s="133">
        <v>68</v>
      </c>
      <c r="I155" s="134"/>
      <c r="J155" s="134">
        <f>ROUND(I155*H155,2)</f>
        <v>0</v>
      </c>
      <c r="K155" s="135"/>
      <c r="L155" s="28"/>
      <c r="M155" s="136" t="s">
        <v>1</v>
      </c>
      <c r="N155" s="137" t="s">
        <v>39</v>
      </c>
      <c r="O155" s="138">
        <v>0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228</v>
      </c>
      <c r="AT155" s="140" t="s">
        <v>164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228</v>
      </c>
      <c r="BM155" s="140" t="s">
        <v>1123</v>
      </c>
    </row>
    <row r="156" spans="2:65" s="12" customFormat="1">
      <c r="B156" s="142"/>
      <c r="D156" s="143" t="s">
        <v>170</v>
      </c>
      <c r="E156" s="144" t="s">
        <v>1</v>
      </c>
      <c r="F156" s="145" t="s">
        <v>1098</v>
      </c>
      <c r="H156" s="146">
        <v>68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30</v>
      </c>
      <c r="AX156" s="12" t="s">
        <v>82</v>
      </c>
      <c r="AY156" s="144" t="s">
        <v>162</v>
      </c>
    </row>
    <row r="157" spans="2:65" s="1" customFormat="1" ht="16.5" customHeight="1">
      <c r="B157" s="128"/>
      <c r="C157" s="129" t="s">
        <v>207</v>
      </c>
      <c r="D157" s="129" t="s">
        <v>164</v>
      </c>
      <c r="E157" s="130" t="s">
        <v>1124</v>
      </c>
      <c r="F157" s="131" t="s">
        <v>1125</v>
      </c>
      <c r="G157" s="132" t="s">
        <v>167</v>
      </c>
      <c r="H157" s="133">
        <v>68</v>
      </c>
      <c r="I157" s="134"/>
      <c r="J157" s="134">
        <f>ROUND(I157*H157,2)</f>
        <v>0</v>
      </c>
      <c r="K157" s="135"/>
      <c r="L157" s="28"/>
      <c r="M157" s="136" t="s">
        <v>1</v>
      </c>
      <c r="N157" s="137" t="s">
        <v>39</v>
      </c>
      <c r="O157" s="138">
        <v>0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228</v>
      </c>
      <c r="AT157" s="140" t="s">
        <v>164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228</v>
      </c>
      <c r="BM157" s="140" t="s">
        <v>1126</v>
      </c>
    </row>
    <row r="158" spans="2:65" s="12" customFormat="1">
      <c r="B158" s="142"/>
      <c r="D158" s="143" t="s">
        <v>170</v>
      </c>
      <c r="E158" s="144" t="s">
        <v>1</v>
      </c>
      <c r="F158" s="145" t="s">
        <v>1098</v>
      </c>
      <c r="H158" s="146">
        <v>68</v>
      </c>
      <c r="L158" s="142"/>
      <c r="M158" s="147"/>
      <c r="T158" s="148"/>
      <c r="AT158" s="144" t="s">
        <v>170</v>
      </c>
      <c r="AU158" s="144" t="s">
        <v>84</v>
      </c>
      <c r="AV158" s="12" t="s">
        <v>84</v>
      </c>
      <c r="AW158" s="12" t="s">
        <v>30</v>
      </c>
      <c r="AX158" s="12" t="s">
        <v>82</v>
      </c>
      <c r="AY158" s="144" t="s">
        <v>162</v>
      </c>
    </row>
    <row r="159" spans="2:65" s="1" customFormat="1" ht="16.5" customHeight="1">
      <c r="B159" s="128"/>
      <c r="C159" s="129" t="s">
        <v>8</v>
      </c>
      <c r="D159" s="129" t="s">
        <v>164</v>
      </c>
      <c r="E159" s="130" t="s">
        <v>942</v>
      </c>
      <c r="F159" s="131" t="s">
        <v>527</v>
      </c>
      <c r="G159" s="132" t="s">
        <v>385</v>
      </c>
      <c r="H159" s="133">
        <v>1</v>
      </c>
      <c r="I159" s="134"/>
      <c r="J159" s="134">
        <f>ROUND(I159*H159,2)</f>
        <v>0</v>
      </c>
      <c r="K159" s="135"/>
      <c r="L159" s="28"/>
      <c r="M159" s="136" t="s">
        <v>1</v>
      </c>
      <c r="N159" s="137" t="s">
        <v>39</v>
      </c>
      <c r="O159" s="138">
        <v>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228</v>
      </c>
      <c r="AT159" s="140" t="s">
        <v>164</v>
      </c>
      <c r="AU159" s="140" t="s">
        <v>84</v>
      </c>
      <c r="AY159" s="16" t="s">
        <v>162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82</v>
      </c>
      <c r="BK159" s="141">
        <f>ROUND(I159*H159,2)</f>
        <v>0</v>
      </c>
      <c r="BL159" s="16" t="s">
        <v>228</v>
      </c>
      <c r="BM159" s="140" t="s">
        <v>1127</v>
      </c>
    </row>
    <row r="160" spans="2:65" s="1" customFormat="1" ht="24.15" customHeight="1">
      <c r="B160" s="128"/>
      <c r="C160" s="129" t="s">
        <v>214</v>
      </c>
      <c r="D160" s="129" t="s">
        <v>164</v>
      </c>
      <c r="E160" s="130" t="s">
        <v>535</v>
      </c>
      <c r="F160" s="131" t="s">
        <v>536</v>
      </c>
      <c r="G160" s="132" t="s">
        <v>376</v>
      </c>
      <c r="H160" s="133"/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0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228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228</v>
      </c>
      <c r="BM160" s="140" t="s">
        <v>1128</v>
      </c>
    </row>
    <row r="161" spans="2:65" s="11" customFormat="1" ht="22.75" customHeight="1">
      <c r="B161" s="117"/>
      <c r="D161" s="118" t="s">
        <v>73</v>
      </c>
      <c r="E161" s="126" t="s">
        <v>733</v>
      </c>
      <c r="F161" s="126" t="s">
        <v>734</v>
      </c>
      <c r="J161" s="127">
        <f>BK161</f>
        <v>0</v>
      </c>
      <c r="L161" s="117"/>
      <c r="M161" s="121"/>
      <c r="P161" s="122">
        <f>SUM(P162:P168)</f>
        <v>0</v>
      </c>
      <c r="R161" s="122">
        <f>SUM(R162:R168)</f>
        <v>0</v>
      </c>
      <c r="T161" s="123">
        <f>SUM(T162:T168)</f>
        <v>0</v>
      </c>
      <c r="AR161" s="118" t="s">
        <v>84</v>
      </c>
      <c r="AT161" s="124" t="s">
        <v>73</v>
      </c>
      <c r="AU161" s="124" t="s">
        <v>82</v>
      </c>
      <c r="AY161" s="118" t="s">
        <v>162</v>
      </c>
      <c r="BK161" s="125">
        <f>SUM(BK162:BK168)</f>
        <v>0</v>
      </c>
    </row>
    <row r="162" spans="2:65" s="1" customFormat="1" ht="24.15" customHeight="1">
      <c r="B162" s="128"/>
      <c r="C162" s="129" t="s">
        <v>218</v>
      </c>
      <c r="D162" s="129" t="s">
        <v>164</v>
      </c>
      <c r="E162" s="130" t="s">
        <v>1129</v>
      </c>
      <c r="F162" s="131" t="s">
        <v>1130</v>
      </c>
      <c r="G162" s="132" t="s">
        <v>385</v>
      </c>
      <c r="H162" s="133">
        <v>1</v>
      </c>
      <c r="I162" s="134"/>
      <c r="J162" s="134">
        <f t="shared" ref="J162:J168" si="0">ROUND(I162*H162,2)</f>
        <v>0</v>
      </c>
      <c r="K162" s="135"/>
      <c r="L162" s="28"/>
      <c r="M162" s="136" t="s">
        <v>1</v>
      </c>
      <c r="N162" s="137" t="s">
        <v>39</v>
      </c>
      <c r="O162" s="138">
        <v>0</v>
      </c>
      <c r="P162" s="138">
        <f t="shared" ref="P162:P168" si="1">O162*H162</f>
        <v>0</v>
      </c>
      <c r="Q162" s="138">
        <v>0</v>
      </c>
      <c r="R162" s="138">
        <f t="shared" ref="R162:R168" si="2">Q162*H162</f>
        <v>0</v>
      </c>
      <c r="S162" s="138">
        <v>0</v>
      </c>
      <c r="T162" s="139">
        <f t="shared" ref="T162:T168" si="3">S162*H162</f>
        <v>0</v>
      </c>
      <c r="AR162" s="140" t="s">
        <v>228</v>
      </c>
      <c r="AT162" s="140" t="s">
        <v>164</v>
      </c>
      <c r="AU162" s="140" t="s">
        <v>84</v>
      </c>
      <c r="AY162" s="16" t="s">
        <v>162</v>
      </c>
      <c r="BE162" s="141">
        <f t="shared" ref="BE162:BE168" si="4">IF(N162="základní",J162,0)</f>
        <v>0</v>
      </c>
      <c r="BF162" s="141">
        <f t="shared" ref="BF162:BF168" si="5">IF(N162="snížená",J162,0)</f>
        <v>0</v>
      </c>
      <c r="BG162" s="141">
        <f t="shared" ref="BG162:BG168" si="6">IF(N162="zákl. přenesená",J162,0)</f>
        <v>0</v>
      </c>
      <c r="BH162" s="141">
        <f t="shared" ref="BH162:BH168" si="7">IF(N162="sníž. přenesená",J162,0)</f>
        <v>0</v>
      </c>
      <c r="BI162" s="141">
        <f t="shared" ref="BI162:BI168" si="8">IF(N162="nulová",J162,0)</f>
        <v>0</v>
      </c>
      <c r="BJ162" s="16" t="s">
        <v>82</v>
      </c>
      <c r="BK162" s="141">
        <f t="shared" ref="BK162:BK168" si="9">ROUND(I162*H162,2)</f>
        <v>0</v>
      </c>
      <c r="BL162" s="16" t="s">
        <v>228</v>
      </c>
      <c r="BM162" s="140" t="s">
        <v>1131</v>
      </c>
    </row>
    <row r="163" spans="2:65" s="1" customFormat="1" ht="24.15" customHeight="1">
      <c r="B163" s="128"/>
      <c r="C163" s="129" t="s">
        <v>223</v>
      </c>
      <c r="D163" s="129" t="s">
        <v>164</v>
      </c>
      <c r="E163" s="130" t="s">
        <v>1132</v>
      </c>
      <c r="F163" s="131" t="s">
        <v>1133</v>
      </c>
      <c r="G163" s="132" t="s">
        <v>385</v>
      </c>
      <c r="H163" s="133">
        <v>1</v>
      </c>
      <c r="I163" s="134"/>
      <c r="J163" s="134">
        <f t="shared" si="0"/>
        <v>0</v>
      </c>
      <c r="K163" s="135"/>
      <c r="L163" s="28"/>
      <c r="M163" s="136" t="s">
        <v>1</v>
      </c>
      <c r="N163" s="137" t="s">
        <v>39</v>
      </c>
      <c r="O163" s="138">
        <v>0</v>
      </c>
      <c r="P163" s="138">
        <f t="shared" si="1"/>
        <v>0</v>
      </c>
      <c r="Q163" s="138">
        <v>0</v>
      </c>
      <c r="R163" s="138">
        <f t="shared" si="2"/>
        <v>0</v>
      </c>
      <c r="S163" s="138">
        <v>0</v>
      </c>
      <c r="T163" s="139">
        <f t="shared" si="3"/>
        <v>0</v>
      </c>
      <c r="AR163" s="140" t="s">
        <v>228</v>
      </c>
      <c r="AT163" s="140" t="s">
        <v>164</v>
      </c>
      <c r="AU163" s="140" t="s">
        <v>84</v>
      </c>
      <c r="AY163" s="16" t="s">
        <v>162</v>
      </c>
      <c r="BE163" s="141">
        <f t="shared" si="4"/>
        <v>0</v>
      </c>
      <c r="BF163" s="141">
        <f t="shared" si="5"/>
        <v>0</v>
      </c>
      <c r="BG163" s="141">
        <f t="shared" si="6"/>
        <v>0</v>
      </c>
      <c r="BH163" s="141">
        <f t="shared" si="7"/>
        <v>0</v>
      </c>
      <c r="BI163" s="141">
        <f t="shared" si="8"/>
        <v>0</v>
      </c>
      <c r="BJ163" s="16" t="s">
        <v>82</v>
      </c>
      <c r="BK163" s="141">
        <f t="shared" si="9"/>
        <v>0</v>
      </c>
      <c r="BL163" s="16" t="s">
        <v>228</v>
      </c>
      <c r="BM163" s="140" t="s">
        <v>1134</v>
      </c>
    </row>
    <row r="164" spans="2:65" s="1" customFormat="1" ht="24.15" customHeight="1">
      <c r="B164" s="128"/>
      <c r="C164" s="129" t="s">
        <v>228</v>
      </c>
      <c r="D164" s="129" t="s">
        <v>164</v>
      </c>
      <c r="E164" s="130" t="s">
        <v>1135</v>
      </c>
      <c r="F164" s="131" t="s">
        <v>1136</v>
      </c>
      <c r="G164" s="132" t="s">
        <v>385</v>
      </c>
      <c r="H164" s="133">
        <v>2</v>
      </c>
      <c r="I164" s="134"/>
      <c r="J164" s="134">
        <f t="shared" si="0"/>
        <v>0</v>
      </c>
      <c r="K164" s="135"/>
      <c r="L164" s="28"/>
      <c r="M164" s="136" t="s">
        <v>1</v>
      </c>
      <c r="N164" s="137" t="s">
        <v>39</v>
      </c>
      <c r="O164" s="138">
        <v>0</v>
      </c>
      <c r="P164" s="138">
        <f t="shared" si="1"/>
        <v>0</v>
      </c>
      <c r="Q164" s="138">
        <v>0</v>
      </c>
      <c r="R164" s="138">
        <f t="shared" si="2"/>
        <v>0</v>
      </c>
      <c r="S164" s="138">
        <v>0</v>
      </c>
      <c r="T164" s="139">
        <f t="shared" si="3"/>
        <v>0</v>
      </c>
      <c r="AR164" s="140" t="s">
        <v>228</v>
      </c>
      <c r="AT164" s="140" t="s">
        <v>164</v>
      </c>
      <c r="AU164" s="140" t="s">
        <v>84</v>
      </c>
      <c r="AY164" s="16" t="s">
        <v>162</v>
      </c>
      <c r="BE164" s="141">
        <f t="shared" si="4"/>
        <v>0</v>
      </c>
      <c r="BF164" s="141">
        <f t="shared" si="5"/>
        <v>0</v>
      </c>
      <c r="BG164" s="141">
        <f t="shared" si="6"/>
        <v>0</v>
      </c>
      <c r="BH164" s="141">
        <f t="shared" si="7"/>
        <v>0</v>
      </c>
      <c r="BI164" s="141">
        <f t="shared" si="8"/>
        <v>0</v>
      </c>
      <c r="BJ164" s="16" t="s">
        <v>82</v>
      </c>
      <c r="BK164" s="141">
        <f t="shared" si="9"/>
        <v>0</v>
      </c>
      <c r="BL164" s="16" t="s">
        <v>228</v>
      </c>
      <c r="BM164" s="140" t="s">
        <v>1137</v>
      </c>
    </row>
    <row r="165" spans="2:65" s="1" customFormat="1" ht="24.15" customHeight="1">
      <c r="B165" s="128"/>
      <c r="C165" s="129" t="s">
        <v>233</v>
      </c>
      <c r="D165" s="129" t="s">
        <v>164</v>
      </c>
      <c r="E165" s="130" t="s">
        <v>1138</v>
      </c>
      <c r="F165" s="131" t="s">
        <v>1139</v>
      </c>
      <c r="G165" s="132" t="s">
        <v>385</v>
      </c>
      <c r="H165" s="133">
        <v>1</v>
      </c>
      <c r="I165" s="134"/>
      <c r="J165" s="134">
        <f t="shared" si="0"/>
        <v>0</v>
      </c>
      <c r="K165" s="135"/>
      <c r="L165" s="28"/>
      <c r="M165" s="136" t="s">
        <v>1</v>
      </c>
      <c r="N165" s="137" t="s">
        <v>39</v>
      </c>
      <c r="O165" s="138">
        <v>0</v>
      </c>
      <c r="P165" s="138">
        <f t="shared" si="1"/>
        <v>0</v>
      </c>
      <c r="Q165" s="138">
        <v>0</v>
      </c>
      <c r="R165" s="138">
        <f t="shared" si="2"/>
        <v>0</v>
      </c>
      <c r="S165" s="138">
        <v>0</v>
      </c>
      <c r="T165" s="139">
        <f t="shared" si="3"/>
        <v>0</v>
      </c>
      <c r="AR165" s="140" t="s">
        <v>228</v>
      </c>
      <c r="AT165" s="140" t="s">
        <v>164</v>
      </c>
      <c r="AU165" s="140" t="s">
        <v>84</v>
      </c>
      <c r="AY165" s="16" t="s">
        <v>162</v>
      </c>
      <c r="BE165" s="141">
        <f t="shared" si="4"/>
        <v>0</v>
      </c>
      <c r="BF165" s="141">
        <f t="shared" si="5"/>
        <v>0</v>
      </c>
      <c r="BG165" s="141">
        <f t="shared" si="6"/>
        <v>0</v>
      </c>
      <c r="BH165" s="141">
        <f t="shared" si="7"/>
        <v>0</v>
      </c>
      <c r="BI165" s="141">
        <f t="shared" si="8"/>
        <v>0</v>
      </c>
      <c r="BJ165" s="16" t="s">
        <v>82</v>
      </c>
      <c r="BK165" s="141">
        <f t="shared" si="9"/>
        <v>0</v>
      </c>
      <c r="BL165" s="16" t="s">
        <v>228</v>
      </c>
      <c r="BM165" s="140" t="s">
        <v>1140</v>
      </c>
    </row>
    <row r="166" spans="2:65" s="1" customFormat="1" ht="24.15" customHeight="1">
      <c r="B166" s="128"/>
      <c r="C166" s="129" t="s">
        <v>239</v>
      </c>
      <c r="D166" s="129" t="s">
        <v>164</v>
      </c>
      <c r="E166" s="130" t="s">
        <v>738</v>
      </c>
      <c r="F166" s="131" t="s">
        <v>739</v>
      </c>
      <c r="G166" s="132" t="s">
        <v>548</v>
      </c>
      <c r="H166" s="133">
        <v>1</v>
      </c>
      <c r="I166" s="134"/>
      <c r="J166" s="134">
        <f t="shared" si="0"/>
        <v>0</v>
      </c>
      <c r="K166" s="135"/>
      <c r="L166" s="28"/>
      <c r="M166" s="136" t="s">
        <v>1</v>
      </c>
      <c r="N166" s="137" t="s">
        <v>39</v>
      </c>
      <c r="O166" s="138">
        <v>0</v>
      </c>
      <c r="P166" s="138">
        <f t="shared" si="1"/>
        <v>0</v>
      </c>
      <c r="Q166" s="138">
        <v>0</v>
      </c>
      <c r="R166" s="138">
        <f t="shared" si="2"/>
        <v>0</v>
      </c>
      <c r="S166" s="138">
        <v>0</v>
      </c>
      <c r="T166" s="139">
        <f t="shared" si="3"/>
        <v>0</v>
      </c>
      <c r="AR166" s="140" t="s">
        <v>228</v>
      </c>
      <c r="AT166" s="140" t="s">
        <v>164</v>
      </c>
      <c r="AU166" s="140" t="s">
        <v>84</v>
      </c>
      <c r="AY166" s="16" t="s">
        <v>162</v>
      </c>
      <c r="BE166" s="141">
        <f t="shared" si="4"/>
        <v>0</v>
      </c>
      <c r="BF166" s="141">
        <f t="shared" si="5"/>
        <v>0</v>
      </c>
      <c r="BG166" s="141">
        <f t="shared" si="6"/>
        <v>0</v>
      </c>
      <c r="BH166" s="141">
        <f t="shared" si="7"/>
        <v>0</v>
      </c>
      <c r="BI166" s="141">
        <f t="shared" si="8"/>
        <v>0</v>
      </c>
      <c r="BJ166" s="16" t="s">
        <v>82</v>
      </c>
      <c r="BK166" s="141">
        <f t="shared" si="9"/>
        <v>0</v>
      </c>
      <c r="BL166" s="16" t="s">
        <v>228</v>
      </c>
      <c r="BM166" s="140" t="s">
        <v>1141</v>
      </c>
    </row>
    <row r="167" spans="2:65" s="1" customFormat="1" ht="16.5" customHeight="1">
      <c r="B167" s="128"/>
      <c r="C167" s="129" t="s">
        <v>244</v>
      </c>
      <c r="D167" s="129" t="s">
        <v>164</v>
      </c>
      <c r="E167" s="130" t="s">
        <v>1142</v>
      </c>
      <c r="F167" s="131" t="s">
        <v>1143</v>
      </c>
      <c r="G167" s="132" t="s">
        <v>385</v>
      </c>
      <c r="H167" s="133">
        <v>1</v>
      </c>
      <c r="I167" s="134"/>
      <c r="J167" s="134">
        <f t="shared" si="0"/>
        <v>0</v>
      </c>
      <c r="K167" s="135"/>
      <c r="L167" s="28"/>
      <c r="M167" s="136" t="s">
        <v>1</v>
      </c>
      <c r="N167" s="137" t="s">
        <v>39</v>
      </c>
      <c r="O167" s="138">
        <v>0</v>
      </c>
      <c r="P167" s="138">
        <f t="shared" si="1"/>
        <v>0</v>
      </c>
      <c r="Q167" s="138">
        <v>0</v>
      </c>
      <c r="R167" s="138">
        <f t="shared" si="2"/>
        <v>0</v>
      </c>
      <c r="S167" s="138">
        <v>0</v>
      </c>
      <c r="T167" s="139">
        <f t="shared" si="3"/>
        <v>0</v>
      </c>
      <c r="AR167" s="140" t="s">
        <v>228</v>
      </c>
      <c r="AT167" s="140" t="s">
        <v>164</v>
      </c>
      <c r="AU167" s="140" t="s">
        <v>84</v>
      </c>
      <c r="AY167" s="16" t="s">
        <v>162</v>
      </c>
      <c r="BE167" s="141">
        <f t="shared" si="4"/>
        <v>0</v>
      </c>
      <c r="BF167" s="141">
        <f t="shared" si="5"/>
        <v>0</v>
      </c>
      <c r="BG167" s="141">
        <f t="shared" si="6"/>
        <v>0</v>
      </c>
      <c r="BH167" s="141">
        <f t="shared" si="7"/>
        <v>0</v>
      </c>
      <c r="BI167" s="141">
        <f t="shared" si="8"/>
        <v>0</v>
      </c>
      <c r="BJ167" s="16" t="s">
        <v>82</v>
      </c>
      <c r="BK167" s="141">
        <f t="shared" si="9"/>
        <v>0</v>
      </c>
      <c r="BL167" s="16" t="s">
        <v>228</v>
      </c>
      <c r="BM167" s="140" t="s">
        <v>1144</v>
      </c>
    </row>
    <row r="168" spans="2:65" s="1" customFormat="1" ht="16.5" customHeight="1">
      <c r="B168" s="128"/>
      <c r="C168" s="129" t="s">
        <v>253</v>
      </c>
      <c r="D168" s="129" t="s">
        <v>164</v>
      </c>
      <c r="E168" s="130" t="s">
        <v>741</v>
      </c>
      <c r="F168" s="131" t="s">
        <v>742</v>
      </c>
      <c r="G168" s="132" t="s">
        <v>385</v>
      </c>
      <c r="H168" s="133">
        <v>1</v>
      </c>
      <c r="I168" s="134"/>
      <c r="J168" s="134">
        <f t="shared" si="0"/>
        <v>0</v>
      </c>
      <c r="K168" s="135"/>
      <c r="L168" s="28"/>
      <c r="M168" s="136" t="s">
        <v>1</v>
      </c>
      <c r="N168" s="137" t="s">
        <v>39</v>
      </c>
      <c r="O168" s="138">
        <v>0</v>
      </c>
      <c r="P168" s="138">
        <f t="shared" si="1"/>
        <v>0</v>
      </c>
      <c r="Q168" s="138">
        <v>0</v>
      </c>
      <c r="R168" s="138">
        <f t="shared" si="2"/>
        <v>0</v>
      </c>
      <c r="S168" s="138">
        <v>0</v>
      </c>
      <c r="T168" s="139">
        <f t="shared" si="3"/>
        <v>0</v>
      </c>
      <c r="AR168" s="140" t="s">
        <v>228</v>
      </c>
      <c r="AT168" s="140" t="s">
        <v>164</v>
      </c>
      <c r="AU168" s="140" t="s">
        <v>84</v>
      </c>
      <c r="AY168" s="16" t="s">
        <v>162</v>
      </c>
      <c r="BE168" s="141">
        <f t="shared" si="4"/>
        <v>0</v>
      </c>
      <c r="BF168" s="141">
        <f t="shared" si="5"/>
        <v>0</v>
      </c>
      <c r="BG168" s="141">
        <f t="shared" si="6"/>
        <v>0</v>
      </c>
      <c r="BH168" s="141">
        <f t="shared" si="7"/>
        <v>0</v>
      </c>
      <c r="BI168" s="141">
        <f t="shared" si="8"/>
        <v>0</v>
      </c>
      <c r="BJ168" s="16" t="s">
        <v>82</v>
      </c>
      <c r="BK168" s="141">
        <f t="shared" si="9"/>
        <v>0</v>
      </c>
      <c r="BL168" s="16" t="s">
        <v>228</v>
      </c>
      <c r="BM168" s="140" t="s">
        <v>1145</v>
      </c>
    </row>
    <row r="169" spans="2:65" s="11" customFormat="1" ht="22.75" customHeight="1">
      <c r="B169" s="117"/>
      <c r="D169" s="118" t="s">
        <v>73</v>
      </c>
      <c r="E169" s="126" t="s">
        <v>544</v>
      </c>
      <c r="F169" s="126" t="s">
        <v>545</v>
      </c>
      <c r="J169" s="127">
        <f>BK169</f>
        <v>0</v>
      </c>
      <c r="L169" s="117"/>
      <c r="M169" s="121"/>
      <c r="P169" s="122">
        <f>SUM(P170:P174)</f>
        <v>0</v>
      </c>
      <c r="R169" s="122">
        <f>SUM(R170:R174)</f>
        <v>2.8</v>
      </c>
      <c r="T169" s="123">
        <f>SUM(T170:T174)</f>
        <v>0</v>
      </c>
      <c r="AR169" s="118" t="s">
        <v>84</v>
      </c>
      <c r="AT169" s="124" t="s">
        <v>73</v>
      </c>
      <c r="AU169" s="124" t="s">
        <v>82</v>
      </c>
      <c r="AY169" s="118" t="s">
        <v>162</v>
      </c>
      <c r="BK169" s="125">
        <f>SUM(BK170:BK174)</f>
        <v>0</v>
      </c>
    </row>
    <row r="170" spans="2:65" s="1" customFormat="1" ht="24.15" customHeight="1">
      <c r="B170" s="128"/>
      <c r="C170" s="129" t="s">
        <v>7</v>
      </c>
      <c r="D170" s="129" t="s">
        <v>164</v>
      </c>
      <c r="E170" s="130" t="s">
        <v>1039</v>
      </c>
      <c r="F170" s="131" t="s">
        <v>1040</v>
      </c>
      <c r="G170" s="132" t="s">
        <v>548</v>
      </c>
      <c r="H170" s="133">
        <v>4</v>
      </c>
      <c r="I170" s="134"/>
      <c r="J170" s="134">
        <f>ROUND(I170*H170,2)</f>
        <v>0</v>
      </c>
      <c r="K170" s="135"/>
      <c r="L170" s="28"/>
      <c r="M170" s="136" t="s">
        <v>1</v>
      </c>
      <c r="N170" s="137" t="s">
        <v>39</v>
      </c>
      <c r="O170" s="138">
        <v>0</v>
      </c>
      <c r="P170" s="138">
        <f>O170*H170</f>
        <v>0</v>
      </c>
      <c r="Q170" s="138">
        <v>0.5</v>
      </c>
      <c r="R170" s="138">
        <f>Q170*H170</f>
        <v>2</v>
      </c>
      <c r="S170" s="138">
        <v>0</v>
      </c>
      <c r="T170" s="139">
        <f>S170*H170</f>
        <v>0</v>
      </c>
      <c r="AR170" s="140" t="s">
        <v>228</v>
      </c>
      <c r="AT170" s="140" t="s">
        <v>164</v>
      </c>
      <c r="AU170" s="140" t="s">
        <v>84</v>
      </c>
      <c r="AY170" s="16" t="s">
        <v>162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82</v>
      </c>
      <c r="BK170" s="141">
        <f>ROUND(I170*H170,2)</f>
        <v>0</v>
      </c>
      <c r="BL170" s="16" t="s">
        <v>228</v>
      </c>
      <c r="BM170" s="140" t="s">
        <v>1146</v>
      </c>
    </row>
    <row r="171" spans="2:65" s="1" customFormat="1" ht="33" customHeight="1">
      <c r="B171" s="128"/>
      <c r="C171" s="129" t="s">
        <v>266</v>
      </c>
      <c r="D171" s="129" t="s">
        <v>164</v>
      </c>
      <c r="E171" s="130" t="s">
        <v>1042</v>
      </c>
      <c r="F171" s="131" t="s">
        <v>1043</v>
      </c>
      <c r="G171" s="132" t="s">
        <v>548</v>
      </c>
      <c r="H171" s="133">
        <v>3</v>
      </c>
      <c r="I171" s="134"/>
      <c r="J171" s="134">
        <f>ROUND(I171*H171,2)</f>
        <v>0</v>
      </c>
      <c r="K171" s="135"/>
      <c r="L171" s="28"/>
      <c r="M171" s="136" t="s">
        <v>1</v>
      </c>
      <c r="N171" s="137" t="s">
        <v>39</v>
      </c>
      <c r="O171" s="138">
        <v>0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228</v>
      </c>
      <c r="AT171" s="140" t="s">
        <v>164</v>
      </c>
      <c r="AU171" s="140" t="s">
        <v>84</v>
      </c>
      <c r="AY171" s="16" t="s">
        <v>162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82</v>
      </c>
      <c r="BK171" s="141">
        <f>ROUND(I171*H171,2)</f>
        <v>0</v>
      </c>
      <c r="BL171" s="16" t="s">
        <v>228</v>
      </c>
      <c r="BM171" s="140" t="s">
        <v>1147</v>
      </c>
    </row>
    <row r="172" spans="2:65" s="1" customFormat="1" ht="24.15" customHeight="1">
      <c r="B172" s="128"/>
      <c r="C172" s="129" t="s">
        <v>270</v>
      </c>
      <c r="D172" s="129" t="s">
        <v>164</v>
      </c>
      <c r="E172" s="130" t="s">
        <v>1148</v>
      </c>
      <c r="F172" s="131" t="s">
        <v>1149</v>
      </c>
      <c r="G172" s="132" t="s">
        <v>548</v>
      </c>
      <c r="H172" s="133">
        <v>1</v>
      </c>
      <c r="I172" s="134"/>
      <c r="J172" s="134">
        <f>ROUND(I172*H172,2)</f>
        <v>0</v>
      </c>
      <c r="K172" s="135"/>
      <c r="L172" s="28"/>
      <c r="M172" s="136" t="s">
        <v>1</v>
      </c>
      <c r="N172" s="137" t="s">
        <v>39</v>
      </c>
      <c r="O172" s="138">
        <v>0</v>
      </c>
      <c r="P172" s="138">
        <f>O172*H172</f>
        <v>0</v>
      </c>
      <c r="Q172" s="138">
        <v>0.8</v>
      </c>
      <c r="R172" s="138">
        <f>Q172*H172</f>
        <v>0.8</v>
      </c>
      <c r="S172" s="138">
        <v>0</v>
      </c>
      <c r="T172" s="139">
        <f>S172*H172</f>
        <v>0</v>
      </c>
      <c r="AR172" s="140" t="s">
        <v>228</v>
      </c>
      <c r="AT172" s="140" t="s">
        <v>164</v>
      </c>
      <c r="AU172" s="140" t="s">
        <v>84</v>
      </c>
      <c r="AY172" s="16" t="s">
        <v>162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82</v>
      </c>
      <c r="BK172" s="141">
        <f>ROUND(I172*H172,2)</f>
        <v>0</v>
      </c>
      <c r="BL172" s="16" t="s">
        <v>228</v>
      </c>
      <c r="BM172" s="140" t="s">
        <v>1150</v>
      </c>
    </row>
    <row r="173" spans="2:65" s="1" customFormat="1" ht="24.15" customHeight="1">
      <c r="B173" s="128"/>
      <c r="C173" s="129" t="s">
        <v>274</v>
      </c>
      <c r="D173" s="129" t="s">
        <v>164</v>
      </c>
      <c r="E173" s="130" t="s">
        <v>622</v>
      </c>
      <c r="F173" s="131" t="s">
        <v>744</v>
      </c>
      <c r="G173" s="132" t="s">
        <v>548</v>
      </c>
      <c r="H173" s="133">
        <v>1</v>
      </c>
      <c r="I173" s="134"/>
      <c r="J173" s="134">
        <f>ROUND(I173*H173,2)</f>
        <v>0</v>
      </c>
      <c r="K173" s="135"/>
      <c r="L173" s="28"/>
      <c r="M173" s="136" t="s">
        <v>1</v>
      </c>
      <c r="N173" s="137" t="s">
        <v>39</v>
      </c>
      <c r="O173" s="138">
        <v>0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228</v>
      </c>
      <c r="AT173" s="140" t="s">
        <v>164</v>
      </c>
      <c r="AU173" s="140" t="s">
        <v>84</v>
      </c>
      <c r="AY173" s="16" t="s">
        <v>162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82</v>
      </c>
      <c r="BK173" s="141">
        <f>ROUND(I173*H173,2)</f>
        <v>0</v>
      </c>
      <c r="BL173" s="16" t="s">
        <v>228</v>
      </c>
      <c r="BM173" s="140" t="s">
        <v>1151</v>
      </c>
    </row>
    <row r="174" spans="2:65" s="1" customFormat="1" ht="16.5" customHeight="1">
      <c r="B174" s="128"/>
      <c r="C174" s="129" t="s">
        <v>278</v>
      </c>
      <c r="D174" s="129" t="s">
        <v>164</v>
      </c>
      <c r="E174" s="130" t="s">
        <v>550</v>
      </c>
      <c r="F174" s="131" t="s">
        <v>551</v>
      </c>
      <c r="G174" s="132" t="s">
        <v>548</v>
      </c>
      <c r="H174" s="133">
        <v>1</v>
      </c>
      <c r="I174" s="134"/>
      <c r="J174" s="134">
        <f>ROUND(I174*H174,2)</f>
        <v>0</v>
      </c>
      <c r="K174" s="135"/>
      <c r="L174" s="28"/>
      <c r="M174" s="136" t="s">
        <v>1</v>
      </c>
      <c r="N174" s="137" t="s">
        <v>39</v>
      </c>
      <c r="O174" s="138">
        <v>0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228</v>
      </c>
      <c r="AT174" s="140" t="s">
        <v>164</v>
      </c>
      <c r="AU174" s="140" t="s">
        <v>84</v>
      </c>
      <c r="AY174" s="16" t="s">
        <v>162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82</v>
      </c>
      <c r="BK174" s="141">
        <f>ROUND(I174*H174,2)</f>
        <v>0</v>
      </c>
      <c r="BL174" s="16" t="s">
        <v>228</v>
      </c>
      <c r="BM174" s="140" t="s">
        <v>1152</v>
      </c>
    </row>
    <row r="175" spans="2:65" s="11" customFormat="1" ht="25.9" customHeight="1">
      <c r="B175" s="117"/>
      <c r="D175" s="118" t="s">
        <v>73</v>
      </c>
      <c r="E175" s="119" t="s">
        <v>362</v>
      </c>
      <c r="F175" s="119" t="s">
        <v>363</v>
      </c>
      <c r="J175" s="120">
        <f>BK175</f>
        <v>0</v>
      </c>
      <c r="L175" s="117"/>
      <c r="M175" s="121"/>
      <c r="P175" s="122">
        <f>P176+P178+P180+P182</f>
        <v>0</v>
      </c>
      <c r="R175" s="122">
        <f>R176+R178+R180+R182</f>
        <v>0</v>
      </c>
      <c r="T175" s="123">
        <f>T176+T178+T180+T182</f>
        <v>0</v>
      </c>
      <c r="AR175" s="118" t="s">
        <v>183</v>
      </c>
      <c r="AT175" s="124" t="s">
        <v>73</v>
      </c>
      <c r="AU175" s="124" t="s">
        <v>74</v>
      </c>
      <c r="AY175" s="118" t="s">
        <v>162</v>
      </c>
      <c r="BK175" s="125">
        <f>BK176+BK178+BK180+BK182</f>
        <v>0</v>
      </c>
    </row>
    <row r="176" spans="2:65" s="11" customFormat="1" ht="22.75" customHeight="1">
      <c r="B176" s="117"/>
      <c r="D176" s="118" t="s">
        <v>73</v>
      </c>
      <c r="E176" s="126" t="s">
        <v>364</v>
      </c>
      <c r="F176" s="126" t="s">
        <v>365</v>
      </c>
      <c r="J176" s="127">
        <f>BK176</f>
        <v>0</v>
      </c>
      <c r="L176" s="117"/>
      <c r="M176" s="121"/>
      <c r="P176" s="122">
        <f>P177</f>
        <v>0</v>
      </c>
      <c r="R176" s="122">
        <f>R177</f>
        <v>0</v>
      </c>
      <c r="T176" s="123">
        <f>T177</f>
        <v>0</v>
      </c>
      <c r="AR176" s="118" t="s">
        <v>183</v>
      </c>
      <c r="AT176" s="124" t="s">
        <v>73</v>
      </c>
      <c r="AU176" s="124" t="s">
        <v>82</v>
      </c>
      <c r="AY176" s="118" t="s">
        <v>162</v>
      </c>
      <c r="BK176" s="125">
        <f>BK177</f>
        <v>0</v>
      </c>
    </row>
    <row r="177" spans="2:65" s="1" customFormat="1" ht="21.75" customHeight="1">
      <c r="B177" s="128"/>
      <c r="C177" s="129" t="s">
        <v>282</v>
      </c>
      <c r="D177" s="129" t="s">
        <v>164</v>
      </c>
      <c r="E177" s="130" t="s">
        <v>367</v>
      </c>
      <c r="F177" s="131" t="s">
        <v>368</v>
      </c>
      <c r="G177" s="132" t="s">
        <v>369</v>
      </c>
      <c r="H177" s="133">
        <v>16</v>
      </c>
      <c r="I177" s="134"/>
      <c r="J177" s="134">
        <f>ROUND(I177*H177,2)</f>
        <v>0</v>
      </c>
      <c r="K177" s="135"/>
      <c r="L177" s="28"/>
      <c r="M177" s="136" t="s">
        <v>1</v>
      </c>
      <c r="N177" s="137" t="s">
        <v>39</v>
      </c>
      <c r="O177" s="138">
        <v>0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370</v>
      </c>
      <c r="AT177" s="140" t="s">
        <v>164</v>
      </c>
      <c r="AU177" s="140" t="s">
        <v>84</v>
      </c>
      <c r="AY177" s="16" t="s">
        <v>162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82</v>
      </c>
      <c r="BK177" s="141">
        <f>ROUND(I177*H177,2)</f>
        <v>0</v>
      </c>
      <c r="BL177" s="16" t="s">
        <v>370</v>
      </c>
      <c r="BM177" s="140" t="s">
        <v>1153</v>
      </c>
    </row>
    <row r="178" spans="2:65" s="11" customFormat="1" ht="22.75" customHeight="1">
      <c r="B178" s="117"/>
      <c r="D178" s="118" t="s">
        <v>73</v>
      </c>
      <c r="E178" s="126" t="s">
        <v>372</v>
      </c>
      <c r="F178" s="126" t="s">
        <v>373</v>
      </c>
      <c r="J178" s="127">
        <f>BK178</f>
        <v>0</v>
      </c>
      <c r="L178" s="117"/>
      <c r="M178" s="121"/>
      <c r="P178" s="122">
        <f>P179</f>
        <v>0</v>
      </c>
      <c r="R178" s="122">
        <f>R179</f>
        <v>0</v>
      </c>
      <c r="T178" s="123">
        <f>T179</f>
        <v>0</v>
      </c>
      <c r="AR178" s="118" t="s">
        <v>183</v>
      </c>
      <c r="AT178" s="124" t="s">
        <v>73</v>
      </c>
      <c r="AU178" s="124" t="s">
        <v>82</v>
      </c>
      <c r="AY178" s="118" t="s">
        <v>162</v>
      </c>
      <c r="BK178" s="125">
        <f>BK179</f>
        <v>0</v>
      </c>
    </row>
    <row r="179" spans="2:65" s="1" customFormat="1" ht="16.5" customHeight="1">
      <c r="B179" s="128"/>
      <c r="C179" s="129" t="s">
        <v>286</v>
      </c>
      <c r="D179" s="129" t="s">
        <v>164</v>
      </c>
      <c r="E179" s="130" t="s">
        <v>375</v>
      </c>
      <c r="F179" s="131" t="s">
        <v>373</v>
      </c>
      <c r="G179" s="132" t="s">
        <v>376</v>
      </c>
      <c r="H179" s="133"/>
      <c r="I179" s="134"/>
      <c r="J179" s="134">
        <f>ROUND(I179*H179,2)</f>
        <v>0</v>
      </c>
      <c r="K179" s="135"/>
      <c r="L179" s="28"/>
      <c r="M179" s="136" t="s">
        <v>1</v>
      </c>
      <c r="N179" s="137" t="s">
        <v>39</v>
      </c>
      <c r="O179" s="138">
        <v>0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370</v>
      </c>
      <c r="AT179" s="140" t="s">
        <v>164</v>
      </c>
      <c r="AU179" s="140" t="s">
        <v>84</v>
      </c>
      <c r="AY179" s="16" t="s">
        <v>162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82</v>
      </c>
      <c r="BK179" s="141">
        <f>ROUND(I179*H179,2)</f>
        <v>0</v>
      </c>
      <c r="BL179" s="16" t="s">
        <v>370</v>
      </c>
      <c r="BM179" s="140" t="s">
        <v>1154</v>
      </c>
    </row>
    <row r="180" spans="2:65" s="11" customFormat="1" ht="22.75" customHeight="1">
      <c r="B180" s="117"/>
      <c r="D180" s="118" t="s">
        <v>73</v>
      </c>
      <c r="E180" s="126" t="s">
        <v>391</v>
      </c>
      <c r="F180" s="126" t="s">
        <v>392</v>
      </c>
      <c r="J180" s="127">
        <f>BK180</f>
        <v>0</v>
      </c>
      <c r="L180" s="117"/>
      <c r="M180" s="121"/>
      <c r="P180" s="122">
        <f>P181</f>
        <v>0</v>
      </c>
      <c r="R180" s="122">
        <f>R181</f>
        <v>0</v>
      </c>
      <c r="T180" s="123">
        <f>T181</f>
        <v>0</v>
      </c>
      <c r="AR180" s="118" t="s">
        <v>183</v>
      </c>
      <c r="AT180" s="124" t="s">
        <v>73</v>
      </c>
      <c r="AU180" s="124" t="s">
        <v>82</v>
      </c>
      <c r="AY180" s="118" t="s">
        <v>162</v>
      </c>
      <c r="BK180" s="125">
        <f>BK181</f>
        <v>0</v>
      </c>
    </row>
    <row r="181" spans="2:65" s="1" customFormat="1" ht="16.5" customHeight="1">
      <c r="B181" s="128"/>
      <c r="C181" s="129" t="s">
        <v>291</v>
      </c>
      <c r="D181" s="129" t="s">
        <v>164</v>
      </c>
      <c r="E181" s="130" t="s">
        <v>394</v>
      </c>
      <c r="F181" s="131" t="s">
        <v>392</v>
      </c>
      <c r="G181" s="132" t="s">
        <v>376</v>
      </c>
      <c r="H181" s="133"/>
      <c r="I181" s="134"/>
      <c r="J181" s="134">
        <f>ROUND(I181*H181,2)</f>
        <v>0</v>
      </c>
      <c r="K181" s="135"/>
      <c r="L181" s="28"/>
      <c r="M181" s="136" t="s">
        <v>1</v>
      </c>
      <c r="N181" s="137" t="s">
        <v>39</v>
      </c>
      <c r="O181" s="138">
        <v>0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370</v>
      </c>
      <c r="AT181" s="140" t="s">
        <v>164</v>
      </c>
      <c r="AU181" s="140" t="s">
        <v>84</v>
      </c>
      <c r="AY181" s="16" t="s">
        <v>162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82</v>
      </c>
      <c r="BK181" s="141">
        <f>ROUND(I181*H181,2)</f>
        <v>0</v>
      </c>
      <c r="BL181" s="16" t="s">
        <v>370</v>
      </c>
      <c r="BM181" s="140" t="s">
        <v>1155</v>
      </c>
    </row>
    <row r="182" spans="2:65" s="11" customFormat="1" ht="22.75" customHeight="1">
      <c r="B182" s="117"/>
      <c r="D182" s="118" t="s">
        <v>73</v>
      </c>
      <c r="E182" s="126" t="s">
        <v>396</v>
      </c>
      <c r="F182" s="126" t="s">
        <v>397</v>
      </c>
      <c r="J182" s="127">
        <f>BK182</f>
        <v>0</v>
      </c>
      <c r="L182" s="117"/>
      <c r="M182" s="121"/>
      <c r="P182" s="122">
        <f>P183</f>
        <v>0</v>
      </c>
      <c r="R182" s="122">
        <f>R183</f>
        <v>0</v>
      </c>
      <c r="T182" s="123">
        <f>T183</f>
        <v>0</v>
      </c>
      <c r="AR182" s="118" t="s">
        <v>183</v>
      </c>
      <c r="AT182" s="124" t="s">
        <v>73</v>
      </c>
      <c r="AU182" s="124" t="s">
        <v>82</v>
      </c>
      <c r="AY182" s="118" t="s">
        <v>162</v>
      </c>
      <c r="BK182" s="125">
        <f>BK183</f>
        <v>0</v>
      </c>
    </row>
    <row r="183" spans="2:65" s="1" customFormat="1" ht="16.5" customHeight="1">
      <c r="B183" s="128"/>
      <c r="C183" s="129" t="s">
        <v>296</v>
      </c>
      <c r="D183" s="129" t="s">
        <v>164</v>
      </c>
      <c r="E183" s="130" t="s">
        <v>399</v>
      </c>
      <c r="F183" s="131" t="s">
        <v>400</v>
      </c>
      <c r="G183" s="132" t="s">
        <v>376</v>
      </c>
      <c r="H183" s="133"/>
      <c r="I183" s="134"/>
      <c r="J183" s="134">
        <f>ROUND(I183*H183,2)</f>
        <v>0</v>
      </c>
      <c r="K183" s="135"/>
      <c r="L183" s="28"/>
      <c r="M183" s="160" t="s">
        <v>1</v>
      </c>
      <c r="N183" s="161" t="s">
        <v>39</v>
      </c>
      <c r="O183" s="162">
        <v>0</v>
      </c>
      <c r="P183" s="162">
        <f>O183*H183</f>
        <v>0</v>
      </c>
      <c r="Q183" s="162">
        <v>0</v>
      </c>
      <c r="R183" s="162">
        <f>Q183*H183</f>
        <v>0</v>
      </c>
      <c r="S183" s="162">
        <v>0</v>
      </c>
      <c r="T183" s="163">
        <f>S183*H183</f>
        <v>0</v>
      </c>
      <c r="AR183" s="140" t="s">
        <v>370</v>
      </c>
      <c r="AT183" s="140" t="s">
        <v>164</v>
      </c>
      <c r="AU183" s="140" t="s">
        <v>84</v>
      </c>
      <c r="AY183" s="16" t="s">
        <v>162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6" t="s">
        <v>82</v>
      </c>
      <c r="BK183" s="141">
        <f>ROUND(I183*H183,2)</f>
        <v>0</v>
      </c>
      <c r="BL183" s="16" t="s">
        <v>370</v>
      </c>
      <c r="BM183" s="140" t="s">
        <v>1156</v>
      </c>
    </row>
    <row r="184" spans="2:65" s="1" customFormat="1" ht="7" customHeight="1">
      <c r="B184" s="40"/>
      <c r="C184" s="41"/>
      <c r="D184" s="41"/>
      <c r="E184" s="41"/>
      <c r="F184" s="41"/>
      <c r="G184" s="41"/>
      <c r="H184" s="41"/>
      <c r="I184" s="41"/>
      <c r="J184" s="41"/>
      <c r="K184" s="41"/>
      <c r="L184" s="28"/>
    </row>
  </sheetData>
  <autoFilter ref="C130:K183" xr:uid="{00000000-0009-0000-0000-00000D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95"/>
  <sheetViews>
    <sheetView showGridLines="0" workbookViewId="0">
      <selection activeCell="H190" sqref="H190:H194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122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1157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ROUND(J124,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ROUND((SUM(BE124:BE194)),  2)</f>
        <v>0</v>
      </c>
      <c r="I33" s="88">
        <v>0.21</v>
      </c>
      <c r="J33" s="87">
        <f>ROUND(((SUM(BE124:BE194))*I33),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ROUND((SUM(BF124:BF194)),  2)</f>
        <v>0</v>
      </c>
      <c r="I34" s="88">
        <v>0.12</v>
      </c>
      <c r="J34" s="87">
        <f>ROUND(((SUM(BF124:BF194))*I34),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ROUND((SUM(BG124:BG194)),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ROUND((SUM(BH124:BH194)),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ROUND((SUM(BI124:BI194)),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SO-13 - Sadové úpravy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J124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J125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J126</f>
        <v>0</v>
      </c>
      <c r="L98" s="104"/>
    </row>
    <row r="99" spans="2:12" s="9" customFormat="1" ht="19.899999999999999" customHeight="1">
      <c r="B99" s="104"/>
      <c r="D99" s="105" t="s">
        <v>406</v>
      </c>
      <c r="E99" s="106"/>
      <c r="F99" s="106"/>
      <c r="G99" s="106"/>
      <c r="H99" s="106"/>
      <c r="I99" s="106"/>
      <c r="J99" s="107">
        <f>J184</f>
        <v>0</v>
      </c>
      <c r="L99" s="104"/>
    </row>
    <row r="100" spans="2:12" s="8" customFormat="1" ht="25" customHeight="1">
      <c r="B100" s="100"/>
      <c r="D100" s="101" t="s">
        <v>142</v>
      </c>
      <c r="E100" s="102"/>
      <c r="F100" s="102"/>
      <c r="G100" s="102"/>
      <c r="H100" s="102"/>
      <c r="I100" s="102"/>
      <c r="J100" s="103">
        <f>J186</f>
        <v>0</v>
      </c>
      <c r="L100" s="100"/>
    </row>
    <row r="101" spans="2:12" s="9" customFormat="1" ht="19.899999999999999" customHeight="1">
      <c r="B101" s="104"/>
      <c r="D101" s="105" t="s">
        <v>143</v>
      </c>
      <c r="E101" s="106"/>
      <c r="F101" s="106"/>
      <c r="G101" s="106"/>
      <c r="H101" s="106"/>
      <c r="I101" s="106"/>
      <c r="J101" s="107">
        <f>J187</f>
        <v>0</v>
      </c>
      <c r="L101" s="104"/>
    </row>
    <row r="102" spans="2:12" s="9" customFormat="1" ht="19.899999999999999" customHeight="1">
      <c r="B102" s="104"/>
      <c r="D102" s="105" t="s">
        <v>144</v>
      </c>
      <c r="E102" s="106"/>
      <c r="F102" s="106"/>
      <c r="G102" s="106"/>
      <c r="H102" s="106"/>
      <c r="I102" s="106"/>
      <c r="J102" s="107">
        <f>J189</f>
        <v>0</v>
      </c>
      <c r="L102" s="104"/>
    </row>
    <row r="103" spans="2:12" s="9" customFormat="1" ht="19.899999999999999" customHeight="1">
      <c r="B103" s="104"/>
      <c r="D103" s="105" t="s">
        <v>145</v>
      </c>
      <c r="E103" s="106"/>
      <c r="F103" s="106"/>
      <c r="G103" s="106"/>
      <c r="H103" s="106"/>
      <c r="I103" s="106"/>
      <c r="J103" s="107">
        <f>J191</f>
        <v>0</v>
      </c>
      <c r="L103" s="104"/>
    </row>
    <row r="104" spans="2:12" s="9" customFormat="1" ht="19.899999999999999" customHeight="1">
      <c r="B104" s="104"/>
      <c r="D104" s="105" t="s">
        <v>146</v>
      </c>
      <c r="E104" s="106"/>
      <c r="F104" s="106"/>
      <c r="G104" s="106"/>
      <c r="H104" s="106"/>
      <c r="I104" s="106"/>
      <c r="J104" s="107">
        <f>J193</f>
        <v>0</v>
      </c>
      <c r="L104" s="104"/>
    </row>
    <row r="105" spans="2:12" s="1" customFormat="1" ht="21.75" customHeight="1">
      <c r="B105" s="28"/>
      <c r="L105" s="28"/>
    </row>
    <row r="106" spans="2:12" s="1" customFormat="1" ht="7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7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5" customHeight="1">
      <c r="B111" s="28"/>
      <c r="C111" s="20" t="s">
        <v>147</v>
      </c>
      <c r="L111" s="28"/>
    </row>
    <row r="112" spans="2:12" s="1" customFormat="1" ht="7" customHeight="1">
      <c r="B112" s="28"/>
      <c r="L112" s="28"/>
    </row>
    <row r="113" spans="2:65" s="1" customFormat="1" ht="12" customHeight="1">
      <c r="B113" s="28"/>
      <c r="C113" s="25" t="s">
        <v>14</v>
      </c>
      <c r="L113" s="28"/>
    </row>
    <row r="114" spans="2:65" s="1" customFormat="1" ht="16.5" customHeight="1">
      <c r="B114" s="28"/>
      <c r="E114" s="265" t="str">
        <f>E7</f>
        <v>Revitalizace víceúčelového hřiště - 1.etapa</v>
      </c>
      <c r="F114" s="266"/>
      <c r="G114" s="266"/>
      <c r="H114" s="266"/>
      <c r="L114" s="28"/>
    </row>
    <row r="115" spans="2:65" s="1" customFormat="1" ht="12" customHeight="1">
      <c r="B115" s="28"/>
      <c r="C115" s="25" t="s">
        <v>131</v>
      </c>
      <c r="L115" s="28"/>
    </row>
    <row r="116" spans="2:65" s="1" customFormat="1" ht="16.5" customHeight="1">
      <c r="B116" s="28"/>
      <c r="E116" s="259" t="str">
        <f>E9</f>
        <v>SO-13 - Sadové úpravy</v>
      </c>
      <c r="F116" s="264"/>
      <c r="G116" s="264"/>
      <c r="H116" s="264"/>
      <c r="L116" s="28"/>
    </row>
    <row r="117" spans="2:65" s="1" customFormat="1" ht="7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F12</f>
        <v>Hlouška, Kutná Hora</v>
      </c>
      <c r="I118" s="25" t="s">
        <v>20</v>
      </c>
      <c r="J118" s="48" t="str">
        <f>IF(J12="","",J12)</f>
        <v>16. 1. 2025</v>
      </c>
      <c r="L118" s="28"/>
    </row>
    <row r="119" spans="2:65" s="1" customFormat="1" ht="7" customHeight="1">
      <c r="B119" s="28"/>
      <c r="L119" s="28"/>
    </row>
    <row r="120" spans="2:65" s="1" customFormat="1" ht="25.65" customHeight="1">
      <c r="B120" s="28"/>
      <c r="C120" s="25" t="s">
        <v>22</v>
      </c>
      <c r="F120" s="23" t="str">
        <f>E15</f>
        <v>Město Kutná Hora</v>
      </c>
      <c r="I120" s="25" t="s">
        <v>28</v>
      </c>
      <c r="J120" s="26" t="str">
        <f>E21</f>
        <v>Sportovní projekty s.r.o.</v>
      </c>
      <c r="L120" s="28"/>
    </row>
    <row r="121" spans="2:65" s="1" customFormat="1" ht="15.15" customHeight="1">
      <c r="B121" s="28"/>
      <c r="C121" s="25" t="s">
        <v>26</v>
      </c>
      <c r="F121" s="23" t="str">
        <f>IF(E18="","",E18)</f>
        <v xml:space="preserve"> </v>
      </c>
      <c r="I121" s="25" t="s">
        <v>31</v>
      </c>
      <c r="J121" s="26" t="str">
        <f>E24</f>
        <v>F.Pecka</v>
      </c>
      <c r="L121" s="28"/>
    </row>
    <row r="122" spans="2:65" s="1" customFormat="1" ht="10.25" customHeight="1">
      <c r="B122" s="28"/>
      <c r="L122" s="28"/>
    </row>
    <row r="123" spans="2:65" s="10" customFormat="1" ht="29.25" customHeight="1">
      <c r="B123" s="108"/>
      <c r="C123" s="109" t="s">
        <v>148</v>
      </c>
      <c r="D123" s="110" t="s">
        <v>59</v>
      </c>
      <c r="E123" s="110" t="s">
        <v>55</v>
      </c>
      <c r="F123" s="110" t="s">
        <v>56</v>
      </c>
      <c r="G123" s="110" t="s">
        <v>149</v>
      </c>
      <c r="H123" s="110" t="s">
        <v>150</v>
      </c>
      <c r="I123" s="110" t="s">
        <v>151</v>
      </c>
      <c r="J123" s="111" t="s">
        <v>135</v>
      </c>
      <c r="K123" s="112" t="s">
        <v>152</v>
      </c>
      <c r="L123" s="108"/>
      <c r="M123" s="55" t="s">
        <v>1</v>
      </c>
      <c r="N123" s="56" t="s">
        <v>38</v>
      </c>
      <c r="O123" s="56" t="s">
        <v>153</v>
      </c>
      <c r="P123" s="56" t="s">
        <v>154</v>
      </c>
      <c r="Q123" s="56" t="s">
        <v>155</v>
      </c>
      <c r="R123" s="56" t="s">
        <v>156</v>
      </c>
      <c r="S123" s="56" t="s">
        <v>157</v>
      </c>
      <c r="T123" s="57" t="s">
        <v>158</v>
      </c>
    </row>
    <row r="124" spans="2:65" s="1" customFormat="1" ht="22.75" customHeight="1">
      <c r="B124" s="28"/>
      <c r="C124" s="60" t="s">
        <v>159</v>
      </c>
      <c r="J124" s="113">
        <f>BK124</f>
        <v>0</v>
      </c>
      <c r="L124" s="28"/>
      <c r="M124" s="58"/>
      <c r="N124" s="49"/>
      <c r="O124" s="49"/>
      <c r="P124" s="114">
        <f>P125+P186</f>
        <v>2981.4925659999999</v>
      </c>
      <c r="Q124" s="49"/>
      <c r="R124" s="114">
        <f>R125+R186</f>
        <v>972.83223999999984</v>
      </c>
      <c r="S124" s="49"/>
      <c r="T124" s="115">
        <f>T125+T186</f>
        <v>0</v>
      </c>
      <c r="AT124" s="16" t="s">
        <v>73</v>
      </c>
      <c r="AU124" s="16" t="s">
        <v>137</v>
      </c>
      <c r="BK124" s="116">
        <f>BK125+BK186</f>
        <v>0</v>
      </c>
    </row>
    <row r="125" spans="2:65" s="11" customFormat="1" ht="25.9" customHeight="1">
      <c r="B125" s="117"/>
      <c r="D125" s="118" t="s">
        <v>73</v>
      </c>
      <c r="E125" s="119" t="s">
        <v>160</v>
      </c>
      <c r="F125" s="119" t="s">
        <v>161</v>
      </c>
      <c r="J125" s="120">
        <f>BK125</f>
        <v>0</v>
      </c>
      <c r="L125" s="117"/>
      <c r="M125" s="121"/>
      <c r="P125" s="122">
        <f>P126+P184</f>
        <v>2981.4925659999999</v>
      </c>
      <c r="R125" s="122">
        <f>R126+R184</f>
        <v>972.83223999999984</v>
      </c>
      <c r="T125" s="123">
        <f>T126+T184</f>
        <v>0</v>
      </c>
      <c r="AR125" s="118" t="s">
        <v>82</v>
      </c>
      <c r="AT125" s="124" t="s">
        <v>73</v>
      </c>
      <c r="AU125" s="124" t="s">
        <v>74</v>
      </c>
      <c r="AY125" s="118" t="s">
        <v>162</v>
      </c>
      <c r="BK125" s="125">
        <f>BK126+BK184</f>
        <v>0</v>
      </c>
    </row>
    <row r="126" spans="2:65" s="11" customFormat="1" ht="22.75" customHeight="1">
      <c r="B126" s="117"/>
      <c r="D126" s="118" t="s">
        <v>73</v>
      </c>
      <c r="E126" s="126" t="s">
        <v>82</v>
      </c>
      <c r="F126" s="126" t="s">
        <v>163</v>
      </c>
      <c r="J126" s="127">
        <f>BK126</f>
        <v>0</v>
      </c>
      <c r="L126" s="117"/>
      <c r="M126" s="121"/>
      <c r="P126" s="122">
        <f>SUM(P127:P183)</f>
        <v>1032.9100699999999</v>
      </c>
      <c r="R126" s="122">
        <f>SUM(R127:R183)</f>
        <v>972.83223999999984</v>
      </c>
      <c r="T126" s="123">
        <f>SUM(T127:T183)</f>
        <v>0</v>
      </c>
      <c r="AR126" s="118" t="s">
        <v>82</v>
      </c>
      <c r="AT126" s="124" t="s">
        <v>73</v>
      </c>
      <c r="AU126" s="124" t="s">
        <v>82</v>
      </c>
      <c r="AY126" s="118" t="s">
        <v>162</v>
      </c>
      <c r="BK126" s="125">
        <f>SUM(BK127:BK183)</f>
        <v>0</v>
      </c>
    </row>
    <row r="127" spans="2:65" s="1" customFormat="1" ht="44.25" customHeight="1">
      <c r="B127" s="128"/>
      <c r="C127" s="129" t="s">
        <v>82</v>
      </c>
      <c r="D127" s="129" t="s">
        <v>164</v>
      </c>
      <c r="E127" s="130" t="s">
        <v>1158</v>
      </c>
      <c r="F127" s="131" t="s">
        <v>1159</v>
      </c>
      <c r="G127" s="132" t="s">
        <v>167</v>
      </c>
      <c r="H127" s="133">
        <v>3428</v>
      </c>
      <c r="I127" s="134"/>
      <c r="J127" s="134">
        <f>ROUND(I127*H127,2)</f>
        <v>0</v>
      </c>
      <c r="K127" s="135"/>
      <c r="L127" s="28"/>
      <c r="M127" s="136" t="s">
        <v>1</v>
      </c>
      <c r="N127" s="137" t="s">
        <v>39</v>
      </c>
      <c r="O127" s="138">
        <v>5.0000000000000001E-3</v>
      </c>
      <c r="P127" s="138">
        <f>O127*H127</f>
        <v>17.14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168</v>
      </c>
      <c r="AT127" s="140" t="s">
        <v>164</v>
      </c>
      <c r="AU127" s="140" t="s">
        <v>84</v>
      </c>
      <c r="AY127" s="16" t="s">
        <v>162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82</v>
      </c>
      <c r="BK127" s="141">
        <f>ROUND(I127*H127,2)</f>
        <v>0</v>
      </c>
      <c r="BL127" s="16" t="s">
        <v>168</v>
      </c>
      <c r="BM127" s="140" t="s">
        <v>1160</v>
      </c>
    </row>
    <row r="128" spans="2:65" s="12" customFormat="1">
      <c r="B128" s="142"/>
      <c r="D128" s="143" t="s">
        <v>170</v>
      </c>
      <c r="E128" s="144" t="s">
        <v>1</v>
      </c>
      <c r="F128" s="145" t="s">
        <v>1161</v>
      </c>
      <c r="H128" s="146">
        <v>3428</v>
      </c>
      <c r="L128" s="142"/>
      <c r="M128" s="147"/>
      <c r="T128" s="148"/>
      <c r="AT128" s="144" t="s">
        <v>170</v>
      </c>
      <c r="AU128" s="144" t="s">
        <v>84</v>
      </c>
      <c r="AV128" s="12" t="s">
        <v>84</v>
      </c>
      <c r="AW128" s="12" t="s">
        <v>30</v>
      </c>
      <c r="AX128" s="12" t="s">
        <v>82</v>
      </c>
      <c r="AY128" s="144" t="s">
        <v>162</v>
      </c>
    </row>
    <row r="129" spans="2:65" s="1" customFormat="1" ht="37.75" customHeight="1">
      <c r="B129" s="128"/>
      <c r="C129" s="129" t="s">
        <v>84</v>
      </c>
      <c r="D129" s="129" t="s">
        <v>164</v>
      </c>
      <c r="E129" s="130" t="s">
        <v>1162</v>
      </c>
      <c r="F129" s="131" t="s">
        <v>1163</v>
      </c>
      <c r="G129" s="132" t="s">
        <v>167</v>
      </c>
      <c r="H129" s="133">
        <v>3428</v>
      </c>
      <c r="I129" s="134"/>
      <c r="J129" s="134">
        <f>ROUND(I129*H129,2)</f>
        <v>0</v>
      </c>
      <c r="K129" s="135"/>
      <c r="L129" s="28"/>
      <c r="M129" s="136" t="s">
        <v>1</v>
      </c>
      <c r="N129" s="137" t="s">
        <v>39</v>
      </c>
      <c r="O129" s="138">
        <v>5.2999999999999999E-2</v>
      </c>
      <c r="P129" s="138">
        <f>O129*H129</f>
        <v>181.684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168</v>
      </c>
      <c r="AT129" s="140" t="s">
        <v>164</v>
      </c>
      <c r="AU129" s="140" t="s">
        <v>84</v>
      </c>
      <c r="AY129" s="16" t="s">
        <v>162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82</v>
      </c>
      <c r="BK129" s="141">
        <f>ROUND(I129*H129,2)</f>
        <v>0</v>
      </c>
      <c r="BL129" s="16" t="s">
        <v>168</v>
      </c>
      <c r="BM129" s="140" t="s">
        <v>1164</v>
      </c>
    </row>
    <row r="130" spans="2:65" s="12" customFormat="1">
      <c r="B130" s="142"/>
      <c r="D130" s="143" t="s">
        <v>170</v>
      </c>
      <c r="E130" s="144" t="s">
        <v>1</v>
      </c>
      <c r="F130" s="145" t="s">
        <v>1161</v>
      </c>
      <c r="H130" s="146">
        <v>3428</v>
      </c>
      <c r="L130" s="142"/>
      <c r="M130" s="147"/>
      <c r="T130" s="148"/>
      <c r="AT130" s="144" t="s">
        <v>170</v>
      </c>
      <c r="AU130" s="144" t="s">
        <v>84</v>
      </c>
      <c r="AV130" s="12" t="s">
        <v>84</v>
      </c>
      <c r="AW130" s="12" t="s">
        <v>30</v>
      </c>
      <c r="AX130" s="12" t="s">
        <v>82</v>
      </c>
      <c r="AY130" s="144" t="s">
        <v>162</v>
      </c>
    </row>
    <row r="131" spans="2:65" s="1" customFormat="1" ht="33" customHeight="1">
      <c r="B131" s="128"/>
      <c r="C131" s="129" t="s">
        <v>175</v>
      </c>
      <c r="D131" s="129" t="s">
        <v>164</v>
      </c>
      <c r="E131" s="130" t="s">
        <v>1165</v>
      </c>
      <c r="F131" s="131" t="s">
        <v>1166</v>
      </c>
      <c r="G131" s="132" t="s">
        <v>167</v>
      </c>
      <c r="H131" s="133">
        <v>3428</v>
      </c>
      <c r="I131" s="134"/>
      <c r="J131" s="134">
        <f>ROUND(I131*H131,2)</f>
        <v>0</v>
      </c>
      <c r="K131" s="135"/>
      <c r="L131" s="28"/>
      <c r="M131" s="136" t="s">
        <v>1</v>
      </c>
      <c r="N131" s="137" t="s">
        <v>39</v>
      </c>
      <c r="O131" s="138">
        <v>1.2E-2</v>
      </c>
      <c r="P131" s="138">
        <f>O131*H131</f>
        <v>41.136000000000003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168</v>
      </c>
      <c r="AT131" s="140" t="s">
        <v>164</v>
      </c>
      <c r="AU131" s="140" t="s">
        <v>84</v>
      </c>
      <c r="AY131" s="16" t="s">
        <v>162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82</v>
      </c>
      <c r="BK131" s="141">
        <f>ROUND(I131*H131,2)</f>
        <v>0</v>
      </c>
      <c r="BL131" s="16" t="s">
        <v>168</v>
      </c>
      <c r="BM131" s="140" t="s">
        <v>1167</v>
      </c>
    </row>
    <row r="132" spans="2:65" s="12" customFormat="1">
      <c r="B132" s="142"/>
      <c r="D132" s="143" t="s">
        <v>170</v>
      </c>
      <c r="E132" s="144" t="s">
        <v>1</v>
      </c>
      <c r="F132" s="145" t="s">
        <v>1161</v>
      </c>
      <c r="H132" s="146">
        <v>3428</v>
      </c>
      <c r="L132" s="142"/>
      <c r="M132" s="147"/>
      <c r="T132" s="148"/>
      <c r="AT132" s="144" t="s">
        <v>170</v>
      </c>
      <c r="AU132" s="144" t="s">
        <v>84</v>
      </c>
      <c r="AV132" s="12" t="s">
        <v>84</v>
      </c>
      <c r="AW132" s="12" t="s">
        <v>30</v>
      </c>
      <c r="AX132" s="12" t="s">
        <v>82</v>
      </c>
      <c r="AY132" s="144" t="s">
        <v>162</v>
      </c>
    </row>
    <row r="133" spans="2:65" s="1" customFormat="1" ht="16.5" customHeight="1">
      <c r="B133" s="128"/>
      <c r="C133" s="164" t="s">
        <v>168</v>
      </c>
      <c r="D133" s="164" t="s">
        <v>436</v>
      </c>
      <c r="E133" s="165" t="s">
        <v>860</v>
      </c>
      <c r="F133" s="166" t="s">
        <v>861</v>
      </c>
      <c r="G133" s="167" t="s">
        <v>247</v>
      </c>
      <c r="H133" s="168">
        <v>179.97</v>
      </c>
      <c r="I133" s="169"/>
      <c r="J133" s="169">
        <f>ROUND(I133*H133,2)</f>
        <v>0</v>
      </c>
      <c r="K133" s="170"/>
      <c r="L133" s="171"/>
      <c r="M133" s="172" t="s">
        <v>1</v>
      </c>
      <c r="N133" s="173" t="s">
        <v>39</v>
      </c>
      <c r="O133" s="138">
        <v>0</v>
      </c>
      <c r="P133" s="138">
        <f>O133*H133</f>
        <v>0</v>
      </c>
      <c r="Q133" s="138">
        <v>0.21</v>
      </c>
      <c r="R133" s="138">
        <f>Q133*H133</f>
        <v>37.793700000000001</v>
      </c>
      <c r="S133" s="138">
        <v>0</v>
      </c>
      <c r="T133" s="139">
        <f>S133*H133</f>
        <v>0</v>
      </c>
      <c r="AR133" s="140" t="s">
        <v>195</v>
      </c>
      <c r="AT133" s="140" t="s">
        <v>436</v>
      </c>
      <c r="AU133" s="140" t="s">
        <v>84</v>
      </c>
      <c r="AY133" s="16" t="s">
        <v>162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82</v>
      </c>
      <c r="BK133" s="141">
        <f>ROUND(I133*H133,2)</f>
        <v>0</v>
      </c>
      <c r="BL133" s="16" t="s">
        <v>168</v>
      </c>
      <c r="BM133" s="140" t="s">
        <v>1168</v>
      </c>
    </row>
    <row r="134" spans="2:65" s="12" customFormat="1">
      <c r="B134" s="142"/>
      <c r="D134" s="143" t="s">
        <v>170</v>
      </c>
      <c r="E134" s="144" t="s">
        <v>1</v>
      </c>
      <c r="F134" s="145" t="s">
        <v>1169</v>
      </c>
      <c r="H134" s="146">
        <v>179.97</v>
      </c>
      <c r="L134" s="142"/>
      <c r="M134" s="147"/>
      <c r="T134" s="148"/>
      <c r="AT134" s="144" t="s">
        <v>170</v>
      </c>
      <c r="AU134" s="144" t="s">
        <v>84</v>
      </c>
      <c r="AV134" s="12" t="s">
        <v>84</v>
      </c>
      <c r="AW134" s="12" t="s">
        <v>30</v>
      </c>
      <c r="AX134" s="12" t="s">
        <v>74</v>
      </c>
      <c r="AY134" s="144" t="s">
        <v>162</v>
      </c>
    </row>
    <row r="135" spans="2:65" s="14" customFormat="1">
      <c r="B135" s="154"/>
      <c r="D135" s="143" t="s">
        <v>170</v>
      </c>
      <c r="E135" s="155" t="s">
        <v>1</v>
      </c>
      <c r="F135" s="156" t="s">
        <v>252</v>
      </c>
      <c r="H135" s="157">
        <v>179.97</v>
      </c>
      <c r="L135" s="154"/>
      <c r="M135" s="158"/>
      <c r="T135" s="159"/>
      <c r="AT135" s="155" t="s">
        <v>170</v>
      </c>
      <c r="AU135" s="155" t="s">
        <v>84</v>
      </c>
      <c r="AV135" s="14" t="s">
        <v>168</v>
      </c>
      <c r="AW135" s="14" t="s">
        <v>30</v>
      </c>
      <c r="AX135" s="14" t="s">
        <v>82</v>
      </c>
      <c r="AY135" s="155" t="s">
        <v>162</v>
      </c>
    </row>
    <row r="136" spans="2:65" s="1" customFormat="1" ht="16.5" customHeight="1">
      <c r="B136" s="128"/>
      <c r="C136" s="164" t="s">
        <v>183</v>
      </c>
      <c r="D136" s="164" t="s">
        <v>436</v>
      </c>
      <c r="E136" s="165" t="s">
        <v>864</v>
      </c>
      <c r="F136" s="166" t="s">
        <v>865</v>
      </c>
      <c r="G136" s="167" t="s">
        <v>336</v>
      </c>
      <c r="H136" s="168">
        <v>925.56</v>
      </c>
      <c r="I136" s="169"/>
      <c r="J136" s="169">
        <f>ROUND(I136*H136,2)</f>
        <v>0</v>
      </c>
      <c r="K136" s="170"/>
      <c r="L136" s="171"/>
      <c r="M136" s="172" t="s">
        <v>1</v>
      </c>
      <c r="N136" s="173" t="s">
        <v>39</v>
      </c>
      <c r="O136" s="138">
        <v>0</v>
      </c>
      <c r="P136" s="138">
        <f>O136*H136</f>
        <v>0</v>
      </c>
      <c r="Q136" s="138">
        <v>1</v>
      </c>
      <c r="R136" s="138">
        <f>Q136*H136</f>
        <v>925.56</v>
      </c>
      <c r="S136" s="138">
        <v>0</v>
      </c>
      <c r="T136" s="139">
        <f>S136*H136</f>
        <v>0</v>
      </c>
      <c r="AR136" s="140" t="s">
        <v>195</v>
      </c>
      <c r="AT136" s="140" t="s">
        <v>436</v>
      </c>
      <c r="AU136" s="140" t="s">
        <v>84</v>
      </c>
      <c r="AY136" s="16" t="s">
        <v>162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82</v>
      </c>
      <c r="BK136" s="141">
        <f>ROUND(I136*H136,2)</f>
        <v>0</v>
      </c>
      <c r="BL136" s="16" t="s">
        <v>168</v>
      </c>
      <c r="BM136" s="140" t="s">
        <v>1170</v>
      </c>
    </row>
    <row r="137" spans="2:65" s="13" customFormat="1">
      <c r="B137" s="149"/>
      <c r="D137" s="143" t="s">
        <v>170</v>
      </c>
      <c r="E137" s="150" t="s">
        <v>1</v>
      </c>
      <c r="F137" s="151" t="s">
        <v>867</v>
      </c>
      <c r="H137" s="150" t="s">
        <v>1</v>
      </c>
      <c r="L137" s="149"/>
      <c r="M137" s="152"/>
      <c r="T137" s="153"/>
      <c r="AT137" s="150" t="s">
        <v>170</v>
      </c>
      <c r="AU137" s="150" t="s">
        <v>84</v>
      </c>
      <c r="AV137" s="13" t="s">
        <v>82</v>
      </c>
      <c r="AW137" s="13" t="s">
        <v>30</v>
      </c>
      <c r="AX137" s="13" t="s">
        <v>74</v>
      </c>
      <c r="AY137" s="150" t="s">
        <v>162</v>
      </c>
    </row>
    <row r="138" spans="2:65" s="13" customFormat="1">
      <c r="B138" s="149"/>
      <c r="D138" s="143" t="s">
        <v>170</v>
      </c>
      <c r="E138" s="150" t="s">
        <v>1</v>
      </c>
      <c r="F138" s="151" t="s">
        <v>868</v>
      </c>
      <c r="H138" s="150" t="s">
        <v>1</v>
      </c>
      <c r="L138" s="149"/>
      <c r="M138" s="152"/>
      <c r="T138" s="153"/>
      <c r="AT138" s="150" t="s">
        <v>170</v>
      </c>
      <c r="AU138" s="150" t="s">
        <v>84</v>
      </c>
      <c r="AV138" s="13" t="s">
        <v>82</v>
      </c>
      <c r="AW138" s="13" t="s">
        <v>30</v>
      </c>
      <c r="AX138" s="13" t="s">
        <v>74</v>
      </c>
      <c r="AY138" s="150" t="s">
        <v>162</v>
      </c>
    </row>
    <row r="139" spans="2:65" s="12" customFormat="1">
      <c r="B139" s="142"/>
      <c r="D139" s="143" t="s">
        <v>170</v>
      </c>
      <c r="E139" s="144" t="s">
        <v>1</v>
      </c>
      <c r="F139" s="145" t="s">
        <v>1171</v>
      </c>
      <c r="H139" s="146">
        <v>925.56</v>
      </c>
      <c r="L139" s="142"/>
      <c r="M139" s="147"/>
      <c r="T139" s="148"/>
      <c r="AT139" s="144" t="s">
        <v>170</v>
      </c>
      <c r="AU139" s="144" t="s">
        <v>84</v>
      </c>
      <c r="AV139" s="12" t="s">
        <v>84</v>
      </c>
      <c r="AW139" s="12" t="s">
        <v>30</v>
      </c>
      <c r="AX139" s="12" t="s">
        <v>74</v>
      </c>
      <c r="AY139" s="144" t="s">
        <v>162</v>
      </c>
    </row>
    <row r="140" spans="2:65" s="14" customFormat="1">
      <c r="B140" s="154"/>
      <c r="D140" s="143" t="s">
        <v>170</v>
      </c>
      <c r="E140" s="155" t="s">
        <v>1</v>
      </c>
      <c r="F140" s="156" t="s">
        <v>252</v>
      </c>
      <c r="H140" s="157">
        <v>925.56</v>
      </c>
      <c r="L140" s="154"/>
      <c r="M140" s="158"/>
      <c r="T140" s="159"/>
      <c r="AT140" s="155" t="s">
        <v>170</v>
      </c>
      <c r="AU140" s="155" t="s">
        <v>84</v>
      </c>
      <c r="AV140" s="14" t="s">
        <v>168</v>
      </c>
      <c r="AW140" s="14" t="s">
        <v>30</v>
      </c>
      <c r="AX140" s="14" t="s">
        <v>82</v>
      </c>
      <c r="AY140" s="155" t="s">
        <v>162</v>
      </c>
    </row>
    <row r="141" spans="2:65" s="1" customFormat="1" ht="24.15" customHeight="1">
      <c r="B141" s="128"/>
      <c r="C141" s="129" t="s">
        <v>187</v>
      </c>
      <c r="D141" s="129" t="s">
        <v>164</v>
      </c>
      <c r="E141" s="130" t="s">
        <v>825</v>
      </c>
      <c r="F141" s="131" t="s">
        <v>826</v>
      </c>
      <c r="G141" s="132" t="s">
        <v>167</v>
      </c>
      <c r="H141" s="133">
        <v>3428</v>
      </c>
      <c r="I141" s="134"/>
      <c r="J141" s="134">
        <f>ROUND(I141*H141,2)</f>
        <v>0</v>
      </c>
      <c r="K141" s="135"/>
      <c r="L141" s="28"/>
      <c r="M141" s="136" t="s">
        <v>1</v>
      </c>
      <c r="N141" s="137" t="s">
        <v>39</v>
      </c>
      <c r="O141" s="138">
        <v>4.4999999999999998E-2</v>
      </c>
      <c r="P141" s="138">
        <f>O141*H141</f>
        <v>154.26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168</v>
      </c>
      <c r="AT141" s="140" t="s">
        <v>164</v>
      </c>
      <c r="AU141" s="140" t="s">
        <v>84</v>
      </c>
      <c r="AY141" s="16" t="s">
        <v>162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82</v>
      </c>
      <c r="BK141" s="141">
        <f>ROUND(I141*H141,2)</f>
        <v>0</v>
      </c>
      <c r="BL141" s="16" t="s">
        <v>168</v>
      </c>
      <c r="BM141" s="140" t="s">
        <v>1172</v>
      </c>
    </row>
    <row r="142" spans="2:65" s="12" customFormat="1">
      <c r="B142" s="142"/>
      <c r="D142" s="143" t="s">
        <v>170</v>
      </c>
      <c r="E142" s="144" t="s">
        <v>1</v>
      </c>
      <c r="F142" s="145" t="s">
        <v>1161</v>
      </c>
      <c r="H142" s="146">
        <v>3428</v>
      </c>
      <c r="L142" s="142"/>
      <c r="M142" s="147"/>
      <c r="T142" s="148"/>
      <c r="AT142" s="144" t="s">
        <v>170</v>
      </c>
      <c r="AU142" s="144" t="s">
        <v>84</v>
      </c>
      <c r="AV142" s="12" t="s">
        <v>84</v>
      </c>
      <c r="AW142" s="12" t="s">
        <v>30</v>
      </c>
      <c r="AX142" s="12" t="s">
        <v>82</v>
      </c>
      <c r="AY142" s="144" t="s">
        <v>162</v>
      </c>
    </row>
    <row r="143" spans="2:65" s="1" customFormat="1" ht="16.5" customHeight="1">
      <c r="B143" s="128"/>
      <c r="C143" s="164" t="s">
        <v>191</v>
      </c>
      <c r="D143" s="164" t="s">
        <v>436</v>
      </c>
      <c r="E143" s="165" t="s">
        <v>829</v>
      </c>
      <c r="F143" s="166" t="s">
        <v>830</v>
      </c>
      <c r="G143" s="167" t="s">
        <v>831</v>
      </c>
      <c r="H143" s="168">
        <v>102.84</v>
      </c>
      <c r="I143" s="169"/>
      <c r="J143" s="169">
        <f>ROUND(I143*H143,2)</f>
        <v>0</v>
      </c>
      <c r="K143" s="170"/>
      <c r="L143" s="171"/>
      <c r="M143" s="172" t="s">
        <v>1</v>
      </c>
      <c r="N143" s="173" t="s">
        <v>39</v>
      </c>
      <c r="O143" s="138">
        <v>0</v>
      </c>
      <c r="P143" s="138">
        <f>O143*H143</f>
        <v>0</v>
      </c>
      <c r="Q143" s="138">
        <v>1E-3</v>
      </c>
      <c r="R143" s="138">
        <f>Q143*H143</f>
        <v>0.10284</v>
      </c>
      <c r="S143" s="138">
        <v>0</v>
      </c>
      <c r="T143" s="139">
        <f>S143*H143</f>
        <v>0</v>
      </c>
      <c r="AR143" s="140" t="s">
        <v>195</v>
      </c>
      <c r="AT143" s="140" t="s">
        <v>436</v>
      </c>
      <c r="AU143" s="140" t="s">
        <v>84</v>
      </c>
      <c r="AY143" s="16" t="s">
        <v>162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82</v>
      </c>
      <c r="BK143" s="141">
        <f>ROUND(I143*H143,2)</f>
        <v>0</v>
      </c>
      <c r="BL143" s="16" t="s">
        <v>168</v>
      </c>
      <c r="BM143" s="140" t="s">
        <v>1173</v>
      </c>
    </row>
    <row r="144" spans="2:65" s="12" customFormat="1">
      <c r="B144" s="142"/>
      <c r="D144" s="143" t="s">
        <v>170</v>
      </c>
      <c r="E144" s="144" t="s">
        <v>1</v>
      </c>
      <c r="F144" s="145" t="s">
        <v>1161</v>
      </c>
      <c r="H144" s="146">
        <v>3428</v>
      </c>
      <c r="L144" s="142"/>
      <c r="M144" s="147"/>
      <c r="T144" s="148"/>
      <c r="AT144" s="144" t="s">
        <v>170</v>
      </c>
      <c r="AU144" s="144" t="s">
        <v>84</v>
      </c>
      <c r="AV144" s="12" t="s">
        <v>84</v>
      </c>
      <c r="AW144" s="12" t="s">
        <v>30</v>
      </c>
      <c r="AX144" s="12" t="s">
        <v>82</v>
      </c>
      <c r="AY144" s="144" t="s">
        <v>162</v>
      </c>
    </row>
    <row r="145" spans="2:65" s="12" customFormat="1">
      <c r="B145" s="142"/>
      <c r="D145" s="143" t="s">
        <v>170</v>
      </c>
      <c r="F145" s="145" t="s">
        <v>1174</v>
      </c>
      <c r="H145" s="146">
        <v>102.84</v>
      </c>
      <c r="L145" s="142"/>
      <c r="M145" s="147"/>
      <c r="T145" s="148"/>
      <c r="AT145" s="144" t="s">
        <v>170</v>
      </c>
      <c r="AU145" s="144" t="s">
        <v>84</v>
      </c>
      <c r="AV145" s="12" t="s">
        <v>84</v>
      </c>
      <c r="AW145" s="12" t="s">
        <v>3</v>
      </c>
      <c r="AX145" s="12" t="s">
        <v>82</v>
      </c>
      <c r="AY145" s="144" t="s">
        <v>162</v>
      </c>
    </row>
    <row r="146" spans="2:65" s="1" customFormat="1" ht="37.75" customHeight="1">
      <c r="B146" s="128"/>
      <c r="C146" s="129" t="s">
        <v>195</v>
      </c>
      <c r="D146" s="129" t="s">
        <v>164</v>
      </c>
      <c r="E146" s="130" t="s">
        <v>421</v>
      </c>
      <c r="F146" s="131" t="s">
        <v>422</v>
      </c>
      <c r="G146" s="132" t="s">
        <v>167</v>
      </c>
      <c r="H146" s="133">
        <v>3428</v>
      </c>
      <c r="I146" s="134"/>
      <c r="J146" s="134">
        <f>ROUND(I146*H146,2)</f>
        <v>0</v>
      </c>
      <c r="K146" s="135"/>
      <c r="L146" s="28"/>
      <c r="M146" s="136" t="s">
        <v>1</v>
      </c>
      <c r="N146" s="137" t="s">
        <v>39</v>
      </c>
      <c r="O146" s="138">
        <v>2.5000000000000001E-2</v>
      </c>
      <c r="P146" s="138">
        <f>O146*H146</f>
        <v>85.7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168</v>
      </c>
      <c r="AT146" s="140" t="s">
        <v>164</v>
      </c>
      <c r="AU146" s="140" t="s">
        <v>84</v>
      </c>
      <c r="AY146" s="16" t="s">
        <v>162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82</v>
      </c>
      <c r="BK146" s="141">
        <f>ROUND(I146*H146,2)</f>
        <v>0</v>
      </c>
      <c r="BL146" s="16" t="s">
        <v>168</v>
      </c>
      <c r="BM146" s="140" t="s">
        <v>1175</v>
      </c>
    </row>
    <row r="147" spans="2:65" s="12" customFormat="1">
      <c r="B147" s="142"/>
      <c r="D147" s="143" t="s">
        <v>170</v>
      </c>
      <c r="E147" s="144" t="s">
        <v>1</v>
      </c>
      <c r="F147" s="145" t="s">
        <v>1161</v>
      </c>
      <c r="H147" s="146">
        <v>3428</v>
      </c>
      <c r="L147" s="142"/>
      <c r="M147" s="147"/>
      <c r="T147" s="148"/>
      <c r="AT147" s="144" t="s">
        <v>170</v>
      </c>
      <c r="AU147" s="144" t="s">
        <v>84</v>
      </c>
      <c r="AV147" s="12" t="s">
        <v>84</v>
      </c>
      <c r="AW147" s="12" t="s">
        <v>30</v>
      </c>
      <c r="AX147" s="12" t="s">
        <v>82</v>
      </c>
      <c r="AY147" s="144" t="s">
        <v>162</v>
      </c>
    </row>
    <row r="148" spans="2:65" s="1" customFormat="1" ht="37.75" customHeight="1">
      <c r="B148" s="128"/>
      <c r="C148" s="129" t="s">
        <v>199</v>
      </c>
      <c r="D148" s="129" t="s">
        <v>164</v>
      </c>
      <c r="E148" s="130" t="s">
        <v>1176</v>
      </c>
      <c r="F148" s="131" t="s">
        <v>1177</v>
      </c>
      <c r="G148" s="132" t="s">
        <v>178</v>
      </c>
      <c r="H148" s="133">
        <v>46</v>
      </c>
      <c r="I148" s="134"/>
      <c r="J148" s="134">
        <f>ROUND(I148*H148,2)</f>
        <v>0</v>
      </c>
      <c r="K148" s="135"/>
      <c r="L148" s="28"/>
      <c r="M148" s="136" t="s">
        <v>1</v>
      </c>
      <c r="N148" s="137" t="s">
        <v>39</v>
      </c>
      <c r="O148" s="138">
        <v>3.6459999999999999</v>
      </c>
      <c r="P148" s="138">
        <f>O148*H148</f>
        <v>167.71600000000001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168</v>
      </c>
      <c r="AT148" s="140" t="s">
        <v>164</v>
      </c>
      <c r="AU148" s="140" t="s">
        <v>84</v>
      </c>
      <c r="AY148" s="16" t="s">
        <v>162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82</v>
      </c>
      <c r="BK148" s="141">
        <f>ROUND(I148*H148,2)</f>
        <v>0</v>
      </c>
      <c r="BL148" s="16" t="s">
        <v>168</v>
      </c>
      <c r="BM148" s="140" t="s">
        <v>1178</v>
      </c>
    </row>
    <row r="149" spans="2:65" s="12" customFormat="1">
      <c r="B149" s="142"/>
      <c r="D149" s="143" t="s">
        <v>170</v>
      </c>
      <c r="E149" s="144" t="s">
        <v>1</v>
      </c>
      <c r="F149" s="145" t="s">
        <v>1179</v>
      </c>
      <c r="H149" s="146">
        <v>46</v>
      </c>
      <c r="L149" s="142"/>
      <c r="M149" s="147"/>
      <c r="T149" s="148"/>
      <c r="AT149" s="144" t="s">
        <v>170</v>
      </c>
      <c r="AU149" s="144" t="s">
        <v>84</v>
      </c>
      <c r="AV149" s="12" t="s">
        <v>84</v>
      </c>
      <c r="AW149" s="12" t="s">
        <v>30</v>
      </c>
      <c r="AX149" s="12" t="s">
        <v>82</v>
      </c>
      <c r="AY149" s="144" t="s">
        <v>162</v>
      </c>
    </row>
    <row r="150" spans="2:65" s="1" customFormat="1" ht="16.5" customHeight="1">
      <c r="B150" s="128"/>
      <c r="C150" s="164" t="s">
        <v>203</v>
      </c>
      <c r="D150" s="164" t="s">
        <v>436</v>
      </c>
      <c r="E150" s="165" t="s">
        <v>1180</v>
      </c>
      <c r="F150" s="166" t="s">
        <v>1181</v>
      </c>
      <c r="G150" s="167" t="s">
        <v>247</v>
      </c>
      <c r="H150" s="168">
        <v>23</v>
      </c>
      <c r="I150" s="169"/>
      <c r="J150" s="169">
        <f>ROUND(I150*H150,2)</f>
        <v>0</v>
      </c>
      <c r="K150" s="170"/>
      <c r="L150" s="171"/>
      <c r="M150" s="172" t="s">
        <v>1</v>
      </c>
      <c r="N150" s="173" t="s">
        <v>39</v>
      </c>
      <c r="O150" s="138">
        <v>0</v>
      </c>
      <c r="P150" s="138">
        <f>O150*H150</f>
        <v>0</v>
      </c>
      <c r="Q150" s="138">
        <v>0.22</v>
      </c>
      <c r="R150" s="138">
        <f>Q150*H150</f>
        <v>5.0599999999999996</v>
      </c>
      <c r="S150" s="138">
        <v>0</v>
      </c>
      <c r="T150" s="139">
        <f>S150*H150</f>
        <v>0</v>
      </c>
      <c r="AR150" s="140" t="s">
        <v>195</v>
      </c>
      <c r="AT150" s="140" t="s">
        <v>436</v>
      </c>
      <c r="AU150" s="140" t="s">
        <v>84</v>
      </c>
      <c r="AY150" s="16" t="s">
        <v>162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82</v>
      </c>
      <c r="BK150" s="141">
        <f>ROUND(I150*H150,2)</f>
        <v>0</v>
      </c>
      <c r="BL150" s="16" t="s">
        <v>168</v>
      </c>
      <c r="BM150" s="140" t="s">
        <v>1182</v>
      </c>
    </row>
    <row r="151" spans="2:65" s="12" customFormat="1">
      <c r="B151" s="142"/>
      <c r="D151" s="143" t="s">
        <v>170</v>
      </c>
      <c r="F151" s="145" t="s">
        <v>1183</v>
      </c>
      <c r="H151" s="146">
        <v>23</v>
      </c>
      <c r="L151" s="142"/>
      <c r="M151" s="147"/>
      <c r="T151" s="148"/>
      <c r="AT151" s="144" t="s">
        <v>170</v>
      </c>
      <c r="AU151" s="144" t="s">
        <v>84</v>
      </c>
      <c r="AV151" s="12" t="s">
        <v>84</v>
      </c>
      <c r="AW151" s="12" t="s">
        <v>3</v>
      </c>
      <c r="AX151" s="12" t="s">
        <v>82</v>
      </c>
      <c r="AY151" s="144" t="s">
        <v>162</v>
      </c>
    </row>
    <row r="152" spans="2:65" s="1" customFormat="1" ht="24.15" customHeight="1">
      <c r="B152" s="128"/>
      <c r="C152" s="129" t="s">
        <v>207</v>
      </c>
      <c r="D152" s="129" t="s">
        <v>164</v>
      </c>
      <c r="E152" s="130" t="s">
        <v>1184</v>
      </c>
      <c r="F152" s="131" t="s">
        <v>1185</v>
      </c>
      <c r="G152" s="132" t="s">
        <v>178</v>
      </c>
      <c r="H152" s="133">
        <v>46</v>
      </c>
      <c r="I152" s="134"/>
      <c r="J152" s="134">
        <f>ROUND(I152*H152,2)</f>
        <v>0</v>
      </c>
      <c r="K152" s="135"/>
      <c r="L152" s="28"/>
      <c r="M152" s="136" t="s">
        <v>1</v>
      </c>
      <c r="N152" s="137" t="s">
        <v>39</v>
      </c>
      <c r="O152" s="138">
        <v>5.742</v>
      </c>
      <c r="P152" s="138">
        <f>O152*H152</f>
        <v>264.13200000000001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168</v>
      </c>
      <c r="AT152" s="140" t="s">
        <v>164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1186</v>
      </c>
    </row>
    <row r="153" spans="2:65" s="12" customFormat="1">
      <c r="B153" s="142"/>
      <c r="D153" s="143" t="s">
        <v>170</v>
      </c>
      <c r="E153" s="144" t="s">
        <v>1</v>
      </c>
      <c r="F153" s="145" t="s">
        <v>1179</v>
      </c>
      <c r="H153" s="146">
        <v>46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30</v>
      </c>
      <c r="AX153" s="12" t="s">
        <v>82</v>
      </c>
      <c r="AY153" s="144" t="s">
        <v>162</v>
      </c>
    </row>
    <row r="154" spans="2:65" s="1" customFormat="1" ht="21.75" customHeight="1">
      <c r="B154" s="128"/>
      <c r="C154" s="164" t="s">
        <v>8</v>
      </c>
      <c r="D154" s="164" t="s">
        <v>436</v>
      </c>
      <c r="E154" s="165" t="s">
        <v>1187</v>
      </c>
      <c r="F154" s="166" t="s">
        <v>1188</v>
      </c>
      <c r="G154" s="167" t="s">
        <v>178</v>
      </c>
      <c r="H154" s="168">
        <v>12</v>
      </c>
      <c r="I154" s="169"/>
      <c r="J154" s="169">
        <f>ROUND(I154*H154,2)</f>
        <v>0</v>
      </c>
      <c r="K154" s="170"/>
      <c r="L154" s="171"/>
      <c r="M154" s="172" t="s">
        <v>1</v>
      </c>
      <c r="N154" s="173" t="s">
        <v>39</v>
      </c>
      <c r="O154" s="138">
        <v>0</v>
      </c>
      <c r="P154" s="138">
        <f>O154*H154</f>
        <v>0</v>
      </c>
      <c r="Q154" s="138">
        <v>0.04</v>
      </c>
      <c r="R154" s="138">
        <f>Q154*H154</f>
        <v>0.48</v>
      </c>
      <c r="S154" s="138">
        <v>0</v>
      </c>
      <c r="T154" s="139">
        <f>S154*H154</f>
        <v>0</v>
      </c>
      <c r="AR154" s="140" t="s">
        <v>195</v>
      </c>
      <c r="AT154" s="140" t="s">
        <v>436</v>
      </c>
      <c r="AU154" s="140" t="s">
        <v>84</v>
      </c>
      <c r="AY154" s="16" t="s">
        <v>162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82</v>
      </c>
      <c r="BK154" s="141">
        <f>ROUND(I154*H154,2)</f>
        <v>0</v>
      </c>
      <c r="BL154" s="16" t="s">
        <v>168</v>
      </c>
      <c r="BM154" s="140" t="s">
        <v>1189</v>
      </c>
    </row>
    <row r="155" spans="2:65" s="1" customFormat="1" ht="24.15" customHeight="1">
      <c r="B155" s="128"/>
      <c r="C155" s="164" t="s">
        <v>214</v>
      </c>
      <c r="D155" s="164" t="s">
        <v>436</v>
      </c>
      <c r="E155" s="165" t="s">
        <v>1190</v>
      </c>
      <c r="F155" s="166" t="s">
        <v>1191</v>
      </c>
      <c r="G155" s="167" t="s">
        <v>178</v>
      </c>
      <c r="H155" s="168">
        <v>34</v>
      </c>
      <c r="I155" s="169"/>
      <c r="J155" s="169">
        <f>ROUND(I155*H155,2)</f>
        <v>0</v>
      </c>
      <c r="K155" s="170"/>
      <c r="L155" s="171"/>
      <c r="M155" s="172" t="s">
        <v>1</v>
      </c>
      <c r="N155" s="173" t="s">
        <v>39</v>
      </c>
      <c r="O155" s="138">
        <v>0</v>
      </c>
      <c r="P155" s="138">
        <f>O155*H155</f>
        <v>0</v>
      </c>
      <c r="Q155" s="138">
        <v>0.04</v>
      </c>
      <c r="R155" s="138">
        <f>Q155*H155</f>
        <v>1.36</v>
      </c>
      <c r="S155" s="138">
        <v>0</v>
      </c>
      <c r="T155" s="139">
        <f>S155*H155</f>
        <v>0</v>
      </c>
      <c r="AR155" s="140" t="s">
        <v>195</v>
      </c>
      <c r="AT155" s="140" t="s">
        <v>436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168</v>
      </c>
      <c r="BM155" s="140" t="s">
        <v>1192</v>
      </c>
    </row>
    <row r="156" spans="2:65" s="1" customFormat="1" ht="33" customHeight="1">
      <c r="B156" s="128"/>
      <c r="C156" s="129" t="s">
        <v>218</v>
      </c>
      <c r="D156" s="129" t="s">
        <v>164</v>
      </c>
      <c r="E156" s="130" t="s">
        <v>1193</v>
      </c>
      <c r="F156" s="131" t="s">
        <v>1194</v>
      </c>
      <c r="G156" s="132" t="s">
        <v>178</v>
      </c>
      <c r="H156" s="133">
        <v>276</v>
      </c>
      <c r="I156" s="134"/>
      <c r="J156" s="134">
        <f>ROUND(I156*H156,2)</f>
        <v>0</v>
      </c>
      <c r="K156" s="135"/>
      <c r="L156" s="28"/>
      <c r="M156" s="136" t="s">
        <v>1</v>
      </c>
      <c r="N156" s="137" t="s">
        <v>39</v>
      </c>
      <c r="O156" s="138">
        <v>0.14099999999999999</v>
      </c>
      <c r="P156" s="138">
        <f>O156*H156</f>
        <v>38.915999999999997</v>
      </c>
      <c r="Q156" s="138">
        <v>5.0000000000000002E-5</v>
      </c>
      <c r="R156" s="138">
        <f>Q156*H156</f>
        <v>1.3800000000000002E-2</v>
      </c>
      <c r="S156" s="138">
        <v>0</v>
      </c>
      <c r="T156" s="139">
        <f>S156*H156</f>
        <v>0</v>
      </c>
      <c r="AR156" s="140" t="s">
        <v>168</v>
      </c>
      <c r="AT156" s="140" t="s">
        <v>164</v>
      </c>
      <c r="AU156" s="140" t="s">
        <v>84</v>
      </c>
      <c r="AY156" s="16" t="s">
        <v>162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82</v>
      </c>
      <c r="BK156" s="141">
        <f>ROUND(I156*H156,2)</f>
        <v>0</v>
      </c>
      <c r="BL156" s="16" t="s">
        <v>168</v>
      </c>
      <c r="BM156" s="140" t="s">
        <v>1195</v>
      </c>
    </row>
    <row r="157" spans="2:65" s="12" customFormat="1">
      <c r="B157" s="142"/>
      <c r="D157" s="143" t="s">
        <v>170</v>
      </c>
      <c r="E157" s="144" t="s">
        <v>1</v>
      </c>
      <c r="F157" s="145" t="s">
        <v>1196</v>
      </c>
      <c r="H157" s="146">
        <v>276</v>
      </c>
      <c r="L157" s="142"/>
      <c r="M157" s="147"/>
      <c r="T157" s="148"/>
      <c r="AT157" s="144" t="s">
        <v>170</v>
      </c>
      <c r="AU157" s="144" t="s">
        <v>84</v>
      </c>
      <c r="AV157" s="12" t="s">
        <v>84</v>
      </c>
      <c r="AW157" s="12" t="s">
        <v>30</v>
      </c>
      <c r="AX157" s="12" t="s">
        <v>82</v>
      </c>
      <c r="AY157" s="144" t="s">
        <v>162</v>
      </c>
    </row>
    <row r="158" spans="2:65" s="1" customFormat="1" ht="21.75" customHeight="1">
      <c r="B158" s="128"/>
      <c r="C158" s="164" t="s">
        <v>223</v>
      </c>
      <c r="D158" s="164" t="s">
        <v>436</v>
      </c>
      <c r="E158" s="165" t="s">
        <v>1197</v>
      </c>
      <c r="F158" s="166" t="s">
        <v>1198</v>
      </c>
      <c r="G158" s="167" t="s">
        <v>178</v>
      </c>
      <c r="H158" s="168">
        <v>276</v>
      </c>
      <c r="I158" s="169"/>
      <c r="J158" s="169">
        <f>ROUND(I158*H158,2)</f>
        <v>0</v>
      </c>
      <c r="K158" s="170"/>
      <c r="L158" s="171"/>
      <c r="M158" s="172" t="s">
        <v>1</v>
      </c>
      <c r="N158" s="173" t="s">
        <v>39</v>
      </c>
      <c r="O158" s="138">
        <v>0</v>
      </c>
      <c r="P158" s="138">
        <f>O158*H158</f>
        <v>0</v>
      </c>
      <c r="Q158" s="138">
        <v>4.7200000000000002E-3</v>
      </c>
      <c r="R158" s="138">
        <f>Q158*H158</f>
        <v>1.3027200000000001</v>
      </c>
      <c r="S158" s="138">
        <v>0</v>
      </c>
      <c r="T158" s="139">
        <f>S158*H158</f>
        <v>0</v>
      </c>
      <c r="AR158" s="140" t="s">
        <v>195</v>
      </c>
      <c r="AT158" s="140" t="s">
        <v>436</v>
      </c>
      <c r="AU158" s="140" t="s">
        <v>84</v>
      </c>
      <c r="AY158" s="16" t="s">
        <v>162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82</v>
      </c>
      <c r="BK158" s="141">
        <f>ROUND(I158*H158,2)</f>
        <v>0</v>
      </c>
      <c r="BL158" s="16" t="s">
        <v>168</v>
      </c>
      <c r="BM158" s="140" t="s">
        <v>1199</v>
      </c>
    </row>
    <row r="159" spans="2:65" s="1" customFormat="1" ht="33" customHeight="1">
      <c r="B159" s="128"/>
      <c r="C159" s="129" t="s">
        <v>228</v>
      </c>
      <c r="D159" s="129" t="s">
        <v>164</v>
      </c>
      <c r="E159" s="130" t="s">
        <v>1200</v>
      </c>
      <c r="F159" s="131" t="s">
        <v>1201</v>
      </c>
      <c r="G159" s="132" t="s">
        <v>178</v>
      </c>
      <c r="H159" s="133">
        <v>46</v>
      </c>
      <c r="I159" s="134"/>
      <c r="J159" s="134">
        <f>ROUND(I159*H159,2)</f>
        <v>0</v>
      </c>
      <c r="K159" s="135"/>
      <c r="L159" s="28"/>
      <c r="M159" s="136" t="s">
        <v>1</v>
      </c>
      <c r="N159" s="137" t="s">
        <v>39</v>
      </c>
      <c r="O159" s="138">
        <v>0.87</v>
      </c>
      <c r="P159" s="138">
        <f>O159*H159</f>
        <v>40.020000000000003</v>
      </c>
      <c r="Q159" s="138">
        <v>6.0000000000000002E-5</v>
      </c>
      <c r="R159" s="138">
        <f>Q159*H159</f>
        <v>2.7599999999999999E-3</v>
      </c>
      <c r="S159" s="138">
        <v>0</v>
      </c>
      <c r="T159" s="139">
        <f>S159*H159</f>
        <v>0</v>
      </c>
      <c r="AR159" s="140" t="s">
        <v>168</v>
      </c>
      <c r="AT159" s="140" t="s">
        <v>164</v>
      </c>
      <c r="AU159" s="140" t="s">
        <v>84</v>
      </c>
      <c r="AY159" s="16" t="s">
        <v>162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82</v>
      </c>
      <c r="BK159" s="141">
        <f>ROUND(I159*H159,2)</f>
        <v>0</v>
      </c>
      <c r="BL159" s="16" t="s">
        <v>168</v>
      </c>
      <c r="BM159" s="140" t="s">
        <v>1202</v>
      </c>
    </row>
    <row r="160" spans="2:65" s="1" customFormat="1" ht="21.75" customHeight="1">
      <c r="B160" s="128"/>
      <c r="C160" s="164" t="s">
        <v>233</v>
      </c>
      <c r="D160" s="164" t="s">
        <v>436</v>
      </c>
      <c r="E160" s="165" t="s">
        <v>1203</v>
      </c>
      <c r="F160" s="166" t="s">
        <v>1204</v>
      </c>
      <c r="G160" s="167" t="s">
        <v>178</v>
      </c>
      <c r="H160" s="168">
        <v>138</v>
      </c>
      <c r="I160" s="169"/>
      <c r="J160" s="169">
        <f>ROUND(I160*H160,2)</f>
        <v>0</v>
      </c>
      <c r="K160" s="170"/>
      <c r="L160" s="171"/>
      <c r="M160" s="172" t="s">
        <v>1</v>
      </c>
      <c r="N160" s="173" t="s">
        <v>39</v>
      </c>
      <c r="O160" s="138">
        <v>0</v>
      </c>
      <c r="P160" s="138">
        <f>O160*H160</f>
        <v>0</v>
      </c>
      <c r="Q160" s="138">
        <v>7.0899999999999999E-3</v>
      </c>
      <c r="R160" s="138">
        <f>Q160*H160</f>
        <v>0.97841999999999996</v>
      </c>
      <c r="S160" s="138">
        <v>0</v>
      </c>
      <c r="T160" s="139">
        <f>S160*H160</f>
        <v>0</v>
      </c>
      <c r="AR160" s="140" t="s">
        <v>195</v>
      </c>
      <c r="AT160" s="140" t="s">
        <v>436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168</v>
      </c>
      <c r="BM160" s="140" t="s">
        <v>1205</v>
      </c>
    </row>
    <row r="161" spans="2:65" s="12" customFormat="1">
      <c r="B161" s="142"/>
      <c r="D161" s="143" t="s">
        <v>170</v>
      </c>
      <c r="E161" s="144" t="s">
        <v>1</v>
      </c>
      <c r="F161" s="145" t="s">
        <v>387</v>
      </c>
      <c r="H161" s="146">
        <v>46</v>
      </c>
      <c r="L161" s="142"/>
      <c r="M161" s="147"/>
      <c r="T161" s="148"/>
      <c r="AT161" s="144" t="s">
        <v>170</v>
      </c>
      <c r="AU161" s="144" t="s">
        <v>84</v>
      </c>
      <c r="AV161" s="12" t="s">
        <v>84</v>
      </c>
      <c r="AW161" s="12" t="s">
        <v>30</v>
      </c>
      <c r="AX161" s="12" t="s">
        <v>82</v>
      </c>
      <c r="AY161" s="144" t="s">
        <v>162</v>
      </c>
    </row>
    <row r="162" spans="2:65" s="12" customFormat="1">
      <c r="B162" s="142"/>
      <c r="D162" s="143" t="s">
        <v>170</v>
      </c>
      <c r="F162" s="145" t="s">
        <v>1206</v>
      </c>
      <c r="H162" s="146">
        <v>138</v>
      </c>
      <c r="L162" s="142"/>
      <c r="M162" s="147"/>
      <c r="T162" s="148"/>
      <c r="AT162" s="144" t="s">
        <v>170</v>
      </c>
      <c r="AU162" s="144" t="s">
        <v>84</v>
      </c>
      <c r="AV162" s="12" t="s">
        <v>84</v>
      </c>
      <c r="AW162" s="12" t="s">
        <v>3</v>
      </c>
      <c r="AX162" s="12" t="s">
        <v>82</v>
      </c>
      <c r="AY162" s="144" t="s">
        <v>162</v>
      </c>
    </row>
    <row r="163" spans="2:65" s="1" customFormat="1" ht="24.15" customHeight="1">
      <c r="B163" s="128"/>
      <c r="C163" s="129" t="s">
        <v>239</v>
      </c>
      <c r="D163" s="129" t="s">
        <v>164</v>
      </c>
      <c r="E163" s="130" t="s">
        <v>1207</v>
      </c>
      <c r="F163" s="131" t="s">
        <v>1208</v>
      </c>
      <c r="G163" s="132" t="s">
        <v>178</v>
      </c>
      <c r="H163" s="133">
        <v>46</v>
      </c>
      <c r="I163" s="134"/>
      <c r="J163" s="134">
        <f>ROUND(I163*H163,2)</f>
        <v>0</v>
      </c>
      <c r="K163" s="135"/>
      <c r="L163" s="28"/>
      <c r="M163" s="136" t="s">
        <v>1</v>
      </c>
      <c r="N163" s="137" t="s">
        <v>39</v>
      </c>
      <c r="O163" s="138">
        <v>0.187</v>
      </c>
      <c r="P163" s="138">
        <f>O163*H163</f>
        <v>8.6020000000000003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168</v>
      </c>
      <c r="AT163" s="140" t="s">
        <v>164</v>
      </c>
      <c r="AU163" s="140" t="s">
        <v>84</v>
      </c>
      <c r="AY163" s="16" t="s">
        <v>162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82</v>
      </c>
      <c r="BK163" s="141">
        <f>ROUND(I163*H163,2)</f>
        <v>0</v>
      </c>
      <c r="BL163" s="16" t="s">
        <v>168</v>
      </c>
      <c r="BM163" s="140" t="s">
        <v>1209</v>
      </c>
    </row>
    <row r="164" spans="2:65" s="12" customFormat="1">
      <c r="B164" s="142"/>
      <c r="D164" s="143" t="s">
        <v>170</v>
      </c>
      <c r="E164" s="144" t="s">
        <v>1</v>
      </c>
      <c r="F164" s="145" t="s">
        <v>387</v>
      </c>
      <c r="H164" s="146">
        <v>46</v>
      </c>
      <c r="L164" s="142"/>
      <c r="M164" s="147"/>
      <c r="T164" s="148"/>
      <c r="AT164" s="144" t="s">
        <v>170</v>
      </c>
      <c r="AU164" s="144" t="s">
        <v>84</v>
      </c>
      <c r="AV164" s="12" t="s">
        <v>84</v>
      </c>
      <c r="AW164" s="12" t="s">
        <v>30</v>
      </c>
      <c r="AX164" s="12" t="s">
        <v>82</v>
      </c>
      <c r="AY164" s="144" t="s">
        <v>162</v>
      </c>
    </row>
    <row r="165" spans="2:65" s="1" customFormat="1" ht="16.5" customHeight="1">
      <c r="B165" s="128"/>
      <c r="C165" s="164" t="s">
        <v>244</v>
      </c>
      <c r="D165" s="164" t="s">
        <v>436</v>
      </c>
      <c r="E165" s="165" t="s">
        <v>1210</v>
      </c>
      <c r="F165" s="166" t="s">
        <v>1211</v>
      </c>
      <c r="G165" s="167" t="s">
        <v>336</v>
      </c>
      <c r="H165" s="168">
        <v>9.1999999999999998E-2</v>
      </c>
      <c r="I165" s="169"/>
      <c r="J165" s="169">
        <f>ROUND(I165*H165,2)</f>
        <v>0</v>
      </c>
      <c r="K165" s="170"/>
      <c r="L165" s="171"/>
      <c r="M165" s="172" t="s">
        <v>1</v>
      </c>
      <c r="N165" s="173" t="s">
        <v>39</v>
      </c>
      <c r="O165" s="138">
        <v>0</v>
      </c>
      <c r="P165" s="138">
        <f>O165*H165</f>
        <v>0</v>
      </c>
      <c r="Q165" s="138">
        <v>1</v>
      </c>
      <c r="R165" s="138">
        <f>Q165*H165</f>
        <v>9.1999999999999998E-2</v>
      </c>
      <c r="S165" s="138">
        <v>0</v>
      </c>
      <c r="T165" s="139">
        <f>S165*H165</f>
        <v>0</v>
      </c>
      <c r="AR165" s="140" t="s">
        <v>195</v>
      </c>
      <c r="AT165" s="140" t="s">
        <v>436</v>
      </c>
      <c r="AU165" s="140" t="s">
        <v>84</v>
      </c>
      <c r="AY165" s="16" t="s">
        <v>162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82</v>
      </c>
      <c r="BK165" s="141">
        <f>ROUND(I165*H165,2)</f>
        <v>0</v>
      </c>
      <c r="BL165" s="16" t="s">
        <v>168</v>
      </c>
      <c r="BM165" s="140" t="s">
        <v>1212</v>
      </c>
    </row>
    <row r="166" spans="2:65" s="12" customFormat="1">
      <c r="B166" s="142"/>
      <c r="D166" s="143" t="s">
        <v>170</v>
      </c>
      <c r="F166" s="145" t="s">
        <v>1213</v>
      </c>
      <c r="H166" s="146">
        <v>9.1999999999999998E-2</v>
      </c>
      <c r="L166" s="142"/>
      <c r="M166" s="147"/>
      <c r="T166" s="148"/>
      <c r="AT166" s="144" t="s">
        <v>170</v>
      </c>
      <c r="AU166" s="144" t="s">
        <v>84</v>
      </c>
      <c r="AV166" s="12" t="s">
        <v>84</v>
      </c>
      <c r="AW166" s="12" t="s">
        <v>3</v>
      </c>
      <c r="AX166" s="12" t="s">
        <v>82</v>
      </c>
      <c r="AY166" s="144" t="s">
        <v>162</v>
      </c>
    </row>
    <row r="167" spans="2:65" s="1" customFormat="1" ht="24.15" customHeight="1">
      <c r="B167" s="128"/>
      <c r="C167" s="129" t="s">
        <v>253</v>
      </c>
      <c r="D167" s="129" t="s">
        <v>164</v>
      </c>
      <c r="E167" s="130" t="s">
        <v>1214</v>
      </c>
      <c r="F167" s="131" t="s">
        <v>1215</v>
      </c>
      <c r="G167" s="132" t="s">
        <v>178</v>
      </c>
      <c r="H167" s="133">
        <v>46</v>
      </c>
      <c r="I167" s="134"/>
      <c r="J167" s="134">
        <f>ROUND(I167*H167,2)</f>
        <v>0</v>
      </c>
      <c r="K167" s="135"/>
      <c r="L167" s="28"/>
      <c r="M167" s="136" t="s">
        <v>1</v>
      </c>
      <c r="N167" s="137" t="s">
        <v>39</v>
      </c>
      <c r="O167" s="138">
        <v>0.24199999999999999</v>
      </c>
      <c r="P167" s="138">
        <f>O167*H167</f>
        <v>11.132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168</v>
      </c>
      <c r="AT167" s="140" t="s">
        <v>164</v>
      </c>
      <c r="AU167" s="140" t="s">
        <v>84</v>
      </c>
      <c r="AY167" s="16" t="s">
        <v>162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82</v>
      </c>
      <c r="BK167" s="141">
        <f>ROUND(I167*H167,2)</f>
        <v>0</v>
      </c>
      <c r="BL167" s="16" t="s">
        <v>168</v>
      </c>
      <c r="BM167" s="140" t="s">
        <v>1216</v>
      </c>
    </row>
    <row r="168" spans="2:65" s="12" customFormat="1">
      <c r="B168" s="142"/>
      <c r="D168" s="143" t="s">
        <v>170</v>
      </c>
      <c r="E168" s="144" t="s">
        <v>1</v>
      </c>
      <c r="F168" s="145" t="s">
        <v>387</v>
      </c>
      <c r="H168" s="146">
        <v>46</v>
      </c>
      <c r="L168" s="142"/>
      <c r="M168" s="147"/>
      <c r="T168" s="148"/>
      <c r="AT168" s="144" t="s">
        <v>170</v>
      </c>
      <c r="AU168" s="144" t="s">
        <v>84</v>
      </c>
      <c r="AV168" s="12" t="s">
        <v>84</v>
      </c>
      <c r="AW168" s="12" t="s">
        <v>30</v>
      </c>
      <c r="AX168" s="12" t="s">
        <v>82</v>
      </c>
      <c r="AY168" s="144" t="s">
        <v>162</v>
      </c>
    </row>
    <row r="169" spans="2:65" s="1" customFormat="1" ht="33" customHeight="1">
      <c r="B169" s="128"/>
      <c r="C169" s="129" t="s">
        <v>7</v>
      </c>
      <c r="D169" s="129" t="s">
        <v>164</v>
      </c>
      <c r="E169" s="130" t="s">
        <v>1217</v>
      </c>
      <c r="F169" s="131" t="s">
        <v>1218</v>
      </c>
      <c r="G169" s="132" t="s">
        <v>178</v>
      </c>
      <c r="H169" s="133">
        <v>46</v>
      </c>
      <c r="I169" s="134"/>
      <c r="J169" s="134">
        <f>ROUND(I169*H169,2)</f>
        <v>0</v>
      </c>
      <c r="K169" s="135"/>
      <c r="L169" s="28"/>
      <c r="M169" s="136" t="s">
        <v>1</v>
      </c>
      <c r="N169" s="137" t="s">
        <v>39</v>
      </c>
      <c r="O169" s="138">
        <v>8.3000000000000004E-2</v>
      </c>
      <c r="P169" s="138">
        <f>O169*H169</f>
        <v>3.8180000000000001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168</v>
      </c>
      <c r="AT169" s="140" t="s">
        <v>164</v>
      </c>
      <c r="AU169" s="140" t="s">
        <v>84</v>
      </c>
      <c r="AY169" s="16" t="s">
        <v>162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82</v>
      </c>
      <c r="BK169" s="141">
        <f>ROUND(I169*H169,2)</f>
        <v>0</v>
      </c>
      <c r="BL169" s="16" t="s">
        <v>168</v>
      </c>
      <c r="BM169" s="140" t="s">
        <v>1219</v>
      </c>
    </row>
    <row r="170" spans="2:65" s="1" customFormat="1" ht="33" customHeight="1">
      <c r="B170" s="128"/>
      <c r="C170" s="129" t="s">
        <v>266</v>
      </c>
      <c r="D170" s="129" t="s">
        <v>164</v>
      </c>
      <c r="E170" s="130" t="s">
        <v>1220</v>
      </c>
      <c r="F170" s="131" t="s">
        <v>1221</v>
      </c>
      <c r="G170" s="132" t="s">
        <v>167</v>
      </c>
      <c r="H170" s="133">
        <v>3428</v>
      </c>
      <c r="I170" s="134"/>
      <c r="J170" s="134">
        <f>ROUND(I170*H170,2)</f>
        <v>0</v>
      </c>
      <c r="K170" s="135"/>
      <c r="L170" s="28"/>
      <c r="M170" s="136" t="s">
        <v>1</v>
      </c>
      <c r="N170" s="137" t="s">
        <v>39</v>
      </c>
      <c r="O170" s="138">
        <v>2E-3</v>
      </c>
      <c r="P170" s="138">
        <f>O170*H170</f>
        <v>6.8559999999999999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168</v>
      </c>
      <c r="AT170" s="140" t="s">
        <v>164</v>
      </c>
      <c r="AU170" s="140" t="s">
        <v>84</v>
      </c>
      <c r="AY170" s="16" t="s">
        <v>162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82</v>
      </c>
      <c r="BK170" s="141">
        <f>ROUND(I170*H170,2)</f>
        <v>0</v>
      </c>
      <c r="BL170" s="16" t="s">
        <v>168</v>
      </c>
      <c r="BM170" s="140" t="s">
        <v>1222</v>
      </c>
    </row>
    <row r="171" spans="2:65" s="12" customFormat="1">
      <c r="B171" s="142"/>
      <c r="D171" s="143" t="s">
        <v>170</v>
      </c>
      <c r="E171" s="144" t="s">
        <v>1</v>
      </c>
      <c r="F171" s="145" t="s">
        <v>1161</v>
      </c>
      <c r="H171" s="146">
        <v>3428</v>
      </c>
      <c r="L171" s="142"/>
      <c r="M171" s="147"/>
      <c r="T171" s="148"/>
      <c r="AT171" s="144" t="s">
        <v>170</v>
      </c>
      <c r="AU171" s="144" t="s">
        <v>84</v>
      </c>
      <c r="AV171" s="12" t="s">
        <v>84</v>
      </c>
      <c r="AW171" s="12" t="s">
        <v>30</v>
      </c>
      <c r="AX171" s="12" t="s">
        <v>82</v>
      </c>
      <c r="AY171" s="144" t="s">
        <v>162</v>
      </c>
    </row>
    <row r="172" spans="2:65" s="1" customFormat="1" ht="24.15" customHeight="1">
      <c r="B172" s="128"/>
      <c r="C172" s="129" t="s">
        <v>270</v>
      </c>
      <c r="D172" s="129" t="s">
        <v>164</v>
      </c>
      <c r="E172" s="130" t="s">
        <v>881</v>
      </c>
      <c r="F172" s="131" t="s">
        <v>1223</v>
      </c>
      <c r="G172" s="132" t="s">
        <v>336</v>
      </c>
      <c r="H172" s="133">
        <v>8.5999999999999993E-2</v>
      </c>
      <c r="I172" s="134"/>
      <c r="J172" s="134">
        <f>ROUND(I172*H172,2)</f>
        <v>0</v>
      </c>
      <c r="K172" s="135"/>
      <c r="L172" s="28"/>
      <c r="M172" s="136" t="s">
        <v>1</v>
      </c>
      <c r="N172" s="137" t="s">
        <v>39</v>
      </c>
      <c r="O172" s="138">
        <v>21.428999999999998</v>
      </c>
      <c r="P172" s="138">
        <f>O172*H172</f>
        <v>1.8428939999999998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168</v>
      </c>
      <c r="AT172" s="140" t="s">
        <v>164</v>
      </c>
      <c r="AU172" s="140" t="s">
        <v>84</v>
      </c>
      <c r="AY172" s="16" t="s">
        <v>162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82</v>
      </c>
      <c r="BK172" s="141">
        <f>ROUND(I172*H172,2)</f>
        <v>0</v>
      </c>
      <c r="BL172" s="16" t="s">
        <v>168</v>
      </c>
      <c r="BM172" s="140" t="s">
        <v>1224</v>
      </c>
    </row>
    <row r="173" spans="2:65" s="12" customFormat="1">
      <c r="B173" s="142"/>
      <c r="D173" s="143" t="s">
        <v>170</v>
      </c>
      <c r="E173" s="144" t="s">
        <v>1</v>
      </c>
      <c r="F173" s="145" t="s">
        <v>1225</v>
      </c>
      <c r="H173" s="146">
        <v>8.5999999999999993E-2</v>
      </c>
      <c r="L173" s="142"/>
      <c r="M173" s="147"/>
      <c r="T173" s="148"/>
      <c r="AT173" s="144" t="s">
        <v>170</v>
      </c>
      <c r="AU173" s="144" t="s">
        <v>84</v>
      </c>
      <c r="AV173" s="12" t="s">
        <v>84</v>
      </c>
      <c r="AW173" s="12" t="s">
        <v>30</v>
      </c>
      <c r="AX173" s="12" t="s">
        <v>82</v>
      </c>
      <c r="AY173" s="144" t="s">
        <v>162</v>
      </c>
    </row>
    <row r="174" spans="2:65" s="1" customFormat="1" ht="16.5" customHeight="1">
      <c r="B174" s="128"/>
      <c r="C174" s="164" t="s">
        <v>274</v>
      </c>
      <c r="D174" s="164" t="s">
        <v>436</v>
      </c>
      <c r="E174" s="165" t="s">
        <v>885</v>
      </c>
      <c r="F174" s="166" t="s">
        <v>886</v>
      </c>
      <c r="G174" s="167" t="s">
        <v>831</v>
      </c>
      <c r="H174" s="168">
        <v>86</v>
      </c>
      <c r="I174" s="169"/>
      <c r="J174" s="169">
        <f>ROUND(I174*H174,2)</f>
        <v>0</v>
      </c>
      <c r="K174" s="170"/>
      <c r="L174" s="171"/>
      <c r="M174" s="172" t="s">
        <v>1</v>
      </c>
      <c r="N174" s="173" t="s">
        <v>39</v>
      </c>
      <c r="O174" s="138">
        <v>0</v>
      </c>
      <c r="P174" s="138">
        <f>O174*H174</f>
        <v>0</v>
      </c>
      <c r="Q174" s="138">
        <v>1E-3</v>
      </c>
      <c r="R174" s="138">
        <f>Q174*H174</f>
        <v>8.6000000000000007E-2</v>
      </c>
      <c r="S174" s="138">
        <v>0</v>
      </c>
      <c r="T174" s="139">
        <f>S174*H174</f>
        <v>0</v>
      </c>
      <c r="AR174" s="140" t="s">
        <v>195</v>
      </c>
      <c r="AT174" s="140" t="s">
        <v>436</v>
      </c>
      <c r="AU174" s="140" t="s">
        <v>84</v>
      </c>
      <c r="AY174" s="16" t="s">
        <v>162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82</v>
      </c>
      <c r="BK174" s="141">
        <f>ROUND(I174*H174,2)</f>
        <v>0</v>
      </c>
      <c r="BL174" s="16" t="s">
        <v>168</v>
      </c>
      <c r="BM174" s="140" t="s">
        <v>1226</v>
      </c>
    </row>
    <row r="175" spans="2:65" s="12" customFormat="1">
      <c r="B175" s="142"/>
      <c r="D175" s="143" t="s">
        <v>170</v>
      </c>
      <c r="F175" s="145" t="s">
        <v>1227</v>
      </c>
      <c r="H175" s="146">
        <v>86</v>
      </c>
      <c r="L175" s="142"/>
      <c r="M175" s="147"/>
      <c r="T175" s="148"/>
      <c r="AT175" s="144" t="s">
        <v>170</v>
      </c>
      <c r="AU175" s="144" t="s">
        <v>84</v>
      </c>
      <c r="AV175" s="12" t="s">
        <v>84</v>
      </c>
      <c r="AW175" s="12" t="s">
        <v>3</v>
      </c>
      <c r="AX175" s="12" t="s">
        <v>82</v>
      </c>
      <c r="AY175" s="144" t="s">
        <v>162</v>
      </c>
    </row>
    <row r="176" spans="2:65" s="1" customFormat="1" ht="16.5" customHeight="1">
      <c r="B176" s="128"/>
      <c r="C176" s="129" t="s">
        <v>278</v>
      </c>
      <c r="D176" s="129" t="s">
        <v>164</v>
      </c>
      <c r="E176" s="130" t="s">
        <v>1228</v>
      </c>
      <c r="F176" s="131" t="s">
        <v>1229</v>
      </c>
      <c r="G176" s="132" t="s">
        <v>247</v>
      </c>
      <c r="H176" s="133">
        <v>2.2999999999999998</v>
      </c>
      <c r="I176" s="134"/>
      <c r="J176" s="134">
        <f>ROUND(I176*H176,2)</f>
        <v>0</v>
      </c>
      <c r="K176" s="135"/>
      <c r="L176" s="28"/>
      <c r="M176" s="136" t="s">
        <v>1</v>
      </c>
      <c r="N176" s="137" t="s">
        <v>39</v>
      </c>
      <c r="O176" s="138">
        <v>1.196</v>
      </c>
      <c r="P176" s="138">
        <f>O176*H176</f>
        <v>2.7507999999999995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168</v>
      </c>
      <c r="AT176" s="140" t="s">
        <v>164</v>
      </c>
      <c r="AU176" s="140" t="s">
        <v>84</v>
      </c>
      <c r="AY176" s="16" t="s">
        <v>162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82</v>
      </c>
      <c r="BK176" s="141">
        <f>ROUND(I176*H176,2)</f>
        <v>0</v>
      </c>
      <c r="BL176" s="16" t="s">
        <v>168</v>
      </c>
      <c r="BM176" s="140" t="s">
        <v>1230</v>
      </c>
    </row>
    <row r="177" spans="2:65" s="12" customFormat="1">
      <c r="B177" s="142"/>
      <c r="D177" s="143" t="s">
        <v>170</v>
      </c>
      <c r="E177" s="144" t="s">
        <v>1</v>
      </c>
      <c r="F177" s="145" t="s">
        <v>1231</v>
      </c>
      <c r="H177" s="146">
        <v>2.2999999999999998</v>
      </c>
      <c r="L177" s="142"/>
      <c r="M177" s="147"/>
      <c r="T177" s="148"/>
      <c r="AT177" s="144" t="s">
        <v>170</v>
      </c>
      <c r="AU177" s="144" t="s">
        <v>84</v>
      </c>
      <c r="AV177" s="12" t="s">
        <v>84</v>
      </c>
      <c r="AW177" s="12" t="s">
        <v>30</v>
      </c>
      <c r="AX177" s="12" t="s">
        <v>82</v>
      </c>
      <c r="AY177" s="144" t="s">
        <v>162</v>
      </c>
    </row>
    <row r="178" spans="2:65" s="1" customFormat="1" ht="16.5" customHeight="1">
      <c r="B178" s="128"/>
      <c r="C178" s="129" t="s">
        <v>282</v>
      </c>
      <c r="D178" s="129" t="s">
        <v>164</v>
      </c>
      <c r="E178" s="130" t="s">
        <v>889</v>
      </c>
      <c r="F178" s="131" t="s">
        <v>890</v>
      </c>
      <c r="G178" s="132" t="s">
        <v>247</v>
      </c>
      <c r="H178" s="133">
        <v>6.8559999999999999</v>
      </c>
      <c r="I178" s="134"/>
      <c r="J178" s="134">
        <f>ROUND(I178*H178,2)</f>
        <v>0</v>
      </c>
      <c r="K178" s="135"/>
      <c r="L178" s="28"/>
      <c r="M178" s="136" t="s">
        <v>1</v>
      </c>
      <c r="N178" s="137" t="s">
        <v>39</v>
      </c>
      <c r="O178" s="138">
        <v>0.26100000000000001</v>
      </c>
      <c r="P178" s="138">
        <f>O178*H178</f>
        <v>1.7894160000000001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168</v>
      </c>
      <c r="AT178" s="140" t="s">
        <v>164</v>
      </c>
      <c r="AU178" s="140" t="s">
        <v>84</v>
      </c>
      <c r="AY178" s="16" t="s">
        <v>162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6" t="s">
        <v>82</v>
      </c>
      <c r="BK178" s="141">
        <f>ROUND(I178*H178,2)</f>
        <v>0</v>
      </c>
      <c r="BL178" s="16" t="s">
        <v>168</v>
      </c>
      <c r="BM178" s="140" t="s">
        <v>1232</v>
      </c>
    </row>
    <row r="179" spans="2:65" s="12" customFormat="1">
      <c r="B179" s="142"/>
      <c r="D179" s="143" t="s">
        <v>170</v>
      </c>
      <c r="E179" s="144" t="s">
        <v>1</v>
      </c>
      <c r="F179" s="145" t="s">
        <v>1233</v>
      </c>
      <c r="H179" s="146">
        <v>6.8559999999999999</v>
      </c>
      <c r="L179" s="142"/>
      <c r="M179" s="147"/>
      <c r="T179" s="148"/>
      <c r="AT179" s="144" t="s">
        <v>170</v>
      </c>
      <c r="AU179" s="144" t="s">
        <v>84</v>
      </c>
      <c r="AV179" s="12" t="s">
        <v>84</v>
      </c>
      <c r="AW179" s="12" t="s">
        <v>30</v>
      </c>
      <c r="AX179" s="12" t="s">
        <v>82</v>
      </c>
      <c r="AY179" s="144" t="s">
        <v>162</v>
      </c>
    </row>
    <row r="180" spans="2:65" s="1" customFormat="1" ht="21.75" customHeight="1">
      <c r="B180" s="128"/>
      <c r="C180" s="129" t="s">
        <v>286</v>
      </c>
      <c r="D180" s="129" t="s">
        <v>164</v>
      </c>
      <c r="E180" s="130" t="s">
        <v>893</v>
      </c>
      <c r="F180" s="131" t="s">
        <v>894</v>
      </c>
      <c r="G180" s="132" t="s">
        <v>247</v>
      </c>
      <c r="H180" s="133">
        <v>11.98</v>
      </c>
      <c r="I180" s="134"/>
      <c r="J180" s="134">
        <f>ROUND(I180*H180,2)</f>
        <v>0</v>
      </c>
      <c r="K180" s="135"/>
      <c r="L180" s="28"/>
      <c r="M180" s="136" t="s">
        <v>1</v>
      </c>
      <c r="N180" s="137" t="s">
        <v>39</v>
      </c>
      <c r="O180" s="138">
        <v>0.45200000000000001</v>
      </c>
      <c r="P180" s="138">
        <f>O180*H180</f>
        <v>5.4149600000000007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168</v>
      </c>
      <c r="AT180" s="140" t="s">
        <v>164</v>
      </c>
      <c r="AU180" s="140" t="s">
        <v>84</v>
      </c>
      <c r="AY180" s="16" t="s">
        <v>162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82</v>
      </c>
      <c r="BK180" s="141">
        <f>ROUND(I180*H180,2)</f>
        <v>0</v>
      </c>
      <c r="BL180" s="16" t="s">
        <v>168</v>
      </c>
      <c r="BM180" s="140" t="s">
        <v>1234</v>
      </c>
    </row>
    <row r="181" spans="2:65" s="12" customFormat="1">
      <c r="B181" s="142"/>
      <c r="D181" s="143" t="s">
        <v>170</v>
      </c>
      <c r="E181" s="144" t="s">
        <v>1</v>
      </c>
      <c r="F181" s="145" t="s">
        <v>1235</v>
      </c>
      <c r="H181" s="146">
        <v>2.2999999999999998</v>
      </c>
      <c r="L181" s="142"/>
      <c r="M181" s="147"/>
      <c r="T181" s="148"/>
      <c r="AT181" s="144" t="s">
        <v>170</v>
      </c>
      <c r="AU181" s="144" t="s">
        <v>84</v>
      </c>
      <c r="AV181" s="12" t="s">
        <v>84</v>
      </c>
      <c r="AW181" s="12" t="s">
        <v>30</v>
      </c>
      <c r="AX181" s="12" t="s">
        <v>74</v>
      </c>
      <c r="AY181" s="144" t="s">
        <v>162</v>
      </c>
    </row>
    <row r="182" spans="2:65" s="12" customFormat="1">
      <c r="B182" s="142"/>
      <c r="D182" s="143" t="s">
        <v>170</v>
      </c>
      <c r="E182" s="144" t="s">
        <v>1</v>
      </c>
      <c r="F182" s="145" t="s">
        <v>1236</v>
      </c>
      <c r="H182" s="146">
        <v>9.68</v>
      </c>
      <c r="L182" s="142"/>
      <c r="M182" s="147"/>
      <c r="T182" s="148"/>
      <c r="AT182" s="144" t="s">
        <v>170</v>
      </c>
      <c r="AU182" s="144" t="s">
        <v>84</v>
      </c>
      <c r="AV182" s="12" t="s">
        <v>84</v>
      </c>
      <c r="AW182" s="12" t="s">
        <v>30</v>
      </c>
      <c r="AX182" s="12" t="s">
        <v>74</v>
      </c>
      <c r="AY182" s="144" t="s">
        <v>162</v>
      </c>
    </row>
    <row r="183" spans="2:65" s="14" customFormat="1">
      <c r="B183" s="154"/>
      <c r="D183" s="143" t="s">
        <v>170</v>
      </c>
      <c r="E183" s="155" t="s">
        <v>1</v>
      </c>
      <c r="F183" s="156" t="s">
        <v>252</v>
      </c>
      <c r="H183" s="157">
        <v>11.98</v>
      </c>
      <c r="L183" s="154"/>
      <c r="M183" s="158"/>
      <c r="T183" s="159"/>
      <c r="AT183" s="155" t="s">
        <v>170</v>
      </c>
      <c r="AU183" s="155" t="s">
        <v>84</v>
      </c>
      <c r="AV183" s="14" t="s">
        <v>168</v>
      </c>
      <c r="AW183" s="14" t="s">
        <v>30</v>
      </c>
      <c r="AX183" s="14" t="s">
        <v>82</v>
      </c>
      <c r="AY183" s="155" t="s">
        <v>162</v>
      </c>
    </row>
    <row r="184" spans="2:65" s="11" customFormat="1" ht="22.75" customHeight="1">
      <c r="B184" s="117"/>
      <c r="D184" s="118" t="s">
        <v>73</v>
      </c>
      <c r="E184" s="126" t="s">
        <v>514</v>
      </c>
      <c r="F184" s="126" t="s">
        <v>515</v>
      </c>
      <c r="J184" s="127">
        <f>BK184</f>
        <v>0</v>
      </c>
      <c r="L184" s="117"/>
      <c r="M184" s="121"/>
      <c r="P184" s="122">
        <f>P185</f>
        <v>1948.582496</v>
      </c>
      <c r="R184" s="122">
        <f>R185</f>
        <v>0</v>
      </c>
      <c r="T184" s="123">
        <f>T185</f>
        <v>0</v>
      </c>
      <c r="AR184" s="118" t="s">
        <v>82</v>
      </c>
      <c r="AT184" s="124" t="s">
        <v>73</v>
      </c>
      <c r="AU184" s="124" t="s">
        <v>82</v>
      </c>
      <c r="AY184" s="118" t="s">
        <v>162</v>
      </c>
      <c r="BK184" s="125">
        <f>BK185</f>
        <v>0</v>
      </c>
    </row>
    <row r="185" spans="2:65" s="1" customFormat="1" ht="24.15" customHeight="1">
      <c r="B185" s="128"/>
      <c r="C185" s="129" t="s">
        <v>291</v>
      </c>
      <c r="D185" s="129" t="s">
        <v>164</v>
      </c>
      <c r="E185" s="130" t="s">
        <v>905</v>
      </c>
      <c r="F185" s="131" t="s">
        <v>906</v>
      </c>
      <c r="G185" s="132" t="s">
        <v>336</v>
      </c>
      <c r="H185" s="133">
        <v>972.83199999999999</v>
      </c>
      <c r="I185" s="134"/>
      <c r="J185" s="134">
        <f>ROUND(I185*H185,2)</f>
        <v>0</v>
      </c>
      <c r="K185" s="135"/>
      <c r="L185" s="28"/>
      <c r="M185" s="136" t="s">
        <v>1</v>
      </c>
      <c r="N185" s="137" t="s">
        <v>39</v>
      </c>
      <c r="O185" s="138">
        <v>2.0030000000000001</v>
      </c>
      <c r="P185" s="138">
        <f>O185*H185</f>
        <v>1948.582496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168</v>
      </c>
      <c r="AT185" s="140" t="s">
        <v>164</v>
      </c>
      <c r="AU185" s="140" t="s">
        <v>84</v>
      </c>
      <c r="AY185" s="16" t="s">
        <v>162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82</v>
      </c>
      <c r="BK185" s="141">
        <f>ROUND(I185*H185,2)</f>
        <v>0</v>
      </c>
      <c r="BL185" s="16" t="s">
        <v>168</v>
      </c>
      <c r="BM185" s="140" t="s">
        <v>1237</v>
      </c>
    </row>
    <row r="186" spans="2:65" s="11" customFormat="1" ht="25.9" customHeight="1">
      <c r="B186" s="117"/>
      <c r="D186" s="118" t="s">
        <v>73</v>
      </c>
      <c r="E186" s="119" t="s">
        <v>362</v>
      </c>
      <c r="F186" s="119" t="s">
        <v>363</v>
      </c>
      <c r="J186" s="120">
        <f>BK186</f>
        <v>0</v>
      </c>
      <c r="L186" s="117"/>
      <c r="M186" s="121"/>
      <c r="P186" s="122">
        <f>P187+P189+P191+P193</f>
        <v>0</v>
      </c>
      <c r="R186" s="122">
        <f>R187+R189+R191+R193</f>
        <v>0</v>
      </c>
      <c r="T186" s="123">
        <f>T187+T189+T191+T193</f>
        <v>0</v>
      </c>
      <c r="AR186" s="118" t="s">
        <v>183</v>
      </c>
      <c r="AT186" s="124" t="s">
        <v>73</v>
      </c>
      <c r="AU186" s="124" t="s">
        <v>74</v>
      </c>
      <c r="AY186" s="118" t="s">
        <v>162</v>
      </c>
      <c r="BK186" s="125">
        <f>BK187+BK189+BK191+BK193</f>
        <v>0</v>
      </c>
    </row>
    <row r="187" spans="2:65" s="11" customFormat="1" ht="22.75" customHeight="1">
      <c r="B187" s="117"/>
      <c r="D187" s="118" t="s">
        <v>73</v>
      </c>
      <c r="E187" s="126" t="s">
        <v>364</v>
      </c>
      <c r="F187" s="126" t="s">
        <v>365</v>
      </c>
      <c r="J187" s="127">
        <f>BK187</f>
        <v>0</v>
      </c>
      <c r="L187" s="117"/>
      <c r="M187" s="121"/>
      <c r="P187" s="122">
        <f>P188</f>
        <v>0</v>
      </c>
      <c r="R187" s="122">
        <f>R188</f>
        <v>0</v>
      </c>
      <c r="T187" s="123">
        <f>T188</f>
        <v>0</v>
      </c>
      <c r="AR187" s="118" t="s">
        <v>183</v>
      </c>
      <c r="AT187" s="124" t="s">
        <v>73</v>
      </c>
      <c r="AU187" s="124" t="s">
        <v>82</v>
      </c>
      <c r="AY187" s="118" t="s">
        <v>162</v>
      </c>
      <c r="BK187" s="125">
        <f>BK188</f>
        <v>0</v>
      </c>
    </row>
    <row r="188" spans="2:65" s="1" customFormat="1" ht="21.75" customHeight="1">
      <c r="B188" s="128"/>
      <c r="C188" s="129" t="s">
        <v>296</v>
      </c>
      <c r="D188" s="129" t="s">
        <v>164</v>
      </c>
      <c r="E188" s="130" t="s">
        <v>367</v>
      </c>
      <c r="F188" s="131" t="s">
        <v>368</v>
      </c>
      <c r="G188" s="132" t="s">
        <v>369</v>
      </c>
      <c r="H188" s="133">
        <v>64</v>
      </c>
      <c r="I188" s="134"/>
      <c r="J188" s="134">
        <f>ROUND(I188*H188,2)</f>
        <v>0</v>
      </c>
      <c r="K188" s="135"/>
      <c r="L188" s="28"/>
      <c r="M188" s="136" t="s">
        <v>1</v>
      </c>
      <c r="N188" s="137" t="s">
        <v>39</v>
      </c>
      <c r="O188" s="138">
        <v>0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370</v>
      </c>
      <c r="AT188" s="140" t="s">
        <v>164</v>
      </c>
      <c r="AU188" s="140" t="s">
        <v>84</v>
      </c>
      <c r="AY188" s="16" t="s">
        <v>162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82</v>
      </c>
      <c r="BK188" s="141">
        <f>ROUND(I188*H188,2)</f>
        <v>0</v>
      </c>
      <c r="BL188" s="16" t="s">
        <v>370</v>
      </c>
      <c r="BM188" s="140" t="s">
        <v>1238</v>
      </c>
    </row>
    <row r="189" spans="2:65" s="11" customFormat="1" ht="22.75" customHeight="1">
      <c r="B189" s="117"/>
      <c r="D189" s="118" t="s">
        <v>73</v>
      </c>
      <c r="E189" s="126" t="s">
        <v>372</v>
      </c>
      <c r="F189" s="126" t="s">
        <v>373</v>
      </c>
      <c r="J189" s="127">
        <f>BK189</f>
        <v>0</v>
      </c>
      <c r="L189" s="117"/>
      <c r="M189" s="121"/>
      <c r="P189" s="122">
        <f>P190</f>
        <v>0</v>
      </c>
      <c r="R189" s="122">
        <f>R190</f>
        <v>0</v>
      </c>
      <c r="T189" s="123">
        <f>T190</f>
        <v>0</v>
      </c>
      <c r="AR189" s="118" t="s">
        <v>183</v>
      </c>
      <c r="AT189" s="124" t="s">
        <v>73</v>
      </c>
      <c r="AU189" s="124" t="s">
        <v>82</v>
      </c>
      <c r="AY189" s="118" t="s">
        <v>162</v>
      </c>
      <c r="BK189" s="125">
        <f>BK190</f>
        <v>0</v>
      </c>
    </row>
    <row r="190" spans="2:65" s="1" customFormat="1" ht="16.5" customHeight="1">
      <c r="B190" s="128"/>
      <c r="C190" s="129" t="s">
        <v>300</v>
      </c>
      <c r="D190" s="129" t="s">
        <v>164</v>
      </c>
      <c r="E190" s="130" t="s">
        <v>375</v>
      </c>
      <c r="F190" s="131" t="s">
        <v>373</v>
      </c>
      <c r="G190" s="132" t="s">
        <v>376</v>
      </c>
      <c r="H190" s="133"/>
      <c r="I190" s="134"/>
      <c r="J190" s="134">
        <f>ROUND(I190*H190,2)</f>
        <v>0</v>
      </c>
      <c r="K190" s="135"/>
      <c r="L190" s="28"/>
      <c r="M190" s="136" t="s">
        <v>1</v>
      </c>
      <c r="N190" s="137" t="s">
        <v>39</v>
      </c>
      <c r="O190" s="138">
        <v>0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370</v>
      </c>
      <c r="AT190" s="140" t="s">
        <v>164</v>
      </c>
      <c r="AU190" s="140" t="s">
        <v>84</v>
      </c>
      <c r="AY190" s="16" t="s">
        <v>162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6" t="s">
        <v>82</v>
      </c>
      <c r="BK190" s="141">
        <f>ROUND(I190*H190,2)</f>
        <v>0</v>
      </c>
      <c r="BL190" s="16" t="s">
        <v>370</v>
      </c>
      <c r="BM190" s="140" t="s">
        <v>1239</v>
      </c>
    </row>
    <row r="191" spans="2:65" s="11" customFormat="1" ht="22.75" customHeight="1">
      <c r="B191" s="117"/>
      <c r="D191" s="118" t="s">
        <v>73</v>
      </c>
      <c r="E191" s="126" t="s">
        <v>391</v>
      </c>
      <c r="F191" s="126" t="s">
        <v>392</v>
      </c>
      <c r="J191" s="127">
        <f>BK191</f>
        <v>0</v>
      </c>
      <c r="L191" s="117"/>
      <c r="M191" s="121"/>
      <c r="P191" s="122">
        <f>P192</f>
        <v>0</v>
      </c>
      <c r="R191" s="122">
        <f>R192</f>
        <v>0</v>
      </c>
      <c r="T191" s="123">
        <f>T192</f>
        <v>0</v>
      </c>
      <c r="AR191" s="118" t="s">
        <v>183</v>
      </c>
      <c r="AT191" s="124" t="s">
        <v>73</v>
      </c>
      <c r="AU191" s="124" t="s">
        <v>82</v>
      </c>
      <c r="AY191" s="118" t="s">
        <v>162</v>
      </c>
      <c r="BK191" s="125">
        <f>BK192</f>
        <v>0</v>
      </c>
    </row>
    <row r="192" spans="2:65" s="1" customFormat="1" ht="16.5" customHeight="1">
      <c r="B192" s="128"/>
      <c r="C192" s="129" t="s">
        <v>305</v>
      </c>
      <c r="D192" s="129" t="s">
        <v>164</v>
      </c>
      <c r="E192" s="130" t="s">
        <v>394</v>
      </c>
      <c r="F192" s="131" t="s">
        <v>392</v>
      </c>
      <c r="G192" s="132" t="s">
        <v>376</v>
      </c>
      <c r="H192" s="133"/>
      <c r="I192" s="134"/>
      <c r="J192" s="134">
        <f>ROUND(I192*H192,2)</f>
        <v>0</v>
      </c>
      <c r="K192" s="135"/>
      <c r="L192" s="28"/>
      <c r="M192" s="136" t="s">
        <v>1</v>
      </c>
      <c r="N192" s="137" t="s">
        <v>39</v>
      </c>
      <c r="O192" s="138">
        <v>0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370</v>
      </c>
      <c r="AT192" s="140" t="s">
        <v>164</v>
      </c>
      <c r="AU192" s="140" t="s">
        <v>84</v>
      </c>
      <c r="AY192" s="16" t="s">
        <v>162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82</v>
      </c>
      <c r="BK192" s="141">
        <f>ROUND(I192*H192,2)</f>
        <v>0</v>
      </c>
      <c r="BL192" s="16" t="s">
        <v>370</v>
      </c>
      <c r="BM192" s="140" t="s">
        <v>1240</v>
      </c>
    </row>
    <row r="193" spans="2:65" s="11" customFormat="1" ht="22.75" customHeight="1">
      <c r="B193" s="117"/>
      <c r="D193" s="118" t="s">
        <v>73</v>
      </c>
      <c r="E193" s="126" t="s">
        <v>396</v>
      </c>
      <c r="F193" s="126" t="s">
        <v>397</v>
      </c>
      <c r="J193" s="127">
        <f>BK193</f>
        <v>0</v>
      </c>
      <c r="L193" s="117"/>
      <c r="M193" s="121"/>
      <c r="P193" s="122">
        <f>P194</f>
        <v>0</v>
      </c>
      <c r="R193" s="122">
        <f>R194</f>
        <v>0</v>
      </c>
      <c r="T193" s="123">
        <f>T194</f>
        <v>0</v>
      </c>
      <c r="AR193" s="118" t="s">
        <v>183</v>
      </c>
      <c r="AT193" s="124" t="s">
        <v>73</v>
      </c>
      <c r="AU193" s="124" t="s">
        <v>82</v>
      </c>
      <c r="AY193" s="118" t="s">
        <v>162</v>
      </c>
      <c r="BK193" s="125">
        <f>BK194</f>
        <v>0</v>
      </c>
    </row>
    <row r="194" spans="2:65" s="1" customFormat="1" ht="16.5" customHeight="1">
      <c r="B194" s="128"/>
      <c r="C194" s="129" t="s">
        <v>310</v>
      </c>
      <c r="D194" s="129" t="s">
        <v>164</v>
      </c>
      <c r="E194" s="130" t="s">
        <v>399</v>
      </c>
      <c r="F194" s="131" t="s">
        <v>400</v>
      </c>
      <c r="G194" s="132" t="s">
        <v>376</v>
      </c>
      <c r="H194" s="133"/>
      <c r="I194" s="134"/>
      <c r="J194" s="134">
        <f>ROUND(I194*H194,2)</f>
        <v>0</v>
      </c>
      <c r="K194" s="135"/>
      <c r="L194" s="28"/>
      <c r="M194" s="160" t="s">
        <v>1</v>
      </c>
      <c r="N194" s="161" t="s">
        <v>39</v>
      </c>
      <c r="O194" s="162">
        <v>0</v>
      </c>
      <c r="P194" s="162">
        <f>O194*H194</f>
        <v>0</v>
      </c>
      <c r="Q194" s="162">
        <v>0</v>
      </c>
      <c r="R194" s="162">
        <f>Q194*H194</f>
        <v>0</v>
      </c>
      <c r="S194" s="162">
        <v>0</v>
      </c>
      <c r="T194" s="163">
        <f>S194*H194</f>
        <v>0</v>
      </c>
      <c r="AR194" s="140" t="s">
        <v>370</v>
      </c>
      <c r="AT194" s="140" t="s">
        <v>164</v>
      </c>
      <c r="AU194" s="140" t="s">
        <v>84</v>
      </c>
      <c r="AY194" s="16" t="s">
        <v>162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6" t="s">
        <v>82</v>
      </c>
      <c r="BK194" s="141">
        <f>ROUND(I194*H194,2)</f>
        <v>0</v>
      </c>
      <c r="BL194" s="16" t="s">
        <v>370</v>
      </c>
      <c r="BM194" s="140" t="s">
        <v>1241</v>
      </c>
    </row>
    <row r="195" spans="2:65" s="1" customFormat="1" ht="7" customHeight="1">
      <c r="B195" s="40"/>
      <c r="C195" s="41"/>
      <c r="D195" s="41"/>
      <c r="E195" s="41"/>
      <c r="F195" s="41"/>
      <c r="G195" s="41"/>
      <c r="H195" s="41"/>
      <c r="I195" s="41"/>
      <c r="J195" s="41"/>
      <c r="K195" s="41"/>
      <c r="L195" s="28"/>
    </row>
  </sheetData>
  <autoFilter ref="C123:K194" xr:uid="{00000000-0009-0000-0000-00000E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33"/>
  <sheetViews>
    <sheetView showGridLines="0" topLeftCell="A113" workbookViewId="0">
      <selection activeCell="H128" sqref="H128:H132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126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1242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ROUND(J122,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ROUND((SUM(BE122:BE132)),  2)</f>
        <v>0</v>
      </c>
      <c r="I33" s="88">
        <v>0.21</v>
      </c>
      <c r="J33" s="87">
        <f>ROUND(((SUM(BE122:BE132))*I33),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ROUND((SUM(BF122:BF132)),  2)</f>
        <v>0</v>
      </c>
      <c r="I34" s="88">
        <v>0.12</v>
      </c>
      <c r="J34" s="87">
        <f>ROUND(((SUM(BF122:BF132))*I34),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ROUND((SUM(BG122:BG132)),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ROUND((SUM(BH122:BH132)),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ROUND((SUM(BI122:BI132)),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IO-01 - Veřejné osvětlení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J122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407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9" customFormat="1" ht="19.899999999999999" customHeight="1">
      <c r="B98" s="104"/>
      <c r="D98" s="105" t="s">
        <v>1243</v>
      </c>
      <c r="E98" s="106"/>
      <c r="F98" s="106"/>
      <c r="G98" s="106"/>
      <c r="H98" s="106"/>
      <c r="I98" s="106"/>
      <c r="J98" s="107">
        <f>J124</f>
        <v>0</v>
      </c>
      <c r="L98" s="104"/>
    </row>
    <row r="99" spans="2:12" s="8" customFormat="1" ht="25" customHeight="1">
      <c r="B99" s="100"/>
      <c r="D99" s="101" t="s">
        <v>142</v>
      </c>
      <c r="E99" s="102"/>
      <c r="F99" s="102"/>
      <c r="G99" s="102"/>
      <c r="H99" s="102"/>
      <c r="I99" s="102"/>
      <c r="J99" s="103">
        <f>J126</f>
        <v>0</v>
      </c>
      <c r="L99" s="100"/>
    </row>
    <row r="100" spans="2:12" s="9" customFormat="1" ht="19.899999999999999" customHeight="1">
      <c r="B100" s="104"/>
      <c r="D100" s="105" t="s">
        <v>144</v>
      </c>
      <c r="E100" s="106"/>
      <c r="F100" s="106"/>
      <c r="G100" s="106"/>
      <c r="H100" s="106"/>
      <c r="I100" s="106"/>
      <c r="J100" s="107">
        <f>J127</f>
        <v>0</v>
      </c>
      <c r="L100" s="104"/>
    </row>
    <row r="101" spans="2:12" s="9" customFormat="1" ht="19.899999999999999" customHeight="1">
      <c r="B101" s="104"/>
      <c r="D101" s="105" t="s">
        <v>145</v>
      </c>
      <c r="E101" s="106"/>
      <c r="F101" s="106"/>
      <c r="G101" s="106"/>
      <c r="H101" s="106"/>
      <c r="I101" s="106"/>
      <c r="J101" s="107">
        <f>J129</f>
        <v>0</v>
      </c>
      <c r="L101" s="104"/>
    </row>
    <row r="102" spans="2:12" s="9" customFormat="1" ht="19.899999999999999" customHeight="1">
      <c r="B102" s="104"/>
      <c r="D102" s="105" t="s">
        <v>146</v>
      </c>
      <c r="E102" s="106"/>
      <c r="F102" s="106"/>
      <c r="G102" s="106"/>
      <c r="H102" s="106"/>
      <c r="I102" s="106"/>
      <c r="J102" s="107">
        <f>J131</f>
        <v>0</v>
      </c>
      <c r="L102" s="104"/>
    </row>
    <row r="103" spans="2:12" s="1" customFormat="1" ht="21.75" customHeight="1">
      <c r="B103" s="28"/>
      <c r="L103" s="28"/>
    </row>
    <row r="104" spans="2:12" s="1" customFormat="1" ht="7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8" spans="2:12" s="1" customFormat="1" ht="7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5" customHeight="1">
      <c r="B109" s="28"/>
      <c r="C109" s="20" t="s">
        <v>147</v>
      </c>
      <c r="L109" s="28"/>
    </row>
    <row r="110" spans="2:12" s="1" customFormat="1" ht="7" customHeight="1">
      <c r="B110" s="28"/>
      <c r="L110" s="28"/>
    </row>
    <row r="111" spans="2:12" s="1" customFormat="1" ht="12" customHeight="1">
      <c r="B111" s="28"/>
      <c r="C111" s="25" t="s">
        <v>14</v>
      </c>
      <c r="L111" s="28"/>
    </row>
    <row r="112" spans="2:12" s="1" customFormat="1" ht="16.5" customHeight="1">
      <c r="B112" s="28"/>
      <c r="E112" s="265" t="str">
        <f>E7</f>
        <v>Revitalizace víceúčelového hřiště - 1.etapa</v>
      </c>
      <c r="F112" s="266"/>
      <c r="G112" s="266"/>
      <c r="H112" s="266"/>
      <c r="L112" s="28"/>
    </row>
    <row r="113" spans="2:65" s="1" customFormat="1" ht="12" customHeight="1">
      <c r="B113" s="28"/>
      <c r="C113" s="25" t="s">
        <v>131</v>
      </c>
      <c r="L113" s="28"/>
    </row>
    <row r="114" spans="2:65" s="1" customFormat="1" ht="16.5" customHeight="1">
      <c r="B114" s="28"/>
      <c r="E114" s="259" t="str">
        <f>E9</f>
        <v>IO-01 - Veřejné osvětlení</v>
      </c>
      <c r="F114" s="264"/>
      <c r="G114" s="264"/>
      <c r="H114" s="264"/>
      <c r="L114" s="28"/>
    </row>
    <row r="115" spans="2:65" s="1" customFormat="1" ht="7" customHeight="1">
      <c r="B115" s="28"/>
      <c r="L115" s="28"/>
    </row>
    <row r="116" spans="2:65" s="1" customFormat="1" ht="12" customHeight="1">
      <c r="B116" s="28"/>
      <c r="C116" s="25" t="s">
        <v>18</v>
      </c>
      <c r="F116" s="23" t="str">
        <f>F12</f>
        <v>Hlouška, Kutná Hora</v>
      </c>
      <c r="I116" s="25" t="s">
        <v>20</v>
      </c>
      <c r="J116" s="48" t="str">
        <f>IF(J12="","",J12)</f>
        <v>16. 1. 2025</v>
      </c>
      <c r="L116" s="28"/>
    </row>
    <row r="117" spans="2:65" s="1" customFormat="1" ht="7" customHeight="1">
      <c r="B117" s="28"/>
      <c r="L117" s="28"/>
    </row>
    <row r="118" spans="2:65" s="1" customFormat="1" ht="25.65" customHeight="1">
      <c r="B118" s="28"/>
      <c r="C118" s="25" t="s">
        <v>22</v>
      </c>
      <c r="F118" s="23" t="str">
        <f>E15</f>
        <v>Město Kutná Hora</v>
      </c>
      <c r="I118" s="25" t="s">
        <v>28</v>
      </c>
      <c r="J118" s="26" t="str">
        <f>E21</f>
        <v>Sportovní projekty s.r.o.</v>
      </c>
      <c r="L118" s="28"/>
    </row>
    <row r="119" spans="2:65" s="1" customFormat="1" ht="15.15" customHeight="1">
      <c r="B119" s="28"/>
      <c r="C119" s="25" t="s">
        <v>26</v>
      </c>
      <c r="F119" s="23" t="str">
        <f>IF(E18="","",E18)</f>
        <v xml:space="preserve"> </v>
      </c>
      <c r="I119" s="25" t="s">
        <v>31</v>
      </c>
      <c r="J119" s="26" t="str">
        <f>E24</f>
        <v>F.Pecka</v>
      </c>
      <c r="L119" s="28"/>
    </row>
    <row r="120" spans="2:65" s="1" customFormat="1" ht="10.25" customHeight="1">
      <c r="B120" s="28"/>
      <c r="L120" s="28"/>
    </row>
    <row r="121" spans="2:65" s="10" customFormat="1" ht="29.25" customHeight="1">
      <c r="B121" s="108"/>
      <c r="C121" s="109" t="s">
        <v>148</v>
      </c>
      <c r="D121" s="110" t="s">
        <v>59</v>
      </c>
      <c r="E121" s="110" t="s">
        <v>55</v>
      </c>
      <c r="F121" s="110" t="s">
        <v>56</v>
      </c>
      <c r="G121" s="110" t="s">
        <v>149</v>
      </c>
      <c r="H121" s="110" t="s">
        <v>150</v>
      </c>
      <c r="I121" s="110" t="s">
        <v>151</v>
      </c>
      <c r="J121" s="111" t="s">
        <v>135</v>
      </c>
      <c r="K121" s="112" t="s">
        <v>152</v>
      </c>
      <c r="L121" s="108"/>
      <c r="M121" s="55" t="s">
        <v>1</v>
      </c>
      <c r="N121" s="56" t="s">
        <v>38</v>
      </c>
      <c r="O121" s="56" t="s">
        <v>153</v>
      </c>
      <c r="P121" s="56" t="s">
        <v>154</v>
      </c>
      <c r="Q121" s="56" t="s">
        <v>155</v>
      </c>
      <c r="R121" s="56" t="s">
        <v>156</v>
      </c>
      <c r="S121" s="56" t="s">
        <v>157</v>
      </c>
      <c r="T121" s="57" t="s">
        <v>158</v>
      </c>
    </row>
    <row r="122" spans="2:65" s="1" customFormat="1" ht="22.75" customHeight="1">
      <c r="B122" s="28"/>
      <c r="C122" s="60" t="s">
        <v>159</v>
      </c>
      <c r="J122" s="113">
        <f>BK122</f>
        <v>0</v>
      </c>
      <c r="L122" s="28"/>
      <c r="M122" s="58"/>
      <c r="N122" s="49"/>
      <c r="O122" s="49"/>
      <c r="P122" s="114">
        <f>P123+P126</f>
        <v>0</v>
      </c>
      <c r="Q122" s="49"/>
      <c r="R122" s="114">
        <f>R123+R126</f>
        <v>0</v>
      </c>
      <c r="S122" s="49"/>
      <c r="T122" s="115">
        <f>T123+T126</f>
        <v>0</v>
      </c>
      <c r="AT122" s="16" t="s">
        <v>73</v>
      </c>
      <c r="AU122" s="16" t="s">
        <v>137</v>
      </c>
      <c r="BK122" s="116">
        <f>BK123+BK126</f>
        <v>0</v>
      </c>
    </row>
    <row r="123" spans="2:65" s="11" customFormat="1" ht="25.9" customHeight="1">
      <c r="B123" s="117"/>
      <c r="D123" s="118" t="s">
        <v>73</v>
      </c>
      <c r="E123" s="119" t="s">
        <v>519</v>
      </c>
      <c r="F123" s="119" t="s">
        <v>520</v>
      </c>
      <c r="J123" s="120">
        <f>BK123</f>
        <v>0</v>
      </c>
      <c r="L123" s="117"/>
      <c r="M123" s="121"/>
      <c r="P123" s="122">
        <f>P124</f>
        <v>0</v>
      </c>
      <c r="R123" s="122">
        <f>R124</f>
        <v>0</v>
      </c>
      <c r="T123" s="123">
        <f>T124</f>
        <v>0</v>
      </c>
      <c r="AR123" s="118" t="s">
        <v>84</v>
      </c>
      <c r="AT123" s="124" t="s">
        <v>73</v>
      </c>
      <c r="AU123" s="124" t="s">
        <v>74</v>
      </c>
      <c r="AY123" s="118" t="s">
        <v>162</v>
      </c>
      <c r="BK123" s="125">
        <f>BK124</f>
        <v>0</v>
      </c>
    </row>
    <row r="124" spans="2:65" s="11" customFormat="1" ht="22.75" customHeight="1">
      <c r="B124" s="117"/>
      <c r="D124" s="118" t="s">
        <v>73</v>
      </c>
      <c r="E124" s="126" t="s">
        <v>1244</v>
      </c>
      <c r="F124" s="126" t="s">
        <v>1245</v>
      </c>
      <c r="J124" s="127">
        <f>BK124</f>
        <v>0</v>
      </c>
      <c r="L124" s="117"/>
      <c r="M124" s="121"/>
      <c r="P124" s="122">
        <f>P125</f>
        <v>0</v>
      </c>
      <c r="R124" s="122">
        <f>R125</f>
        <v>0</v>
      </c>
      <c r="T124" s="123">
        <f>T125</f>
        <v>0</v>
      </c>
      <c r="AR124" s="118" t="s">
        <v>84</v>
      </c>
      <c r="AT124" s="124" t="s">
        <v>73</v>
      </c>
      <c r="AU124" s="124" t="s">
        <v>82</v>
      </c>
      <c r="AY124" s="118" t="s">
        <v>162</v>
      </c>
      <c r="BK124" s="125">
        <f>BK125</f>
        <v>0</v>
      </c>
    </row>
    <row r="125" spans="2:65" s="1" customFormat="1" ht="16.5" customHeight="1">
      <c r="B125" s="128"/>
      <c r="C125" s="129" t="s">
        <v>82</v>
      </c>
      <c r="D125" s="129" t="s">
        <v>164</v>
      </c>
      <c r="E125" s="130" t="s">
        <v>1246</v>
      </c>
      <c r="F125" s="131" t="s">
        <v>1247</v>
      </c>
      <c r="G125" s="132" t="s">
        <v>385</v>
      </c>
      <c r="H125" s="133">
        <v>1</v>
      </c>
      <c r="I125" s="134">
        <f>'IO-01'!G72</f>
        <v>0</v>
      </c>
      <c r="J125" s="134">
        <f>ROUND(I125*H125,2)</f>
        <v>0</v>
      </c>
      <c r="K125" s="135"/>
      <c r="L125" s="28"/>
      <c r="M125" s="136" t="s">
        <v>1</v>
      </c>
      <c r="N125" s="137" t="s">
        <v>39</v>
      </c>
      <c r="O125" s="138">
        <v>0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228</v>
      </c>
      <c r="AT125" s="140" t="s">
        <v>164</v>
      </c>
      <c r="AU125" s="140" t="s">
        <v>84</v>
      </c>
      <c r="AY125" s="16" t="s">
        <v>162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82</v>
      </c>
      <c r="BK125" s="141">
        <f>ROUND(I125*H125,2)</f>
        <v>0</v>
      </c>
      <c r="BL125" s="16" t="s">
        <v>228</v>
      </c>
      <c r="BM125" s="140" t="s">
        <v>1248</v>
      </c>
    </row>
    <row r="126" spans="2:65" s="11" customFormat="1" ht="25.9" customHeight="1">
      <c r="B126" s="117"/>
      <c r="D126" s="118" t="s">
        <v>73</v>
      </c>
      <c r="E126" s="119" t="s">
        <v>362</v>
      </c>
      <c r="F126" s="119" t="s">
        <v>363</v>
      </c>
      <c r="J126" s="120">
        <f>BK126</f>
        <v>0</v>
      </c>
      <c r="L126" s="117"/>
      <c r="M126" s="121"/>
      <c r="P126" s="122">
        <f>P127+P129+P131</f>
        <v>0</v>
      </c>
      <c r="R126" s="122">
        <f>R127+R129+R131</f>
        <v>0</v>
      </c>
      <c r="T126" s="123">
        <f>T127+T129+T131</f>
        <v>0</v>
      </c>
      <c r="AR126" s="118" t="s">
        <v>183</v>
      </c>
      <c r="AT126" s="124" t="s">
        <v>73</v>
      </c>
      <c r="AU126" s="124" t="s">
        <v>74</v>
      </c>
      <c r="AY126" s="118" t="s">
        <v>162</v>
      </c>
      <c r="BK126" s="125">
        <f>BK127+BK129+BK131</f>
        <v>0</v>
      </c>
    </row>
    <row r="127" spans="2:65" s="11" customFormat="1" ht="22.75" customHeight="1">
      <c r="B127" s="117"/>
      <c r="D127" s="118" t="s">
        <v>73</v>
      </c>
      <c r="E127" s="126" t="s">
        <v>372</v>
      </c>
      <c r="F127" s="126" t="s">
        <v>373</v>
      </c>
      <c r="J127" s="127">
        <f>BK127</f>
        <v>0</v>
      </c>
      <c r="L127" s="117"/>
      <c r="M127" s="121"/>
      <c r="P127" s="122">
        <f>P128</f>
        <v>0</v>
      </c>
      <c r="R127" s="122">
        <f>R128</f>
        <v>0</v>
      </c>
      <c r="T127" s="123">
        <f>T128</f>
        <v>0</v>
      </c>
      <c r="AR127" s="118" t="s">
        <v>183</v>
      </c>
      <c r="AT127" s="124" t="s">
        <v>73</v>
      </c>
      <c r="AU127" s="124" t="s">
        <v>82</v>
      </c>
      <c r="AY127" s="118" t="s">
        <v>162</v>
      </c>
      <c r="BK127" s="125">
        <f>BK128</f>
        <v>0</v>
      </c>
    </row>
    <row r="128" spans="2:65" s="1" customFormat="1" ht="16.5" customHeight="1">
      <c r="B128" s="128"/>
      <c r="C128" s="129" t="s">
        <v>84</v>
      </c>
      <c r="D128" s="129" t="s">
        <v>164</v>
      </c>
      <c r="E128" s="130" t="s">
        <v>375</v>
      </c>
      <c r="F128" s="131" t="s">
        <v>373</v>
      </c>
      <c r="G128" s="132" t="s">
        <v>376</v>
      </c>
      <c r="H128" s="133"/>
      <c r="I128" s="134"/>
      <c r="J128" s="134">
        <f>ROUND(I128*H128,2)</f>
        <v>0</v>
      </c>
      <c r="K128" s="135"/>
      <c r="L128" s="28"/>
      <c r="M128" s="136" t="s">
        <v>1</v>
      </c>
      <c r="N128" s="137" t="s">
        <v>39</v>
      </c>
      <c r="O128" s="138">
        <v>0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370</v>
      </c>
      <c r="AT128" s="140" t="s">
        <v>164</v>
      </c>
      <c r="AU128" s="140" t="s">
        <v>84</v>
      </c>
      <c r="AY128" s="16" t="s">
        <v>162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82</v>
      </c>
      <c r="BK128" s="141">
        <f>ROUND(I128*H128,2)</f>
        <v>0</v>
      </c>
      <c r="BL128" s="16" t="s">
        <v>370</v>
      </c>
      <c r="BM128" s="140" t="s">
        <v>1249</v>
      </c>
    </row>
    <row r="129" spans="2:65" s="11" customFormat="1" ht="22.75" customHeight="1">
      <c r="B129" s="117"/>
      <c r="D129" s="118" t="s">
        <v>73</v>
      </c>
      <c r="E129" s="126" t="s">
        <v>391</v>
      </c>
      <c r="F129" s="126" t="s">
        <v>392</v>
      </c>
      <c r="J129" s="127">
        <f>BK129</f>
        <v>0</v>
      </c>
      <c r="L129" s="117"/>
      <c r="M129" s="121"/>
      <c r="P129" s="122">
        <f>P130</f>
        <v>0</v>
      </c>
      <c r="R129" s="122">
        <f>R130</f>
        <v>0</v>
      </c>
      <c r="T129" s="123">
        <f>T130</f>
        <v>0</v>
      </c>
      <c r="AR129" s="118" t="s">
        <v>183</v>
      </c>
      <c r="AT129" s="124" t="s">
        <v>73</v>
      </c>
      <c r="AU129" s="124" t="s">
        <v>82</v>
      </c>
      <c r="AY129" s="118" t="s">
        <v>162</v>
      </c>
      <c r="BK129" s="125">
        <f>BK130</f>
        <v>0</v>
      </c>
    </row>
    <row r="130" spans="2:65" s="1" customFormat="1" ht="16.5" customHeight="1">
      <c r="B130" s="128"/>
      <c r="C130" s="129" t="s">
        <v>175</v>
      </c>
      <c r="D130" s="129" t="s">
        <v>164</v>
      </c>
      <c r="E130" s="130" t="s">
        <v>394</v>
      </c>
      <c r="F130" s="131" t="s">
        <v>392</v>
      </c>
      <c r="G130" s="132" t="s">
        <v>376</v>
      </c>
      <c r="H130" s="133"/>
      <c r="I130" s="134"/>
      <c r="J130" s="134">
        <f>ROUND(I130*H130,2)</f>
        <v>0</v>
      </c>
      <c r="K130" s="135"/>
      <c r="L130" s="28"/>
      <c r="M130" s="136" t="s">
        <v>1</v>
      </c>
      <c r="N130" s="137" t="s">
        <v>39</v>
      </c>
      <c r="O130" s="138">
        <v>0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370</v>
      </c>
      <c r="AT130" s="140" t="s">
        <v>164</v>
      </c>
      <c r="AU130" s="140" t="s">
        <v>84</v>
      </c>
      <c r="AY130" s="16" t="s">
        <v>162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82</v>
      </c>
      <c r="BK130" s="141">
        <f>ROUND(I130*H130,2)</f>
        <v>0</v>
      </c>
      <c r="BL130" s="16" t="s">
        <v>370</v>
      </c>
      <c r="BM130" s="140" t="s">
        <v>1250</v>
      </c>
    </row>
    <row r="131" spans="2:65" s="11" customFormat="1" ht="22.75" customHeight="1">
      <c r="B131" s="117"/>
      <c r="D131" s="118" t="s">
        <v>73</v>
      </c>
      <c r="E131" s="126" t="s">
        <v>396</v>
      </c>
      <c r="F131" s="126" t="s">
        <v>397</v>
      </c>
      <c r="J131" s="127">
        <f>BK131</f>
        <v>0</v>
      </c>
      <c r="L131" s="117"/>
      <c r="M131" s="121"/>
      <c r="P131" s="122">
        <f>P132</f>
        <v>0</v>
      </c>
      <c r="R131" s="122">
        <f>R132</f>
        <v>0</v>
      </c>
      <c r="T131" s="123">
        <f>T132</f>
        <v>0</v>
      </c>
      <c r="AR131" s="118" t="s">
        <v>183</v>
      </c>
      <c r="AT131" s="124" t="s">
        <v>73</v>
      </c>
      <c r="AU131" s="124" t="s">
        <v>82</v>
      </c>
      <c r="AY131" s="118" t="s">
        <v>162</v>
      </c>
      <c r="BK131" s="125">
        <f>BK132</f>
        <v>0</v>
      </c>
    </row>
    <row r="132" spans="2:65" s="1" customFormat="1" ht="16.5" customHeight="1">
      <c r="B132" s="128"/>
      <c r="C132" s="129" t="s">
        <v>168</v>
      </c>
      <c r="D132" s="129" t="s">
        <v>164</v>
      </c>
      <c r="E132" s="130" t="s">
        <v>399</v>
      </c>
      <c r="F132" s="131" t="s">
        <v>400</v>
      </c>
      <c r="G132" s="132" t="s">
        <v>376</v>
      </c>
      <c r="H132" s="133"/>
      <c r="I132" s="134"/>
      <c r="J132" s="134">
        <f>ROUND(I132*H132,2)</f>
        <v>0</v>
      </c>
      <c r="K132" s="135"/>
      <c r="L132" s="28"/>
      <c r="M132" s="160" t="s">
        <v>1</v>
      </c>
      <c r="N132" s="161" t="s">
        <v>39</v>
      </c>
      <c r="O132" s="162">
        <v>0</v>
      </c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AR132" s="140" t="s">
        <v>370</v>
      </c>
      <c r="AT132" s="140" t="s">
        <v>164</v>
      </c>
      <c r="AU132" s="140" t="s">
        <v>84</v>
      </c>
      <c r="AY132" s="16" t="s">
        <v>162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82</v>
      </c>
      <c r="BK132" s="141">
        <f>ROUND(I132*H132,2)</f>
        <v>0</v>
      </c>
      <c r="BL132" s="16" t="s">
        <v>370</v>
      </c>
      <c r="BM132" s="140" t="s">
        <v>1251</v>
      </c>
    </row>
    <row r="133" spans="2:65" s="1" customFormat="1" ht="7" customHeight="1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28"/>
    </row>
  </sheetData>
  <autoFilter ref="C121:K132" xr:uid="{00000000-0009-0000-0000-00000F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8971B-A254-4A32-8E33-62A4DDE0589A}">
  <dimension ref="A1:BH4774"/>
  <sheetViews>
    <sheetView workbookViewId="0">
      <selection activeCell="J9" sqref="J9:J70"/>
    </sheetView>
  </sheetViews>
  <sheetFormatPr defaultColWidth="9.109375" defaultRowHeight="10" outlineLevelRow="1"/>
  <cols>
    <col min="1" max="1" width="4.44140625" customWidth="1"/>
    <col min="2" max="2" width="16.109375" style="179" customWidth="1"/>
    <col min="3" max="3" width="49.33203125" style="179" customWidth="1"/>
    <col min="4" max="4" width="6.33203125" customWidth="1"/>
    <col min="5" max="5" width="13.5546875" customWidth="1"/>
    <col min="6" max="6" width="12.6640625" customWidth="1"/>
    <col min="7" max="7" width="16.33203125" customWidth="1"/>
    <col min="11" max="11" width="15.44140625" bestFit="1" customWidth="1"/>
    <col min="12" max="12" width="6.33203125" hidden="1" customWidth="1"/>
    <col min="13" max="13" width="15.44140625" hidden="1" customWidth="1"/>
    <col min="14" max="14" width="17.5546875" style="174" hidden="1" customWidth="1"/>
    <col min="15" max="15" width="47.109375" customWidth="1"/>
    <col min="19" max="19" width="0" hidden="1" customWidth="1"/>
    <col min="21" max="31" width="0" hidden="1" customWidth="1"/>
  </cols>
  <sheetData>
    <row r="1" spans="1:50" ht="15.5">
      <c r="A1" s="269" t="s">
        <v>1259</v>
      </c>
      <c r="B1" s="269"/>
      <c r="C1" s="269"/>
      <c r="D1" s="269"/>
      <c r="E1" s="269"/>
      <c r="F1" s="269"/>
      <c r="G1" s="269"/>
      <c r="W1" t="s">
        <v>1260</v>
      </c>
    </row>
    <row r="2" spans="1:50">
      <c r="A2" s="175" t="s">
        <v>1261</v>
      </c>
      <c r="B2" s="176" t="str">
        <f>[2]Stavba!CisloStavby</f>
        <v>0001</v>
      </c>
      <c r="C2" s="270" t="str">
        <f>[2]Stavba!E2</f>
        <v>AREÁL KUTNÁ HORA</v>
      </c>
      <c r="D2" s="271"/>
      <c r="E2" s="271"/>
      <c r="F2" s="271"/>
      <c r="G2" s="271"/>
      <c r="H2" s="271"/>
      <c r="I2" s="271"/>
      <c r="J2" s="271"/>
      <c r="K2" s="272"/>
    </row>
    <row r="3" spans="1:50">
      <c r="A3" s="175" t="s">
        <v>1262</v>
      </c>
      <c r="B3" s="176" t="str">
        <f>cisloobjektu</f>
        <v>IO-05</v>
      </c>
      <c r="C3" s="270" t="str">
        <f>[2]Stavba!E3</f>
        <v>IO-01 VEŘEJNÉ OSVĚTLENÍ</v>
      </c>
      <c r="D3" s="271"/>
      <c r="E3" s="271"/>
      <c r="F3" s="271"/>
      <c r="G3" s="271"/>
      <c r="H3" s="271"/>
      <c r="I3" s="271"/>
      <c r="J3" s="271"/>
      <c r="K3" s="272"/>
    </row>
    <row r="4" spans="1:50">
      <c r="A4" s="177" t="s">
        <v>1263</v>
      </c>
      <c r="B4" s="178" t="str">
        <f>CisloStavebnihoRozpoctu</f>
        <v>01</v>
      </c>
      <c r="C4" s="273" t="str">
        <f>[2]Stavba!E4</f>
        <v>projektový rozpočet</v>
      </c>
      <c r="D4" s="274"/>
      <c r="E4" s="274"/>
      <c r="F4" s="274"/>
      <c r="G4" s="274"/>
      <c r="H4" s="274"/>
      <c r="I4" s="274"/>
      <c r="J4" s="274"/>
      <c r="K4" s="275"/>
    </row>
    <row r="5" spans="1:50">
      <c r="D5" s="180"/>
    </row>
    <row r="6" spans="1:50" ht="20">
      <c r="A6" s="181" t="s">
        <v>1264</v>
      </c>
      <c r="B6" s="182" t="s">
        <v>1265</v>
      </c>
      <c r="C6" s="182" t="s">
        <v>1266</v>
      </c>
      <c r="D6" s="183" t="s">
        <v>149</v>
      </c>
      <c r="E6" s="181" t="s">
        <v>150</v>
      </c>
      <c r="F6" s="184" t="s">
        <v>1267</v>
      </c>
      <c r="G6" s="181" t="s">
        <v>1268</v>
      </c>
      <c r="H6" s="185" t="s">
        <v>1269</v>
      </c>
      <c r="I6" s="185" t="s">
        <v>1270</v>
      </c>
      <c r="J6" s="185" t="s">
        <v>1271</v>
      </c>
      <c r="K6" s="185" t="s">
        <v>1272</v>
      </c>
      <c r="L6" s="185" t="s">
        <v>38</v>
      </c>
      <c r="M6" s="185" t="s">
        <v>44</v>
      </c>
      <c r="N6" s="185" t="s">
        <v>1273</v>
      </c>
    </row>
    <row r="7" spans="1:50">
      <c r="A7" s="186"/>
      <c r="B7" s="187"/>
      <c r="C7" s="187"/>
      <c r="D7" s="188"/>
      <c r="E7" s="189"/>
      <c r="F7" s="190"/>
      <c r="G7" s="190"/>
      <c r="H7" s="190"/>
      <c r="I7" s="190"/>
      <c r="J7" s="190"/>
      <c r="K7" s="190"/>
      <c r="L7" s="190"/>
      <c r="M7" s="190"/>
      <c r="N7" s="191"/>
    </row>
    <row r="8" spans="1:50" ht="13">
      <c r="A8" s="192" t="s">
        <v>1274</v>
      </c>
      <c r="B8" s="193" t="s">
        <v>1275</v>
      </c>
      <c r="C8" s="194" t="s">
        <v>1276</v>
      </c>
      <c r="D8" s="195"/>
      <c r="E8" s="196"/>
      <c r="F8" s="197"/>
      <c r="G8" s="197">
        <f>SUMIF(W9:W35,"&lt;&gt;NOR",G9:G35)</f>
        <v>0</v>
      </c>
      <c r="H8" s="197"/>
      <c r="I8" s="197">
        <f>SUM(I9:I35)</f>
        <v>0</v>
      </c>
      <c r="J8" s="197"/>
      <c r="K8" s="198">
        <f>SUM(K9:K35)</f>
        <v>0</v>
      </c>
      <c r="L8" s="199"/>
      <c r="M8" s="199">
        <f>SUM(M9:M35)</f>
        <v>0</v>
      </c>
      <c r="N8" s="200"/>
      <c r="W8" t="s">
        <v>1277</v>
      </c>
    </row>
    <row r="9" spans="1:50">
      <c r="A9" s="201">
        <v>1</v>
      </c>
      <c r="B9" s="202"/>
      <c r="C9" s="203" t="s">
        <v>1278</v>
      </c>
      <c r="D9" s="204" t="s">
        <v>178</v>
      </c>
      <c r="E9" s="205">
        <v>20</v>
      </c>
      <c r="F9" s="206">
        <f t="shared" ref="F9:F35" si="0">H9+J9</f>
        <v>0</v>
      </c>
      <c r="G9" s="206">
        <f t="shared" ref="G9:G35" si="1">ROUND(E9*F9,2)</f>
        <v>0</v>
      </c>
      <c r="H9" s="207"/>
      <c r="I9" s="206">
        <f t="shared" ref="I9:I35" si="2">ROUND(E9*H9,2)</f>
        <v>0</v>
      </c>
      <c r="J9" s="207"/>
      <c r="K9" s="208">
        <f t="shared" ref="K9:K35" si="3">ROUND(E9*J9,2)</f>
        <v>0</v>
      </c>
      <c r="L9" s="209">
        <v>21</v>
      </c>
      <c r="M9" s="209">
        <f t="shared" ref="M9:M35" si="4">G9*(1+L9/100)</f>
        <v>0</v>
      </c>
      <c r="N9" s="210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</row>
    <row r="10" spans="1:50">
      <c r="A10" s="201">
        <v>2</v>
      </c>
      <c r="B10" s="202"/>
      <c r="C10" s="203" t="s">
        <v>1279</v>
      </c>
      <c r="D10" s="204" t="s">
        <v>178</v>
      </c>
      <c r="E10" s="205">
        <v>20</v>
      </c>
      <c r="F10" s="206">
        <f t="shared" si="0"/>
        <v>0</v>
      </c>
      <c r="G10" s="206">
        <f t="shared" si="1"/>
        <v>0</v>
      </c>
      <c r="H10" s="207"/>
      <c r="I10" s="206">
        <f t="shared" si="2"/>
        <v>0</v>
      </c>
      <c r="J10" s="207"/>
      <c r="K10" s="208">
        <f t="shared" si="3"/>
        <v>0</v>
      </c>
      <c r="L10" s="209">
        <v>21</v>
      </c>
      <c r="M10" s="209">
        <f t="shared" si="4"/>
        <v>0</v>
      </c>
      <c r="N10" s="210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</row>
    <row r="11" spans="1:50" ht="20">
      <c r="A11" s="201">
        <v>3</v>
      </c>
      <c r="B11" s="202"/>
      <c r="C11" s="203" t="s">
        <v>1280</v>
      </c>
      <c r="D11" s="204" t="s">
        <v>178</v>
      </c>
      <c r="E11" s="205">
        <v>20</v>
      </c>
      <c r="F11" s="206">
        <f t="shared" si="0"/>
        <v>0</v>
      </c>
      <c r="G11" s="206">
        <f t="shared" si="1"/>
        <v>0</v>
      </c>
      <c r="H11" s="207"/>
      <c r="I11" s="206">
        <f t="shared" si="2"/>
        <v>0</v>
      </c>
      <c r="J11" s="207"/>
      <c r="K11" s="208">
        <f t="shared" si="3"/>
        <v>0</v>
      </c>
      <c r="L11" s="209">
        <v>21</v>
      </c>
      <c r="M11" s="209">
        <f t="shared" si="4"/>
        <v>0</v>
      </c>
      <c r="N11" s="210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</row>
    <row r="12" spans="1:50">
      <c r="A12" s="201">
        <v>4</v>
      </c>
      <c r="B12" s="202"/>
      <c r="C12" s="203" t="s">
        <v>1279</v>
      </c>
      <c r="D12" s="204" t="s">
        <v>178</v>
      </c>
      <c r="E12" s="205">
        <v>20</v>
      </c>
      <c r="F12" s="206">
        <f t="shared" si="0"/>
        <v>0</v>
      </c>
      <c r="G12" s="206">
        <f t="shared" si="1"/>
        <v>0</v>
      </c>
      <c r="H12" s="207"/>
      <c r="I12" s="206">
        <f t="shared" si="2"/>
        <v>0</v>
      </c>
      <c r="J12" s="207"/>
      <c r="K12" s="208">
        <f t="shared" si="3"/>
        <v>0</v>
      </c>
      <c r="L12" s="209">
        <v>21</v>
      </c>
      <c r="M12" s="209">
        <f t="shared" si="4"/>
        <v>0</v>
      </c>
      <c r="N12" s="210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</row>
    <row r="13" spans="1:50">
      <c r="A13" s="201">
        <v>5</v>
      </c>
      <c r="B13" s="202"/>
      <c r="C13" s="203" t="s">
        <v>1281</v>
      </c>
      <c r="D13" s="204" t="s">
        <v>1282</v>
      </c>
      <c r="E13" s="205">
        <v>1</v>
      </c>
      <c r="F13" s="206">
        <f t="shared" si="0"/>
        <v>0</v>
      </c>
      <c r="G13" s="206">
        <f t="shared" si="1"/>
        <v>0</v>
      </c>
      <c r="H13" s="207"/>
      <c r="I13" s="206">
        <f t="shared" si="2"/>
        <v>0</v>
      </c>
      <c r="J13" s="207"/>
      <c r="K13" s="208">
        <f t="shared" si="3"/>
        <v>0</v>
      </c>
      <c r="L13" s="209">
        <v>21</v>
      </c>
      <c r="M13" s="209">
        <f t="shared" si="4"/>
        <v>0</v>
      </c>
      <c r="N13" s="210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</row>
    <row r="14" spans="1:50">
      <c r="A14" s="201">
        <v>6</v>
      </c>
      <c r="B14" s="202"/>
      <c r="C14" s="203" t="s">
        <v>1283</v>
      </c>
      <c r="D14" s="204" t="s">
        <v>178</v>
      </c>
      <c r="E14" s="205">
        <v>20</v>
      </c>
      <c r="F14" s="206">
        <f t="shared" si="0"/>
        <v>0</v>
      </c>
      <c r="G14" s="206">
        <f t="shared" si="1"/>
        <v>0</v>
      </c>
      <c r="H14" s="207"/>
      <c r="I14" s="206">
        <f t="shared" si="2"/>
        <v>0</v>
      </c>
      <c r="J14" s="207"/>
      <c r="K14" s="208">
        <f t="shared" si="3"/>
        <v>0</v>
      </c>
      <c r="L14" s="209">
        <v>21</v>
      </c>
      <c r="M14" s="209">
        <f t="shared" si="4"/>
        <v>0</v>
      </c>
      <c r="N14" s="210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</row>
    <row r="15" spans="1:50">
      <c r="A15" s="201">
        <v>7</v>
      </c>
      <c r="B15" s="202"/>
      <c r="C15" s="203" t="s">
        <v>1284</v>
      </c>
      <c r="D15" s="204" t="s">
        <v>178</v>
      </c>
      <c r="E15" s="205">
        <v>20</v>
      </c>
      <c r="F15" s="206">
        <f t="shared" si="0"/>
        <v>0</v>
      </c>
      <c r="G15" s="206">
        <f t="shared" si="1"/>
        <v>0</v>
      </c>
      <c r="H15" s="207"/>
      <c r="I15" s="206">
        <f t="shared" si="2"/>
        <v>0</v>
      </c>
      <c r="J15" s="207"/>
      <c r="K15" s="208">
        <f t="shared" si="3"/>
        <v>0</v>
      </c>
      <c r="L15" s="209">
        <v>21</v>
      </c>
      <c r="M15" s="209">
        <f t="shared" si="4"/>
        <v>0</v>
      </c>
      <c r="N15" s="210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</row>
    <row r="16" spans="1:50">
      <c r="A16" s="201">
        <v>8</v>
      </c>
      <c r="B16" s="202"/>
      <c r="C16" s="203" t="s">
        <v>1285</v>
      </c>
      <c r="D16" s="204" t="s">
        <v>178</v>
      </c>
      <c r="E16" s="205">
        <v>20</v>
      </c>
      <c r="F16" s="206">
        <f t="shared" si="0"/>
        <v>0</v>
      </c>
      <c r="G16" s="206">
        <f t="shared" si="1"/>
        <v>0</v>
      </c>
      <c r="H16" s="207"/>
      <c r="I16" s="206">
        <f t="shared" si="2"/>
        <v>0</v>
      </c>
      <c r="J16" s="207"/>
      <c r="K16" s="208">
        <f t="shared" si="3"/>
        <v>0</v>
      </c>
      <c r="L16" s="209">
        <v>21</v>
      </c>
      <c r="M16" s="209">
        <f t="shared" si="4"/>
        <v>0</v>
      </c>
      <c r="N16" s="210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</row>
    <row r="17" spans="1:50">
      <c r="A17" s="201">
        <v>9</v>
      </c>
      <c r="B17" s="202"/>
      <c r="C17" s="203" t="s">
        <v>1286</v>
      </c>
      <c r="D17" s="204" t="s">
        <v>178</v>
      </c>
      <c r="E17" s="205">
        <v>20</v>
      </c>
      <c r="F17" s="206">
        <f t="shared" si="0"/>
        <v>0</v>
      </c>
      <c r="G17" s="206">
        <f t="shared" si="1"/>
        <v>0</v>
      </c>
      <c r="H17" s="207"/>
      <c r="I17" s="206">
        <f t="shared" si="2"/>
        <v>0</v>
      </c>
      <c r="J17" s="207"/>
      <c r="K17" s="208">
        <f t="shared" si="3"/>
        <v>0</v>
      </c>
      <c r="L17" s="209">
        <v>21</v>
      </c>
      <c r="M17" s="209">
        <f t="shared" si="4"/>
        <v>0</v>
      </c>
      <c r="N17" s="210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</row>
    <row r="18" spans="1:50">
      <c r="A18" s="201">
        <v>10</v>
      </c>
      <c r="B18" s="202"/>
      <c r="C18" s="203" t="s">
        <v>1287</v>
      </c>
      <c r="D18" s="204" t="s">
        <v>385</v>
      </c>
      <c r="E18" s="205">
        <v>1</v>
      </c>
      <c r="F18" s="206">
        <f t="shared" si="0"/>
        <v>0</v>
      </c>
      <c r="G18" s="206">
        <f t="shared" si="1"/>
        <v>0</v>
      </c>
      <c r="H18" s="207"/>
      <c r="I18" s="206">
        <f t="shared" si="2"/>
        <v>0</v>
      </c>
      <c r="J18" s="207"/>
      <c r="K18" s="208">
        <f t="shared" si="3"/>
        <v>0</v>
      </c>
      <c r="L18" s="209">
        <v>21</v>
      </c>
      <c r="M18" s="209">
        <f t="shared" si="4"/>
        <v>0</v>
      </c>
      <c r="N18" s="210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</row>
    <row r="19" spans="1:50">
      <c r="A19" s="201">
        <v>11</v>
      </c>
      <c r="B19" s="202"/>
      <c r="C19" s="203" t="s">
        <v>1288</v>
      </c>
      <c r="D19" s="204" t="s">
        <v>385</v>
      </c>
      <c r="E19" s="205">
        <v>1</v>
      </c>
      <c r="F19" s="206">
        <f t="shared" si="0"/>
        <v>0</v>
      </c>
      <c r="G19" s="206">
        <f t="shared" si="1"/>
        <v>0</v>
      </c>
      <c r="H19" s="207"/>
      <c r="I19" s="206">
        <f t="shared" si="2"/>
        <v>0</v>
      </c>
      <c r="J19" s="207"/>
      <c r="K19" s="208">
        <f t="shared" si="3"/>
        <v>0</v>
      </c>
      <c r="L19" s="209">
        <v>21</v>
      </c>
      <c r="M19" s="209">
        <f t="shared" si="4"/>
        <v>0</v>
      </c>
      <c r="N19" s="210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</row>
    <row r="20" spans="1:50">
      <c r="A20" s="201">
        <v>12</v>
      </c>
      <c r="B20" s="202" t="s">
        <v>1289</v>
      </c>
      <c r="C20" s="203" t="s">
        <v>1290</v>
      </c>
      <c r="D20" s="204" t="s">
        <v>178</v>
      </c>
      <c r="E20" s="205">
        <v>120</v>
      </c>
      <c r="F20" s="206">
        <f t="shared" si="0"/>
        <v>0</v>
      </c>
      <c r="G20" s="206">
        <f t="shared" si="1"/>
        <v>0</v>
      </c>
      <c r="H20" s="207"/>
      <c r="I20" s="206">
        <f t="shared" si="2"/>
        <v>0</v>
      </c>
      <c r="J20" s="207"/>
      <c r="K20" s="208">
        <f t="shared" si="3"/>
        <v>0</v>
      </c>
      <c r="L20" s="209">
        <v>21</v>
      </c>
      <c r="M20" s="209">
        <f t="shared" si="4"/>
        <v>0</v>
      </c>
      <c r="N20" s="210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</row>
    <row r="21" spans="1:50">
      <c r="A21" s="201">
        <v>13</v>
      </c>
      <c r="B21" s="202" t="s">
        <v>1291</v>
      </c>
      <c r="C21" s="203" t="s">
        <v>1292</v>
      </c>
      <c r="D21" s="204" t="s">
        <v>178</v>
      </c>
      <c r="E21" s="205">
        <v>160</v>
      </c>
      <c r="F21" s="206">
        <f t="shared" si="0"/>
        <v>0</v>
      </c>
      <c r="G21" s="206">
        <f t="shared" si="1"/>
        <v>0</v>
      </c>
      <c r="H21" s="207"/>
      <c r="I21" s="206">
        <f t="shared" si="2"/>
        <v>0</v>
      </c>
      <c r="J21" s="207"/>
      <c r="K21" s="208">
        <f t="shared" si="3"/>
        <v>0</v>
      </c>
      <c r="L21" s="209">
        <v>21</v>
      </c>
      <c r="M21" s="209">
        <f t="shared" si="4"/>
        <v>0</v>
      </c>
      <c r="N21" s="210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</row>
    <row r="22" spans="1:50" ht="20">
      <c r="A22" s="201">
        <v>14</v>
      </c>
      <c r="B22" s="202"/>
      <c r="C22" s="203" t="s">
        <v>1293</v>
      </c>
      <c r="D22" s="204" t="s">
        <v>236</v>
      </c>
      <c r="E22" s="205">
        <v>750</v>
      </c>
      <c r="F22" s="206">
        <f t="shared" si="0"/>
        <v>0</v>
      </c>
      <c r="G22" s="206">
        <f t="shared" si="1"/>
        <v>0</v>
      </c>
      <c r="H22" s="207"/>
      <c r="I22" s="206">
        <f t="shared" si="2"/>
        <v>0</v>
      </c>
      <c r="J22" s="207"/>
      <c r="K22" s="208">
        <f t="shared" si="3"/>
        <v>0</v>
      </c>
      <c r="L22" s="209">
        <v>21</v>
      </c>
      <c r="M22" s="209">
        <f t="shared" si="4"/>
        <v>0</v>
      </c>
      <c r="N22" s="210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</row>
    <row r="23" spans="1:50" ht="20">
      <c r="A23" s="201">
        <v>15</v>
      </c>
      <c r="B23" s="202"/>
      <c r="C23" s="203" t="s">
        <v>1294</v>
      </c>
      <c r="D23" s="204" t="s">
        <v>236</v>
      </c>
      <c r="E23" s="205">
        <v>140</v>
      </c>
      <c r="F23" s="206">
        <f t="shared" si="0"/>
        <v>0</v>
      </c>
      <c r="G23" s="206">
        <f t="shared" si="1"/>
        <v>0</v>
      </c>
      <c r="H23" s="207"/>
      <c r="I23" s="206">
        <f t="shared" si="2"/>
        <v>0</v>
      </c>
      <c r="J23" s="207"/>
      <c r="K23" s="208">
        <f t="shared" si="3"/>
        <v>0</v>
      </c>
      <c r="L23" s="209">
        <v>21</v>
      </c>
      <c r="M23" s="209">
        <f t="shared" si="4"/>
        <v>0</v>
      </c>
      <c r="N23" s="210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</row>
    <row r="24" spans="1:50">
      <c r="A24" s="201">
        <v>16</v>
      </c>
      <c r="B24" s="202" t="s">
        <v>1295</v>
      </c>
      <c r="C24" s="203" t="s">
        <v>1296</v>
      </c>
      <c r="D24" s="204" t="s">
        <v>178</v>
      </c>
      <c r="E24" s="205">
        <v>40</v>
      </c>
      <c r="F24" s="206">
        <f t="shared" si="0"/>
        <v>0</v>
      </c>
      <c r="G24" s="206">
        <f t="shared" si="1"/>
        <v>0</v>
      </c>
      <c r="H24" s="207"/>
      <c r="I24" s="206">
        <f t="shared" si="2"/>
        <v>0</v>
      </c>
      <c r="J24" s="207"/>
      <c r="K24" s="208">
        <f t="shared" si="3"/>
        <v>0</v>
      </c>
      <c r="L24" s="209">
        <v>21</v>
      </c>
      <c r="M24" s="209">
        <f t="shared" si="4"/>
        <v>0</v>
      </c>
      <c r="N24" s="210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</row>
    <row r="25" spans="1:50" ht="20">
      <c r="A25" s="201">
        <v>17</v>
      </c>
      <c r="B25" s="202" t="s">
        <v>1297</v>
      </c>
      <c r="C25" s="203" t="s">
        <v>1298</v>
      </c>
      <c r="D25" s="204" t="s">
        <v>236</v>
      </c>
      <c r="E25" s="205">
        <v>670</v>
      </c>
      <c r="F25" s="206">
        <f t="shared" si="0"/>
        <v>0</v>
      </c>
      <c r="G25" s="206">
        <f t="shared" si="1"/>
        <v>0</v>
      </c>
      <c r="H25" s="207"/>
      <c r="I25" s="206">
        <f t="shared" si="2"/>
        <v>0</v>
      </c>
      <c r="J25" s="207"/>
      <c r="K25" s="208">
        <f t="shared" si="3"/>
        <v>0</v>
      </c>
      <c r="L25" s="209">
        <v>21</v>
      </c>
      <c r="M25" s="209">
        <f t="shared" si="4"/>
        <v>0</v>
      </c>
      <c r="N25" s="210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</row>
    <row r="26" spans="1:50" ht="20">
      <c r="A26" s="201">
        <v>18</v>
      </c>
      <c r="B26" s="202" t="s">
        <v>1297</v>
      </c>
      <c r="C26" s="203" t="s">
        <v>1299</v>
      </c>
      <c r="D26" s="204" t="s">
        <v>236</v>
      </c>
      <c r="E26" s="205">
        <v>80</v>
      </c>
      <c r="F26" s="206">
        <f t="shared" si="0"/>
        <v>0</v>
      </c>
      <c r="G26" s="206">
        <f t="shared" si="1"/>
        <v>0</v>
      </c>
      <c r="H26" s="207"/>
      <c r="I26" s="206">
        <f t="shared" si="2"/>
        <v>0</v>
      </c>
      <c r="J26" s="207"/>
      <c r="K26" s="208">
        <f t="shared" si="3"/>
        <v>0</v>
      </c>
      <c r="L26" s="209">
        <v>21</v>
      </c>
      <c r="M26" s="209">
        <f t="shared" si="4"/>
        <v>0</v>
      </c>
      <c r="N26" s="210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</row>
    <row r="27" spans="1:50">
      <c r="A27" s="201">
        <v>19</v>
      </c>
      <c r="B27" s="202" t="s">
        <v>1300</v>
      </c>
      <c r="C27" s="203" t="s">
        <v>1301</v>
      </c>
      <c r="D27" s="204" t="s">
        <v>236</v>
      </c>
      <c r="E27" s="205">
        <v>550</v>
      </c>
      <c r="F27" s="206">
        <f t="shared" si="0"/>
        <v>0</v>
      </c>
      <c r="G27" s="206">
        <f t="shared" si="1"/>
        <v>0</v>
      </c>
      <c r="H27" s="207"/>
      <c r="I27" s="206">
        <f t="shared" si="2"/>
        <v>0</v>
      </c>
      <c r="J27" s="207"/>
      <c r="K27" s="208">
        <f t="shared" si="3"/>
        <v>0</v>
      </c>
      <c r="L27" s="209">
        <v>21</v>
      </c>
      <c r="M27" s="209">
        <f t="shared" si="4"/>
        <v>0</v>
      </c>
      <c r="N27" s="210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1"/>
      <c r="AD27" s="211"/>
      <c r="AE27" s="211"/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</row>
    <row r="28" spans="1:50">
      <c r="A28" s="201">
        <v>20</v>
      </c>
      <c r="B28" s="202"/>
      <c r="C28" s="203" t="s">
        <v>1302</v>
      </c>
      <c r="D28" s="204" t="s">
        <v>831</v>
      </c>
      <c r="E28" s="205">
        <v>530</v>
      </c>
      <c r="F28" s="206">
        <f t="shared" si="0"/>
        <v>0</v>
      </c>
      <c r="G28" s="206">
        <f t="shared" si="1"/>
        <v>0</v>
      </c>
      <c r="H28" s="207"/>
      <c r="I28" s="206">
        <f t="shared" si="2"/>
        <v>0</v>
      </c>
      <c r="J28" s="207"/>
      <c r="K28" s="208">
        <f t="shared" si="3"/>
        <v>0</v>
      </c>
      <c r="L28" s="209">
        <v>21</v>
      </c>
      <c r="M28" s="209">
        <f t="shared" si="4"/>
        <v>0</v>
      </c>
      <c r="N28" s="210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</row>
    <row r="29" spans="1:50">
      <c r="A29" s="201">
        <v>21</v>
      </c>
      <c r="B29" s="202" t="s">
        <v>1303</v>
      </c>
      <c r="C29" s="203" t="s">
        <v>1304</v>
      </c>
      <c r="D29" s="204" t="s">
        <v>236</v>
      </c>
      <c r="E29" s="205">
        <v>30</v>
      </c>
      <c r="F29" s="206">
        <f t="shared" si="0"/>
        <v>0</v>
      </c>
      <c r="G29" s="206">
        <f t="shared" si="1"/>
        <v>0</v>
      </c>
      <c r="H29" s="207"/>
      <c r="I29" s="206">
        <f t="shared" si="2"/>
        <v>0</v>
      </c>
      <c r="J29" s="207"/>
      <c r="K29" s="208">
        <f t="shared" si="3"/>
        <v>0</v>
      </c>
      <c r="L29" s="209">
        <v>21</v>
      </c>
      <c r="M29" s="209">
        <f t="shared" si="4"/>
        <v>0</v>
      </c>
      <c r="N29" s="210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</row>
    <row r="30" spans="1:50">
      <c r="A30" s="201">
        <v>22</v>
      </c>
      <c r="B30" s="202"/>
      <c r="C30" s="203" t="s">
        <v>1305</v>
      </c>
      <c r="D30" s="204" t="s">
        <v>831</v>
      </c>
      <c r="E30" s="205">
        <v>20</v>
      </c>
      <c r="F30" s="206">
        <f t="shared" si="0"/>
        <v>0</v>
      </c>
      <c r="G30" s="206">
        <f t="shared" si="1"/>
        <v>0</v>
      </c>
      <c r="H30" s="207"/>
      <c r="I30" s="206">
        <f t="shared" si="2"/>
        <v>0</v>
      </c>
      <c r="J30" s="207"/>
      <c r="K30" s="208">
        <f t="shared" si="3"/>
        <v>0</v>
      </c>
      <c r="L30" s="209">
        <v>21</v>
      </c>
      <c r="M30" s="209">
        <f t="shared" si="4"/>
        <v>0</v>
      </c>
      <c r="N30" s="210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</row>
    <row r="31" spans="1:50" ht="20">
      <c r="A31" s="201">
        <v>23</v>
      </c>
      <c r="B31" s="202" t="s">
        <v>1306</v>
      </c>
      <c r="C31" s="203" t="s">
        <v>1307</v>
      </c>
      <c r="D31" s="204" t="s">
        <v>178</v>
      </c>
      <c r="E31" s="205">
        <v>45</v>
      </c>
      <c r="F31" s="206">
        <f t="shared" si="0"/>
        <v>0</v>
      </c>
      <c r="G31" s="206">
        <f t="shared" si="1"/>
        <v>0</v>
      </c>
      <c r="H31" s="207"/>
      <c r="I31" s="206">
        <f t="shared" si="2"/>
        <v>0</v>
      </c>
      <c r="J31" s="207"/>
      <c r="K31" s="208">
        <f t="shared" si="3"/>
        <v>0</v>
      </c>
      <c r="L31" s="209">
        <v>21</v>
      </c>
      <c r="M31" s="209">
        <f t="shared" si="4"/>
        <v>0</v>
      </c>
      <c r="N31" s="210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</row>
    <row r="32" spans="1:50" ht="20">
      <c r="A32" s="201">
        <v>24</v>
      </c>
      <c r="B32" s="202" t="s">
        <v>1306</v>
      </c>
      <c r="C32" s="203" t="s">
        <v>1308</v>
      </c>
      <c r="D32" s="204" t="s">
        <v>178</v>
      </c>
      <c r="E32" s="205">
        <v>40</v>
      </c>
      <c r="F32" s="206">
        <f t="shared" si="0"/>
        <v>0</v>
      </c>
      <c r="G32" s="206">
        <f t="shared" si="1"/>
        <v>0</v>
      </c>
      <c r="H32" s="207"/>
      <c r="I32" s="206">
        <f t="shared" si="2"/>
        <v>0</v>
      </c>
      <c r="J32" s="207"/>
      <c r="K32" s="208">
        <f t="shared" si="3"/>
        <v>0</v>
      </c>
      <c r="L32" s="209">
        <v>21</v>
      </c>
      <c r="M32" s="209">
        <f t="shared" si="4"/>
        <v>0</v>
      </c>
      <c r="N32" s="210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</row>
    <row r="33" spans="1:60" ht="24.75" customHeight="1" outlineLevel="1">
      <c r="A33" s="201">
        <v>25</v>
      </c>
      <c r="B33" s="202" t="s">
        <v>1309</v>
      </c>
      <c r="C33" s="203" t="s">
        <v>1310</v>
      </c>
      <c r="D33" s="204" t="s">
        <v>178</v>
      </c>
      <c r="E33" s="205">
        <v>20</v>
      </c>
      <c r="F33" s="206">
        <f t="shared" si="0"/>
        <v>0</v>
      </c>
      <c r="G33" s="206">
        <f t="shared" si="1"/>
        <v>0</v>
      </c>
      <c r="H33" s="207"/>
      <c r="I33" s="206">
        <f t="shared" si="2"/>
        <v>0</v>
      </c>
      <c r="J33" s="207"/>
      <c r="K33" s="208">
        <f t="shared" si="3"/>
        <v>0</v>
      </c>
      <c r="L33" s="209">
        <v>21</v>
      </c>
      <c r="M33" s="209">
        <f t="shared" si="4"/>
        <v>0</v>
      </c>
      <c r="N33" s="210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/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</row>
    <row r="34" spans="1:60" ht="24.75" customHeight="1" outlineLevel="1">
      <c r="A34" s="201">
        <v>26</v>
      </c>
      <c r="B34" s="202" t="s">
        <v>1309</v>
      </c>
      <c r="C34" s="203" t="s">
        <v>1311</v>
      </c>
      <c r="D34" s="204" t="s">
        <v>178</v>
      </c>
      <c r="E34" s="205">
        <v>10</v>
      </c>
      <c r="F34" s="206">
        <f t="shared" si="0"/>
        <v>0</v>
      </c>
      <c r="G34" s="206">
        <f t="shared" si="1"/>
        <v>0</v>
      </c>
      <c r="H34" s="207"/>
      <c r="I34" s="206">
        <f t="shared" si="2"/>
        <v>0</v>
      </c>
      <c r="J34" s="207"/>
      <c r="K34" s="208">
        <f t="shared" si="3"/>
        <v>0</v>
      </c>
      <c r="L34" s="209">
        <v>21</v>
      </c>
      <c r="M34" s="209">
        <f t="shared" si="4"/>
        <v>0</v>
      </c>
      <c r="N34" s="210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</row>
    <row r="35" spans="1:60" outlineLevel="1">
      <c r="A35" s="201">
        <v>27</v>
      </c>
      <c r="B35" s="202"/>
      <c r="C35" s="203" t="s">
        <v>1312</v>
      </c>
      <c r="D35" s="204" t="s">
        <v>1313</v>
      </c>
      <c r="E35" s="205">
        <v>2</v>
      </c>
      <c r="F35" s="206">
        <f t="shared" si="0"/>
        <v>0</v>
      </c>
      <c r="G35" s="206">
        <f t="shared" si="1"/>
        <v>0</v>
      </c>
      <c r="H35" s="207"/>
      <c r="I35" s="206">
        <f t="shared" si="2"/>
        <v>0</v>
      </c>
      <c r="J35" s="207"/>
      <c r="K35" s="208">
        <f t="shared" si="3"/>
        <v>0</v>
      </c>
      <c r="L35" s="209">
        <v>21</v>
      </c>
      <c r="M35" s="209">
        <f t="shared" si="4"/>
        <v>0</v>
      </c>
      <c r="N35" s="210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</row>
    <row r="36" spans="1:60" ht="13">
      <c r="A36" s="192" t="s">
        <v>1274</v>
      </c>
      <c r="B36" s="193" t="s">
        <v>1314</v>
      </c>
      <c r="C36" s="194" t="s">
        <v>1315</v>
      </c>
      <c r="D36" s="195"/>
      <c r="E36" s="212"/>
      <c r="F36" s="197"/>
      <c r="G36" s="197">
        <f>SUMIF(W37:W51,"&lt;&gt;NOR",G37:G51)</f>
        <v>0</v>
      </c>
      <c r="H36" s="197"/>
      <c r="I36" s="197">
        <f>SUM(I37:I51)</f>
        <v>0</v>
      </c>
      <c r="J36" s="197"/>
      <c r="K36" s="198">
        <f>SUM(K37:K51)</f>
        <v>0</v>
      </c>
      <c r="L36" s="199"/>
      <c r="M36" s="199">
        <f>SUM(M37:M51)</f>
        <v>0</v>
      </c>
      <c r="N36" s="200"/>
    </row>
    <row r="37" spans="1:60" outlineLevel="1">
      <c r="A37" s="201">
        <v>28.29</v>
      </c>
      <c r="B37" s="202"/>
      <c r="C37" s="203" t="s">
        <v>1316</v>
      </c>
      <c r="D37" s="204" t="s">
        <v>247</v>
      </c>
      <c r="E37" s="205">
        <v>10</v>
      </c>
      <c r="F37" s="206">
        <f t="shared" ref="F37:F48" si="5">H37+J37</f>
        <v>0</v>
      </c>
      <c r="G37" s="206">
        <f t="shared" ref="G37:G48" si="6">ROUND(E37*F37,2)</f>
        <v>0</v>
      </c>
      <c r="H37" s="207"/>
      <c r="I37" s="206">
        <f t="shared" ref="I37:I48" si="7">ROUND(E37*H37,2)</f>
        <v>0</v>
      </c>
      <c r="J37" s="207"/>
      <c r="K37" s="208">
        <f t="shared" ref="K37:K48" si="8">ROUND(E37*J37,2)</f>
        <v>0</v>
      </c>
      <c r="L37" s="209">
        <v>21</v>
      </c>
      <c r="M37" s="209">
        <f t="shared" ref="M37:M51" si="9">G37*(1+L37/100)</f>
        <v>0</v>
      </c>
      <c r="N37" s="210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</row>
    <row r="38" spans="1:60" outlineLevel="1">
      <c r="A38" s="201">
        <v>29</v>
      </c>
      <c r="B38" s="202"/>
      <c r="C38" s="203" t="s">
        <v>1317</v>
      </c>
      <c r="D38" s="204" t="s">
        <v>385</v>
      </c>
      <c r="E38" s="205">
        <v>20</v>
      </c>
      <c r="F38" s="206">
        <f t="shared" si="5"/>
        <v>0</v>
      </c>
      <c r="G38" s="206">
        <f t="shared" si="6"/>
        <v>0</v>
      </c>
      <c r="H38" s="207"/>
      <c r="I38" s="206">
        <f t="shared" si="7"/>
        <v>0</v>
      </c>
      <c r="J38" s="207"/>
      <c r="K38" s="208">
        <f t="shared" si="8"/>
        <v>0</v>
      </c>
      <c r="L38" s="209">
        <v>21</v>
      </c>
      <c r="M38" s="209">
        <f t="shared" si="9"/>
        <v>0</v>
      </c>
      <c r="N38" s="210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</row>
    <row r="39" spans="1:60" outlineLevel="1">
      <c r="A39" s="201">
        <v>29.71</v>
      </c>
      <c r="B39" s="202" t="s">
        <v>1318</v>
      </c>
      <c r="C39" s="203" t="s">
        <v>1319</v>
      </c>
      <c r="D39" s="204" t="s">
        <v>178</v>
      </c>
      <c r="E39" s="205">
        <v>1</v>
      </c>
      <c r="F39" s="206">
        <f t="shared" si="5"/>
        <v>0</v>
      </c>
      <c r="G39" s="206">
        <f t="shared" si="6"/>
        <v>0</v>
      </c>
      <c r="H39" s="207"/>
      <c r="I39" s="206">
        <f t="shared" si="7"/>
        <v>0</v>
      </c>
      <c r="J39" s="207"/>
      <c r="K39" s="208">
        <f t="shared" si="8"/>
        <v>0</v>
      </c>
      <c r="L39" s="209">
        <v>21</v>
      </c>
      <c r="M39" s="209">
        <f t="shared" si="9"/>
        <v>0</v>
      </c>
      <c r="N39" s="210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</row>
    <row r="40" spans="1:60" outlineLevel="1">
      <c r="A40" s="201">
        <v>30.42</v>
      </c>
      <c r="B40" s="202" t="s">
        <v>1320</v>
      </c>
      <c r="C40" s="203" t="s">
        <v>1321</v>
      </c>
      <c r="D40" s="204" t="s">
        <v>178</v>
      </c>
      <c r="E40" s="205">
        <v>1</v>
      </c>
      <c r="F40" s="206">
        <f t="shared" si="5"/>
        <v>0</v>
      </c>
      <c r="G40" s="206">
        <f t="shared" si="6"/>
        <v>0</v>
      </c>
      <c r="H40" s="207"/>
      <c r="I40" s="206">
        <f t="shared" si="7"/>
        <v>0</v>
      </c>
      <c r="J40" s="207"/>
      <c r="K40" s="208">
        <f t="shared" si="8"/>
        <v>0</v>
      </c>
      <c r="L40" s="209">
        <v>21</v>
      </c>
      <c r="M40" s="209">
        <f t="shared" si="9"/>
        <v>0</v>
      </c>
      <c r="N40" s="210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</row>
    <row r="41" spans="1:60" outlineLevel="1">
      <c r="A41" s="201">
        <v>31.13</v>
      </c>
      <c r="B41" s="202" t="s">
        <v>1322</v>
      </c>
      <c r="C41" s="203" t="s">
        <v>1323</v>
      </c>
      <c r="D41" s="204" t="s">
        <v>178</v>
      </c>
      <c r="E41" s="205">
        <v>21</v>
      </c>
      <c r="F41" s="206">
        <f t="shared" si="5"/>
        <v>0</v>
      </c>
      <c r="G41" s="206">
        <f t="shared" si="6"/>
        <v>0</v>
      </c>
      <c r="H41" s="207"/>
      <c r="I41" s="206">
        <f t="shared" si="7"/>
        <v>0</v>
      </c>
      <c r="J41" s="207"/>
      <c r="K41" s="208">
        <f t="shared" si="8"/>
        <v>0</v>
      </c>
      <c r="L41" s="209">
        <v>21</v>
      </c>
      <c r="M41" s="209">
        <f t="shared" si="9"/>
        <v>0</v>
      </c>
      <c r="N41" s="210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</row>
    <row r="42" spans="1:60" outlineLevel="1">
      <c r="A42" s="201">
        <v>31.84</v>
      </c>
      <c r="B42" s="202" t="s">
        <v>1324</v>
      </c>
      <c r="C42" s="203" t="s">
        <v>1325</v>
      </c>
      <c r="D42" s="204" t="s">
        <v>236</v>
      </c>
      <c r="E42" s="205">
        <v>550</v>
      </c>
      <c r="F42" s="206">
        <f t="shared" si="5"/>
        <v>0</v>
      </c>
      <c r="G42" s="206">
        <f t="shared" si="6"/>
        <v>0</v>
      </c>
      <c r="H42" s="207"/>
      <c r="I42" s="206">
        <f t="shared" si="7"/>
        <v>0</v>
      </c>
      <c r="J42" s="207"/>
      <c r="K42" s="208">
        <f t="shared" si="8"/>
        <v>0</v>
      </c>
      <c r="L42" s="209">
        <v>21</v>
      </c>
      <c r="M42" s="209">
        <f t="shared" si="9"/>
        <v>0</v>
      </c>
      <c r="N42" s="210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</row>
    <row r="43" spans="1:60" ht="20" outlineLevel="1">
      <c r="A43" s="201">
        <v>32.549999999999997</v>
      </c>
      <c r="B43" s="202" t="s">
        <v>1326</v>
      </c>
      <c r="C43" s="203" t="s">
        <v>1327</v>
      </c>
      <c r="D43" s="204" t="s">
        <v>236</v>
      </c>
      <c r="E43" s="205">
        <v>550</v>
      </c>
      <c r="F43" s="206">
        <f t="shared" si="5"/>
        <v>0</v>
      </c>
      <c r="G43" s="206">
        <f t="shared" si="6"/>
        <v>0</v>
      </c>
      <c r="H43" s="207"/>
      <c r="I43" s="206">
        <f t="shared" si="7"/>
        <v>0</v>
      </c>
      <c r="J43" s="207"/>
      <c r="K43" s="208">
        <f t="shared" si="8"/>
        <v>0</v>
      </c>
      <c r="L43" s="209">
        <v>21</v>
      </c>
      <c r="M43" s="209">
        <f t="shared" si="9"/>
        <v>0</v>
      </c>
      <c r="N43" s="210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</row>
    <row r="44" spans="1:60" outlineLevel="1">
      <c r="A44" s="201">
        <v>33.26</v>
      </c>
      <c r="B44" s="202" t="s">
        <v>1328</v>
      </c>
      <c r="C44" s="203" t="s">
        <v>1329</v>
      </c>
      <c r="D44" s="204" t="s">
        <v>236</v>
      </c>
      <c r="E44" s="205">
        <v>550</v>
      </c>
      <c r="F44" s="206">
        <f t="shared" si="5"/>
        <v>0</v>
      </c>
      <c r="G44" s="206">
        <f t="shared" si="6"/>
        <v>0</v>
      </c>
      <c r="H44" s="207"/>
      <c r="I44" s="206">
        <f t="shared" si="7"/>
        <v>0</v>
      </c>
      <c r="J44" s="207"/>
      <c r="K44" s="208">
        <f t="shared" si="8"/>
        <v>0</v>
      </c>
      <c r="L44" s="209">
        <v>21</v>
      </c>
      <c r="M44" s="209">
        <f t="shared" si="9"/>
        <v>0</v>
      </c>
      <c r="N44" s="210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</row>
    <row r="45" spans="1:60" outlineLevel="1">
      <c r="A45" s="201">
        <v>33.97</v>
      </c>
      <c r="B45" s="202" t="s">
        <v>1330</v>
      </c>
      <c r="C45" s="203" t="s">
        <v>1331</v>
      </c>
      <c r="D45" s="204" t="s">
        <v>236</v>
      </c>
      <c r="E45" s="205">
        <v>550</v>
      </c>
      <c r="F45" s="206">
        <f t="shared" si="5"/>
        <v>0</v>
      </c>
      <c r="G45" s="206">
        <f t="shared" si="6"/>
        <v>0</v>
      </c>
      <c r="H45" s="207"/>
      <c r="I45" s="206">
        <f t="shared" si="7"/>
        <v>0</v>
      </c>
      <c r="J45" s="207"/>
      <c r="K45" s="208">
        <f t="shared" si="8"/>
        <v>0</v>
      </c>
      <c r="L45" s="209">
        <v>21</v>
      </c>
      <c r="M45" s="209">
        <f t="shared" si="9"/>
        <v>0</v>
      </c>
      <c r="N45" s="210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</row>
    <row r="46" spans="1:60" outlineLevel="1">
      <c r="A46" s="201">
        <v>34.68</v>
      </c>
      <c r="B46" s="202"/>
      <c r="C46" s="203" t="s">
        <v>1332</v>
      </c>
      <c r="D46" s="204" t="s">
        <v>167</v>
      </c>
      <c r="E46" s="205">
        <v>1.2</v>
      </c>
      <c r="F46" s="206">
        <f t="shared" si="5"/>
        <v>0</v>
      </c>
      <c r="G46" s="206">
        <f t="shared" si="6"/>
        <v>0</v>
      </c>
      <c r="H46" s="207"/>
      <c r="I46" s="206">
        <f t="shared" si="7"/>
        <v>0</v>
      </c>
      <c r="J46" s="207"/>
      <c r="K46" s="208">
        <f t="shared" si="8"/>
        <v>0</v>
      </c>
      <c r="L46" s="209">
        <v>21</v>
      </c>
      <c r="M46" s="209">
        <f t="shared" si="9"/>
        <v>0</v>
      </c>
      <c r="N46" s="210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</row>
    <row r="47" spans="1:60" outlineLevel="1">
      <c r="A47" s="201">
        <v>35.39</v>
      </c>
      <c r="B47" s="202"/>
      <c r="C47" s="203" t="s">
        <v>1333</v>
      </c>
      <c r="D47" s="204" t="s">
        <v>167</v>
      </c>
      <c r="E47" s="205">
        <v>1.2</v>
      </c>
      <c r="F47" s="206">
        <f t="shared" si="5"/>
        <v>0</v>
      </c>
      <c r="G47" s="206">
        <f t="shared" si="6"/>
        <v>0</v>
      </c>
      <c r="H47" s="207"/>
      <c r="I47" s="206">
        <f t="shared" si="7"/>
        <v>0</v>
      </c>
      <c r="J47" s="207"/>
      <c r="K47" s="208">
        <f t="shared" si="8"/>
        <v>0</v>
      </c>
      <c r="L47" s="209">
        <v>21</v>
      </c>
      <c r="M47" s="209">
        <f t="shared" si="9"/>
        <v>0</v>
      </c>
      <c r="N47" s="210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</row>
    <row r="48" spans="1:60" ht="20" outlineLevel="1">
      <c r="A48" s="201">
        <v>36.1</v>
      </c>
      <c r="B48" s="202" t="s">
        <v>1334</v>
      </c>
      <c r="C48" s="203" t="s">
        <v>1335</v>
      </c>
      <c r="D48" s="204" t="s">
        <v>236</v>
      </c>
      <c r="E48" s="213">
        <v>3</v>
      </c>
      <c r="F48" s="206">
        <f t="shared" si="5"/>
        <v>0</v>
      </c>
      <c r="G48" s="206">
        <f t="shared" si="6"/>
        <v>0</v>
      </c>
      <c r="H48" s="207"/>
      <c r="I48" s="206">
        <f t="shared" si="7"/>
        <v>0</v>
      </c>
      <c r="J48" s="207"/>
      <c r="K48" s="206">
        <f t="shared" si="8"/>
        <v>0</v>
      </c>
      <c r="L48" s="209">
        <v>21</v>
      </c>
      <c r="M48" s="209">
        <f t="shared" si="9"/>
        <v>0</v>
      </c>
      <c r="N48" s="209">
        <v>0</v>
      </c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>
      <c r="A49" s="201">
        <v>36.81</v>
      </c>
      <c r="B49" s="202" t="s">
        <v>1336</v>
      </c>
      <c r="C49" s="203" t="s">
        <v>1337</v>
      </c>
      <c r="D49" s="204" t="s">
        <v>167</v>
      </c>
      <c r="E49" s="213">
        <v>1.5</v>
      </c>
      <c r="F49" s="206">
        <f>H49+J49</f>
        <v>0</v>
      </c>
      <c r="G49" s="206">
        <f>ROUND(E49*F49,2)</f>
        <v>0</v>
      </c>
      <c r="H49" s="207"/>
      <c r="I49" s="206">
        <f>ROUND(E49*H49,2)</f>
        <v>0</v>
      </c>
      <c r="J49" s="207"/>
      <c r="K49" s="206">
        <f>ROUND(E49*J49,2)</f>
        <v>0</v>
      </c>
      <c r="L49" s="209">
        <v>21</v>
      </c>
      <c r="M49" s="209">
        <f t="shared" si="9"/>
        <v>0</v>
      </c>
      <c r="N49" s="209">
        <v>0</v>
      </c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0" outlineLevel="1">
      <c r="A50" s="201">
        <v>37.520000000000003</v>
      </c>
      <c r="B50" s="214" t="s">
        <v>1338</v>
      </c>
      <c r="C50" s="215" t="s">
        <v>1339</v>
      </c>
      <c r="D50" s="216" t="s">
        <v>167</v>
      </c>
      <c r="E50" s="217">
        <v>1.5</v>
      </c>
      <c r="F50" s="218">
        <f t="shared" ref="F50" si="10">H50+J50</f>
        <v>0</v>
      </c>
      <c r="G50" s="218">
        <f t="shared" ref="G50" si="11">ROUND(E50*F50,2)</f>
        <v>0</v>
      </c>
      <c r="H50" s="207"/>
      <c r="I50" s="218">
        <f t="shared" ref="I50" si="12">ROUND(E50*H50,2)</f>
        <v>0</v>
      </c>
      <c r="J50" s="207"/>
      <c r="K50" s="218">
        <f t="shared" ref="K50" si="13">ROUND(E50*J50,2)</f>
        <v>0</v>
      </c>
      <c r="L50" s="209">
        <v>21</v>
      </c>
      <c r="M50" s="209">
        <f t="shared" si="9"/>
        <v>0</v>
      </c>
      <c r="N50" s="209">
        <v>0.2525</v>
      </c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>
      <c r="A51" s="201">
        <v>38.229999999999997</v>
      </c>
      <c r="B51" s="202" t="s">
        <v>1340</v>
      </c>
      <c r="C51" s="203" t="s">
        <v>1341</v>
      </c>
      <c r="D51" s="204" t="s">
        <v>247</v>
      </c>
      <c r="E51" s="213">
        <v>1.5</v>
      </c>
      <c r="F51" s="206">
        <f>H51+J51</f>
        <v>0</v>
      </c>
      <c r="G51" s="206">
        <f>ROUND(E51*F51,2)</f>
        <v>0</v>
      </c>
      <c r="H51" s="207"/>
      <c r="I51" s="206">
        <f>ROUND(E51*H51,2)</f>
        <v>0</v>
      </c>
      <c r="J51" s="207"/>
      <c r="K51" s="206">
        <f>ROUND(E51*J51,2)</f>
        <v>0</v>
      </c>
      <c r="L51" s="209">
        <v>21</v>
      </c>
      <c r="M51" s="209">
        <f t="shared" si="9"/>
        <v>0</v>
      </c>
      <c r="N51" s="209">
        <v>2.5</v>
      </c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13">
      <c r="A52" s="192" t="s">
        <v>1274</v>
      </c>
      <c r="B52" s="193" t="s">
        <v>1342</v>
      </c>
      <c r="C52" s="194" t="s">
        <v>1343</v>
      </c>
      <c r="D52" s="195"/>
      <c r="E52" s="212"/>
      <c r="F52" s="197"/>
      <c r="G52" s="197">
        <f>SUMIF(W53:W54,"&lt;&gt;NOR",G53:G54)</f>
        <v>0</v>
      </c>
      <c r="H52" s="197"/>
      <c r="I52" s="197">
        <f>SUM(I53:I54)</f>
        <v>0</v>
      </c>
      <c r="J52" s="197"/>
      <c r="K52" s="198">
        <f>SUM(K53:K54)</f>
        <v>0</v>
      </c>
      <c r="L52" s="199"/>
      <c r="M52" s="199">
        <f>SUM(M53:M54)</f>
        <v>0</v>
      </c>
      <c r="N52" s="200"/>
    </row>
    <row r="53" spans="1:60" outlineLevel="1">
      <c r="A53" s="201">
        <v>39</v>
      </c>
      <c r="B53" s="202" t="s">
        <v>1344</v>
      </c>
      <c r="C53" s="203" t="s">
        <v>1345</v>
      </c>
      <c r="D53" s="204" t="s">
        <v>336</v>
      </c>
      <c r="E53" s="205">
        <v>16</v>
      </c>
      <c r="F53" s="206">
        <f>H53+J53</f>
        <v>0</v>
      </c>
      <c r="G53" s="206">
        <f>ROUND(E53*F53,2)</f>
        <v>0</v>
      </c>
      <c r="H53" s="207"/>
      <c r="I53" s="206">
        <f>ROUND(E53*H53,2)</f>
        <v>0</v>
      </c>
      <c r="J53" s="207"/>
      <c r="K53" s="208">
        <f>ROUND(E53*J53,2)</f>
        <v>0</v>
      </c>
      <c r="L53" s="209">
        <v>21</v>
      </c>
      <c r="M53" s="209">
        <f>G53*(1+L53/100)</f>
        <v>0</v>
      </c>
      <c r="N53" s="210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</row>
    <row r="54" spans="1:60" outlineLevel="1">
      <c r="A54" s="201">
        <v>40</v>
      </c>
      <c r="B54" s="202" t="s">
        <v>1346</v>
      </c>
      <c r="C54" s="203" t="s">
        <v>1347</v>
      </c>
      <c r="D54" s="204" t="s">
        <v>336</v>
      </c>
      <c r="E54" s="205">
        <v>16</v>
      </c>
      <c r="F54" s="206">
        <f>H54+J54</f>
        <v>0</v>
      </c>
      <c r="G54" s="206">
        <f>ROUND(E54*F54,2)</f>
        <v>0</v>
      </c>
      <c r="H54" s="207"/>
      <c r="I54" s="206">
        <f>ROUND(E54*H54,2)</f>
        <v>0</v>
      </c>
      <c r="J54" s="207"/>
      <c r="K54" s="208">
        <f>ROUND(E54*J54,2)</f>
        <v>0</v>
      </c>
      <c r="L54" s="209">
        <v>21</v>
      </c>
      <c r="M54" s="209">
        <f>G54*(1+L54/100)</f>
        <v>0</v>
      </c>
      <c r="N54" s="210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</row>
    <row r="55" spans="1:60" ht="13">
      <c r="A55" s="192" t="s">
        <v>1274</v>
      </c>
      <c r="B55" s="193" t="s">
        <v>1348</v>
      </c>
      <c r="C55" s="194" t="s">
        <v>1349</v>
      </c>
      <c r="D55" s="195"/>
      <c r="E55" s="212"/>
      <c r="F55" s="197"/>
      <c r="G55" s="197">
        <f>SUMIF(W56:W62,"&lt;&gt;NOR",G56:G62)</f>
        <v>0</v>
      </c>
      <c r="H55" s="197"/>
      <c r="I55" s="197">
        <f>SUM(I56:I62)</f>
        <v>0</v>
      </c>
      <c r="J55" s="197"/>
      <c r="K55" s="198">
        <f>SUM(K56:K62)</f>
        <v>0</v>
      </c>
      <c r="L55" s="199"/>
      <c r="M55" s="199">
        <f>SUM(M56:M62)</f>
        <v>0</v>
      </c>
      <c r="N55" s="200"/>
      <c r="W55" t="s">
        <v>1277</v>
      </c>
    </row>
    <row r="56" spans="1:60" outlineLevel="1">
      <c r="A56" s="201">
        <v>41</v>
      </c>
      <c r="B56" s="202" t="s">
        <v>1350</v>
      </c>
      <c r="C56" s="203" t="s">
        <v>1351</v>
      </c>
      <c r="D56" s="204" t="s">
        <v>1352</v>
      </c>
      <c r="E56" s="205">
        <v>1</v>
      </c>
      <c r="F56" s="206">
        <f t="shared" ref="F56:F62" si="14">H56+J56</f>
        <v>0</v>
      </c>
      <c r="G56" s="206">
        <f t="shared" ref="G56:G62" si="15">ROUND(E56*F56,2)</f>
        <v>0</v>
      </c>
      <c r="H56" s="207"/>
      <c r="I56" s="206">
        <f t="shared" ref="I56:I62" si="16">ROUND(E56*H56,2)</f>
        <v>0</v>
      </c>
      <c r="J56" s="207"/>
      <c r="K56" s="208">
        <f t="shared" ref="K56:K62" si="17">ROUND(E56*J56,2)</f>
        <v>0</v>
      </c>
      <c r="L56" s="209">
        <v>21</v>
      </c>
      <c r="M56" s="209">
        <f t="shared" ref="M56:M62" si="18">G56*(1+L56/100)</f>
        <v>0</v>
      </c>
      <c r="N56" s="210"/>
      <c r="O56" s="211"/>
      <c r="P56" s="211"/>
      <c r="Q56" s="211"/>
      <c r="R56" s="211"/>
      <c r="S56" s="211"/>
      <c r="T56" s="211"/>
      <c r="U56" s="211"/>
      <c r="V56" s="211"/>
      <c r="W56" s="211" t="s">
        <v>1353</v>
      </c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</row>
    <row r="57" spans="1:60" outlineLevel="1">
      <c r="A57" s="201">
        <v>42</v>
      </c>
      <c r="B57" s="202" t="s">
        <v>1354</v>
      </c>
      <c r="C57" s="203" t="s">
        <v>373</v>
      </c>
      <c r="D57" s="204" t="s">
        <v>1352</v>
      </c>
      <c r="E57" s="205">
        <v>1</v>
      </c>
      <c r="F57" s="206">
        <f t="shared" si="14"/>
        <v>0</v>
      </c>
      <c r="G57" s="206">
        <f t="shared" si="15"/>
        <v>0</v>
      </c>
      <c r="H57" s="207"/>
      <c r="I57" s="206">
        <f t="shared" si="16"/>
        <v>0</v>
      </c>
      <c r="J57" s="207"/>
      <c r="K57" s="208">
        <f t="shared" si="17"/>
        <v>0</v>
      </c>
      <c r="L57" s="209">
        <v>21</v>
      </c>
      <c r="M57" s="209">
        <f t="shared" si="18"/>
        <v>0</v>
      </c>
      <c r="N57" s="210"/>
      <c r="O57" s="211"/>
      <c r="P57" s="211"/>
      <c r="Q57" s="211"/>
      <c r="R57" s="211"/>
      <c r="S57" s="211"/>
      <c r="T57" s="211"/>
      <c r="U57" s="211"/>
      <c r="V57" s="211"/>
      <c r="W57" s="211" t="s">
        <v>1353</v>
      </c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</row>
    <row r="58" spans="1:60" outlineLevel="1">
      <c r="A58" s="201">
        <v>43</v>
      </c>
      <c r="B58" s="202" t="s">
        <v>1355</v>
      </c>
      <c r="C58" s="203" t="s">
        <v>1356</v>
      </c>
      <c r="D58" s="204" t="s">
        <v>1352</v>
      </c>
      <c r="E58" s="205">
        <v>1</v>
      </c>
      <c r="F58" s="206">
        <f t="shared" si="14"/>
        <v>0</v>
      </c>
      <c r="G58" s="206">
        <f t="shared" si="15"/>
        <v>0</v>
      </c>
      <c r="H58" s="207"/>
      <c r="I58" s="206">
        <f t="shared" si="16"/>
        <v>0</v>
      </c>
      <c r="J58" s="207"/>
      <c r="K58" s="208">
        <f t="shared" si="17"/>
        <v>0</v>
      </c>
      <c r="L58" s="209">
        <v>21</v>
      </c>
      <c r="M58" s="209">
        <f t="shared" si="18"/>
        <v>0</v>
      </c>
      <c r="N58" s="210"/>
      <c r="O58" s="211"/>
      <c r="P58" s="211"/>
      <c r="Q58" s="211"/>
      <c r="R58" s="211"/>
      <c r="S58" s="211"/>
      <c r="T58" s="211"/>
      <c r="U58" s="211"/>
      <c r="V58" s="211"/>
      <c r="W58" s="211" t="s">
        <v>1353</v>
      </c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</row>
    <row r="59" spans="1:60" outlineLevel="1">
      <c r="A59" s="201">
        <v>44</v>
      </c>
      <c r="B59" s="202" t="s">
        <v>1357</v>
      </c>
      <c r="C59" s="203" t="s">
        <v>1358</v>
      </c>
      <c r="D59" s="204" t="s">
        <v>1359</v>
      </c>
      <c r="E59" s="205">
        <v>1</v>
      </c>
      <c r="F59" s="206">
        <f t="shared" si="14"/>
        <v>0</v>
      </c>
      <c r="G59" s="206">
        <f t="shared" si="15"/>
        <v>0</v>
      </c>
      <c r="H59" s="207"/>
      <c r="I59" s="206">
        <f t="shared" si="16"/>
        <v>0</v>
      </c>
      <c r="J59" s="207"/>
      <c r="K59" s="208">
        <f t="shared" si="17"/>
        <v>0</v>
      </c>
      <c r="L59" s="209">
        <v>21</v>
      </c>
      <c r="M59" s="209">
        <f t="shared" si="18"/>
        <v>0</v>
      </c>
      <c r="N59" s="210"/>
      <c r="O59" s="211"/>
      <c r="P59" s="211"/>
      <c r="Q59" s="211"/>
      <c r="R59" s="211"/>
      <c r="S59" s="211"/>
      <c r="T59" s="211"/>
      <c r="U59" s="211"/>
      <c r="V59" s="211"/>
      <c r="W59" s="211" t="s">
        <v>1360</v>
      </c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</row>
    <row r="60" spans="1:60" outlineLevel="1">
      <c r="A60" s="201">
        <v>45</v>
      </c>
      <c r="B60" s="202"/>
      <c r="C60" s="203" t="s">
        <v>1361</v>
      </c>
      <c r="D60" s="204" t="s">
        <v>376</v>
      </c>
      <c r="E60" s="205">
        <v>1</v>
      </c>
      <c r="F60" s="206">
        <f>H60+J60</f>
        <v>0</v>
      </c>
      <c r="G60" s="206">
        <f>ROUND(E60*F60,2)</f>
        <v>0</v>
      </c>
      <c r="H60" s="207"/>
      <c r="I60" s="206">
        <f t="shared" si="16"/>
        <v>0</v>
      </c>
      <c r="J60" s="207"/>
      <c r="K60" s="208">
        <f t="shared" si="17"/>
        <v>0</v>
      </c>
      <c r="L60" s="209">
        <v>21</v>
      </c>
      <c r="M60" s="209">
        <f t="shared" si="18"/>
        <v>0</v>
      </c>
      <c r="N60" s="210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</row>
    <row r="61" spans="1:60" outlineLevel="1">
      <c r="A61" s="201">
        <v>46</v>
      </c>
      <c r="B61" s="202"/>
      <c r="C61" s="203" t="s">
        <v>1362</v>
      </c>
      <c r="D61" s="204" t="s">
        <v>376</v>
      </c>
      <c r="E61" s="205">
        <v>1</v>
      </c>
      <c r="F61" s="206">
        <f t="shared" ref="F61" si="19">H61+J61</f>
        <v>0</v>
      </c>
      <c r="G61" s="206">
        <f t="shared" ref="G61" si="20">ROUND(E61*F61,2)</f>
        <v>0</v>
      </c>
      <c r="H61" s="207"/>
      <c r="I61" s="206">
        <f t="shared" si="16"/>
        <v>0</v>
      </c>
      <c r="J61" s="207"/>
      <c r="K61" s="208">
        <f t="shared" si="17"/>
        <v>0</v>
      </c>
      <c r="L61" s="209">
        <v>21</v>
      </c>
      <c r="M61" s="209">
        <f t="shared" si="18"/>
        <v>0</v>
      </c>
      <c r="N61" s="210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</row>
    <row r="62" spans="1:60" outlineLevel="1">
      <c r="A62" s="201">
        <v>47</v>
      </c>
      <c r="B62" s="202" t="s">
        <v>1363</v>
      </c>
      <c r="C62" s="203" t="s">
        <v>1364</v>
      </c>
      <c r="D62" s="204" t="s">
        <v>376</v>
      </c>
      <c r="E62" s="205">
        <v>1</v>
      </c>
      <c r="F62" s="206">
        <f t="shared" si="14"/>
        <v>0</v>
      </c>
      <c r="G62" s="206">
        <f t="shared" si="15"/>
        <v>0</v>
      </c>
      <c r="H62" s="207"/>
      <c r="I62" s="206">
        <f t="shared" si="16"/>
        <v>0</v>
      </c>
      <c r="J62" s="207"/>
      <c r="K62" s="208">
        <f t="shared" si="17"/>
        <v>0</v>
      </c>
      <c r="L62" s="209">
        <v>21</v>
      </c>
      <c r="M62" s="209">
        <f t="shared" si="18"/>
        <v>0</v>
      </c>
      <c r="N62" s="210"/>
      <c r="O62" s="211"/>
      <c r="P62" s="211"/>
      <c r="Q62" s="211"/>
      <c r="R62" s="211"/>
      <c r="S62" s="211"/>
      <c r="T62" s="211"/>
      <c r="U62" s="211"/>
      <c r="V62" s="211" t="s">
        <v>1353</v>
      </c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</row>
    <row r="63" spans="1:60" ht="13">
      <c r="A63" s="192" t="s">
        <v>1274</v>
      </c>
      <c r="B63" s="193" t="s">
        <v>1365</v>
      </c>
      <c r="C63" s="194" t="s">
        <v>397</v>
      </c>
      <c r="D63" s="195"/>
      <c r="E63" s="212"/>
      <c r="F63" s="197"/>
      <c r="G63" s="197">
        <f>SUMIF(W64:W70,"&lt;&gt;NOR",G64:G70)</f>
        <v>0</v>
      </c>
      <c r="H63" s="197"/>
      <c r="I63" s="197">
        <f>SUM(I64:I70)</f>
        <v>0</v>
      </c>
      <c r="J63" s="197"/>
      <c r="K63" s="198">
        <f>SUM(K64:K70)</f>
        <v>0</v>
      </c>
      <c r="L63" s="199"/>
      <c r="M63" s="199">
        <f>SUM(M64:M70)</f>
        <v>0</v>
      </c>
      <c r="N63" s="200"/>
      <c r="W63" t="s">
        <v>1277</v>
      </c>
    </row>
    <row r="64" spans="1:60" outlineLevel="1">
      <c r="A64" s="201">
        <v>48</v>
      </c>
      <c r="B64" s="202" t="s">
        <v>1366</v>
      </c>
      <c r="C64" s="203" t="s">
        <v>1367</v>
      </c>
      <c r="D64" s="204" t="s">
        <v>1352</v>
      </c>
      <c r="E64" s="205">
        <v>1</v>
      </c>
      <c r="F64" s="206">
        <f t="shared" ref="F64:F70" si="21">H64+J64</f>
        <v>0</v>
      </c>
      <c r="G64" s="206">
        <f t="shared" ref="G64:G70" si="22">ROUND(E64*F64,2)</f>
        <v>0</v>
      </c>
      <c r="H64" s="207"/>
      <c r="I64" s="206">
        <f t="shared" ref="I64:I70" si="23">ROUND(E64*H64,2)</f>
        <v>0</v>
      </c>
      <c r="J64" s="207"/>
      <c r="K64" s="208">
        <f t="shared" ref="K64:K70" si="24">ROUND(E64*J64,2)</f>
        <v>0</v>
      </c>
      <c r="L64" s="209">
        <v>21</v>
      </c>
      <c r="M64" s="209">
        <f t="shared" ref="M64:M70" si="25">G64*(1+L64/100)</f>
        <v>0</v>
      </c>
      <c r="N64" s="210"/>
      <c r="O64" s="211"/>
      <c r="P64" s="211"/>
      <c r="Q64" s="211"/>
      <c r="R64" s="211"/>
      <c r="S64" s="211"/>
      <c r="T64" s="211"/>
      <c r="U64" s="211"/>
      <c r="V64" s="211"/>
      <c r="W64" s="211" t="s">
        <v>1353</v>
      </c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</row>
    <row r="65" spans="1:50">
      <c r="A65" s="201">
        <v>49</v>
      </c>
      <c r="B65" s="202" t="s">
        <v>1368</v>
      </c>
      <c r="C65" s="203" t="s">
        <v>1369</v>
      </c>
      <c r="D65" s="204" t="s">
        <v>1352</v>
      </c>
      <c r="E65" s="205">
        <v>1</v>
      </c>
      <c r="F65" s="206">
        <f t="shared" si="21"/>
        <v>0</v>
      </c>
      <c r="G65" s="206">
        <f t="shared" si="22"/>
        <v>0</v>
      </c>
      <c r="H65" s="207"/>
      <c r="I65" s="206">
        <f t="shared" si="23"/>
        <v>0</v>
      </c>
      <c r="J65" s="207"/>
      <c r="K65" s="208">
        <f t="shared" si="24"/>
        <v>0</v>
      </c>
      <c r="L65" s="209">
        <v>21</v>
      </c>
      <c r="M65" s="209">
        <f t="shared" si="25"/>
        <v>0</v>
      </c>
      <c r="N65" s="210"/>
      <c r="O65" s="211"/>
      <c r="P65" s="211"/>
      <c r="Q65" s="211"/>
      <c r="R65" s="211"/>
      <c r="S65" s="211"/>
      <c r="T65" s="211"/>
      <c r="U65" s="211"/>
      <c r="V65" s="211"/>
      <c r="W65" s="211" t="s">
        <v>1353</v>
      </c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</row>
    <row r="66" spans="1:50">
      <c r="A66" s="201">
        <v>50</v>
      </c>
      <c r="B66" s="202"/>
      <c r="C66" s="203" t="s">
        <v>1370</v>
      </c>
      <c r="D66" s="204" t="s">
        <v>369</v>
      </c>
      <c r="E66" s="205">
        <v>32</v>
      </c>
      <c r="F66" s="206">
        <f t="shared" si="21"/>
        <v>0</v>
      </c>
      <c r="G66" s="206">
        <f t="shared" si="22"/>
        <v>0</v>
      </c>
      <c r="H66" s="207"/>
      <c r="I66" s="206">
        <f t="shared" si="23"/>
        <v>0</v>
      </c>
      <c r="J66" s="207"/>
      <c r="K66" s="208">
        <f t="shared" si="24"/>
        <v>0</v>
      </c>
      <c r="L66" s="209">
        <v>21</v>
      </c>
      <c r="M66" s="209">
        <f t="shared" si="25"/>
        <v>0</v>
      </c>
      <c r="N66" s="210"/>
      <c r="O66" s="211"/>
      <c r="P66" s="211"/>
      <c r="Q66" s="211"/>
      <c r="R66" s="211"/>
      <c r="S66" s="211"/>
      <c r="T66" s="211"/>
      <c r="U66" s="211"/>
      <c r="V66" s="211"/>
      <c r="W66" s="211" t="s">
        <v>1353</v>
      </c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</row>
    <row r="67" spans="1:50">
      <c r="A67" s="201">
        <v>51</v>
      </c>
      <c r="B67" s="202" t="s">
        <v>1371</v>
      </c>
      <c r="C67" s="203" t="s">
        <v>1372</v>
      </c>
      <c r="D67" s="204" t="s">
        <v>369</v>
      </c>
      <c r="E67" s="205">
        <v>12</v>
      </c>
      <c r="F67" s="206">
        <f t="shared" si="21"/>
        <v>0</v>
      </c>
      <c r="G67" s="206">
        <f t="shared" si="22"/>
        <v>0</v>
      </c>
      <c r="H67" s="207"/>
      <c r="I67" s="206">
        <f t="shared" si="23"/>
        <v>0</v>
      </c>
      <c r="J67" s="207"/>
      <c r="K67" s="208">
        <f t="shared" si="24"/>
        <v>0</v>
      </c>
      <c r="L67" s="209">
        <v>21</v>
      </c>
      <c r="M67" s="209">
        <f t="shared" si="25"/>
        <v>0</v>
      </c>
      <c r="N67" s="210"/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</row>
    <row r="68" spans="1:50">
      <c r="A68" s="201">
        <v>52</v>
      </c>
      <c r="B68" s="202"/>
      <c r="C68" s="203" t="s">
        <v>1373</v>
      </c>
      <c r="D68" s="204" t="s">
        <v>369</v>
      </c>
      <c r="E68" s="205">
        <v>4</v>
      </c>
      <c r="F68" s="206">
        <f t="shared" si="21"/>
        <v>0</v>
      </c>
      <c r="G68" s="206">
        <f t="shared" si="22"/>
        <v>0</v>
      </c>
      <c r="H68" s="207"/>
      <c r="I68" s="206">
        <f t="shared" si="23"/>
        <v>0</v>
      </c>
      <c r="J68" s="207"/>
      <c r="K68" s="208">
        <f t="shared" si="24"/>
        <v>0</v>
      </c>
      <c r="L68" s="209">
        <v>21</v>
      </c>
      <c r="M68" s="209">
        <f t="shared" si="25"/>
        <v>0</v>
      </c>
      <c r="N68" s="210"/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1"/>
      <c r="AC68" s="211"/>
      <c r="AD68" s="211"/>
      <c r="AE68" s="211"/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</row>
    <row r="69" spans="1:50">
      <c r="A69" s="201">
        <v>53</v>
      </c>
      <c r="B69" s="202" t="s">
        <v>1374</v>
      </c>
      <c r="C69" s="203" t="s">
        <v>1375</v>
      </c>
      <c r="D69" s="204" t="s">
        <v>1352</v>
      </c>
      <c r="E69" s="205">
        <v>1</v>
      </c>
      <c r="F69" s="206">
        <f t="shared" si="21"/>
        <v>0</v>
      </c>
      <c r="G69" s="206">
        <f t="shared" si="22"/>
        <v>0</v>
      </c>
      <c r="H69" s="207"/>
      <c r="I69" s="206">
        <f t="shared" si="23"/>
        <v>0</v>
      </c>
      <c r="J69" s="207"/>
      <c r="K69" s="208">
        <f t="shared" si="24"/>
        <v>0</v>
      </c>
      <c r="L69" s="209">
        <v>21</v>
      </c>
      <c r="M69" s="209">
        <f t="shared" si="25"/>
        <v>0</v>
      </c>
      <c r="N69" s="210"/>
      <c r="O69" s="211"/>
      <c r="P69" s="211"/>
      <c r="Q69" s="211"/>
      <c r="R69" s="211"/>
      <c r="S69" s="211"/>
      <c r="T69" s="211"/>
      <c r="U69" s="211"/>
      <c r="V69" s="211"/>
      <c r="W69" s="211" t="s">
        <v>1353</v>
      </c>
      <c r="X69" s="211"/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</row>
    <row r="70" spans="1:50">
      <c r="A70" s="219">
        <v>54</v>
      </c>
      <c r="B70" s="214" t="s">
        <v>1376</v>
      </c>
      <c r="C70" s="215" t="s">
        <v>1377</v>
      </c>
      <c r="D70" s="216" t="s">
        <v>1352</v>
      </c>
      <c r="E70" s="220">
        <v>1</v>
      </c>
      <c r="F70" s="218">
        <f t="shared" si="21"/>
        <v>0</v>
      </c>
      <c r="G70" s="218">
        <f t="shared" si="22"/>
        <v>0</v>
      </c>
      <c r="H70" s="221"/>
      <c r="I70" s="218">
        <f t="shared" si="23"/>
        <v>0</v>
      </c>
      <c r="J70" s="221"/>
      <c r="K70" s="222">
        <f t="shared" si="24"/>
        <v>0</v>
      </c>
      <c r="L70" s="209">
        <v>21</v>
      </c>
      <c r="M70" s="209">
        <f t="shared" si="25"/>
        <v>0</v>
      </c>
      <c r="N70" s="210"/>
      <c r="O70" s="211"/>
      <c r="P70" s="211"/>
      <c r="Q70" s="211"/>
      <c r="R70" s="211"/>
      <c r="S70" s="211"/>
      <c r="T70" s="211"/>
      <c r="U70" s="211"/>
      <c r="V70" s="211"/>
      <c r="W70" s="211" t="s">
        <v>1353</v>
      </c>
      <c r="X70" s="211"/>
      <c r="Y70" s="211"/>
      <c r="Z70" s="211"/>
      <c r="AA70" s="211"/>
      <c r="AB70" s="211"/>
      <c r="AC70" s="211"/>
      <c r="AD70" s="211"/>
      <c r="AE70" s="211"/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</row>
    <row r="71" spans="1:50">
      <c r="D71" s="180"/>
    </row>
    <row r="72" spans="1:50" ht="12">
      <c r="A72" s="276" t="s">
        <v>1268</v>
      </c>
      <c r="B72" s="277"/>
      <c r="C72" s="277"/>
      <c r="D72" s="277"/>
      <c r="E72" s="277"/>
      <c r="F72" s="278"/>
      <c r="G72" s="223">
        <f>G8+G36+G52+G55+G63</f>
        <v>0</v>
      </c>
      <c r="H72" s="224"/>
      <c r="I72" s="224"/>
      <c r="J72" s="224"/>
      <c r="K72" s="224"/>
    </row>
    <row r="73" spans="1:50" ht="12">
      <c r="A73" s="224"/>
      <c r="B73" s="225"/>
      <c r="C73" s="225"/>
      <c r="D73" s="226"/>
      <c r="E73" s="224"/>
      <c r="F73" s="224"/>
      <c r="G73" s="227"/>
      <c r="H73" s="224"/>
      <c r="I73" s="224"/>
      <c r="J73" s="224"/>
      <c r="K73" s="224"/>
    </row>
    <row r="74" spans="1:50" ht="12">
      <c r="A74" s="279" t="s">
        <v>1378</v>
      </c>
      <c r="B74" s="279"/>
      <c r="C74" s="280"/>
      <c r="D74" s="229"/>
      <c r="E74" s="228"/>
      <c r="F74" s="228"/>
      <c r="G74" s="228"/>
      <c r="H74" s="228"/>
      <c r="I74" s="228"/>
      <c r="J74" s="228"/>
      <c r="K74" s="228"/>
    </row>
    <row r="75" spans="1:50">
      <c r="A75" s="267" t="s">
        <v>1379</v>
      </c>
      <c r="B75" s="268"/>
      <c r="C75" s="268"/>
      <c r="D75" s="268"/>
      <c r="E75" s="268"/>
      <c r="F75" s="268"/>
      <c r="G75" s="268"/>
      <c r="H75" s="268"/>
      <c r="I75" s="268"/>
      <c r="J75" s="268"/>
      <c r="K75" s="268"/>
    </row>
    <row r="76" spans="1:50">
      <c r="A76" s="268"/>
      <c r="B76" s="268"/>
      <c r="C76" s="268"/>
      <c r="D76" s="268"/>
      <c r="E76" s="268"/>
      <c r="F76" s="268"/>
      <c r="G76" s="268"/>
      <c r="H76" s="268"/>
      <c r="I76" s="268"/>
      <c r="J76" s="268"/>
      <c r="K76" s="268"/>
    </row>
    <row r="77" spans="1:50">
      <c r="A77" s="268"/>
      <c r="B77" s="268"/>
      <c r="C77" s="268"/>
      <c r="D77" s="268"/>
      <c r="E77" s="268"/>
      <c r="F77" s="268"/>
      <c r="G77" s="268"/>
      <c r="H77" s="268"/>
      <c r="I77" s="268"/>
      <c r="J77" s="268"/>
      <c r="K77" s="268"/>
    </row>
    <row r="78" spans="1:50">
      <c r="A78" s="268"/>
      <c r="B78" s="268"/>
      <c r="C78" s="268"/>
      <c r="D78" s="268"/>
      <c r="E78" s="268"/>
      <c r="F78" s="268"/>
      <c r="G78" s="268"/>
      <c r="H78" s="268"/>
      <c r="I78" s="268"/>
      <c r="J78" s="268"/>
      <c r="K78" s="268"/>
    </row>
    <row r="79" spans="1:50">
      <c r="A79" s="268"/>
      <c r="B79" s="268"/>
      <c r="C79" s="268"/>
      <c r="D79" s="268"/>
      <c r="E79" s="268"/>
      <c r="F79" s="268"/>
      <c r="G79" s="268"/>
      <c r="H79" s="268"/>
      <c r="I79" s="268"/>
      <c r="J79" s="268"/>
      <c r="K79" s="268"/>
    </row>
    <row r="80" spans="1:50">
      <c r="A80" s="268"/>
      <c r="B80" s="268"/>
      <c r="C80" s="268"/>
      <c r="D80" s="268"/>
      <c r="E80" s="268"/>
      <c r="F80" s="268"/>
      <c r="G80" s="268"/>
      <c r="H80" s="268"/>
      <c r="I80" s="268"/>
      <c r="J80" s="268"/>
      <c r="K80" s="268"/>
    </row>
    <row r="81" spans="1:11">
      <c r="A81" s="268"/>
      <c r="B81" s="268"/>
      <c r="C81" s="268"/>
      <c r="D81" s="268"/>
      <c r="E81" s="268"/>
      <c r="F81" s="268"/>
      <c r="G81" s="268"/>
      <c r="H81" s="268"/>
      <c r="I81" s="268"/>
      <c r="J81" s="268"/>
      <c r="K81" s="268"/>
    </row>
    <row r="82" spans="1:11">
      <c r="A82" s="268"/>
      <c r="B82" s="268"/>
      <c r="C82" s="268"/>
      <c r="D82" s="268"/>
      <c r="E82" s="268"/>
      <c r="F82" s="268"/>
      <c r="G82" s="268"/>
      <c r="H82" s="268"/>
      <c r="I82" s="268"/>
      <c r="J82" s="268"/>
      <c r="K82" s="268"/>
    </row>
    <row r="83" spans="1:11">
      <c r="A83" s="268"/>
      <c r="B83" s="268"/>
      <c r="C83" s="268"/>
      <c r="D83" s="268"/>
      <c r="E83" s="268"/>
      <c r="F83" s="268"/>
      <c r="G83" s="268"/>
      <c r="H83" s="268"/>
      <c r="I83" s="268"/>
      <c r="J83" s="268"/>
      <c r="K83" s="268"/>
    </row>
    <row r="84" spans="1:11">
      <c r="A84" s="268"/>
      <c r="B84" s="268"/>
      <c r="C84" s="268"/>
      <c r="D84" s="268"/>
      <c r="E84" s="268"/>
      <c r="F84" s="268"/>
      <c r="G84" s="268"/>
      <c r="H84" s="268"/>
      <c r="I84" s="268"/>
      <c r="J84" s="268"/>
      <c r="K84" s="268"/>
    </row>
    <row r="85" spans="1:11">
      <c r="A85" s="268"/>
      <c r="B85" s="268"/>
      <c r="C85" s="268"/>
      <c r="D85" s="268"/>
      <c r="E85" s="268"/>
      <c r="F85" s="268"/>
      <c r="G85" s="268"/>
      <c r="H85" s="268"/>
      <c r="I85" s="268"/>
      <c r="J85" s="268"/>
      <c r="K85" s="268"/>
    </row>
    <row r="86" spans="1:11">
      <c r="A86" s="268"/>
      <c r="B86" s="268"/>
      <c r="C86" s="268"/>
      <c r="D86" s="268"/>
      <c r="E86" s="268"/>
      <c r="F86" s="268"/>
      <c r="G86" s="268"/>
      <c r="H86" s="268"/>
      <c r="I86" s="268"/>
      <c r="J86" s="268"/>
      <c r="K86" s="268"/>
    </row>
    <row r="87" spans="1:11">
      <c r="D87" s="180"/>
    </row>
    <row r="88" spans="1:11">
      <c r="D88" s="180"/>
    </row>
    <row r="89" spans="1:11">
      <c r="D89" s="180"/>
    </row>
    <row r="90" spans="1:11">
      <c r="D90" s="180"/>
    </row>
    <row r="91" spans="1:11">
      <c r="D91" s="180"/>
    </row>
    <row r="92" spans="1:11">
      <c r="D92" s="180"/>
    </row>
    <row r="93" spans="1:11">
      <c r="D93" s="180"/>
    </row>
    <row r="94" spans="1:11">
      <c r="D94" s="180"/>
    </row>
    <row r="95" spans="1:11">
      <c r="D95" s="180"/>
    </row>
    <row r="96" spans="1:11">
      <c r="D96" s="180"/>
    </row>
    <row r="97" spans="4:4">
      <c r="D97" s="180"/>
    </row>
    <row r="98" spans="4:4">
      <c r="D98" s="180"/>
    </row>
    <row r="99" spans="4:4">
      <c r="D99" s="180"/>
    </row>
    <row r="100" spans="4:4">
      <c r="D100" s="180"/>
    </row>
    <row r="101" spans="4:4">
      <c r="D101" s="180"/>
    </row>
    <row r="102" spans="4:4">
      <c r="D102" s="180"/>
    </row>
    <row r="103" spans="4:4">
      <c r="D103" s="180"/>
    </row>
    <row r="104" spans="4:4">
      <c r="D104" s="180"/>
    </row>
    <row r="105" spans="4:4">
      <c r="D105" s="180"/>
    </row>
    <row r="106" spans="4:4">
      <c r="D106" s="180"/>
    </row>
    <row r="107" spans="4:4">
      <c r="D107" s="180"/>
    </row>
    <row r="108" spans="4:4">
      <c r="D108" s="180"/>
    </row>
    <row r="109" spans="4:4">
      <c r="D109" s="180"/>
    </row>
    <row r="110" spans="4:4">
      <c r="D110" s="180"/>
    </row>
    <row r="111" spans="4:4">
      <c r="D111" s="180"/>
    </row>
    <row r="112" spans="4:4">
      <c r="D112" s="180"/>
    </row>
    <row r="113" spans="4:4">
      <c r="D113" s="180"/>
    </row>
    <row r="114" spans="4:4">
      <c r="D114" s="180"/>
    </row>
    <row r="115" spans="4:4">
      <c r="D115" s="180"/>
    </row>
    <row r="116" spans="4:4">
      <c r="D116" s="180"/>
    </row>
    <row r="117" spans="4:4">
      <c r="D117" s="180"/>
    </row>
    <row r="118" spans="4:4">
      <c r="D118" s="180"/>
    </row>
    <row r="119" spans="4:4">
      <c r="D119" s="180"/>
    </row>
    <row r="120" spans="4:4">
      <c r="D120" s="180"/>
    </row>
    <row r="121" spans="4:4">
      <c r="D121" s="180"/>
    </row>
    <row r="122" spans="4:4">
      <c r="D122" s="180"/>
    </row>
    <row r="123" spans="4:4">
      <c r="D123" s="180"/>
    </row>
    <row r="124" spans="4:4">
      <c r="D124" s="180"/>
    </row>
    <row r="125" spans="4:4">
      <c r="D125" s="180"/>
    </row>
    <row r="126" spans="4:4">
      <c r="D126" s="180"/>
    </row>
    <row r="127" spans="4:4">
      <c r="D127" s="180"/>
    </row>
    <row r="128" spans="4:4">
      <c r="D128" s="180"/>
    </row>
    <row r="129" spans="4:4">
      <c r="D129" s="180"/>
    </row>
    <row r="130" spans="4:4">
      <c r="D130" s="180"/>
    </row>
    <row r="131" spans="4:4">
      <c r="D131" s="180"/>
    </row>
    <row r="132" spans="4:4">
      <c r="D132" s="180"/>
    </row>
    <row r="133" spans="4:4">
      <c r="D133" s="180"/>
    </row>
    <row r="134" spans="4:4">
      <c r="D134" s="180"/>
    </row>
    <row r="135" spans="4:4">
      <c r="D135" s="180"/>
    </row>
    <row r="136" spans="4:4">
      <c r="D136" s="180"/>
    </row>
    <row r="137" spans="4:4">
      <c r="D137" s="180"/>
    </row>
    <row r="138" spans="4:4">
      <c r="D138" s="180"/>
    </row>
    <row r="139" spans="4:4">
      <c r="D139" s="180"/>
    </row>
    <row r="140" spans="4:4">
      <c r="D140" s="180"/>
    </row>
    <row r="141" spans="4:4">
      <c r="D141" s="180"/>
    </row>
    <row r="142" spans="4:4">
      <c r="D142" s="180"/>
    </row>
    <row r="143" spans="4:4">
      <c r="D143" s="180"/>
    </row>
    <row r="144" spans="4:4">
      <c r="D144" s="180"/>
    </row>
    <row r="145" spans="4:4">
      <c r="D145" s="180"/>
    </row>
    <row r="146" spans="4:4">
      <c r="D146" s="180"/>
    </row>
    <row r="147" spans="4:4">
      <c r="D147" s="180"/>
    </row>
    <row r="148" spans="4:4">
      <c r="D148" s="180"/>
    </row>
    <row r="149" spans="4:4">
      <c r="D149" s="180"/>
    </row>
    <row r="150" spans="4:4">
      <c r="D150" s="180"/>
    </row>
    <row r="151" spans="4:4">
      <c r="D151" s="180"/>
    </row>
    <row r="152" spans="4:4">
      <c r="D152" s="180"/>
    </row>
    <row r="153" spans="4:4">
      <c r="D153" s="180"/>
    </row>
    <row r="154" spans="4:4">
      <c r="D154" s="180"/>
    </row>
    <row r="155" spans="4:4">
      <c r="D155" s="180"/>
    </row>
    <row r="156" spans="4:4">
      <c r="D156" s="180"/>
    </row>
    <row r="157" spans="4:4">
      <c r="D157" s="180"/>
    </row>
    <row r="158" spans="4:4">
      <c r="D158" s="180"/>
    </row>
    <row r="159" spans="4:4">
      <c r="D159" s="180"/>
    </row>
    <row r="160" spans="4:4">
      <c r="D160" s="180"/>
    </row>
    <row r="161" spans="4:4">
      <c r="D161" s="180"/>
    </row>
    <row r="162" spans="4:4">
      <c r="D162" s="180"/>
    </row>
    <row r="163" spans="4:4">
      <c r="D163" s="180"/>
    </row>
    <row r="164" spans="4:4">
      <c r="D164" s="180"/>
    </row>
    <row r="165" spans="4:4">
      <c r="D165" s="180"/>
    </row>
    <row r="166" spans="4:4">
      <c r="D166" s="180"/>
    </row>
    <row r="167" spans="4:4">
      <c r="D167" s="180"/>
    </row>
    <row r="168" spans="4:4">
      <c r="D168" s="180"/>
    </row>
    <row r="169" spans="4:4">
      <c r="D169" s="180"/>
    </row>
    <row r="170" spans="4:4">
      <c r="D170" s="180"/>
    </row>
    <row r="171" spans="4:4">
      <c r="D171" s="180"/>
    </row>
    <row r="172" spans="4:4">
      <c r="D172" s="180"/>
    </row>
    <row r="173" spans="4:4">
      <c r="D173" s="180"/>
    </row>
    <row r="174" spans="4:4">
      <c r="D174" s="180"/>
    </row>
    <row r="175" spans="4:4">
      <c r="D175" s="180"/>
    </row>
    <row r="176" spans="4:4">
      <c r="D176" s="180"/>
    </row>
    <row r="177" spans="4:4">
      <c r="D177" s="180"/>
    </row>
    <row r="178" spans="4:4">
      <c r="D178" s="180"/>
    </row>
    <row r="179" spans="4:4">
      <c r="D179" s="180"/>
    </row>
    <row r="180" spans="4:4">
      <c r="D180" s="180"/>
    </row>
    <row r="181" spans="4:4">
      <c r="D181" s="180"/>
    </row>
    <row r="182" spans="4:4">
      <c r="D182" s="180"/>
    </row>
    <row r="183" spans="4:4">
      <c r="D183" s="180"/>
    </row>
    <row r="184" spans="4:4">
      <c r="D184" s="180"/>
    </row>
    <row r="185" spans="4:4">
      <c r="D185" s="180"/>
    </row>
    <row r="186" spans="4:4">
      <c r="D186" s="180"/>
    </row>
    <row r="187" spans="4:4">
      <c r="D187" s="180"/>
    </row>
    <row r="188" spans="4:4">
      <c r="D188" s="180"/>
    </row>
    <row r="189" spans="4:4">
      <c r="D189" s="180"/>
    </row>
    <row r="190" spans="4:4">
      <c r="D190" s="180"/>
    </row>
    <row r="191" spans="4:4">
      <c r="D191" s="180"/>
    </row>
    <row r="192" spans="4:4">
      <c r="D192" s="180"/>
    </row>
    <row r="193" spans="4:4">
      <c r="D193" s="180"/>
    </row>
    <row r="194" spans="4:4">
      <c r="D194" s="180"/>
    </row>
    <row r="195" spans="4:4">
      <c r="D195" s="180"/>
    </row>
    <row r="196" spans="4:4">
      <c r="D196" s="180"/>
    </row>
    <row r="197" spans="4:4">
      <c r="D197" s="180"/>
    </row>
    <row r="198" spans="4:4">
      <c r="D198" s="180"/>
    </row>
    <row r="199" spans="4:4">
      <c r="D199" s="180"/>
    </row>
    <row r="200" spans="4:4">
      <c r="D200" s="180"/>
    </row>
    <row r="201" spans="4:4">
      <c r="D201" s="180"/>
    </row>
    <row r="202" spans="4:4">
      <c r="D202" s="180"/>
    </row>
    <row r="203" spans="4:4">
      <c r="D203" s="180"/>
    </row>
    <row r="204" spans="4:4">
      <c r="D204" s="180"/>
    </row>
    <row r="205" spans="4:4">
      <c r="D205" s="180"/>
    </row>
    <row r="206" spans="4:4">
      <c r="D206" s="180"/>
    </row>
    <row r="207" spans="4:4">
      <c r="D207" s="180"/>
    </row>
    <row r="208" spans="4:4">
      <c r="D208" s="180"/>
    </row>
    <row r="209" spans="4:4">
      <c r="D209" s="180"/>
    </row>
    <row r="210" spans="4:4">
      <c r="D210" s="180"/>
    </row>
    <row r="211" spans="4:4">
      <c r="D211" s="180"/>
    </row>
    <row r="212" spans="4:4">
      <c r="D212" s="180"/>
    </row>
    <row r="213" spans="4:4">
      <c r="D213" s="180"/>
    </row>
    <row r="214" spans="4:4">
      <c r="D214" s="180"/>
    </row>
    <row r="215" spans="4:4">
      <c r="D215" s="180"/>
    </row>
    <row r="216" spans="4:4">
      <c r="D216" s="180"/>
    </row>
    <row r="217" spans="4:4">
      <c r="D217" s="180"/>
    </row>
    <row r="218" spans="4:4">
      <c r="D218" s="180"/>
    </row>
    <row r="219" spans="4:4">
      <c r="D219" s="180"/>
    </row>
    <row r="220" spans="4:4">
      <c r="D220" s="180"/>
    </row>
    <row r="221" spans="4:4">
      <c r="D221" s="180"/>
    </row>
    <row r="222" spans="4:4">
      <c r="D222" s="180"/>
    </row>
    <row r="223" spans="4:4">
      <c r="D223" s="180"/>
    </row>
    <row r="224" spans="4:4">
      <c r="D224" s="180"/>
    </row>
    <row r="225" spans="4:4">
      <c r="D225" s="180"/>
    </row>
    <row r="226" spans="4:4">
      <c r="D226" s="180"/>
    </row>
    <row r="227" spans="4:4">
      <c r="D227" s="180"/>
    </row>
    <row r="228" spans="4:4">
      <c r="D228" s="180"/>
    </row>
    <row r="229" spans="4:4">
      <c r="D229" s="180"/>
    </row>
    <row r="230" spans="4:4">
      <c r="D230" s="180"/>
    </row>
    <row r="231" spans="4:4">
      <c r="D231" s="180"/>
    </row>
    <row r="232" spans="4:4">
      <c r="D232" s="180"/>
    </row>
    <row r="233" spans="4:4">
      <c r="D233" s="180"/>
    </row>
    <row r="234" spans="4:4">
      <c r="D234" s="180"/>
    </row>
    <row r="235" spans="4:4">
      <c r="D235" s="180"/>
    </row>
    <row r="236" spans="4:4">
      <c r="D236" s="180"/>
    </row>
    <row r="237" spans="4:4">
      <c r="D237" s="180"/>
    </row>
    <row r="238" spans="4:4">
      <c r="D238" s="180"/>
    </row>
    <row r="239" spans="4:4">
      <c r="D239" s="180"/>
    </row>
    <row r="240" spans="4:4">
      <c r="D240" s="180"/>
    </row>
    <row r="241" spans="4:4">
      <c r="D241" s="180"/>
    </row>
    <row r="242" spans="4:4">
      <c r="D242" s="180"/>
    </row>
    <row r="243" spans="4:4">
      <c r="D243" s="180"/>
    </row>
    <row r="244" spans="4:4">
      <c r="D244" s="180"/>
    </row>
    <row r="245" spans="4:4">
      <c r="D245" s="180"/>
    </row>
    <row r="246" spans="4:4">
      <c r="D246" s="180"/>
    </row>
    <row r="247" spans="4:4">
      <c r="D247" s="180"/>
    </row>
    <row r="248" spans="4:4">
      <c r="D248" s="180"/>
    </row>
    <row r="249" spans="4:4">
      <c r="D249" s="180"/>
    </row>
    <row r="250" spans="4:4">
      <c r="D250" s="180"/>
    </row>
    <row r="251" spans="4:4">
      <c r="D251" s="180"/>
    </row>
    <row r="252" spans="4:4">
      <c r="D252" s="180"/>
    </row>
    <row r="253" spans="4:4">
      <c r="D253" s="180"/>
    </row>
    <row r="254" spans="4:4">
      <c r="D254" s="180"/>
    </row>
    <row r="255" spans="4:4">
      <c r="D255" s="180"/>
    </row>
    <row r="256" spans="4:4">
      <c r="D256" s="180"/>
    </row>
    <row r="257" spans="4:4">
      <c r="D257" s="180"/>
    </row>
    <row r="258" spans="4:4">
      <c r="D258" s="180"/>
    </row>
    <row r="259" spans="4:4">
      <c r="D259" s="180"/>
    </row>
    <row r="260" spans="4:4">
      <c r="D260" s="180"/>
    </row>
    <row r="261" spans="4:4">
      <c r="D261" s="180"/>
    </row>
    <row r="262" spans="4:4">
      <c r="D262" s="180"/>
    </row>
    <row r="263" spans="4:4">
      <c r="D263" s="180"/>
    </row>
    <row r="264" spans="4:4">
      <c r="D264" s="180"/>
    </row>
    <row r="265" spans="4:4">
      <c r="D265" s="180"/>
    </row>
    <row r="266" spans="4:4">
      <c r="D266" s="180"/>
    </row>
    <row r="267" spans="4:4">
      <c r="D267" s="180"/>
    </row>
    <row r="268" spans="4:4">
      <c r="D268" s="180"/>
    </row>
    <row r="269" spans="4:4">
      <c r="D269" s="180"/>
    </row>
    <row r="270" spans="4:4">
      <c r="D270" s="180"/>
    </row>
    <row r="271" spans="4:4">
      <c r="D271" s="180"/>
    </row>
    <row r="272" spans="4:4">
      <c r="D272" s="180"/>
    </row>
    <row r="273" spans="4:4">
      <c r="D273" s="180"/>
    </row>
    <row r="274" spans="4:4">
      <c r="D274" s="180"/>
    </row>
    <row r="275" spans="4:4">
      <c r="D275" s="180"/>
    </row>
    <row r="276" spans="4:4">
      <c r="D276" s="180"/>
    </row>
    <row r="277" spans="4:4">
      <c r="D277" s="180"/>
    </row>
    <row r="278" spans="4:4">
      <c r="D278" s="180"/>
    </row>
    <row r="279" spans="4:4">
      <c r="D279" s="180"/>
    </row>
    <row r="280" spans="4:4">
      <c r="D280" s="180"/>
    </row>
    <row r="281" spans="4:4">
      <c r="D281" s="180"/>
    </row>
    <row r="282" spans="4:4">
      <c r="D282" s="180"/>
    </row>
    <row r="283" spans="4:4">
      <c r="D283" s="180"/>
    </row>
    <row r="284" spans="4:4">
      <c r="D284" s="180"/>
    </row>
    <row r="285" spans="4:4">
      <c r="D285" s="180"/>
    </row>
    <row r="286" spans="4:4">
      <c r="D286" s="180"/>
    </row>
    <row r="287" spans="4:4">
      <c r="D287" s="180"/>
    </row>
    <row r="288" spans="4:4">
      <c r="D288" s="180"/>
    </row>
    <row r="289" spans="4:4">
      <c r="D289" s="180"/>
    </row>
    <row r="290" spans="4:4">
      <c r="D290" s="180"/>
    </row>
    <row r="291" spans="4:4">
      <c r="D291" s="180"/>
    </row>
    <row r="292" spans="4:4">
      <c r="D292" s="180"/>
    </row>
    <row r="293" spans="4:4">
      <c r="D293" s="180"/>
    </row>
    <row r="294" spans="4:4">
      <c r="D294" s="180"/>
    </row>
    <row r="295" spans="4:4">
      <c r="D295" s="180"/>
    </row>
    <row r="296" spans="4:4">
      <c r="D296" s="180"/>
    </row>
    <row r="297" spans="4:4">
      <c r="D297" s="180"/>
    </row>
    <row r="298" spans="4:4">
      <c r="D298" s="180"/>
    </row>
    <row r="299" spans="4:4">
      <c r="D299" s="180"/>
    </row>
    <row r="300" spans="4:4">
      <c r="D300" s="180"/>
    </row>
    <row r="301" spans="4:4">
      <c r="D301" s="180"/>
    </row>
    <row r="302" spans="4:4">
      <c r="D302" s="180"/>
    </row>
    <row r="303" spans="4:4">
      <c r="D303" s="180"/>
    </row>
    <row r="304" spans="4:4">
      <c r="D304" s="180"/>
    </row>
    <row r="305" spans="4:4">
      <c r="D305" s="180"/>
    </row>
    <row r="306" spans="4:4">
      <c r="D306" s="180"/>
    </row>
    <row r="307" spans="4:4">
      <c r="D307" s="180"/>
    </row>
    <row r="308" spans="4:4">
      <c r="D308" s="180"/>
    </row>
    <row r="309" spans="4:4">
      <c r="D309" s="180"/>
    </row>
    <row r="310" spans="4:4">
      <c r="D310" s="180"/>
    </row>
    <row r="311" spans="4:4">
      <c r="D311" s="180"/>
    </row>
    <row r="312" spans="4:4">
      <c r="D312" s="180"/>
    </row>
    <row r="313" spans="4:4">
      <c r="D313" s="180"/>
    </row>
    <row r="314" spans="4:4">
      <c r="D314" s="180"/>
    </row>
    <row r="315" spans="4:4">
      <c r="D315" s="180"/>
    </row>
    <row r="316" spans="4:4">
      <c r="D316" s="180"/>
    </row>
    <row r="317" spans="4:4">
      <c r="D317" s="180"/>
    </row>
    <row r="318" spans="4:4">
      <c r="D318" s="180"/>
    </row>
    <row r="319" spans="4:4">
      <c r="D319" s="180"/>
    </row>
    <row r="320" spans="4:4">
      <c r="D320" s="180"/>
    </row>
    <row r="321" spans="4:4">
      <c r="D321" s="180"/>
    </row>
    <row r="322" spans="4:4">
      <c r="D322" s="180"/>
    </row>
    <row r="323" spans="4:4">
      <c r="D323" s="180"/>
    </row>
    <row r="324" spans="4:4">
      <c r="D324" s="180"/>
    </row>
    <row r="325" spans="4:4">
      <c r="D325" s="180"/>
    </row>
    <row r="326" spans="4:4">
      <c r="D326" s="180"/>
    </row>
    <row r="327" spans="4:4">
      <c r="D327" s="180"/>
    </row>
    <row r="328" spans="4:4">
      <c r="D328" s="180"/>
    </row>
    <row r="329" spans="4:4">
      <c r="D329" s="180"/>
    </row>
    <row r="330" spans="4:4">
      <c r="D330" s="180"/>
    </row>
    <row r="331" spans="4:4">
      <c r="D331" s="180"/>
    </row>
    <row r="332" spans="4:4">
      <c r="D332" s="180"/>
    </row>
    <row r="333" spans="4:4">
      <c r="D333" s="180"/>
    </row>
    <row r="334" spans="4:4">
      <c r="D334" s="180"/>
    </row>
    <row r="335" spans="4:4">
      <c r="D335" s="180"/>
    </row>
    <row r="336" spans="4:4">
      <c r="D336" s="180"/>
    </row>
    <row r="337" spans="4:4">
      <c r="D337" s="180"/>
    </row>
    <row r="338" spans="4:4">
      <c r="D338" s="180"/>
    </row>
    <row r="339" spans="4:4">
      <c r="D339" s="180"/>
    </row>
    <row r="340" spans="4:4">
      <c r="D340" s="180"/>
    </row>
    <row r="341" spans="4:4">
      <c r="D341" s="180"/>
    </row>
    <row r="342" spans="4:4">
      <c r="D342" s="180"/>
    </row>
    <row r="343" spans="4:4">
      <c r="D343" s="180"/>
    </row>
    <row r="344" spans="4:4">
      <c r="D344" s="180"/>
    </row>
    <row r="345" spans="4:4">
      <c r="D345" s="180"/>
    </row>
    <row r="346" spans="4:4">
      <c r="D346" s="180"/>
    </row>
    <row r="347" spans="4:4">
      <c r="D347" s="180"/>
    </row>
    <row r="348" spans="4:4">
      <c r="D348" s="180"/>
    </row>
    <row r="349" spans="4:4">
      <c r="D349" s="180"/>
    </row>
    <row r="350" spans="4:4">
      <c r="D350" s="180"/>
    </row>
    <row r="351" spans="4:4">
      <c r="D351" s="180"/>
    </row>
    <row r="352" spans="4:4">
      <c r="D352" s="180"/>
    </row>
    <row r="353" spans="4:4">
      <c r="D353" s="180"/>
    </row>
    <row r="354" spans="4:4">
      <c r="D354" s="180"/>
    </row>
    <row r="355" spans="4:4">
      <c r="D355" s="180"/>
    </row>
    <row r="356" spans="4:4">
      <c r="D356" s="180"/>
    </row>
    <row r="357" spans="4:4">
      <c r="D357" s="180"/>
    </row>
    <row r="358" spans="4:4">
      <c r="D358" s="180"/>
    </row>
    <row r="359" spans="4:4">
      <c r="D359" s="180"/>
    </row>
    <row r="360" spans="4:4">
      <c r="D360" s="180"/>
    </row>
    <row r="361" spans="4:4">
      <c r="D361" s="180"/>
    </row>
    <row r="362" spans="4:4">
      <c r="D362" s="180"/>
    </row>
    <row r="363" spans="4:4">
      <c r="D363" s="180"/>
    </row>
    <row r="364" spans="4:4">
      <c r="D364" s="180"/>
    </row>
    <row r="365" spans="4:4">
      <c r="D365" s="180"/>
    </row>
    <row r="366" spans="4:4">
      <c r="D366" s="180"/>
    </row>
    <row r="367" spans="4:4">
      <c r="D367" s="180"/>
    </row>
    <row r="368" spans="4:4">
      <c r="D368" s="180"/>
    </row>
    <row r="369" spans="4:4">
      <c r="D369" s="180"/>
    </row>
    <row r="370" spans="4:4">
      <c r="D370" s="180"/>
    </row>
    <row r="371" spans="4:4">
      <c r="D371" s="180"/>
    </row>
    <row r="372" spans="4:4">
      <c r="D372" s="180"/>
    </row>
    <row r="373" spans="4:4">
      <c r="D373" s="180"/>
    </row>
    <row r="374" spans="4:4">
      <c r="D374" s="180"/>
    </row>
    <row r="375" spans="4:4">
      <c r="D375" s="180"/>
    </row>
    <row r="376" spans="4:4">
      <c r="D376" s="180"/>
    </row>
    <row r="377" spans="4:4">
      <c r="D377" s="180"/>
    </row>
    <row r="378" spans="4:4">
      <c r="D378" s="180"/>
    </row>
    <row r="379" spans="4:4">
      <c r="D379" s="180"/>
    </row>
    <row r="380" spans="4:4">
      <c r="D380" s="180"/>
    </row>
    <row r="381" spans="4:4">
      <c r="D381" s="180"/>
    </row>
    <row r="382" spans="4:4">
      <c r="D382" s="180"/>
    </row>
    <row r="383" spans="4:4">
      <c r="D383" s="180"/>
    </row>
    <row r="384" spans="4:4">
      <c r="D384" s="180"/>
    </row>
    <row r="385" spans="4:4">
      <c r="D385" s="180"/>
    </row>
    <row r="386" spans="4:4">
      <c r="D386" s="180"/>
    </row>
    <row r="387" spans="4:4">
      <c r="D387" s="180"/>
    </row>
    <row r="388" spans="4:4">
      <c r="D388" s="180"/>
    </row>
    <row r="389" spans="4:4">
      <c r="D389" s="180"/>
    </row>
    <row r="390" spans="4:4">
      <c r="D390" s="180"/>
    </row>
    <row r="391" spans="4:4">
      <c r="D391" s="180"/>
    </row>
    <row r="392" spans="4:4">
      <c r="D392" s="180"/>
    </row>
    <row r="393" spans="4:4">
      <c r="D393" s="180"/>
    </row>
    <row r="394" spans="4:4">
      <c r="D394" s="180"/>
    </row>
    <row r="395" spans="4:4">
      <c r="D395" s="180"/>
    </row>
    <row r="396" spans="4:4">
      <c r="D396" s="180"/>
    </row>
    <row r="397" spans="4:4">
      <c r="D397" s="180"/>
    </row>
    <row r="398" spans="4:4">
      <c r="D398" s="180"/>
    </row>
    <row r="399" spans="4:4">
      <c r="D399" s="180"/>
    </row>
    <row r="400" spans="4:4">
      <c r="D400" s="180"/>
    </row>
    <row r="401" spans="4:4">
      <c r="D401" s="180"/>
    </row>
    <row r="402" spans="4:4">
      <c r="D402" s="180"/>
    </row>
    <row r="403" spans="4:4">
      <c r="D403" s="180"/>
    </row>
    <row r="404" spans="4:4">
      <c r="D404" s="180"/>
    </row>
    <row r="405" spans="4:4">
      <c r="D405" s="180"/>
    </row>
    <row r="406" spans="4:4">
      <c r="D406" s="180"/>
    </row>
    <row r="407" spans="4:4">
      <c r="D407" s="180"/>
    </row>
    <row r="408" spans="4:4">
      <c r="D408" s="180"/>
    </row>
    <row r="409" spans="4:4">
      <c r="D409" s="180"/>
    </row>
    <row r="410" spans="4:4">
      <c r="D410" s="180"/>
    </row>
    <row r="411" spans="4:4">
      <c r="D411" s="180"/>
    </row>
    <row r="412" spans="4:4">
      <c r="D412" s="180"/>
    </row>
    <row r="413" spans="4:4">
      <c r="D413" s="180"/>
    </row>
    <row r="414" spans="4:4">
      <c r="D414" s="180"/>
    </row>
    <row r="415" spans="4:4">
      <c r="D415" s="180"/>
    </row>
    <row r="416" spans="4:4">
      <c r="D416" s="180"/>
    </row>
    <row r="417" spans="4:4">
      <c r="D417" s="180"/>
    </row>
    <row r="418" spans="4:4">
      <c r="D418" s="180"/>
    </row>
    <row r="419" spans="4:4">
      <c r="D419" s="180"/>
    </row>
    <row r="420" spans="4:4">
      <c r="D420" s="180"/>
    </row>
    <row r="421" spans="4:4">
      <c r="D421" s="180"/>
    </row>
    <row r="422" spans="4:4">
      <c r="D422" s="180"/>
    </row>
    <row r="423" spans="4:4">
      <c r="D423" s="180"/>
    </row>
    <row r="424" spans="4:4">
      <c r="D424" s="180"/>
    </row>
    <row r="425" spans="4:4">
      <c r="D425" s="180"/>
    </row>
    <row r="426" spans="4:4">
      <c r="D426" s="180"/>
    </row>
    <row r="427" spans="4:4">
      <c r="D427" s="180"/>
    </row>
    <row r="428" spans="4:4">
      <c r="D428" s="180"/>
    </row>
    <row r="429" spans="4:4">
      <c r="D429" s="180"/>
    </row>
    <row r="430" spans="4:4">
      <c r="D430" s="180"/>
    </row>
    <row r="431" spans="4:4">
      <c r="D431" s="180"/>
    </row>
    <row r="432" spans="4:4">
      <c r="D432" s="180"/>
    </row>
    <row r="433" spans="4:4">
      <c r="D433" s="180"/>
    </row>
    <row r="434" spans="4:4">
      <c r="D434" s="180"/>
    </row>
    <row r="435" spans="4:4">
      <c r="D435" s="180"/>
    </row>
    <row r="436" spans="4:4">
      <c r="D436" s="180"/>
    </row>
    <row r="437" spans="4:4">
      <c r="D437" s="180"/>
    </row>
    <row r="438" spans="4:4">
      <c r="D438" s="180"/>
    </row>
    <row r="439" spans="4:4">
      <c r="D439" s="180"/>
    </row>
    <row r="440" spans="4:4">
      <c r="D440" s="180"/>
    </row>
    <row r="441" spans="4:4">
      <c r="D441" s="180"/>
    </row>
    <row r="442" spans="4:4">
      <c r="D442" s="180"/>
    </row>
    <row r="443" spans="4:4">
      <c r="D443" s="180"/>
    </row>
    <row r="444" spans="4:4">
      <c r="D444" s="180"/>
    </row>
    <row r="445" spans="4:4">
      <c r="D445" s="180"/>
    </row>
    <row r="446" spans="4:4">
      <c r="D446" s="180"/>
    </row>
    <row r="447" spans="4:4">
      <c r="D447" s="180"/>
    </row>
    <row r="448" spans="4:4">
      <c r="D448" s="180"/>
    </row>
    <row r="449" spans="4:4">
      <c r="D449" s="180"/>
    </row>
    <row r="450" spans="4:4">
      <c r="D450" s="180"/>
    </row>
    <row r="451" spans="4:4">
      <c r="D451" s="180"/>
    </row>
    <row r="452" spans="4:4">
      <c r="D452" s="180"/>
    </row>
    <row r="453" spans="4:4">
      <c r="D453" s="180"/>
    </row>
    <row r="454" spans="4:4">
      <c r="D454" s="180"/>
    </row>
    <row r="455" spans="4:4">
      <c r="D455" s="180"/>
    </row>
    <row r="456" spans="4:4">
      <c r="D456" s="180"/>
    </row>
    <row r="457" spans="4:4">
      <c r="D457" s="180"/>
    </row>
    <row r="458" spans="4:4">
      <c r="D458" s="180"/>
    </row>
    <row r="459" spans="4:4">
      <c r="D459" s="180"/>
    </row>
    <row r="460" spans="4:4">
      <c r="D460" s="180"/>
    </row>
    <row r="461" spans="4:4">
      <c r="D461" s="180"/>
    </row>
    <row r="462" spans="4:4">
      <c r="D462" s="180"/>
    </row>
    <row r="463" spans="4:4">
      <c r="D463" s="180"/>
    </row>
    <row r="464" spans="4:4">
      <c r="D464" s="180"/>
    </row>
    <row r="465" spans="4:4">
      <c r="D465" s="180"/>
    </row>
    <row r="466" spans="4:4">
      <c r="D466" s="180"/>
    </row>
    <row r="467" spans="4:4">
      <c r="D467" s="180"/>
    </row>
    <row r="468" spans="4:4">
      <c r="D468" s="180"/>
    </row>
    <row r="469" spans="4:4">
      <c r="D469" s="180"/>
    </row>
    <row r="470" spans="4:4">
      <c r="D470" s="180"/>
    </row>
    <row r="471" spans="4:4">
      <c r="D471" s="180"/>
    </row>
    <row r="472" spans="4:4">
      <c r="D472" s="180"/>
    </row>
    <row r="473" spans="4:4">
      <c r="D473" s="180"/>
    </row>
    <row r="474" spans="4:4">
      <c r="D474" s="180"/>
    </row>
    <row r="475" spans="4:4">
      <c r="D475" s="180"/>
    </row>
    <row r="476" spans="4:4">
      <c r="D476" s="180"/>
    </row>
    <row r="477" spans="4:4">
      <c r="D477" s="180"/>
    </row>
    <row r="478" spans="4:4">
      <c r="D478" s="180"/>
    </row>
    <row r="479" spans="4:4">
      <c r="D479" s="180"/>
    </row>
    <row r="480" spans="4:4">
      <c r="D480" s="180"/>
    </row>
    <row r="481" spans="4:4">
      <c r="D481" s="180"/>
    </row>
    <row r="482" spans="4:4">
      <c r="D482" s="180"/>
    </row>
    <row r="483" spans="4:4">
      <c r="D483" s="180"/>
    </row>
    <row r="484" spans="4:4">
      <c r="D484" s="180"/>
    </row>
    <row r="485" spans="4:4">
      <c r="D485" s="180"/>
    </row>
    <row r="486" spans="4:4">
      <c r="D486" s="180"/>
    </row>
    <row r="487" spans="4:4">
      <c r="D487" s="180"/>
    </row>
    <row r="488" spans="4:4">
      <c r="D488" s="180"/>
    </row>
    <row r="489" spans="4:4">
      <c r="D489" s="180"/>
    </row>
    <row r="490" spans="4:4">
      <c r="D490" s="180"/>
    </row>
    <row r="491" spans="4:4">
      <c r="D491" s="180"/>
    </row>
    <row r="492" spans="4:4">
      <c r="D492" s="180"/>
    </row>
    <row r="493" spans="4:4">
      <c r="D493" s="180"/>
    </row>
    <row r="494" spans="4:4">
      <c r="D494" s="180"/>
    </row>
    <row r="495" spans="4:4">
      <c r="D495" s="180"/>
    </row>
    <row r="496" spans="4:4">
      <c r="D496" s="180"/>
    </row>
    <row r="497" spans="4:4">
      <c r="D497" s="180"/>
    </row>
    <row r="498" spans="4:4">
      <c r="D498" s="180"/>
    </row>
    <row r="499" spans="4:4">
      <c r="D499" s="180"/>
    </row>
    <row r="500" spans="4:4">
      <c r="D500" s="180"/>
    </row>
    <row r="501" spans="4:4">
      <c r="D501" s="180"/>
    </row>
    <row r="502" spans="4:4">
      <c r="D502" s="180"/>
    </row>
    <row r="503" spans="4:4">
      <c r="D503" s="180"/>
    </row>
    <row r="504" spans="4:4">
      <c r="D504" s="180"/>
    </row>
    <row r="505" spans="4:4">
      <c r="D505" s="180"/>
    </row>
    <row r="506" spans="4:4">
      <c r="D506" s="180"/>
    </row>
    <row r="507" spans="4:4">
      <c r="D507" s="180"/>
    </row>
    <row r="508" spans="4:4">
      <c r="D508" s="180"/>
    </row>
    <row r="509" spans="4:4">
      <c r="D509" s="180"/>
    </row>
    <row r="510" spans="4:4">
      <c r="D510" s="180"/>
    </row>
    <row r="511" spans="4:4">
      <c r="D511" s="180"/>
    </row>
    <row r="512" spans="4:4">
      <c r="D512" s="180"/>
    </row>
    <row r="513" spans="4:4">
      <c r="D513" s="180"/>
    </row>
    <row r="514" spans="4:4">
      <c r="D514" s="180"/>
    </row>
    <row r="515" spans="4:4">
      <c r="D515" s="180"/>
    </row>
    <row r="516" spans="4:4">
      <c r="D516" s="180"/>
    </row>
    <row r="517" spans="4:4">
      <c r="D517" s="180"/>
    </row>
    <row r="518" spans="4:4">
      <c r="D518" s="180"/>
    </row>
    <row r="519" spans="4:4">
      <c r="D519" s="180"/>
    </row>
    <row r="520" spans="4:4">
      <c r="D520" s="180"/>
    </row>
    <row r="521" spans="4:4">
      <c r="D521" s="180"/>
    </row>
    <row r="522" spans="4:4">
      <c r="D522" s="180"/>
    </row>
    <row r="523" spans="4:4">
      <c r="D523" s="180"/>
    </row>
    <row r="524" spans="4:4">
      <c r="D524" s="180"/>
    </row>
    <row r="525" spans="4:4">
      <c r="D525" s="180"/>
    </row>
    <row r="526" spans="4:4">
      <c r="D526" s="180"/>
    </row>
    <row r="527" spans="4:4">
      <c r="D527" s="180"/>
    </row>
    <row r="528" spans="4:4">
      <c r="D528" s="180"/>
    </row>
    <row r="529" spans="4:4">
      <c r="D529" s="180"/>
    </row>
    <row r="530" spans="4:4">
      <c r="D530" s="180"/>
    </row>
    <row r="531" spans="4:4">
      <c r="D531" s="180"/>
    </row>
    <row r="532" spans="4:4">
      <c r="D532" s="180"/>
    </row>
    <row r="533" spans="4:4">
      <c r="D533" s="180"/>
    </row>
    <row r="534" spans="4:4">
      <c r="D534" s="180"/>
    </row>
    <row r="535" spans="4:4">
      <c r="D535" s="180"/>
    </row>
    <row r="536" spans="4:4">
      <c r="D536" s="180"/>
    </row>
    <row r="537" spans="4:4">
      <c r="D537" s="180"/>
    </row>
    <row r="538" spans="4:4">
      <c r="D538" s="180"/>
    </row>
    <row r="539" spans="4:4">
      <c r="D539" s="180"/>
    </row>
    <row r="540" spans="4:4">
      <c r="D540" s="180"/>
    </row>
    <row r="541" spans="4:4">
      <c r="D541" s="180"/>
    </row>
    <row r="542" spans="4:4">
      <c r="D542" s="180"/>
    </row>
    <row r="543" spans="4:4">
      <c r="D543" s="180"/>
    </row>
    <row r="544" spans="4:4">
      <c r="D544" s="180"/>
    </row>
    <row r="545" spans="4:4">
      <c r="D545" s="180"/>
    </row>
    <row r="546" spans="4:4">
      <c r="D546" s="180"/>
    </row>
    <row r="547" spans="4:4">
      <c r="D547" s="180"/>
    </row>
    <row r="548" spans="4:4">
      <c r="D548" s="180"/>
    </row>
    <row r="549" spans="4:4">
      <c r="D549" s="180"/>
    </row>
    <row r="550" spans="4:4">
      <c r="D550" s="180"/>
    </row>
    <row r="551" spans="4:4">
      <c r="D551" s="180"/>
    </row>
    <row r="552" spans="4:4">
      <c r="D552" s="180"/>
    </row>
    <row r="553" spans="4:4">
      <c r="D553" s="180"/>
    </row>
    <row r="554" spans="4:4">
      <c r="D554" s="180"/>
    </row>
    <row r="555" spans="4:4">
      <c r="D555" s="180"/>
    </row>
    <row r="556" spans="4:4">
      <c r="D556" s="180"/>
    </row>
    <row r="557" spans="4:4">
      <c r="D557" s="180"/>
    </row>
    <row r="558" spans="4:4">
      <c r="D558" s="180"/>
    </row>
    <row r="559" spans="4:4">
      <c r="D559" s="180"/>
    </row>
    <row r="560" spans="4:4">
      <c r="D560" s="180"/>
    </row>
    <row r="561" spans="4:4">
      <c r="D561" s="180"/>
    </row>
    <row r="562" spans="4:4">
      <c r="D562" s="180"/>
    </row>
    <row r="563" spans="4:4">
      <c r="D563" s="180"/>
    </row>
    <row r="564" spans="4:4">
      <c r="D564" s="180"/>
    </row>
    <row r="565" spans="4:4">
      <c r="D565" s="180"/>
    </row>
    <row r="566" spans="4:4">
      <c r="D566" s="180"/>
    </row>
    <row r="567" spans="4:4">
      <c r="D567" s="180"/>
    </row>
    <row r="568" spans="4:4">
      <c r="D568" s="180"/>
    </row>
    <row r="569" spans="4:4">
      <c r="D569" s="180"/>
    </row>
    <row r="570" spans="4:4">
      <c r="D570" s="180"/>
    </row>
    <row r="571" spans="4:4">
      <c r="D571" s="180"/>
    </row>
    <row r="572" spans="4:4">
      <c r="D572" s="180"/>
    </row>
    <row r="573" spans="4:4">
      <c r="D573" s="180"/>
    </row>
    <row r="574" spans="4:4">
      <c r="D574" s="180"/>
    </row>
    <row r="575" spans="4:4">
      <c r="D575" s="180"/>
    </row>
    <row r="576" spans="4:4">
      <c r="D576" s="180"/>
    </row>
    <row r="577" spans="4:4">
      <c r="D577" s="180"/>
    </row>
    <row r="578" spans="4:4">
      <c r="D578" s="180"/>
    </row>
    <row r="579" spans="4:4">
      <c r="D579" s="180"/>
    </row>
    <row r="580" spans="4:4">
      <c r="D580" s="180"/>
    </row>
    <row r="581" spans="4:4">
      <c r="D581" s="180"/>
    </row>
    <row r="582" spans="4:4">
      <c r="D582" s="180"/>
    </row>
    <row r="583" spans="4:4">
      <c r="D583" s="180"/>
    </row>
    <row r="584" spans="4:4">
      <c r="D584" s="180"/>
    </row>
    <row r="585" spans="4:4">
      <c r="D585" s="180"/>
    </row>
    <row r="586" spans="4:4">
      <c r="D586" s="180"/>
    </row>
    <row r="587" spans="4:4">
      <c r="D587" s="180"/>
    </row>
    <row r="588" spans="4:4">
      <c r="D588" s="180"/>
    </row>
    <row r="589" spans="4:4">
      <c r="D589" s="180"/>
    </row>
    <row r="590" spans="4:4">
      <c r="D590" s="180"/>
    </row>
    <row r="591" spans="4:4">
      <c r="D591" s="180"/>
    </row>
    <row r="592" spans="4:4">
      <c r="D592" s="180"/>
    </row>
    <row r="593" spans="4:4">
      <c r="D593" s="180"/>
    </row>
    <row r="594" spans="4:4">
      <c r="D594" s="180"/>
    </row>
    <row r="595" spans="4:4">
      <c r="D595" s="180"/>
    </row>
    <row r="596" spans="4:4">
      <c r="D596" s="180"/>
    </row>
    <row r="597" spans="4:4">
      <c r="D597" s="180"/>
    </row>
    <row r="598" spans="4:4">
      <c r="D598" s="180"/>
    </row>
    <row r="599" spans="4:4">
      <c r="D599" s="180"/>
    </row>
    <row r="600" spans="4:4">
      <c r="D600" s="180"/>
    </row>
    <row r="601" spans="4:4">
      <c r="D601" s="180"/>
    </row>
    <row r="602" spans="4:4">
      <c r="D602" s="180"/>
    </row>
    <row r="603" spans="4:4">
      <c r="D603" s="180"/>
    </row>
    <row r="604" spans="4:4">
      <c r="D604" s="180"/>
    </row>
    <row r="605" spans="4:4">
      <c r="D605" s="180"/>
    </row>
    <row r="606" spans="4:4">
      <c r="D606" s="180"/>
    </row>
    <row r="607" spans="4:4">
      <c r="D607" s="180"/>
    </row>
    <row r="608" spans="4:4">
      <c r="D608" s="180"/>
    </row>
    <row r="609" spans="4:4">
      <c r="D609" s="180"/>
    </row>
    <row r="610" spans="4:4">
      <c r="D610" s="180"/>
    </row>
    <row r="611" spans="4:4">
      <c r="D611" s="180"/>
    </row>
    <row r="612" spans="4:4">
      <c r="D612" s="180"/>
    </row>
    <row r="613" spans="4:4">
      <c r="D613" s="180"/>
    </row>
    <row r="614" spans="4:4">
      <c r="D614" s="180"/>
    </row>
    <row r="615" spans="4:4">
      <c r="D615" s="180"/>
    </row>
    <row r="616" spans="4:4">
      <c r="D616" s="180"/>
    </row>
    <row r="617" spans="4:4">
      <c r="D617" s="180"/>
    </row>
    <row r="618" spans="4:4">
      <c r="D618" s="180"/>
    </row>
    <row r="619" spans="4:4">
      <c r="D619" s="180"/>
    </row>
    <row r="620" spans="4:4">
      <c r="D620" s="180"/>
    </row>
    <row r="621" spans="4:4">
      <c r="D621" s="180"/>
    </row>
    <row r="622" spans="4:4">
      <c r="D622" s="180"/>
    </row>
    <row r="623" spans="4:4">
      <c r="D623" s="180"/>
    </row>
    <row r="624" spans="4:4">
      <c r="D624" s="180"/>
    </row>
    <row r="625" spans="4:4">
      <c r="D625" s="180"/>
    </row>
    <row r="626" spans="4:4">
      <c r="D626" s="180"/>
    </row>
    <row r="627" spans="4:4">
      <c r="D627" s="180"/>
    </row>
    <row r="628" spans="4:4">
      <c r="D628" s="180"/>
    </row>
    <row r="629" spans="4:4">
      <c r="D629" s="180"/>
    </row>
    <row r="630" spans="4:4">
      <c r="D630" s="180"/>
    </row>
    <row r="631" spans="4:4">
      <c r="D631" s="180"/>
    </row>
    <row r="632" spans="4:4">
      <c r="D632" s="180"/>
    </row>
    <row r="633" spans="4:4">
      <c r="D633" s="180"/>
    </row>
    <row r="634" spans="4:4">
      <c r="D634" s="180"/>
    </row>
    <row r="635" spans="4:4">
      <c r="D635" s="180"/>
    </row>
    <row r="636" spans="4:4">
      <c r="D636" s="180"/>
    </row>
    <row r="637" spans="4:4">
      <c r="D637" s="180"/>
    </row>
    <row r="638" spans="4:4">
      <c r="D638" s="180"/>
    </row>
    <row r="639" spans="4:4">
      <c r="D639" s="180"/>
    </row>
    <row r="640" spans="4:4">
      <c r="D640" s="180"/>
    </row>
    <row r="641" spans="4:4">
      <c r="D641" s="180"/>
    </row>
    <row r="642" spans="4:4">
      <c r="D642" s="180"/>
    </row>
    <row r="643" spans="4:4">
      <c r="D643" s="180"/>
    </row>
    <row r="644" spans="4:4">
      <c r="D644" s="180"/>
    </row>
    <row r="645" spans="4:4">
      <c r="D645" s="180"/>
    </row>
    <row r="646" spans="4:4">
      <c r="D646" s="180"/>
    </row>
    <row r="647" spans="4:4">
      <c r="D647" s="180"/>
    </row>
    <row r="648" spans="4:4">
      <c r="D648" s="180"/>
    </row>
    <row r="649" spans="4:4">
      <c r="D649" s="180"/>
    </row>
    <row r="650" spans="4:4">
      <c r="D650" s="180"/>
    </row>
    <row r="651" spans="4:4">
      <c r="D651" s="180"/>
    </row>
    <row r="652" spans="4:4">
      <c r="D652" s="180"/>
    </row>
    <row r="653" spans="4:4">
      <c r="D653" s="180"/>
    </row>
    <row r="654" spans="4:4">
      <c r="D654" s="180"/>
    </row>
    <row r="655" spans="4:4">
      <c r="D655" s="180"/>
    </row>
    <row r="656" spans="4:4">
      <c r="D656" s="180"/>
    </row>
    <row r="657" spans="4:4">
      <c r="D657" s="180"/>
    </row>
    <row r="658" spans="4:4">
      <c r="D658" s="180"/>
    </row>
    <row r="659" spans="4:4">
      <c r="D659" s="180"/>
    </row>
    <row r="660" spans="4:4">
      <c r="D660" s="180"/>
    </row>
    <row r="661" spans="4:4">
      <c r="D661" s="180"/>
    </row>
    <row r="662" spans="4:4">
      <c r="D662" s="180"/>
    </row>
    <row r="663" spans="4:4">
      <c r="D663" s="180"/>
    </row>
    <row r="664" spans="4:4">
      <c r="D664" s="180"/>
    </row>
    <row r="665" spans="4:4">
      <c r="D665" s="180"/>
    </row>
    <row r="666" spans="4:4">
      <c r="D666" s="180"/>
    </row>
    <row r="667" spans="4:4">
      <c r="D667" s="180"/>
    </row>
    <row r="668" spans="4:4">
      <c r="D668" s="180"/>
    </row>
    <row r="669" spans="4:4">
      <c r="D669" s="180"/>
    </row>
    <row r="670" spans="4:4">
      <c r="D670" s="180"/>
    </row>
    <row r="671" spans="4:4">
      <c r="D671" s="180"/>
    </row>
    <row r="672" spans="4:4">
      <c r="D672" s="180"/>
    </row>
    <row r="673" spans="4:4">
      <c r="D673" s="180"/>
    </row>
    <row r="674" spans="4:4">
      <c r="D674" s="180"/>
    </row>
    <row r="675" spans="4:4">
      <c r="D675" s="180"/>
    </row>
    <row r="676" spans="4:4">
      <c r="D676" s="180"/>
    </row>
    <row r="677" spans="4:4">
      <c r="D677" s="180"/>
    </row>
    <row r="678" spans="4:4">
      <c r="D678" s="180"/>
    </row>
    <row r="679" spans="4:4">
      <c r="D679" s="180"/>
    </row>
    <row r="680" spans="4:4">
      <c r="D680" s="180"/>
    </row>
    <row r="681" spans="4:4">
      <c r="D681" s="180"/>
    </row>
    <row r="682" spans="4:4">
      <c r="D682" s="180"/>
    </row>
    <row r="683" spans="4:4">
      <c r="D683" s="180"/>
    </row>
    <row r="684" spans="4:4">
      <c r="D684" s="180"/>
    </row>
    <row r="685" spans="4:4">
      <c r="D685" s="180"/>
    </row>
    <row r="686" spans="4:4">
      <c r="D686" s="180"/>
    </row>
    <row r="687" spans="4:4">
      <c r="D687" s="180"/>
    </row>
    <row r="688" spans="4:4">
      <c r="D688" s="180"/>
    </row>
    <row r="689" spans="4:4">
      <c r="D689" s="180"/>
    </row>
    <row r="690" spans="4:4">
      <c r="D690" s="180"/>
    </row>
    <row r="691" spans="4:4">
      <c r="D691" s="180"/>
    </row>
    <row r="692" spans="4:4">
      <c r="D692" s="180"/>
    </row>
    <row r="693" spans="4:4">
      <c r="D693" s="180"/>
    </row>
    <row r="694" spans="4:4">
      <c r="D694" s="180"/>
    </row>
    <row r="695" spans="4:4">
      <c r="D695" s="180"/>
    </row>
    <row r="696" spans="4:4">
      <c r="D696" s="180"/>
    </row>
    <row r="697" spans="4:4">
      <c r="D697" s="180"/>
    </row>
    <row r="698" spans="4:4">
      <c r="D698" s="180"/>
    </row>
    <row r="699" spans="4:4">
      <c r="D699" s="180"/>
    </row>
    <row r="700" spans="4:4">
      <c r="D700" s="180"/>
    </row>
    <row r="701" spans="4:4">
      <c r="D701" s="180"/>
    </row>
    <row r="702" spans="4:4">
      <c r="D702" s="180"/>
    </row>
    <row r="703" spans="4:4">
      <c r="D703" s="180"/>
    </row>
    <row r="704" spans="4:4">
      <c r="D704" s="180"/>
    </row>
    <row r="705" spans="4:4">
      <c r="D705" s="180"/>
    </row>
    <row r="706" spans="4:4">
      <c r="D706" s="180"/>
    </row>
    <row r="707" spans="4:4">
      <c r="D707" s="180"/>
    </row>
    <row r="708" spans="4:4">
      <c r="D708" s="180"/>
    </row>
    <row r="709" spans="4:4">
      <c r="D709" s="180"/>
    </row>
    <row r="710" spans="4:4">
      <c r="D710" s="180"/>
    </row>
    <row r="711" spans="4:4">
      <c r="D711" s="180"/>
    </row>
    <row r="712" spans="4:4">
      <c r="D712" s="180"/>
    </row>
    <row r="713" spans="4:4">
      <c r="D713" s="180"/>
    </row>
    <row r="714" spans="4:4">
      <c r="D714" s="180"/>
    </row>
    <row r="715" spans="4:4">
      <c r="D715" s="180"/>
    </row>
    <row r="716" spans="4:4">
      <c r="D716" s="180"/>
    </row>
    <row r="717" spans="4:4">
      <c r="D717" s="180"/>
    </row>
    <row r="718" spans="4:4">
      <c r="D718" s="180"/>
    </row>
    <row r="719" spans="4:4">
      <c r="D719" s="180"/>
    </row>
    <row r="720" spans="4:4">
      <c r="D720" s="180"/>
    </row>
    <row r="721" spans="4:4">
      <c r="D721" s="180"/>
    </row>
    <row r="722" spans="4:4">
      <c r="D722" s="180"/>
    </row>
    <row r="723" spans="4:4">
      <c r="D723" s="180"/>
    </row>
    <row r="724" spans="4:4">
      <c r="D724" s="180"/>
    </row>
    <row r="725" spans="4:4">
      <c r="D725" s="180"/>
    </row>
    <row r="726" spans="4:4">
      <c r="D726" s="180"/>
    </row>
    <row r="727" spans="4:4">
      <c r="D727" s="180"/>
    </row>
    <row r="728" spans="4:4">
      <c r="D728" s="180"/>
    </row>
    <row r="729" spans="4:4">
      <c r="D729" s="180"/>
    </row>
    <row r="730" spans="4:4">
      <c r="D730" s="180"/>
    </row>
    <row r="731" spans="4:4">
      <c r="D731" s="180"/>
    </row>
    <row r="732" spans="4:4">
      <c r="D732" s="180"/>
    </row>
    <row r="733" spans="4:4">
      <c r="D733" s="180"/>
    </row>
    <row r="734" spans="4:4">
      <c r="D734" s="180"/>
    </row>
    <row r="735" spans="4:4">
      <c r="D735" s="180"/>
    </row>
    <row r="736" spans="4:4">
      <c r="D736" s="180"/>
    </row>
    <row r="737" spans="4:4">
      <c r="D737" s="180"/>
    </row>
    <row r="738" spans="4:4">
      <c r="D738" s="180"/>
    </row>
    <row r="739" spans="4:4">
      <c r="D739" s="180"/>
    </row>
    <row r="740" spans="4:4">
      <c r="D740" s="180"/>
    </row>
    <row r="741" spans="4:4">
      <c r="D741" s="180"/>
    </row>
    <row r="742" spans="4:4">
      <c r="D742" s="180"/>
    </row>
    <row r="743" spans="4:4">
      <c r="D743" s="180"/>
    </row>
    <row r="744" spans="4:4">
      <c r="D744" s="180"/>
    </row>
    <row r="745" spans="4:4">
      <c r="D745" s="180"/>
    </row>
    <row r="746" spans="4:4">
      <c r="D746" s="180"/>
    </row>
    <row r="747" spans="4:4">
      <c r="D747" s="180"/>
    </row>
    <row r="748" spans="4:4">
      <c r="D748" s="180"/>
    </row>
    <row r="749" spans="4:4">
      <c r="D749" s="180"/>
    </row>
    <row r="750" spans="4:4">
      <c r="D750" s="180"/>
    </row>
    <row r="751" spans="4:4">
      <c r="D751" s="180"/>
    </row>
    <row r="752" spans="4:4">
      <c r="D752" s="180"/>
    </row>
    <row r="753" spans="4:4">
      <c r="D753" s="180"/>
    </row>
    <row r="754" spans="4:4">
      <c r="D754" s="180"/>
    </row>
    <row r="755" spans="4:4">
      <c r="D755" s="180"/>
    </row>
    <row r="756" spans="4:4">
      <c r="D756" s="180"/>
    </row>
    <row r="757" spans="4:4">
      <c r="D757" s="180"/>
    </row>
    <row r="758" spans="4:4">
      <c r="D758" s="180"/>
    </row>
    <row r="759" spans="4:4">
      <c r="D759" s="180"/>
    </row>
    <row r="760" spans="4:4">
      <c r="D760" s="180"/>
    </row>
    <row r="761" spans="4:4">
      <c r="D761" s="180"/>
    </row>
    <row r="762" spans="4:4">
      <c r="D762" s="180"/>
    </row>
    <row r="763" spans="4:4">
      <c r="D763" s="180"/>
    </row>
    <row r="764" spans="4:4">
      <c r="D764" s="180"/>
    </row>
    <row r="765" spans="4:4">
      <c r="D765" s="180"/>
    </row>
    <row r="766" spans="4:4">
      <c r="D766" s="180"/>
    </row>
    <row r="767" spans="4:4">
      <c r="D767" s="180"/>
    </row>
    <row r="768" spans="4:4">
      <c r="D768" s="180"/>
    </row>
    <row r="769" spans="4:4">
      <c r="D769" s="180"/>
    </row>
    <row r="770" spans="4:4">
      <c r="D770" s="180"/>
    </row>
    <row r="771" spans="4:4">
      <c r="D771" s="180"/>
    </row>
    <row r="772" spans="4:4">
      <c r="D772" s="180"/>
    </row>
    <row r="773" spans="4:4">
      <c r="D773" s="180"/>
    </row>
    <row r="774" spans="4:4">
      <c r="D774" s="180"/>
    </row>
    <row r="775" spans="4:4">
      <c r="D775" s="180"/>
    </row>
    <row r="776" spans="4:4">
      <c r="D776" s="180"/>
    </row>
    <row r="777" spans="4:4">
      <c r="D777" s="180"/>
    </row>
    <row r="778" spans="4:4">
      <c r="D778" s="180"/>
    </row>
    <row r="779" spans="4:4">
      <c r="D779" s="180"/>
    </row>
    <row r="780" spans="4:4">
      <c r="D780" s="180"/>
    </row>
    <row r="781" spans="4:4">
      <c r="D781" s="180"/>
    </row>
    <row r="782" spans="4:4">
      <c r="D782" s="180"/>
    </row>
    <row r="783" spans="4:4">
      <c r="D783" s="180"/>
    </row>
    <row r="784" spans="4:4">
      <c r="D784" s="180"/>
    </row>
    <row r="785" spans="4:4">
      <c r="D785" s="180"/>
    </row>
    <row r="786" spans="4:4">
      <c r="D786" s="180"/>
    </row>
    <row r="787" spans="4:4">
      <c r="D787" s="180"/>
    </row>
    <row r="788" spans="4:4">
      <c r="D788" s="180"/>
    </row>
    <row r="789" spans="4:4">
      <c r="D789" s="180"/>
    </row>
    <row r="790" spans="4:4">
      <c r="D790" s="180"/>
    </row>
    <row r="791" spans="4:4">
      <c r="D791" s="180"/>
    </row>
    <row r="792" spans="4:4">
      <c r="D792" s="180"/>
    </row>
    <row r="793" spans="4:4">
      <c r="D793" s="180"/>
    </row>
    <row r="794" spans="4:4">
      <c r="D794" s="180"/>
    </row>
    <row r="795" spans="4:4">
      <c r="D795" s="180"/>
    </row>
    <row r="796" spans="4:4">
      <c r="D796" s="180"/>
    </row>
    <row r="797" spans="4:4">
      <c r="D797" s="180"/>
    </row>
    <row r="798" spans="4:4">
      <c r="D798" s="180"/>
    </row>
    <row r="799" spans="4:4">
      <c r="D799" s="180"/>
    </row>
    <row r="800" spans="4:4">
      <c r="D800" s="180"/>
    </row>
    <row r="801" spans="4:4">
      <c r="D801" s="180"/>
    </row>
    <row r="802" spans="4:4">
      <c r="D802" s="180"/>
    </row>
    <row r="803" spans="4:4">
      <c r="D803" s="180"/>
    </row>
    <row r="804" spans="4:4">
      <c r="D804" s="180"/>
    </row>
    <row r="805" spans="4:4">
      <c r="D805" s="180"/>
    </row>
    <row r="806" spans="4:4">
      <c r="D806" s="180"/>
    </row>
    <row r="807" spans="4:4">
      <c r="D807" s="180"/>
    </row>
    <row r="808" spans="4:4">
      <c r="D808" s="180"/>
    </row>
    <row r="809" spans="4:4">
      <c r="D809" s="180"/>
    </row>
    <row r="810" spans="4:4">
      <c r="D810" s="180"/>
    </row>
    <row r="811" spans="4:4">
      <c r="D811" s="180"/>
    </row>
    <row r="812" spans="4:4">
      <c r="D812" s="180"/>
    </row>
    <row r="813" spans="4:4">
      <c r="D813" s="180"/>
    </row>
    <row r="814" spans="4:4">
      <c r="D814" s="180"/>
    </row>
    <row r="815" spans="4:4">
      <c r="D815" s="180"/>
    </row>
    <row r="816" spans="4:4">
      <c r="D816" s="180"/>
    </row>
    <row r="817" spans="4:4">
      <c r="D817" s="180"/>
    </row>
    <row r="818" spans="4:4">
      <c r="D818" s="180"/>
    </row>
    <row r="819" spans="4:4">
      <c r="D819" s="180"/>
    </row>
    <row r="820" spans="4:4">
      <c r="D820" s="180"/>
    </row>
    <row r="821" spans="4:4">
      <c r="D821" s="180"/>
    </row>
    <row r="822" spans="4:4">
      <c r="D822" s="180"/>
    </row>
    <row r="823" spans="4:4">
      <c r="D823" s="180"/>
    </row>
    <row r="824" spans="4:4">
      <c r="D824" s="180"/>
    </row>
    <row r="825" spans="4:4">
      <c r="D825" s="180"/>
    </row>
    <row r="826" spans="4:4">
      <c r="D826" s="180"/>
    </row>
    <row r="827" spans="4:4">
      <c r="D827" s="180"/>
    </row>
    <row r="828" spans="4:4">
      <c r="D828" s="180"/>
    </row>
    <row r="829" spans="4:4">
      <c r="D829" s="180"/>
    </row>
    <row r="830" spans="4:4">
      <c r="D830" s="180"/>
    </row>
    <row r="831" spans="4:4">
      <c r="D831" s="180"/>
    </row>
    <row r="832" spans="4:4">
      <c r="D832" s="180"/>
    </row>
    <row r="833" spans="4:4">
      <c r="D833" s="180"/>
    </row>
    <row r="834" spans="4:4">
      <c r="D834" s="180"/>
    </row>
    <row r="835" spans="4:4">
      <c r="D835" s="180"/>
    </row>
    <row r="836" spans="4:4">
      <c r="D836" s="180"/>
    </row>
    <row r="837" spans="4:4">
      <c r="D837" s="180"/>
    </row>
    <row r="838" spans="4:4">
      <c r="D838" s="180"/>
    </row>
    <row r="839" spans="4:4">
      <c r="D839" s="180"/>
    </row>
    <row r="840" spans="4:4">
      <c r="D840" s="180"/>
    </row>
    <row r="841" spans="4:4">
      <c r="D841" s="180"/>
    </row>
    <row r="842" spans="4:4">
      <c r="D842" s="180"/>
    </row>
    <row r="843" spans="4:4">
      <c r="D843" s="180"/>
    </row>
    <row r="844" spans="4:4">
      <c r="D844" s="180"/>
    </row>
    <row r="845" spans="4:4">
      <c r="D845" s="180"/>
    </row>
    <row r="846" spans="4:4">
      <c r="D846" s="180"/>
    </row>
    <row r="847" spans="4:4">
      <c r="D847" s="180"/>
    </row>
    <row r="848" spans="4:4">
      <c r="D848" s="180"/>
    </row>
    <row r="849" spans="4:4">
      <c r="D849" s="180"/>
    </row>
    <row r="850" spans="4:4">
      <c r="D850" s="180"/>
    </row>
    <row r="851" spans="4:4">
      <c r="D851" s="180"/>
    </row>
    <row r="852" spans="4:4">
      <c r="D852" s="180"/>
    </row>
    <row r="853" spans="4:4">
      <c r="D853" s="180"/>
    </row>
    <row r="854" spans="4:4">
      <c r="D854" s="180"/>
    </row>
    <row r="855" spans="4:4">
      <c r="D855" s="180"/>
    </row>
    <row r="856" spans="4:4">
      <c r="D856" s="180"/>
    </row>
    <row r="857" spans="4:4">
      <c r="D857" s="180"/>
    </row>
    <row r="858" spans="4:4">
      <c r="D858" s="180"/>
    </row>
    <row r="859" spans="4:4">
      <c r="D859" s="180"/>
    </row>
    <row r="860" spans="4:4">
      <c r="D860" s="180"/>
    </row>
    <row r="861" spans="4:4">
      <c r="D861" s="180"/>
    </row>
    <row r="862" spans="4:4">
      <c r="D862" s="180"/>
    </row>
    <row r="863" spans="4:4">
      <c r="D863" s="180"/>
    </row>
    <row r="864" spans="4:4">
      <c r="D864" s="180"/>
    </row>
    <row r="865" spans="4:4">
      <c r="D865" s="180"/>
    </row>
    <row r="866" spans="4:4">
      <c r="D866" s="180"/>
    </row>
    <row r="867" spans="4:4">
      <c r="D867" s="180"/>
    </row>
    <row r="868" spans="4:4">
      <c r="D868" s="180"/>
    </row>
    <row r="869" spans="4:4">
      <c r="D869" s="180"/>
    </row>
    <row r="870" spans="4:4">
      <c r="D870" s="180"/>
    </row>
    <row r="871" spans="4:4">
      <c r="D871" s="180"/>
    </row>
    <row r="872" spans="4:4">
      <c r="D872" s="180"/>
    </row>
    <row r="873" spans="4:4">
      <c r="D873" s="180"/>
    </row>
    <row r="874" spans="4:4">
      <c r="D874" s="180"/>
    </row>
    <row r="875" spans="4:4">
      <c r="D875" s="180"/>
    </row>
    <row r="876" spans="4:4">
      <c r="D876" s="180"/>
    </row>
    <row r="877" spans="4:4">
      <c r="D877" s="180"/>
    </row>
    <row r="878" spans="4:4">
      <c r="D878" s="180"/>
    </row>
    <row r="879" spans="4:4">
      <c r="D879" s="180"/>
    </row>
    <row r="880" spans="4:4">
      <c r="D880" s="180"/>
    </row>
    <row r="881" spans="4:4">
      <c r="D881" s="180"/>
    </row>
    <row r="882" spans="4:4">
      <c r="D882" s="180"/>
    </row>
    <row r="883" spans="4:4">
      <c r="D883" s="180"/>
    </row>
    <row r="884" spans="4:4">
      <c r="D884" s="180"/>
    </row>
    <row r="885" spans="4:4">
      <c r="D885" s="180"/>
    </row>
    <row r="886" spans="4:4">
      <c r="D886" s="180"/>
    </row>
    <row r="887" spans="4:4">
      <c r="D887" s="180"/>
    </row>
    <row r="888" spans="4:4">
      <c r="D888" s="180"/>
    </row>
    <row r="889" spans="4:4">
      <c r="D889" s="180"/>
    </row>
    <row r="890" spans="4:4">
      <c r="D890" s="180"/>
    </row>
    <row r="891" spans="4:4">
      <c r="D891" s="180"/>
    </row>
    <row r="892" spans="4:4">
      <c r="D892" s="180"/>
    </row>
    <row r="893" spans="4:4">
      <c r="D893" s="180"/>
    </row>
    <row r="894" spans="4:4">
      <c r="D894" s="180"/>
    </row>
    <row r="895" spans="4:4">
      <c r="D895" s="180"/>
    </row>
    <row r="896" spans="4:4">
      <c r="D896" s="180"/>
    </row>
    <row r="897" spans="4:4">
      <c r="D897" s="180"/>
    </row>
    <row r="898" spans="4:4">
      <c r="D898" s="180"/>
    </row>
    <row r="899" spans="4:4">
      <c r="D899" s="180"/>
    </row>
    <row r="900" spans="4:4">
      <c r="D900" s="180"/>
    </row>
    <row r="901" spans="4:4">
      <c r="D901" s="180"/>
    </row>
    <row r="902" spans="4:4">
      <c r="D902" s="180"/>
    </row>
    <row r="903" spans="4:4">
      <c r="D903" s="180"/>
    </row>
    <row r="904" spans="4:4">
      <c r="D904" s="180"/>
    </row>
    <row r="905" spans="4:4">
      <c r="D905" s="180"/>
    </row>
    <row r="906" spans="4:4">
      <c r="D906" s="180"/>
    </row>
    <row r="907" spans="4:4">
      <c r="D907" s="180"/>
    </row>
    <row r="908" spans="4:4">
      <c r="D908" s="180"/>
    </row>
    <row r="909" spans="4:4">
      <c r="D909" s="180"/>
    </row>
    <row r="910" spans="4:4">
      <c r="D910" s="180"/>
    </row>
    <row r="911" spans="4:4">
      <c r="D911" s="180"/>
    </row>
    <row r="912" spans="4:4">
      <c r="D912" s="180"/>
    </row>
    <row r="913" spans="4:4">
      <c r="D913" s="180"/>
    </row>
    <row r="914" spans="4:4">
      <c r="D914" s="180"/>
    </row>
    <row r="915" spans="4:4">
      <c r="D915" s="180"/>
    </row>
    <row r="916" spans="4:4">
      <c r="D916" s="180"/>
    </row>
    <row r="917" spans="4:4">
      <c r="D917" s="180"/>
    </row>
    <row r="918" spans="4:4">
      <c r="D918" s="180"/>
    </row>
    <row r="919" spans="4:4">
      <c r="D919" s="180"/>
    </row>
    <row r="920" spans="4:4">
      <c r="D920" s="180"/>
    </row>
    <row r="921" spans="4:4">
      <c r="D921" s="180"/>
    </row>
    <row r="922" spans="4:4">
      <c r="D922" s="180"/>
    </row>
    <row r="923" spans="4:4">
      <c r="D923" s="180"/>
    </row>
    <row r="924" spans="4:4">
      <c r="D924" s="180"/>
    </row>
    <row r="925" spans="4:4">
      <c r="D925" s="180"/>
    </row>
    <row r="926" spans="4:4">
      <c r="D926" s="180"/>
    </row>
    <row r="927" spans="4:4">
      <c r="D927" s="180"/>
    </row>
    <row r="928" spans="4:4">
      <c r="D928" s="180"/>
    </row>
    <row r="929" spans="4:4">
      <c r="D929" s="180"/>
    </row>
    <row r="930" spans="4:4">
      <c r="D930" s="180"/>
    </row>
    <row r="931" spans="4:4">
      <c r="D931" s="180"/>
    </row>
    <row r="932" spans="4:4">
      <c r="D932" s="180"/>
    </row>
    <row r="933" spans="4:4">
      <c r="D933" s="180"/>
    </row>
    <row r="934" spans="4:4">
      <c r="D934" s="180"/>
    </row>
    <row r="935" spans="4:4">
      <c r="D935" s="180"/>
    </row>
    <row r="936" spans="4:4">
      <c r="D936" s="180"/>
    </row>
    <row r="937" spans="4:4">
      <c r="D937" s="180"/>
    </row>
    <row r="938" spans="4:4">
      <c r="D938" s="180"/>
    </row>
    <row r="939" spans="4:4">
      <c r="D939" s="180"/>
    </row>
    <row r="940" spans="4:4">
      <c r="D940" s="180"/>
    </row>
    <row r="941" spans="4:4">
      <c r="D941" s="180"/>
    </row>
    <row r="942" spans="4:4">
      <c r="D942" s="180"/>
    </row>
    <row r="943" spans="4:4">
      <c r="D943" s="180"/>
    </row>
    <row r="944" spans="4:4">
      <c r="D944" s="180"/>
    </row>
    <row r="945" spans="4:4">
      <c r="D945" s="180"/>
    </row>
    <row r="946" spans="4:4">
      <c r="D946" s="180"/>
    </row>
    <row r="947" spans="4:4">
      <c r="D947" s="180"/>
    </row>
    <row r="948" spans="4:4">
      <c r="D948" s="180"/>
    </row>
    <row r="949" spans="4:4">
      <c r="D949" s="180"/>
    </row>
    <row r="950" spans="4:4">
      <c r="D950" s="180"/>
    </row>
    <row r="951" spans="4:4">
      <c r="D951" s="180"/>
    </row>
    <row r="952" spans="4:4">
      <c r="D952" s="180"/>
    </row>
    <row r="953" spans="4:4">
      <c r="D953" s="180"/>
    </row>
    <row r="954" spans="4:4">
      <c r="D954" s="180"/>
    </row>
    <row r="955" spans="4:4">
      <c r="D955" s="180"/>
    </row>
    <row r="956" spans="4:4">
      <c r="D956" s="180"/>
    </row>
    <row r="957" spans="4:4">
      <c r="D957" s="180"/>
    </row>
    <row r="958" spans="4:4">
      <c r="D958" s="180"/>
    </row>
    <row r="959" spans="4:4">
      <c r="D959" s="180"/>
    </row>
    <row r="960" spans="4:4">
      <c r="D960" s="180"/>
    </row>
    <row r="961" spans="4:4">
      <c r="D961" s="180"/>
    </row>
    <row r="962" spans="4:4">
      <c r="D962" s="180"/>
    </row>
    <row r="963" spans="4:4">
      <c r="D963" s="180"/>
    </row>
    <row r="964" spans="4:4">
      <c r="D964" s="180"/>
    </row>
    <row r="965" spans="4:4">
      <c r="D965" s="180"/>
    </row>
    <row r="966" spans="4:4">
      <c r="D966" s="180"/>
    </row>
    <row r="967" spans="4:4">
      <c r="D967" s="180"/>
    </row>
    <row r="968" spans="4:4">
      <c r="D968" s="180"/>
    </row>
    <row r="969" spans="4:4">
      <c r="D969" s="180"/>
    </row>
    <row r="970" spans="4:4">
      <c r="D970" s="180"/>
    </row>
    <row r="971" spans="4:4">
      <c r="D971" s="180"/>
    </row>
    <row r="972" spans="4:4">
      <c r="D972" s="180"/>
    </row>
    <row r="973" spans="4:4">
      <c r="D973" s="180"/>
    </row>
    <row r="974" spans="4:4">
      <c r="D974" s="180"/>
    </row>
    <row r="975" spans="4:4">
      <c r="D975" s="180"/>
    </row>
    <row r="976" spans="4:4">
      <c r="D976" s="180"/>
    </row>
    <row r="977" spans="4:4">
      <c r="D977" s="180"/>
    </row>
    <row r="978" spans="4:4">
      <c r="D978" s="180"/>
    </row>
    <row r="979" spans="4:4">
      <c r="D979" s="180"/>
    </row>
    <row r="980" spans="4:4">
      <c r="D980" s="180"/>
    </row>
    <row r="981" spans="4:4">
      <c r="D981" s="180"/>
    </row>
    <row r="982" spans="4:4">
      <c r="D982" s="180"/>
    </row>
    <row r="983" spans="4:4">
      <c r="D983" s="180"/>
    </row>
    <row r="984" spans="4:4">
      <c r="D984" s="180"/>
    </row>
    <row r="985" spans="4:4">
      <c r="D985" s="180"/>
    </row>
    <row r="986" spans="4:4">
      <c r="D986" s="180"/>
    </row>
    <row r="987" spans="4:4">
      <c r="D987" s="180"/>
    </row>
    <row r="988" spans="4:4">
      <c r="D988" s="180"/>
    </row>
    <row r="989" spans="4:4">
      <c r="D989" s="180"/>
    </row>
    <row r="990" spans="4:4">
      <c r="D990" s="180"/>
    </row>
    <row r="991" spans="4:4">
      <c r="D991" s="180"/>
    </row>
    <row r="992" spans="4:4">
      <c r="D992" s="180"/>
    </row>
    <row r="993" spans="4:4">
      <c r="D993" s="180"/>
    </row>
    <row r="994" spans="4:4">
      <c r="D994" s="180"/>
    </row>
    <row r="995" spans="4:4">
      <c r="D995" s="180"/>
    </row>
    <row r="996" spans="4:4">
      <c r="D996" s="180"/>
    </row>
    <row r="997" spans="4:4">
      <c r="D997" s="180"/>
    </row>
    <row r="998" spans="4:4">
      <c r="D998" s="180"/>
    </row>
    <row r="999" spans="4:4">
      <c r="D999" s="180"/>
    </row>
    <row r="1000" spans="4:4">
      <c r="D1000" s="180"/>
    </row>
    <row r="1001" spans="4:4">
      <c r="D1001" s="180"/>
    </row>
    <row r="1002" spans="4:4">
      <c r="D1002" s="180"/>
    </row>
    <row r="1003" spans="4:4">
      <c r="D1003" s="180"/>
    </row>
    <row r="1004" spans="4:4">
      <c r="D1004" s="180"/>
    </row>
    <row r="1005" spans="4:4">
      <c r="D1005" s="180"/>
    </row>
    <row r="1006" spans="4:4">
      <c r="D1006" s="180"/>
    </row>
    <row r="1007" spans="4:4">
      <c r="D1007" s="180"/>
    </row>
    <row r="1008" spans="4:4">
      <c r="D1008" s="180"/>
    </row>
    <row r="1009" spans="4:4">
      <c r="D1009" s="180"/>
    </row>
    <row r="1010" spans="4:4">
      <c r="D1010" s="180"/>
    </row>
    <row r="1011" spans="4:4">
      <c r="D1011" s="180"/>
    </row>
    <row r="1012" spans="4:4">
      <c r="D1012" s="180"/>
    </row>
    <row r="1013" spans="4:4">
      <c r="D1013" s="180"/>
    </row>
    <row r="1014" spans="4:4">
      <c r="D1014" s="180"/>
    </row>
    <row r="1015" spans="4:4">
      <c r="D1015" s="180"/>
    </row>
    <row r="1016" spans="4:4">
      <c r="D1016" s="180"/>
    </row>
    <row r="1017" spans="4:4">
      <c r="D1017" s="180"/>
    </row>
    <row r="1018" spans="4:4">
      <c r="D1018" s="180"/>
    </row>
    <row r="1019" spans="4:4">
      <c r="D1019" s="180"/>
    </row>
    <row r="1020" spans="4:4">
      <c r="D1020" s="180"/>
    </row>
    <row r="1021" spans="4:4">
      <c r="D1021" s="180"/>
    </row>
    <row r="1022" spans="4:4">
      <c r="D1022" s="180"/>
    </row>
    <row r="1023" spans="4:4">
      <c r="D1023" s="180"/>
    </row>
    <row r="1024" spans="4:4">
      <c r="D1024" s="180"/>
    </row>
    <row r="1025" spans="4:4">
      <c r="D1025" s="180"/>
    </row>
    <row r="1026" spans="4:4">
      <c r="D1026" s="180"/>
    </row>
    <row r="1027" spans="4:4">
      <c r="D1027" s="180"/>
    </row>
    <row r="1028" spans="4:4">
      <c r="D1028" s="180"/>
    </row>
    <row r="1029" spans="4:4">
      <c r="D1029" s="180"/>
    </row>
    <row r="1030" spans="4:4">
      <c r="D1030" s="180"/>
    </row>
    <row r="1031" spans="4:4">
      <c r="D1031" s="180"/>
    </row>
    <row r="1032" spans="4:4">
      <c r="D1032" s="180"/>
    </row>
    <row r="1033" spans="4:4">
      <c r="D1033" s="180"/>
    </row>
    <row r="1034" spans="4:4">
      <c r="D1034" s="180"/>
    </row>
    <row r="1035" spans="4:4">
      <c r="D1035" s="180"/>
    </row>
    <row r="1036" spans="4:4">
      <c r="D1036" s="180"/>
    </row>
    <row r="1037" spans="4:4">
      <c r="D1037" s="180"/>
    </row>
    <row r="1038" spans="4:4">
      <c r="D1038" s="180"/>
    </row>
    <row r="1039" spans="4:4">
      <c r="D1039" s="180"/>
    </row>
    <row r="1040" spans="4:4">
      <c r="D1040" s="180"/>
    </row>
    <row r="1041" spans="4:4">
      <c r="D1041" s="180"/>
    </row>
    <row r="1042" spans="4:4">
      <c r="D1042" s="180"/>
    </row>
    <row r="1043" spans="4:4">
      <c r="D1043" s="180"/>
    </row>
    <row r="1044" spans="4:4">
      <c r="D1044" s="180"/>
    </row>
    <row r="1045" spans="4:4">
      <c r="D1045" s="180"/>
    </row>
    <row r="1046" spans="4:4">
      <c r="D1046" s="180"/>
    </row>
    <row r="1047" spans="4:4">
      <c r="D1047" s="180"/>
    </row>
    <row r="1048" spans="4:4">
      <c r="D1048" s="180"/>
    </row>
    <row r="1049" spans="4:4">
      <c r="D1049" s="180"/>
    </row>
    <row r="1050" spans="4:4">
      <c r="D1050" s="180"/>
    </row>
    <row r="1051" spans="4:4">
      <c r="D1051" s="180"/>
    </row>
    <row r="1052" spans="4:4">
      <c r="D1052" s="180"/>
    </row>
    <row r="1053" spans="4:4">
      <c r="D1053" s="180"/>
    </row>
    <row r="1054" spans="4:4">
      <c r="D1054" s="180"/>
    </row>
    <row r="1055" spans="4:4">
      <c r="D1055" s="180"/>
    </row>
    <row r="1056" spans="4:4">
      <c r="D1056" s="180"/>
    </row>
    <row r="1057" spans="4:4">
      <c r="D1057" s="180"/>
    </row>
    <row r="1058" spans="4:4">
      <c r="D1058" s="180"/>
    </row>
    <row r="1059" spans="4:4">
      <c r="D1059" s="180"/>
    </row>
    <row r="1060" spans="4:4">
      <c r="D1060" s="180"/>
    </row>
    <row r="1061" spans="4:4">
      <c r="D1061" s="180"/>
    </row>
    <row r="1062" spans="4:4">
      <c r="D1062" s="180"/>
    </row>
    <row r="1063" spans="4:4">
      <c r="D1063" s="180"/>
    </row>
    <row r="1064" spans="4:4">
      <c r="D1064" s="180"/>
    </row>
    <row r="1065" spans="4:4">
      <c r="D1065" s="180"/>
    </row>
    <row r="1066" spans="4:4">
      <c r="D1066" s="180"/>
    </row>
    <row r="1067" spans="4:4">
      <c r="D1067" s="180"/>
    </row>
    <row r="1068" spans="4:4">
      <c r="D1068" s="180"/>
    </row>
    <row r="1069" spans="4:4">
      <c r="D1069" s="180"/>
    </row>
    <row r="1070" spans="4:4">
      <c r="D1070" s="180"/>
    </row>
    <row r="1071" spans="4:4">
      <c r="D1071" s="180"/>
    </row>
    <row r="1072" spans="4:4">
      <c r="D1072" s="180"/>
    </row>
    <row r="1073" spans="4:4">
      <c r="D1073" s="180"/>
    </row>
    <row r="1074" spans="4:4">
      <c r="D1074" s="180"/>
    </row>
    <row r="1075" spans="4:4">
      <c r="D1075" s="180"/>
    </row>
    <row r="1076" spans="4:4">
      <c r="D1076" s="180"/>
    </row>
    <row r="1077" spans="4:4">
      <c r="D1077" s="180"/>
    </row>
    <row r="1078" spans="4:4">
      <c r="D1078" s="180"/>
    </row>
    <row r="1079" spans="4:4">
      <c r="D1079" s="180"/>
    </row>
    <row r="1080" spans="4:4">
      <c r="D1080" s="180"/>
    </row>
    <row r="1081" spans="4:4">
      <c r="D1081" s="180"/>
    </row>
    <row r="1082" spans="4:4">
      <c r="D1082" s="180"/>
    </row>
    <row r="1083" spans="4:4">
      <c r="D1083" s="180"/>
    </row>
    <row r="1084" spans="4:4">
      <c r="D1084" s="180"/>
    </row>
    <row r="1085" spans="4:4">
      <c r="D1085" s="180"/>
    </row>
    <row r="1086" spans="4:4">
      <c r="D1086" s="180"/>
    </row>
    <row r="1087" spans="4:4">
      <c r="D1087" s="180"/>
    </row>
    <row r="1088" spans="4:4">
      <c r="D1088" s="180"/>
    </row>
    <row r="1089" spans="4:4">
      <c r="D1089" s="180"/>
    </row>
    <row r="1090" spans="4:4">
      <c r="D1090" s="180"/>
    </row>
    <row r="1091" spans="4:4">
      <c r="D1091" s="180"/>
    </row>
    <row r="1092" spans="4:4">
      <c r="D1092" s="180"/>
    </row>
    <row r="1093" spans="4:4">
      <c r="D1093" s="180"/>
    </row>
    <row r="1094" spans="4:4">
      <c r="D1094" s="180"/>
    </row>
    <row r="1095" spans="4:4">
      <c r="D1095" s="180"/>
    </row>
    <row r="1096" spans="4:4">
      <c r="D1096" s="180"/>
    </row>
    <row r="1097" spans="4:4">
      <c r="D1097" s="180"/>
    </row>
    <row r="1098" spans="4:4">
      <c r="D1098" s="180"/>
    </row>
    <row r="1099" spans="4:4">
      <c r="D1099" s="180"/>
    </row>
    <row r="1100" spans="4:4">
      <c r="D1100" s="180"/>
    </row>
    <row r="1101" spans="4:4">
      <c r="D1101" s="180"/>
    </row>
    <row r="1102" spans="4:4">
      <c r="D1102" s="180"/>
    </row>
    <row r="1103" spans="4:4">
      <c r="D1103" s="180"/>
    </row>
    <row r="1104" spans="4:4">
      <c r="D1104" s="180"/>
    </row>
    <row r="1105" spans="4:4">
      <c r="D1105" s="180"/>
    </row>
    <row r="1106" spans="4:4">
      <c r="D1106" s="180"/>
    </row>
    <row r="1107" spans="4:4">
      <c r="D1107" s="180"/>
    </row>
    <row r="1108" spans="4:4">
      <c r="D1108" s="180"/>
    </row>
    <row r="1109" spans="4:4">
      <c r="D1109" s="180"/>
    </row>
    <row r="1110" spans="4:4">
      <c r="D1110" s="180"/>
    </row>
    <row r="1111" spans="4:4">
      <c r="D1111" s="180"/>
    </row>
    <row r="1112" spans="4:4">
      <c r="D1112" s="180"/>
    </row>
    <row r="1113" spans="4:4">
      <c r="D1113" s="180"/>
    </row>
    <row r="1114" spans="4:4">
      <c r="D1114" s="180"/>
    </row>
    <row r="1115" spans="4:4">
      <c r="D1115" s="180"/>
    </row>
    <row r="1116" spans="4:4">
      <c r="D1116" s="180"/>
    </row>
    <row r="1117" spans="4:4">
      <c r="D1117" s="180"/>
    </row>
    <row r="1118" spans="4:4">
      <c r="D1118" s="180"/>
    </row>
    <row r="1119" spans="4:4">
      <c r="D1119" s="180"/>
    </row>
    <row r="1120" spans="4:4">
      <c r="D1120" s="180"/>
    </row>
    <row r="1121" spans="4:4">
      <c r="D1121" s="180"/>
    </row>
    <row r="1122" spans="4:4">
      <c r="D1122" s="180"/>
    </row>
    <row r="1123" spans="4:4">
      <c r="D1123" s="180"/>
    </row>
    <row r="1124" spans="4:4">
      <c r="D1124" s="180"/>
    </row>
    <row r="1125" spans="4:4">
      <c r="D1125" s="180"/>
    </row>
    <row r="1126" spans="4:4">
      <c r="D1126" s="180"/>
    </row>
    <row r="1127" spans="4:4">
      <c r="D1127" s="180"/>
    </row>
    <row r="1128" spans="4:4">
      <c r="D1128" s="180"/>
    </row>
    <row r="1129" spans="4:4">
      <c r="D1129" s="180"/>
    </row>
    <row r="1130" spans="4:4">
      <c r="D1130" s="180"/>
    </row>
    <row r="1131" spans="4:4">
      <c r="D1131" s="180"/>
    </row>
    <row r="1132" spans="4:4">
      <c r="D1132" s="180"/>
    </row>
    <row r="1133" spans="4:4">
      <c r="D1133" s="180"/>
    </row>
    <row r="1134" spans="4:4">
      <c r="D1134" s="180"/>
    </row>
    <row r="1135" spans="4:4">
      <c r="D1135" s="180"/>
    </row>
    <row r="1136" spans="4:4">
      <c r="D1136" s="180"/>
    </row>
    <row r="1137" spans="4:4">
      <c r="D1137" s="180"/>
    </row>
    <row r="1138" spans="4:4">
      <c r="D1138" s="180"/>
    </row>
    <row r="1139" spans="4:4">
      <c r="D1139" s="180"/>
    </row>
    <row r="1140" spans="4:4">
      <c r="D1140" s="180"/>
    </row>
    <row r="1141" spans="4:4">
      <c r="D1141" s="180"/>
    </row>
    <row r="1142" spans="4:4">
      <c r="D1142" s="180"/>
    </row>
    <row r="1143" spans="4:4">
      <c r="D1143" s="180"/>
    </row>
    <row r="1144" spans="4:4">
      <c r="D1144" s="180"/>
    </row>
    <row r="1145" spans="4:4">
      <c r="D1145" s="180"/>
    </row>
    <row r="1146" spans="4:4">
      <c r="D1146" s="180"/>
    </row>
    <row r="1147" spans="4:4">
      <c r="D1147" s="180"/>
    </row>
    <row r="1148" spans="4:4">
      <c r="D1148" s="180"/>
    </row>
    <row r="1149" spans="4:4">
      <c r="D1149" s="180"/>
    </row>
    <row r="1150" spans="4:4">
      <c r="D1150" s="180"/>
    </row>
    <row r="1151" spans="4:4">
      <c r="D1151" s="180"/>
    </row>
    <row r="1152" spans="4:4">
      <c r="D1152" s="180"/>
    </row>
    <row r="1153" spans="4:4">
      <c r="D1153" s="180"/>
    </row>
    <row r="1154" spans="4:4">
      <c r="D1154" s="180"/>
    </row>
    <row r="1155" spans="4:4">
      <c r="D1155" s="180"/>
    </row>
    <row r="1156" spans="4:4">
      <c r="D1156" s="180"/>
    </row>
    <row r="1157" spans="4:4">
      <c r="D1157" s="180"/>
    </row>
    <row r="1158" spans="4:4">
      <c r="D1158" s="180"/>
    </row>
    <row r="1159" spans="4:4">
      <c r="D1159" s="180"/>
    </row>
    <row r="1160" spans="4:4">
      <c r="D1160" s="180"/>
    </row>
    <row r="1161" spans="4:4">
      <c r="D1161" s="180"/>
    </row>
    <row r="1162" spans="4:4">
      <c r="D1162" s="180"/>
    </row>
    <row r="1163" spans="4:4">
      <c r="D1163" s="180"/>
    </row>
    <row r="1164" spans="4:4">
      <c r="D1164" s="180"/>
    </row>
    <row r="1165" spans="4:4">
      <c r="D1165" s="180"/>
    </row>
    <row r="1166" spans="4:4">
      <c r="D1166" s="180"/>
    </row>
    <row r="1167" spans="4:4">
      <c r="D1167" s="180"/>
    </row>
    <row r="1168" spans="4:4">
      <c r="D1168" s="180"/>
    </row>
    <row r="1169" spans="4:4">
      <c r="D1169" s="180"/>
    </row>
    <row r="1170" spans="4:4">
      <c r="D1170" s="180"/>
    </row>
    <row r="1171" spans="4:4">
      <c r="D1171" s="180"/>
    </row>
    <row r="1172" spans="4:4">
      <c r="D1172" s="180"/>
    </row>
    <row r="1173" spans="4:4">
      <c r="D1173" s="180"/>
    </row>
    <row r="1174" spans="4:4">
      <c r="D1174" s="180"/>
    </row>
    <row r="1175" spans="4:4">
      <c r="D1175" s="180"/>
    </row>
    <row r="1176" spans="4:4">
      <c r="D1176" s="180"/>
    </row>
    <row r="1177" spans="4:4">
      <c r="D1177" s="180"/>
    </row>
    <row r="1178" spans="4:4">
      <c r="D1178" s="180"/>
    </row>
    <row r="1179" spans="4:4">
      <c r="D1179" s="180"/>
    </row>
    <row r="1180" spans="4:4">
      <c r="D1180" s="180"/>
    </row>
    <row r="1181" spans="4:4">
      <c r="D1181" s="180"/>
    </row>
    <row r="1182" spans="4:4">
      <c r="D1182" s="180"/>
    </row>
    <row r="1183" spans="4:4">
      <c r="D1183" s="180"/>
    </row>
    <row r="1184" spans="4:4">
      <c r="D1184" s="180"/>
    </row>
    <row r="1185" spans="4:4">
      <c r="D1185" s="180"/>
    </row>
    <row r="1186" spans="4:4">
      <c r="D1186" s="180"/>
    </row>
    <row r="1187" spans="4:4">
      <c r="D1187" s="180"/>
    </row>
    <row r="1188" spans="4:4">
      <c r="D1188" s="180"/>
    </row>
    <row r="1189" spans="4:4">
      <c r="D1189" s="180"/>
    </row>
    <row r="1190" spans="4:4">
      <c r="D1190" s="180"/>
    </row>
    <row r="1191" spans="4:4">
      <c r="D1191" s="180"/>
    </row>
    <row r="1192" spans="4:4">
      <c r="D1192" s="180"/>
    </row>
    <row r="1193" spans="4:4">
      <c r="D1193" s="180"/>
    </row>
    <row r="1194" spans="4:4">
      <c r="D1194" s="180"/>
    </row>
    <row r="1195" spans="4:4">
      <c r="D1195" s="180"/>
    </row>
    <row r="1196" spans="4:4">
      <c r="D1196" s="180"/>
    </row>
    <row r="1197" spans="4:4">
      <c r="D1197" s="180"/>
    </row>
    <row r="1198" spans="4:4">
      <c r="D1198" s="180"/>
    </row>
    <row r="1199" spans="4:4">
      <c r="D1199" s="180"/>
    </row>
    <row r="1200" spans="4:4">
      <c r="D1200" s="180"/>
    </row>
    <row r="1201" spans="4:4">
      <c r="D1201" s="180"/>
    </row>
    <row r="1202" spans="4:4">
      <c r="D1202" s="180"/>
    </row>
    <row r="1203" spans="4:4">
      <c r="D1203" s="180"/>
    </row>
    <row r="1204" spans="4:4">
      <c r="D1204" s="180"/>
    </row>
    <row r="1205" spans="4:4">
      <c r="D1205" s="180"/>
    </row>
    <row r="1206" spans="4:4">
      <c r="D1206" s="180"/>
    </row>
    <row r="1207" spans="4:4">
      <c r="D1207" s="180"/>
    </row>
    <row r="1208" spans="4:4">
      <c r="D1208" s="180"/>
    </row>
    <row r="1209" spans="4:4">
      <c r="D1209" s="180"/>
    </row>
    <row r="1210" spans="4:4">
      <c r="D1210" s="180"/>
    </row>
    <row r="1211" spans="4:4">
      <c r="D1211" s="180"/>
    </row>
    <row r="1212" spans="4:4">
      <c r="D1212" s="180"/>
    </row>
    <row r="1213" spans="4:4">
      <c r="D1213" s="180"/>
    </row>
    <row r="1214" spans="4:4">
      <c r="D1214" s="180"/>
    </row>
    <row r="1215" spans="4:4">
      <c r="D1215" s="180"/>
    </row>
    <row r="1216" spans="4:4">
      <c r="D1216" s="180"/>
    </row>
    <row r="1217" spans="4:4">
      <c r="D1217" s="180"/>
    </row>
    <row r="1218" spans="4:4">
      <c r="D1218" s="180"/>
    </row>
    <row r="1219" spans="4:4">
      <c r="D1219" s="180"/>
    </row>
    <row r="1220" spans="4:4">
      <c r="D1220" s="180"/>
    </row>
    <row r="1221" spans="4:4">
      <c r="D1221" s="180"/>
    </row>
    <row r="1222" spans="4:4">
      <c r="D1222" s="180"/>
    </row>
    <row r="1223" spans="4:4">
      <c r="D1223" s="180"/>
    </row>
    <row r="1224" spans="4:4">
      <c r="D1224" s="180"/>
    </row>
    <row r="1225" spans="4:4">
      <c r="D1225" s="180"/>
    </row>
    <row r="1226" spans="4:4">
      <c r="D1226" s="180"/>
    </row>
    <row r="1227" spans="4:4">
      <c r="D1227" s="180"/>
    </row>
    <row r="1228" spans="4:4">
      <c r="D1228" s="180"/>
    </row>
    <row r="1229" spans="4:4">
      <c r="D1229" s="180"/>
    </row>
    <row r="1230" spans="4:4">
      <c r="D1230" s="180"/>
    </row>
    <row r="1231" spans="4:4">
      <c r="D1231" s="180"/>
    </row>
    <row r="1232" spans="4:4">
      <c r="D1232" s="180"/>
    </row>
    <row r="1233" spans="4:4">
      <c r="D1233" s="180"/>
    </row>
    <row r="1234" spans="4:4">
      <c r="D1234" s="180"/>
    </row>
    <row r="1235" spans="4:4">
      <c r="D1235" s="180"/>
    </row>
    <row r="1236" spans="4:4">
      <c r="D1236" s="180"/>
    </row>
    <row r="1237" spans="4:4">
      <c r="D1237" s="180"/>
    </row>
    <row r="1238" spans="4:4">
      <c r="D1238" s="180"/>
    </row>
    <row r="1239" spans="4:4">
      <c r="D1239" s="180"/>
    </row>
    <row r="1240" spans="4:4">
      <c r="D1240" s="180"/>
    </row>
    <row r="1241" spans="4:4">
      <c r="D1241" s="180"/>
    </row>
    <row r="1242" spans="4:4">
      <c r="D1242" s="180"/>
    </row>
    <row r="1243" spans="4:4">
      <c r="D1243" s="180"/>
    </row>
    <row r="1244" spans="4:4">
      <c r="D1244" s="180"/>
    </row>
    <row r="1245" spans="4:4">
      <c r="D1245" s="180"/>
    </row>
    <row r="1246" spans="4:4">
      <c r="D1246" s="180"/>
    </row>
    <row r="1247" spans="4:4">
      <c r="D1247" s="180"/>
    </row>
    <row r="1248" spans="4:4">
      <c r="D1248" s="180"/>
    </row>
    <row r="1249" spans="4:4">
      <c r="D1249" s="180"/>
    </row>
    <row r="1250" spans="4:4">
      <c r="D1250" s="180"/>
    </row>
    <row r="1251" spans="4:4">
      <c r="D1251" s="180"/>
    </row>
    <row r="1252" spans="4:4">
      <c r="D1252" s="180"/>
    </row>
    <row r="1253" spans="4:4">
      <c r="D1253" s="180"/>
    </row>
    <row r="1254" spans="4:4">
      <c r="D1254" s="180"/>
    </row>
    <row r="1255" spans="4:4">
      <c r="D1255" s="180"/>
    </row>
    <row r="1256" spans="4:4">
      <c r="D1256" s="180"/>
    </row>
    <row r="1257" spans="4:4">
      <c r="D1257" s="180"/>
    </row>
    <row r="1258" spans="4:4">
      <c r="D1258" s="180"/>
    </row>
    <row r="1259" spans="4:4">
      <c r="D1259" s="180"/>
    </row>
    <row r="1260" spans="4:4">
      <c r="D1260" s="180"/>
    </row>
    <row r="1261" spans="4:4">
      <c r="D1261" s="180"/>
    </row>
    <row r="1262" spans="4:4">
      <c r="D1262" s="180"/>
    </row>
    <row r="1263" spans="4:4">
      <c r="D1263" s="180"/>
    </row>
    <row r="1264" spans="4:4">
      <c r="D1264" s="180"/>
    </row>
    <row r="1265" spans="4:4">
      <c r="D1265" s="180"/>
    </row>
    <row r="1266" spans="4:4">
      <c r="D1266" s="180"/>
    </row>
    <row r="1267" spans="4:4">
      <c r="D1267" s="180"/>
    </row>
    <row r="1268" spans="4:4">
      <c r="D1268" s="180"/>
    </row>
    <row r="1269" spans="4:4">
      <c r="D1269" s="180"/>
    </row>
    <row r="1270" spans="4:4">
      <c r="D1270" s="180"/>
    </row>
    <row r="1271" spans="4:4">
      <c r="D1271" s="180"/>
    </row>
    <row r="1272" spans="4:4">
      <c r="D1272" s="180"/>
    </row>
    <row r="1273" spans="4:4">
      <c r="D1273" s="180"/>
    </row>
    <row r="1274" spans="4:4">
      <c r="D1274" s="180"/>
    </row>
    <row r="1275" spans="4:4">
      <c r="D1275" s="180"/>
    </row>
    <row r="1276" spans="4:4">
      <c r="D1276" s="180"/>
    </row>
    <row r="1277" spans="4:4">
      <c r="D1277" s="180"/>
    </row>
    <row r="1278" spans="4:4">
      <c r="D1278" s="180"/>
    </row>
    <row r="1279" spans="4:4">
      <c r="D1279" s="180"/>
    </row>
    <row r="1280" spans="4:4">
      <c r="D1280" s="180"/>
    </row>
    <row r="1281" spans="4:4">
      <c r="D1281" s="180"/>
    </row>
    <row r="1282" spans="4:4">
      <c r="D1282" s="180"/>
    </row>
    <row r="1283" spans="4:4">
      <c r="D1283" s="180"/>
    </row>
    <row r="1284" spans="4:4">
      <c r="D1284" s="180"/>
    </row>
    <row r="1285" spans="4:4">
      <c r="D1285" s="180"/>
    </row>
    <row r="1286" spans="4:4">
      <c r="D1286" s="180"/>
    </row>
    <row r="1287" spans="4:4">
      <c r="D1287" s="180"/>
    </row>
    <row r="1288" spans="4:4">
      <c r="D1288" s="180"/>
    </row>
    <row r="1289" spans="4:4">
      <c r="D1289" s="180"/>
    </row>
    <row r="1290" spans="4:4">
      <c r="D1290" s="180"/>
    </row>
    <row r="1291" spans="4:4">
      <c r="D1291" s="180"/>
    </row>
    <row r="1292" spans="4:4">
      <c r="D1292" s="180"/>
    </row>
    <row r="1293" spans="4:4">
      <c r="D1293" s="180"/>
    </row>
    <row r="1294" spans="4:4">
      <c r="D1294" s="180"/>
    </row>
    <row r="1295" spans="4:4">
      <c r="D1295" s="180"/>
    </row>
    <row r="1296" spans="4:4">
      <c r="D1296" s="180"/>
    </row>
    <row r="1297" spans="4:4">
      <c r="D1297" s="180"/>
    </row>
    <row r="1298" spans="4:4">
      <c r="D1298" s="180"/>
    </row>
    <row r="1299" spans="4:4">
      <c r="D1299" s="180"/>
    </row>
    <row r="1300" spans="4:4">
      <c r="D1300" s="180"/>
    </row>
    <row r="1301" spans="4:4">
      <c r="D1301" s="180"/>
    </row>
    <row r="1302" spans="4:4">
      <c r="D1302" s="180"/>
    </row>
    <row r="1303" spans="4:4">
      <c r="D1303" s="180"/>
    </row>
    <row r="1304" spans="4:4">
      <c r="D1304" s="180"/>
    </row>
    <row r="1305" spans="4:4">
      <c r="D1305" s="180"/>
    </row>
    <row r="1306" spans="4:4">
      <c r="D1306" s="180"/>
    </row>
    <row r="1307" spans="4:4">
      <c r="D1307" s="180"/>
    </row>
    <row r="1308" spans="4:4">
      <c r="D1308" s="180"/>
    </row>
    <row r="1309" spans="4:4">
      <c r="D1309" s="180"/>
    </row>
    <row r="1310" spans="4:4">
      <c r="D1310" s="180"/>
    </row>
    <row r="1311" spans="4:4">
      <c r="D1311" s="180"/>
    </row>
    <row r="1312" spans="4:4">
      <c r="D1312" s="180"/>
    </row>
    <row r="1313" spans="4:4">
      <c r="D1313" s="180"/>
    </row>
    <row r="1314" spans="4:4">
      <c r="D1314" s="180"/>
    </row>
    <row r="1315" spans="4:4">
      <c r="D1315" s="180"/>
    </row>
    <row r="1316" spans="4:4">
      <c r="D1316" s="180"/>
    </row>
    <row r="1317" spans="4:4">
      <c r="D1317" s="180"/>
    </row>
    <row r="1318" spans="4:4">
      <c r="D1318" s="180"/>
    </row>
    <row r="1319" spans="4:4">
      <c r="D1319" s="180"/>
    </row>
    <row r="1320" spans="4:4">
      <c r="D1320" s="180"/>
    </row>
    <row r="1321" spans="4:4">
      <c r="D1321" s="180"/>
    </row>
    <row r="1322" spans="4:4">
      <c r="D1322" s="180"/>
    </row>
    <row r="1323" spans="4:4">
      <c r="D1323" s="180"/>
    </row>
    <row r="1324" spans="4:4">
      <c r="D1324" s="180"/>
    </row>
    <row r="1325" spans="4:4">
      <c r="D1325" s="180"/>
    </row>
    <row r="1326" spans="4:4">
      <c r="D1326" s="180"/>
    </row>
    <row r="1327" spans="4:4">
      <c r="D1327" s="180"/>
    </row>
    <row r="1328" spans="4:4">
      <c r="D1328" s="180"/>
    </row>
    <row r="1329" spans="4:4">
      <c r="D1329" s="180"/>
    </row>
    <row r="1330" spans="4:4">
      <c r="D1330" s="180"/>
    </row>
    <row r="1331" spans="4:4">
      <c r="D1331" s="180"/>
    </row>
    <row r="1332" spans="4:4">
      <c r="D1332" s="180"/>
    </row>
    <row r="1333" spans="4:4">
      <c r="D1333" s="180"/>
    </row>
    <row r="1334" spans="4:4">
      <c r="D1334" s="180"/>
    </row>
    <row r="1335" spans="4:4">
      <c r="D1335" s="180"/>
    </row>
    <row r="1336" spans="4:4">
      <c r="D1336" s="180"/>
    </row>
    <row r="1337" spans="4:4">
      <c r="D1337" s="180"/>
    </row>
    <row r="1338" spans="4:4">
      <c r="D1338" s="180"/>
    </row>
    <row r="1339" spans="4:4">
      <c r="D1339" s="180"/>
    </row>
    <row r="1340" spans="4:4">
      <c r="D1340" s="180"/>
    </row>
    <row r="1341" spans="4:4">
      <c r="D1341" s="180"/>
    </row>
    <row r="1342" spans="4:4">
      <c r="D1342" s="180"/>
    </row>
    <row r="1343" spans="4:4">
      <c r="D1343" s="180"/>
    </row>
    <row r="1344" spans="4:4">
      <c r="D1344" s="180"/>
    </row>
    <row r="1345" spans="4:4">
      <c r="D1345" s="180"/>
    </row>
    <row r="1346" spans="4:4">
      <c r="D1346" s="180"/>
    </row>
    <row r="1347" spans="4:4">
      <c r="D1347" s="180"/>
    </row>
    <row r="1348" spans="4:4">
      <c r="D1348" s="180"/>
    </row>
    <row r="1349" spans="4:4">
      <c r="D1349" s="180"/>
    </row>
    <row r="1350" spans="4:4">
      <c r="D1350" s="180"/>
    </row>
    <row r="1351" spans="4:4">
      <c r="D1351" s="180"/>
    </row>
    <row r="1352" spans="4:4">
      <c r="D1352" s="180"/>
    </row>
    <row r="1353" spans="4:4">
      <c r="D1353" s="180"/>
    </row>
    <row r="1354" spans="4:4">
      <c r="D1354" s="180"/>
    </row>
    <row r="1355" spans="4:4">
      <c r="D1355" s="180"/>
    </row>
    <row r="1356" spans="4:4">
      <c r="D1356" s="180"/>
    </row>
    <row r="1357" spans="4:4">
      <c r="D1357" s="180"/>
    </row>
    <row r="1358" spans="4:4">
      <c r="D1358" s="180"/>
    </row>
    <row r="1359" spans="4:4">
      <c r="D1359" s="180"/>
    </row>
    <row r="1360" spans="4:4">
      <c r="D1360" s="180"/>
    </row>
    <row r="1361" spans="4:4">
      <c r="D1361" s="180"/>
    </row>
    <row r="1362" spans="4:4">
      <c r="D1362" s="180"/>
    </row>
    <row r="1363" spans="4:4">
      <c r="D1363" s="180"/>
    </row>
    <row r="1364" spans="4:4">
      <c r="D1364" s="180"/>
    </row>
    <row r="1365" spans="4:4">
      <c r="D1365" s="180"/>
    </row>
    <row r="1366" spans="4:4">
      <c r="D1366" s="180"/>
    </row>
    <row r="1367" spans="4:4">
      <c r="D1367" s="180"/>
    </row>
    <row r="1368" spans="4:4">
      <c r="D1368" s="180"/>
    </row>
    <row r="1369" spans="4:4">
      <c r="D1369" s="180"/>
    </row>
    <row r="1370" spans="4:4">
      <c r="D1370" s="180"/>
    </row>
    <row r="1371" spans="4:4">
      <c r="D1371" s="180"/>
    </row>
    <row r="1372" spans="4:4">
      <c r="D1372" s="180"/>
    </row>
    <row r="1373" spans="4:4">
      <c r="D1373" s="180"/>
    </row>
    <row r="1374" spans="4:4">
      <c r="D1374" s="180"/>
    </row>
    <row r="1375" spans="4:4">
      <c r="D1375" s="180"/>
    </row>
    <row r="1376" spans="4:4">
      <c r="D1376" s="180"/>
    </row>
    <row r="1377" spans="4:4">
      <c r="D1377" s="180"/>
    </row>
    <row r="1378" spans="4:4">
      <c r="D1378" s="180"/>
    </row>
    <row r="1379" spans="4:4">
      <c r="D1379" s="180"/>
    </row>
    <row r="1380" spans="4:4">
      <c r="D1380" s="180"/>
    </row>
    <row r="1381" spans="4:4">
      <c r="D1381" s="180"/>
    </row>
    <row r="1382" spans="4:4">
      <c r="D1382" s="180"/>
    </row>
    <row r="1383" spans="4:4">
      <c r="D1383" s="180"/>
    </row>
    <row r="1384" spans="4:4">
      <c r="D1384" s="180"/>
    </row>
    <row r="1385" spans="4:4">
      <c r="D1385" s="180"/>
    </row>
    <row r="1386" spans="4:4">
      <c r="D1386" s="180"/>
    </row>
    <row r="1387" spans="4:4">
      <c r="D1387" s="180"/>
    </row>
    <row r="1388" spans="4:4">
      <c r="D1388" s="180"/>
    </row>
    <row r="1389" spans="4:4">
      <c r="D1389" s="180"/>
    </row>
    <row r="1390" spans="4:4">
      <c r="D1390" s="180"/>
    </row>
    <row r="1391" spans="4:4">
      <c r="D1391" s="180"/>
    </row>
    <row r="1392" spans="4:4">
      <c r="D1392" s="180"/>
    </row>
    <row r="1393" spans="4:4">
      <c r="D1393" s="180"/>
    </row>
    <row r="1394" spans="4:4">
      <c r="D1394" s="180"/>
    </row>
    <row r="1395" spans="4:4">
      <c r="D1395" s="180"/>
    </row>
    <row r="1396" spans="4:4">
      <c r="D1396" s="180"/>
    </row>
    <row r="1397" spans="4:4">
      <c r="D1397" s="180"/>
    </row>
    <row r="1398" spans="4:4">
      <c r="D1398" s="180"/>
    </row>
    <row r="1399" spans="4:4">
      <c r="D1399" s="180"/>
    </row>
    <row r="1400" spans="4:4">
      <c r="D1400" s="180"/>
    </row>
    <row r="1401" spans="4:4">
      <c r="D1401" s="180"/>
    </row>
    <row r="1402" spans="4:4">
      <c r="D1402" s="180"/>
    </row>
    <row r="1403" spans="4:4">
      <c r="D1403" s="180"/>
    </row>
    <row r="1404" spans="4:4">
      <c r="D1404" s="180"/>
    </row>
    <row r="1405" spans="4:4">
      <c r="D1405" s="180"/>
    </row>
    <row r="1406" spans="4:4">
      <c r="D1406" s="180"/>
    </row>
    <row r="1407" spans="4:4">
      <c r="D1407" s="180"/>
    </row>
    <row r="1408" spans="4:4">
      <c r="D1408" s="180"/>
    </row>
    <row r="1409" spans="4:4">
      <c r="D1409" s="180"/>
    </row>
    <row r="1410" spans="4:4">
      <c r="D1410" s="180"/>
    </row>
    <row r="1411" spans="4:4">
      <c r="D1411" s="180"/>
    </row>
    <row r="1412" spans="4:4">
      <c r="D1412" s="180"/>
    </row>
    <row r="1413" spans="4:4">
      <c r="D1413" s="180"/>
    </row>
    <row r="1414" spans="4:4">
      <c r="D1414" s="180"/>
    </row>
    <row r="1415" spans="4:4">
      <c r="D1415" s="180"/>
    </row>
    <row r="1416" spans="4:4">
      <c r="D1416" s="180"/>
    </row>
    <row r="1417" spans="4:4">
      <c r="D1417" s="180"/>
    </row>
    <row r="1418" spans="4:4">
      <c r="D1418" s="180"/>
    </row>
    <row r="1419" spans="4:4">
      <c r="D1419" s="180"/>
    </row>
    <row r="1420" spans="4:4">
      <c r="D1420" s="180"/>
    </row>
    <row r="1421" spans="4:4">
      <c r="D1421" s="180"/>
    </row>
    <row r="1422" spans="4:4">
      <c r="D1422" s="180"/>
    </row>
    <row r="1423" spans="4:4">
      <c r="D1423" s="180"/>
    </row>
    <row r="1424" spans="4:4">
      <c r="D1424" s="180"/>
    </row>
    <row r="1425" spans="4:4">
      <c r="D1425" s="180"/>
    </row>
    <row r="1426" spans="4:4">
      <c r="D1426" s="180"/>
    </row>
    <row r="1427" spans="4:4">
      <c r="D1427" s="180"/>
    </row>
    <row r="1428" spans="4:4">
      <c r="D1428" s="180"/>
    </row>
    <row r="1429" spans="4:4">
      <c r="D1429" s="180"/>
    </row>
    <row r="1430" spans="4:4">
      <c r="D1430" s="180"/>
    </row>
    <row r="1431" spans="4:4">
      <c r="D1431" s="180"/>
    </row>
    <row r="1432" spans="4:4">
      <c r="D1432" s="180"/>
    </row>
    <row r="1433" spans="4:4">
      <c r="D1433" s="180"/>
    </row>
    <row r="1434" spans="4:4">
      <c r="D1434" s="180"/>
    </row>
    <row r="1435" spans="4:4">
      <c r="D1435" s="180"/>
    </row>
    <row r="1436" spans="4:4">
      <c r="D1436" s="180"/>
    </row>
    <row r="1437" spans="4:4">
      <c r="D1437" s="180"/>
    </row>
    <row r="1438" spans="4:4">
      <c r="D1438" s="180"/>
    </row>
    <row r="1439" spans="4:4">
      <c r="D1439" s="180"/>
    </row>
    <row r="1440" spans="4:4">
      <c r="D1440" s="180"/>
    </row>
    <row r="1441" spans="4:4">
      <c r="D1441" s="180"/>
    </row>
    <row r="1442" spans="4:4">
      <c r="D1442" s="180"/>
    </row>
    <row r="1443" spans="4:4">
      <c r="D1443" s="180"/>
    </row>
    <row r="1444" spans="4:4">
      <c r="D1444" s="180"/>
    </row>
    <row r="1445" spans="4:4">
      <c r="D1445" s="180"/>
    </row>
    <row r="1446" spans="4:4">
      <c r="D1446" s="180"/>
    </row>
    <row r="1447" spans="4:4">
      <c r="D1447" s="180"/>
    </row>
    <row r="1448" spans="4:4">
      <c r="D1448" s="180"/>
    </row>
    <row r="1449" spans="4:4">
      <c r="D1449" s="180"/>
    </row>
    <row r="1450" spans="4:4">
      <c r="D1450" s="180"/>
    </row>
    <row r="1451" spans="4:4">
      <c r="D1451" s="180"/>
    </row>
    <row r="1452" spans="4:4">
      <c r="D1452" s="180"/>
    </row>
    <row r="1453" spans="4:4">
      <c r="D1453" s="180"/>
    </row>
    <row r="1454" spans="4:4">
      <c r="D1454" s="180"/>
    </row>
    <row r="1455" spans="4:4">
      <c r="D1455" s="180"/>
    </row>
    <row r="1456" spans="4:4">
      <c r="D1456" s="180"/>
    </row>
    <row r="1457" spans="4:4">
      <c r="D1457" s="180"/>
    </row>
    <row r="1458" spans="4:4">
      <c r="D1458" s="180"/>
    </row>
    <row r="1459" spans="4:4">
      <c r="D1459" s="180"/>
    </row>
    <row r="1460" spans="4:4">
      <c r="D1460" s="180"/>
    </row>
    <row r="1461" spans="4:4">
      <c r="D1461" s="180"/>
    </row>
    <row r="1462" spans="4:4">
      <c r="D1462" s="180"/>
    </row>
    <row r="1463" spans="4:4">
      <c r="D1463" s="180"/>
    </row>
    <row r="1464" spans="4:4">
      <c r="D1464" s="180"/>
    </row>
    <row r="1465" spans="4:4">
      <c r="D1465" s="180"/>
    </row>
    <row r="1466" spans="4:4">
      <c r="D1466" s="180"/>
    </row>
    <row r="1467" spans="4:4">
      <c r="D1467" s="180"/>
    </row>
    <row r="1468" spans="4:4">
      <c r="D1468" s="180"/>
    </row>
    <row r="1469" spans="4:4">
      <c r="D1469" s="180"/>
    </row>
    <row r="1470" spans="4:4">
      <c r="D1470" s="180"/>
    </row>
    <row r="1471" spans="4:4">
      <c r="D1471" s="180"/>
    </row>
    <row r="1472" spans="4:4">
      <c r="D1472" s="180"/>
    </row>
    <row r="1473" spans="4:4">
      <c r="D1473" s="180"/>
    </row>
    <row r="1474" spans="4:4">
      <c r="D1474" s="180"/>
    </row>
    <row r="1475" spans="4:4">
      <c r="D1475" s="180"/>
    </row>
    <row r="1476" spans="4:4">
      <c r="D1476" s="180"/>
    </row>
    <row r="1477" spans="4:4">
      <c r="D1477" s="180"/>
    </row>
    <row r="1478" spans="4:4">
      <c r="D1478" s="180"/>
    </row>
    <row r="1479" spans="4:4">
      <c r="D1479" s="180"/>
    </row>
    <row r="1480" spans="4:4">
      <c r="D1480" s="180"/>
    </row>
    <row r="1481" spans="4:4">
      <c r="D1481" s="180"/>
    </row>
    <row r="1482" spans="4:4">
      <c r="D1482" s="180"/>
    </row>
    <row r="1483" spans="4:4">
      <c r="D1483" s="180"/>
    </row>
    <row r="1484" spans="4:4">
      <c r="D1484" s="180"/>
    </row>
    <row r="1485" spans="4:4">
      <c r="D1485" s="180"/>
    </row>
    <row r="1486" spans="4:4">
      <c r="D1486" s="180"/>
    </row>
    <row r="1487" spans="4:4">
      <c r="D1487" s="180"/>
    </row>
    <row r="1488" spans="4:4">
      <c r="D1488" s="180"/>
    </row>
    <row r="1489" spans="4:4">
      <c r="D1489" s="180"/>
    </row>
    <row r="1490" spans="4:4">
      <c r="D1490" s="180"/>
    </row>
    <row r="1491" spans="4:4">
      <c r="D1491" s="180"/>
    </row>
    <row r="1492" spans="4:4">
      <c r="D1492" s="180"/>
    </row>
    <row r="1493" spans="4:4">
      <c r="D1493" s="180"/>
    </row>
    <row r="1494" spans="4:4">
      <c r="D1494" s="180"/>
    </row>
    <row r="1495" spans="4:4">
      <c r="D1495" s="180"/>
    </row>
    <row r="1496" spans="4:4">
      <c r="D1496" s="180"/>
    </row>
    <row r="1497" spans="4:4">
      <c r="D1497" s="180"/>
    </row>
    <row r="1498" spans="4:4">
      <c r="D1498" s="180"/>
    </row>
    <row r="1499" spans="4:4">
      <c r="D1499" s="180"/>
    </row>
    <row r="1500" spans="4:4">
      <c r="D1500" s="180"/>
    </row>
    <row r="1501" spans="4:4">
      <c r="D1501" s="180"/>
    </row>
    <row r="1502" spans="4:4">
      <c r="D1502" s="180"/>
    </row>
    <row r="1503" spans="4:4">
      <c r="D1503" s="180"/>
    </row>
    <row r="1504" spans="4:4">
      <c r="D1504" s="180"/>
    </row>
    <row r="1505" spans="4:4">
      <c r="D1505" s="180"/>
    </row>
    <row r="1506" spans="4:4">
      <c r="D1506" s="180"/>
    </row>
    <row r="1507" spans="4:4">
      <c r="D1507" s="180"/>
    </row>
    <row r="1508" spans="4:4">
      <c r="D1508" s="180"/>
    </row>
    <row r="1509" spans="4:4">
      <c r="D1509" s="180"/>
    </row>
    <row r="1510" spans="4:4">
      <c r="D1510" s="180"/>
    </row>
    <row r="1511" spans="4:4">
      <c r="D1511" s="180"/>
    </row>
    <row r="1512" spans="4:4">
      <c r="D1512" s="180"/>
    </row>
    <row r="1513" spans="4:4">
      <c r="D1513" s="180"/>
    </row>
    <row r="1514" spans="4:4">
      <c r="D1514" s="180"/>
    </row>
    <row r="1515" spans="4:4">
      <c r="D1515" s="180"/>
    </row>
    <row r="1516" spans="4:4">
      <c r="D1516" s="180"/>
    </row>
    <row r="1517" spans="4:4">
      <c r="D1517" s="180"/>
    </row>
    <row r="1518" spans="4:4">
      <c r="D1518" s="180"/>
    </row>
    <row r="1519" spans="4:4">
      <c r="D1519" s="180"/>
    </row>
    <row r="1520" spans="4:4">
      <c r="D1520" s="180"/>
    </row>
    <row r="1521" spans="4:4">
      <c r="D1521" s="180"/>
    </row>
    <row r="1522" spans="4:4">
      <c r="D1522" s="180"/>
    </row>
    <row r="1523" spans="4:4">
      <c r="D1523" s="180"/>
    </row>
    <row r="1524" spans="4:4">
      <c r="D1524" s="180"/>
    </row>
    <row r="1525" spans="4:4">
      <c r="D1525" s="180"/>
    </row>
    <row r="1526" spans="4:4">
      <c r="D1526" s="180"/>
    </row>
    <row r="1527" spans="4:4">
      <c r="D1527" s="180"/>
    </row>
    <row r="1528" spans="4:4">
      <c r="D1528" s="180"/>
    </row>
    <row r="1529" spans="4:4">
      <c r="D1529" s="180"/>
    </row>
    <row r="1530" spans="4:4">
      <c r="D1530" s="180"/>
    </row>
    <row r="1531" spans="4:4">
      <c r="D1531" s="180"/>
    </row>
    <row r="1532" spans="4:4">
      <c r="D1532" s="180"/>
    </row>
    <row r="1533" spans="4:4">
      <c r="D1533" s="180"/>
    </row>
    <row r="1534" spans="4:4">
      <c r="D1534" s="180"/>
    </row>
    <row r="1535" spans="4:4">
      <c r="D1535" s="180"/>
    </row>
    <row r="1536" spans="4:4">
      <c r="D1536" s="180"/>
    </row>
    <row r="1537" spans="4:4">
      <c r="D1537" s="180"/>
    </row>
    <row r="1538" spans="4:4">
      <c r="D1538" s="180"/>
    </row>
    <row r="1539" spans="4:4">
      <c r="D1539" s="180"/>
    </row>
    <row r="1540" spans="4:4">
      <c r="D1540" s="180"/>
    </row>
    <row r="1541" spans="4:4">
      <c r="D1541" s="180"/>
    </row>
    <row r="1542" spans="4:4">
      <c r="D1542" s="180"/>
    </row>
    <row r="1543" spans="4:4">
      <c r="D1543" s="180"/>
    </row>
    <row r="1544" spans="4:4">
      <c r="D1544" s="180"/>
    </row>
    <row r="1545" spans="4:4">
      <c r="D1545" s="180"/>
    </row>
    <row r="1546" spans="4:4">
      <c r="D1546" s="180"/>
    </row>
    <row r="1547" spans="4:4">
      <c r="D1547" s="180"/>
    </row>
    <row r="1548" spans="4:4">
      <c r="D1548" s="180"/>
    </row>
    <row r="1549" spans="4:4">
      <c r="D1549" s="180"/>
    </row>
    <row r="1550" spans="4:4">
      <c r="D1550" s="180"/>
    </row>
    <row r="1551" spans="4:4">
      <c r="D1551" s="180"/>
    </row>
    <row r="1552" spans="4:4">
      <c r="D1552" s="180"/>
    </row>
    <row r="1553" spans="4:4">
      <c r="D1553" s="180"/>
    </row>
    <row r="1554" spans="4:4">
      <c r="D1554" s="180"/>
    </row>
    <row r="1555" spans="4:4">
      <c r="D1555" s="180"/>
    </row>
    <row r="1556" spans="4:4">
      <c r="D1556" s="180"/>
    </row>
    <row r="1557" spans="4:4">
      <c r="D1557" s="180"/>
    </row>
    <row r="1558" spans="4:4">
      <c r="D1558" s="180"/>
    </row>
    <row r="1559" spans="4:4">
      <c r="D1559" s="180"/>
    </row>
    <row r="1560" spans="4:4">
      <c r="D1560" s="180"/>
    </row>
    <row r="1561" spans="4:4">
      <c r="D1561" s="180"/>
    </row>
    <row r="1562" spans="4:4">
      <c r="D1562" s="180"/>
    </row>
    <row r="1563" spans="4:4">
      <c r="D1563" s="180"/>
    </row>
    <row r="1564" spans="4:4">
      <c r="D1564" s="180"/>
    </row>
    <row r="1565" spans="4:4">
      <c r="D1565" s="180"/>
    </row>
    <row r="1566" spans="4:4">
      <c r="D1566" s="180"/>
    </row>
    <row r="1567" spans="4:4">
      <c r="D1567" s="180"/>
    </row>
    <row r="1568" spans="4:4">
      <c r="D1568" s="180"/>
    </row>
    <row r="1569" spans="4:4">
      <c r="D1569" s="180"/>
    </row>
    <row r="1570" spans="4:4">
      <c r="D1570" s="180"/>
    </row>
    <row r="1571" spans="4:4">
      <c r="D1571" s="180"/>
    </row>
    <row r="1572" spans="4:4">
      <c r="D1572" s="180"/>
    </row>
    <row r="1573" spans="4:4">
      <c r="D1573" s="180"/>
    </row>
    <row r="1574" spans="4:4">
      <c r="D1574" s="180"/>
    </row>
    <row r="1575" spans="4:4">
      <c r="D1575" s="180"/>
    </row>
    <row r="1576" spans="4:4">
      <c r="D1576" s="180"/>
    </row>
    <row r="1577" spans="4:4">
      <c r="D1577" s="180"/>
    </row>
    <row r="1578" spans="4:4">
      <c r="D1578" s="180"/>
    </row>
    <row r="1579" spans="4:4">
      <c r="D1579" s="180"/>
    </row>
    <row r="1580" spans="4:4">
      <c r="D1580" s="180"/>
    </row>
    <row r="1581" spans="4:4">
      <c r="D1581" s="180"/>
    </row>
    <row r="1582" spans="4:4">
      <c r="D1582" s="180"/>
    </row>
    <row r="1583" spans="4:4">
      <c r="D1583" s="180"/>
    </row>
    <row r="1584" spans="4:4">
      <c r="D1584" s="180"/>
    </row>
    <row r="1585" spans="4:4">
      <c r="D1585" s="180"/>
    </row>
    <row r="1586" spans="4:4">
      <c r="D1586" s="180"/>
    </row>
    <row r="1587" spans="4:4">
      <c r="D1587" s="180"/>
    </row>
    <row r="1588" spans="4:4">
      <c r="D1588" s="180"/>
    </row>
    <row r="1589" spans="4:4">
      <c r="D1589" s="180"/>
    </row>
    <row r="1590" spans="4:4">
      <c r="D1590" s="180"/>
    </row>
    <row r="1591" spans="4:4">
      <c r="D1591" s="180"/>
    </row>
    <row r="1592" spans="4:4">
      <c r="D1592" s="180"/>
    </row>
    <row r="1593" spans="4:4">
      <c r="D1593" s="180"/>
    </row>
    <row r="1594" spans="4:4">
      <c r="D1594" s="180"/>
    </row>
    <row r="1595" spans="4:4">
      <c r="D1595" s="180"/>
    </row>
    <row r="1596" spans="4:4">
      <c r="D1596" s="180"/>
    </row>
    <row r="1597" spans="4:4">
      <c r="D1597" s="180"/>
    </row>
    <row r="1598" spans="4:4">
      <c r="D1598" s="180"/>
    </row>
    <row r="1599" spans="4:4">
      <c r="D1599" s="180"/>
    </row>
    <row r="1600" spans="4:4">
      <c r="D1600" s="180"/>
    </row>
    <row r="1601" spans="4:4">
      <c r="D1601" s="180"/>
    </row>
    <row r="1602" spans="4:4">
      <c r="D1602" s="180"/>
    </row>
    <row r="1603" spans="4:4">
      <c r="D1603" s="180"/>
    </row>
    <row r="1604" spans="4:4">
      <c r="D1604" s="180"/>
    </row>
    <row r="1605" spans="4:4">
      <c r="D1605" s="180"/>
    </row>
    <row r="1606" spans="4:4">
      <c r="D1606" s="180"/>
    </row>
    <row r="1607" spans="4:4">
      <c r="D1607" s="180"/>
    </row>
    <row r="1608" spans="4:4">
      <c r="D1608" s="180"/>
    </row>
    <row r="1609" spans="4:4">
      <c r="D1609" s="180"/>
    </row>
    <row r="1610" spans="4:4">
      <c r="D1610" s="180"/>
    </row>
    <row r="1611" spans="4:4">
      <c r="D1611" s="180"/>
    </row>
    <row r="1612" spans="4:4">
      <c r="D1612" s="180"/>
    </row>
    <row r="1613" spans="4:4">
      <c r="D1613" s="180"/>
    </row>
    <row r="1614" spans="4:4">
      <c r="D1614" s="180"/>
    </row>
    <row r="1615" spans="4:4">
      <c r="D1615" s="180"/>
    </row>
    <row r="1616" spans="4:4">
      <c r="D1616" s="180"/>
    </row>
    <row r="1617" spans="4:4">
      <c r="D1617" s="180"/>
    </row>
    <row r="1618" spans="4:4">
      <c r="D1618" s="180"/>
    </row>
    <row r="1619" spans="4:4">
      <c r="D1619" s="180"/>
    </row>
    <row r="1620" spans="4:4">
      <c r="D1620" s="180"/>
    </row>
    <row r="1621" spans="4:4">
      <c r="D1621" s="180"/>
    </row>
    <row r="1622" spans="4:4">
      <c r="D1622" s="180"/>
    </row>
    <row r="1623" spans="4:4">
      <c r="D1623" s="180"/>
    </row>
    <row r="1624" spans="4:4">
      <c r="D1624" s="180"/>
    </row>
    <row r="1625" spans="4:4">
      <c r="D1625" s="180"/>
    </row>
    <row r="1626" spans="4:4">
      <c r="D1626" s="180"/>
    </row>
    <row r="1627" spans="4:4">
      <c r="D1627" s="180"/>
    </row>
    <row r="1628" spans="4:4">
      <c r="D1628" s="180"/>
    </row>
    <row r="1629" spans="4:4">
      <c r="D1629" s="180"/>
    </row>
    <row r="1630" spans="4:4">
      <c r="D1630" s="180"/>
    </row>
    <row r="1631" spans="4:4">
      <c r="D1631" s="180"/>
    </row>
    <row r="1632" spans="4:4">
      <c r="D1632" s="180"/>
    </row>
    <row r="1633" spans="4:4">
      <c r="D1633" s="180"/>
    </row>
    <row r="1634" spans="4:4">
      <c r="D1634" s="180"/>
    </row>
    <row r="1635" spans="4:4">
      <c r="D1635" s="180"/>
    </row>
    <row r="1636" spans="4:4">
      <c r="D1636" s="180"/>
    </row>
    <row r="1637" spans="4:4">
      <c r="D1637" s="180"/>
    </row>
    <row r="1638" spans="4:4">
      <c r="D1638" s="180"/>
    </row>
    <row r="1639" spans="4:4">
      <c r="D1639" s="180"/>
    </row>
    <row r="1640" spans="4:4">
      <c r="D1640" s="180"/>
    </row>
    <row r="1641" spans="4:4">
      <c r="D1641" s="180"/>
    </row>
    <row r="1642" spans="4:4">
      <c r="D1642" s="180"/>
    </row>
    <row r="1643" spans="4:4">
      <c r="D1643" s="180"/>
    </row>
    <row r="1644" spans="4:4">
      <c r="D1644" s="180"/>
    </row>
    <row r="1645" spans="4:4">
      <c r="D1645" s="180"/>
    </row>
    <row r="1646" spans="4:4">
      <c r="D1646" s="180"/>
    </row>
    <row r="1647" spans="4:4">
      <c r="D1647" s="180"/>
    </row>
    <row r="1648" spans="4:4">
      <c r="D1648" s="180"/>
    </row>
    <row r="1649" spans="4:4">
      <c r="D1649" s="180"/>
    </row>
    <row r="1650" spans="4:4">
      <c r="D1650" s="180"/>
    </row>
    <row r="1651" spans="4:4">
      <c r="D1651" s="180"/>
    </row>
    <row r="1652" spans="4:4">
      <c r="D1652" s="180"/>
    </row>
    <row r="1653" spans="4:4">
      <c r="D1653" s="180"/>
    </row>
    <row r="1654" spans="4:4">
      <c r="D1654" s="180"/>
    </row>
    <row r="1655" spans="4:4">
      <c r="D1655" s="180"/>
    </row>
    <row r="1656" spans="4:4">
      <c r="D1656" s="180"/>
    </row>
    <row r="1657" spans="4:4">
      <c r="D1657" s="180"/>
    </row>
    <row r="1658" spans="4:4">
      <c r="D1658" s="180"/>
    </row>
    <row r="1659" spans="4:4">
      <c r="D1659" s="180"/>
    </row>
    <row r="1660" spans="4:4">
      <c r="D1660" s="180"/>
    </row>
    <row r="1661" spans="4:4">
      <c r="D1661" s="180"/>
    </row>
    <row r="1662" spans="4:4">
      <c r="D1662" s="180"/>
    </row>
    <row r="1663" spans="4:4">
      <c r="D1663" s="180"/>
    </row>
    <row r="1664" spans="4:4">
      <c r="D1664" s="180"/>
    </row>
    <row r="1665" spans="4:4">
      <c r="D1665" s="180"/>
    </row>
    <row r="1666" spans="4:4">
      <c r="D1666" s="180"/>
    </row>
    <row r="1667" spans="4:4">
      <c r="D1667" s="180"/>
    </row>
    <row r="1668" spans="4:4">
      <c r="D1668" s="180"/>
    </row>
    <row r="1669" spans="4:4">
      <c r="D1669" s="180"/>
    </row>
    <row r="1670" spans="4:4">
      <c r="D1670" s="180"/>
    </row>
    <row r="1671" spans="4:4">
      <c r="D1671" s="180"/>
    </row>
    <row r="1672" spans="4:4">
      <c r="D1672" s="180"/>
    </row>
    <row r="1673" spans="4:4">
      <c r="D1673" s="180"/>
    </row>
    <row r="1674" spans="4:4">
      <c r="D1674" s="180"/>
    </row>
    <row r="1675" spans="4:4">
      <c r="D1675" s="180"/>
    </row>
    <row r="1676" spans="4:4">
      <c r="D1676" s="180"/>
    </row>
    <row r="1677" spans="4:4">
      <c r="D1677" s="180"/>
    </row>
    <row r="1678" spans="4:4">
      <c r="D1678" s="180"/>
    </row>
    <row r="1679" spans="4:4">
      <c r="D1679" s="180"/>
    </row>
    <row r="1680" spans="4:4">
      <c r="D1680" s="180"/>
    </row>
    <row r="1681" spans="4:4">
      <c r="D1681" s="180"/>
    </row>
    <row r="1682" spans="4:4">
      <c r="D1682" s="180"/>
    </row>
    <row r="1683" spans="4:4">
      <c r="D1683" s="180"/>
    </row>
    <row r="1684" spans="4:4">
      <c r="D1684" s="180"/>
    </row>
    <row r="1685" spans="4:4">
      <c r="D1685" s="180"/>
    </row>
    <row r="1686" spans="4:4">
      <c r="D1686" s="180"/>
    </row>
    <row r="1687" spans="4:4">
      <c r="D1687" s="180"/>
    </row>
    <row r="1688" spans="4:4">
      <c r="D1688" s="180"/>
    </row>
    <row r="1689" spans="4:4">
      <c r="D1689" s="180"/>
    </row>
    <row r="1690" spans="4:4">
      <c r="D1690" s="180"/>
    </row>
    <row r="1691" spans="4:4">
      <c r="D1691" s="180"/>
    </row>
    <row r="1692" spans="4:4">
      <c r="D1692" s="180"/>
    </row>
    <row r="1693" spans="4:4">
      <c r="D1693" s="180"/>
    </row>
    <row r="1694" spans="4:4">
      <c r="D1694" s="180"/>
    </row>
    <row r="1695" spans="4:4">
      <c r="D1695" s="180"/>
    </row>
    <row r="1696" spans="4:4">
      <c r="D1696" s="180"/>
    </row>
    <row r="1697" spans="4:4">
      <c r="D1697" s="180"/>
    </row>
    <row r="1698" spans="4:4">
      <c r="D1698" s="180"/>
    </row>
    <row r="1699" spans="4:4">
      <c r="D1699" s="180"/>
    </row>
    <row r="1700" spans="4:4">
      <c r="D1700" s="180"/>
    </row>
    <row r="1701" spans="4:4">
      <c r="D1701" s="180"/>
    </row>
    <row r="1702" spans="4:4">
      <c r="D1702" s="180"/>
    </row>
    <row r="1703" spans="4:4">
      <c r="D1703" s="180"/>
    </row>
    <row r="1704" spans="4:4">
      <c r="D1704" s="180"/>
    </row>
    <row r="1705" spans="4:4">
      <c r="D1705" s="180"/>
    </row>
    <row r="1706" spans="4:4">
      <c r="D1706" s="180"/>
    </row>
    <row r="1707" spans="4:4">
      <c r="D1707" s="180"/>
    </row>
    <row r="1708" spans="4:4">
      <c r="D1708" s="180"/>
    </row>
    <row r="1709" spans="4:4">
      <c r="D1709" s="180"/>
    </row>
    <row r="1710" spans="4:4">
      <c r="D1710" s="180"/>
    </row>
    <row r="1711" spans="4:4">
      <c r="D1711" s="180"/>
    </row>
    <row r="1712" spans="4:4">
      <c r="D1712" s="180"/>
    </row>
    <row r="1713" spans="4:4">
      <c r="D1713" s="180"/>
    </row>
    <row r="1714" spans="4:4">
      <c r="D1714" s="180"/>
    </row>
    <row r="1715" spans="4:4">
      <c r="D1715" s="180"/>
    </row>
    <row r="1716" spans="4:4">
      <c r="D1716" s="180"/>
    </row>
    <row r="1717" spans="4:4">
      <c r="D1717" s="180"/>
    </row>
    <row r="1718" spans="4:4">
      <c r="D1718" s="180"/>
    </row>
    <row r="1719" spans="4:4">
      <c r="D1719" s="180"/>
    </row>
    <row r="1720" spans="4:4">
      <c r="D1720" s="180"/>
    </row>
    <row r="1721" spans="4:4">
      <c r="D1721" s="180"/>
    </row>
    <row r="1722" spans="4:4">
      <c r="D1722" s="180"/>
    </row>
    <row r="1723" spans="4:4">
      <c r="D1723" s="180"/>
    </row>
    <row r="1724" spans="4:4">
      <c r="D1724" s="180"/>
    </row>
    <row r="1725" spans="4:4">
      <c r="D1725" s="180"/>
    </row>
    <row r="1726" spans="4:4">
      <c r="D1726" s="180"/>
    </row>
    <row r="1727" spans="4:4">
      <c r="D1727" s="180"/>
    </row>
    <row r="1728" spans="4:4">
      <c r="D1728" s="180"/>
    </row>
    <row r="1729" spans="4:4">
      <c r="D1729" s="180"/>
    </row>
    <row r="1730" spans="4:4">
      <c r="D1730" s="180"/>
    </row>
    <row r="1731" spans="4:4">
      <c r="D1731" s="180"/>
    </row>
    <row r="1732" spans="4:4">
      <c r="D1732" s="180"/>
    </row>
    <row r="1733" spans="4:4">
      <c r="D1733" s="180"/>
    </row>
    <row r="1734" spans="4:4">
      <c r="D1734" s="180"/>
    </row>
    <row r="1735" spans="4:4">
      <c r="D1735" s="180"/>
    </row>
    <row r="1736" spans="4:4">
      <c r="D1736" s="180"/>
    </row>
    <row r="1737" spans="4:4">
      <c r="D1737" s="180"/>
    </row>
    <row r="1738" spans="4:4">
      <c r="D1738" s="180"/>
    </row>
    <row r="1739" spans="4:4">
      <c r="D1739" s="180"/>
    </row>
    <row r="1740" spans="4:4">
      <c r="D1740" s="180"/>
    </row>
    <row r="1741" spans="4:4">
      <c r="D1741" s="180"/>
    </row>
    <row r="1742" spans="4:4">
      <c r="D1742" s="180"/>
    </row>
    <row r="1743" spans="4:4">
      <c r="D1743" s="180"/>
    </row>
    <row r="1744" spans="4:4">
      <c r="D1744" s="180"/>
    </row>
    <row r="1745" spans="4:4">
      <c r="D1745" s="180"/>
    </row>
    <row r="1746" spans="4:4">
      <c r="D1746" s="180"/>
    </row>
    <row r="1747" spans="4:4">
      <c r="D1747" s="180"/>
    </row>
    <row r="1748" spans="4:4">
      <c r="D1748" s="180"/>
    </row>
    <row r="1749" spans="4:4">
      <c r="D1749" s="180"/>
    </row>
    <row r="1750" spans="4:4">
      <c r="D1750" s="180"/>
    </row>
    <row r="1751" spans="4:4">
      <c r="D1751" s="180"/>
    </row>
    <row r="1752" spans="4:4">
      <c r="D1752" s="180"/>
    </row>
    <row r="1753" spans="4:4">
      <c r="D1753" s="180"/>
    </row>
    <row r="1754" spans="4:4">
      <c r="D1754" s="180"/>
    </row>
    <row r="1755" spans="4:4">
      <c r="D1755" s="180"/>
    </row>
    <row r="1756" spans="4:4">
      <c r="D1756" s="180"/>
    </row>
    <row r="1757" spans="4:4">
      <c r="D1757" s="180"/>
    </row>
    <row r="1758" spans="4:4">
      <c r="D1758" s="180"/>
    </row>
    <row r="1759" spans="4:4">
      <c r="D1759" s="180"/>
    </row>
    <row r="1760" spans="4:4">
      <c r="D1760" s="180"/>
    </row>
    <row r="1761" spans="4:4">
      <c r="D1761" s="180"/>
    </row>
    <row r="1762" spans="4:4">
      <c r="D1762" s="180"/>
    </row>
    <row r="1763" spans="4:4">
      <c r="D1763" s="180"/>
    </row>
    <row r="1764" spans="4:4">
      <c r="D1764" s="180"/>
    </row>
    <row r="1765" spans="4:4">
      <c r="D1765" s="180"/>
    </row>
    <row r="1766" spans="4:4">
      <c r="D1766" s="180"/>
    </row>
    <row r="1767" spans="4:4">
      <c r="D1767" s="180"/>
    </row>
    <row r="1768" spans="4:4">
      <c r="D1768" s="180"/>
    </row>
    <row r="1769" spans="4:4">
      <c r="D1769" s="180"/>
    </row>
    <row r="1770" spans="4:4">
      <c r="D1770" s="180"/>
    </row>
    <row r="1771" spans="4:4">
      <c r="D1771" s="180"/>
    </row>
    <row r="1772" spans="4:4">
      <c r="D1772" s="180"/>
    </row>
    <row r="1773" spans="4:4">
      <c r="D1773" s="180"/>
    </row>
    <row r="1774" spans="4:4">
      <c r="D1774" s="180"/>
    </row>
    <row r="1775" spans="4:4">
      <c r="D1775" s="180"/>
    </row>
    <row r="1776" spans="4:4">
      <c r="D1776" s="180"/>
    </row>
    <row r="1777" spans="4:4">
      <c r="D1777" s="180"/>
    </row>
    <row r="1778" spans="4:4">
      <c r="D1778" s="180"/>
    </row>
    <row r="1779" spans="4:4">
      <c r="D1779" s="180"/>
    </row>
    <row r="1780" spans="4:4">
      <c r="D1780" s="180"/>
    </row>
    <row r="1781" spans="4:4">
      <c r="D1781" s="180"/>
    </row>
    <row r="1782" spans="4:4">
      <c r="D1782" s="180"/>
    </row>
    <row r="1783" spans="4:4">
      <c r="D1783" s="180"/>
    </row>
    <row r="1784" spans="4:4">
      <c r="D1784" s="180"/>
    </row>
    <row r="1785" spans="4:4">
      <c r="D1785" s="180"/>
    </row>
    <row r="1786" spans="4:4">
      <c r="D1786" s="180"/>
    </row>
    <row r="1787" spans="4:4">
      <c r="D1787" s="180"/>
    </row>
    <row r="1788" spans="4:4">
      <c r="D1788" s="180"/>
    </row>
    <row r="1789" spans="4:4">
      <c r="D1789" s="180"/>
    </row>
    <row r="1790" spans="4:4">
      <c r="D1790" s="180"/>
    </row>
    <row r="1791" spans="4:4">
      <c r="D1791" s="180"/>
    </row>
    <row r="1792" spans="4:4">
      <c r="D1792" s="180"/>
    </row>
    <row r="1793" spans="4:4">
      <c r="D1793" s="180"/>
    </row>
    <row r="1794" spans="4:4">
      <c r="D1794" s="180"/>
    </row>
    <row r="1795" spans="4:4">
      <c r="D1795" s="180"/>
    </row>
    <row r="1796" spans="4:4">
      <c r="D1796" s="180"/>
    </row>
    <row r="1797" spans="4:4">
      <c r="D1797" s="180"/>
    </row>
    <row r="1798" spans="4:4">
      <c r="D1798" s="180"/>
    </row>
    <row r="1799" spans="4:4">
      <c r="D1799" s="180"/>
    </row>
    <row r="1800" spans="4:4">
      <c r="D1800" s="180"/>
    </row>
    <row r="1801" spans="4:4">
      <c r="D1801" s="180"/>
    </row>
    <row r="1802" spans="4:4">
      <c r="D1802" s="180"/>
    </row>
    <row r="1803" spans="4:4">
      <c r="D1803" s="180"/>
    </row>
    <row r="1804" spans="4:4">
      <c r="D1804" s="180"/>
    </row>
    <row r="1805" spans="4:4">
      <c r="D1805" s="180"/>
    </row>
    <row r="1806" spans="4:4">
      <c r="D1806" s="180"/>
    </row>
    <row r="1807" spans="4:4">
      <c r="D1807" s="180"/>
    </row>
    <row r="1808" spans="4:4">
      <c r="D1808" s="180"/>
    </row>
    <row r="1809" spans="4:4">
      <c r="D1809" s="180"/>
    </row>
    <row r="1810" spans="4:4">
      <c r="D1810" s="180"/>
    </row>
    <row r="1811" spans="4:4">
      <c r="D1811" s="180"/>
    </row>
    <row r="1812" spans="4:4">
      <c r="D1812" s="180"/>
    </row>
    <row r="1813" spans="4:4">
      <c r="D1813" s="180"/>
    </row>
    <row r="1814" spans="4:4">
      <c r="D1814" s="180"/>
    </row>
    <row r="1815" spans="4:4">
      <c r="D1815" s="180"/>
    </row>
    <row r="1816" spans="4:4">
      <c r="D1816" s="180"/>
    </row>
    <row r="1817" spans="4:4">
      <c r="D1817" s="180"/>
    </row>
    <row r="1818" spans="4:4">
      <c r="D1818" s="180"/>
    </row>
    <row r="1819" spans="4:4">
      <c r="D1819" s="180"/>
    </row>
    <row r="1820" spans="4:4">
      <c r="D1820" s="180"/>
    </row>
    <row r="1821" spans="4:4">
      <c r="D1821" s="180"/>
    </row>
    <row r="1822" spans="4:4">
      <c r="D1822" s="180"/>
    </row>
    <row r="1823" spans="4:4">
      <c r="D1823" s="180"/>
    </row>
    <row r="1824" spans="4:4">
      <c r="D1824" s="180"/>
    </row>
    <row r="1825" spans="4:4">
      <c r="D1825" s="180"/>
    </row>
    <row r="1826" spans="4:4">
      <c r="D1826" s="180"/>
    </row>
    <row r="1827" spans="4:4">
      <c r="D1827" s="180"/>
    </row>
    <row r="1828" spans="4:4">
      <c r="D1828" s="180"/>
    </row>
    <row r="1829" spans="4:4">
      <c r="D1829" s="180"/>
    </row>
    <row r="1830" spans="4:4">
      <c r="D1830" s="180"/>
    </row>
    <row r="1831" spans="4:4">
      <c r="D1831" s="180"/>
    </row>
    <row r="1832" spans="4:4">
      <c r="D1832" s="180"/>
    </row>
    <row r="1833" spans="4:4">
      <c r="D1833" s="180"/>
    </row>
    <row r="1834" spans="4:4">
      <c r="D1834" s="180"/>
    </row>
    <row r="1835" spans="4:4">
      <c r="D1835" s="180"/>
    </row>
    <row r="1836" spans="4:4">
      <c r="D1836" s="180"/>
    </row>
    <row r="1837" spans="4:4">
      <c r="D1837" s="180"/>
    </row>
    <row r="1838" spans="4:4">
      <c r="D1838" s="180"/>
    </row>
    <row r="1839" spans="4:4">
      <c r="D1839" s="180"/>
    </row>
    <row r="1840" spans="4:4">
      <c r="D1840" s="180"/>
    </row>
    <row r="1841" spans="4:4">
      <c r="D1841" s="180"/>
    </row>
    <row r="1842" spans="4:4">
      <c r="D1842" s="180"/>
    </row>
    <row r="1843" spans="4:4">
      <c r="D1843" s="180"/>
    </row>
    <row r="1844" spans="4:4">
      <c r="D1844" s="180"/>
    </row>
    <row r="1845" spans="4:4">
      <c r="D1845" s="180"/>
    </row>
    <row r="1846" spans="4:4">
      <c r="D1846" s="180"/>
    </row>
    <row r="1847" spans="4:4">
      <c r="D1847" s="180"/>
    </row>
    <row r="1848" spans="4:4">
      <c r="D1848" s="180"/>
    </row>
    <row r="1849" spans="4:4">
      <c r="D1849" s="180"/>
    </row>
    <row r="1850" spans="4:4">
      <c r="D1850" s="180"/>
    </row>
    <row r="1851" spans="4:4">
      <c r="D1851" s="180"/>
    </row>
    <row r="1852" spans="4:4">
      <c r="D1852" s="180"/>
    </row>
    <row r="1853" spans="4:4">
      <c r="D1853" s="180"/>
    </row>
    <row r="1854" spans="4:4">
      <c r="D1854" s="180"/>
    </row>
    <row r="1855" spans="4:4">
      <c r="D1855" s="180"/>
    </row>
    <row r="1856" spans="4:4">
      <c r="D1856" s="180"/>
    </row>
    <row r="1857" spans="4:4">
      <c r="D1857" s="180"/>
    </row>
    <row r="1858" spans="4:4">
      <c r="D1858" s="180"/>
    </row>
    <row r="1859" spans="4:4">
      <c r="D1859" s="180"/>
    </row>
    <row r="1860" spans="4:4">
      <c r="D1860" s="180"/>
    </row>
    <row r="1861" spans="4:4">
      <c r="D1861" s="180"/>
    </row>
    <row r="1862" spans="4:4">
      <c r="D1862" s="180"/>
    </row>
    <row r="1863" spans="4:4">
      <c r="D1863" s="180"/>
    </row>
    <row r="1864" spans="4:4">
      <c r="D1864" s="180"/>
    </row>
    <row r="1865" spans="4:4">
      <c r="D1865" s="180"/>
    </row>
    <row r="1866" spans="4:4">
      <c r="D1866" s="180"/>
    </row>
    <row r="1867" spans="4:4">
      <c r="D1867" s="180"/>
    </row>
    <row r="1868" spans="4:4">
      <c r="D1868" s="180"/>
    </row>
    <row r="1869" spans="4:4">
      <c r="D1869" s="180"/>
    </row>
    <row r="1870" spans="4:4">
      <c r="D1870" s="180"/>
    </row>
    <row r="1871" spans="4:4">
      <c r="D1871" s="180"/>
    </row>
    <row r="1872" spans="4:4">
      <c r="D1872" s="180"/>
    </row>
    <row r="1873" spans="4:4">
      <c r="D1873" s="180"/>
    </row>
    <row r="1874" spans="4:4">
      <c r="D1874" s="180"/>
    </row>
    <row r="1875" spans="4:4">
      <c r="D1875" s="180"/>
    </row>
    <row r="1876" spans="4:4">
      <c r="D1876" s="180"/>
    </row>
    <row r="1877" spans="4:4">
      <c r="D1877" s="180"/>
    </row>
    <row r="1878" spans="4:4">
      <c r="D1878" s="180"/>
    </row>
    <row r="1879" spans="4:4">
      <c r="D1879" s="180"/>
    </row>
    <row r="1880" spans="4:4">
      <c r="D1880" s="180"/>
    </row>
    <row r="1881" spans="4:4">
      <c r="D1881" s="180"/>
    </row>
    <row r="1882" spans="4:4">
      <c r="D1882" s="180"/>
    </row>
    <row r="1883" spans="4:4">
      <c r="D1883" s="180"/>
    </row>
    <row r="1884" spans="4:4">
      <c r="D1884" s="180"/>
    </row>
    <row r="1885" spans="4:4">
      <c r="D1885" s="180"/>
    </row>
    <row r="1886" spans="4:4">
      <c r="D1886" s="180"/>
    </row>
    <row r="1887" spans="4:4">
      <c r="D1887" s="180"/>
    </row>
    <row r="1888" spans="4:4">
      <c r="D1888" s="180"/>
    </row>
    <row r="1889" spans="4:4">
      <c r="D1889" s="180"/>
    </row>
    <row r="1890" spans="4:4">
      <c r="D1890" s="180"/>
    </row>
    <row r="1891" spans="4:4">
      <c r="D1891" s="180"/>
    </row>
    <row r="1892" spans="4:4">
      <c r="D1892" s="180"/>
    </row>
    <row r="1893" spans="4:4">
      <c r="D1893" s="180"/>
    </row>
    <row r="1894" spans="4:4">
      <c r="D1894" s="180"/>
    </row>
    <row r="1895" spans="4:4">
      <c r="D1895" s="180"/>
    </row>
    <row r="1896" spans="4:4">
      <c r="D1896" s="180"/>
    </row>
    <row r="1897" spans="4:4">
      <c r="D1897" s="180"/>
    </row>
    <row r="1898" spans="4:4">
      <c r="D1898" s="180"/>
    </row>
    <row r="1899" spans="4:4">
      <c r="D1899" s="180"/>
    </row>
    <row r="1900" spans="4:4">
      <c r="D1900" s="180"/>
    </row>
    <row r="1901" spans="4:4">
      <c r="D1901" s="180"/>
    </row>
    <row r="1902" spans="4:4">
      <c r="D1902" s="180"/>
    </row>
    <row r="1903" spans="4:4">
      <c r="D1903" s="180"/>
    </row>
    <row r="1904" spans="4:4">
      <c r="D1904" s="180"/>
    </row>
    <row r="1905" spans="4:4">
      <c r="D1905" s="180"/>
    </row>
    <row r="1906" spans="4:4">
      <c r="D1906" s="180"/>
    </row>
    <row r="1907" spans="4:4">
      <c r="D1907" s="180"/>
    </row>
    <row r="1908" spans="4:4">
      <c r="D1908" s="180"/>
    </row>
    <row r="1909" spans="4:4">
      <c r="D1909" s="180"/>
    </row>
    <row r="1910" spans="4:4">
      <c r="D1910" s="180"/>
    </row>
    <row r="1911" spans="4:4">
      <c r="D1911" s="180"/>
    </row>
    <row r="1912" spans="4:4">
      <c r="D1912" s="180"/>
    </row>
    <row r="1913" spans="4:4">
      <c r="D1913" s="180"/>
    </row>
    <row r="1914" spans="4:4">
      <c r="D1914" s="180"/>
    </row>
    <row r="1915" spans="4:4">
      <c r="D1915" s="180"/>
    </row>
    <row r="1916" spans="4:4">
      <c r="D1916" s="180"/>
    </row>
    <row r="1917" spans="4:4">
      <c r="D1917" s="180"/>
    </row>
    <row r="1918" spans="4:4">
      <c r="D1918" s="180"/>
    </row>
    <row r="1919" spans="4:4">
      <c r="D1919" s="180"/>
    </row>
    <row r="1920" spans="4:4">
      <c r="D1920" s="180"/>
    </row>
    <row r="1921" spans="4:4">
      <c r="D1921" s="180"/>
    </row>
    <row r="1922" spans="4:4">
      <c r="D1922" s="180"/>
    </row>
    <row r="1923" spans="4:4">
      <c r="D1923" s="180"/>
    </row>
    <row r="1924" spans="4:4">
      <c r="D1924" s="180"/>
    </row>
    <row r="1925" spans="4:4">
      <c r="D1925" s="180"/>
    </row>
    <row r="1926" spans="4:4">
      <c r="D1926" s="180"/>
    </row>
    <row r="1927" spans="4:4">
      <c r="D1927" s="180"/>
    </row>
    <row r="1928" spans="4:4">
      <c r="D1928" s="180"/>
    </row>
    <row r="1929" spans="4:4">
      <c r="D1929" s="180"/>
    </row>
    <row r="1930" spans="4:4">
      <c r="D1930" s="180"/>
    </row>
    <row r="1931" spans="4:4">
      <c r="D1931" s="180"/>
    </row>
    <row r="1932" spans="4:4">
      <c r="D1932" s="180"/>
    </row>
    <row r="1933" spans="4:4">
      <c r="D1933" s="180"/>
    </row>
    <row r="1934" spans="4:4">
      <c r="D1934" s="180"/>
    </row>
    <row r="1935" spans="4:4">
      <c r="D1935" s="180"/>
    </row>
    <row r="1936" spans="4:4">
      <c r="D1936" s="180"/>
    </row>
    <row r="1937" spans="4:4">
      <c r="D1937" s="180"/>
    </row>
    <row r="1938" spans="4:4">
      <c r="D1938" s="180"/>
    </row>
    <row r="1939" spans="4:4">
      <c r="D1939" s="180"/>
    </row>
    <row r="1940" spans="4:4">
      <c r="D1940" s="180"/>
    </row>
    <row r="1941" spans="4:4">
      <c r="D1941" s="180"/>
    </row>
    <row r="1942" spans="4:4">
      <c r="D1942" s="180"/>
    </row>
    <row r="1943" spans="4:4">
      <c r="D1943" s="180"/>
    </row>
    <row r="1944" spans="4:4">
      <c r="D1944" s="180"/>
    </row>
    <row r="1945" spans="4:4">
      <c r="D1945" s="180"/>
    </row>
    <row r="1946" spans="4:4">
      <c r="D1946" s="180"/>
    </row>
    <row r="1947" spans="4:4">
      <c r="D1947" s="180"/>
    </row>
    <row r="1948" spans="4:4">
      <c r="D1948" s="180"/>
    </row>
    <row r="1949" spans="4:4">
      <c r="D1949" s="180"/>
    </row>
    <row r="1950" spans="4:4">
      <c r="D1950" s="180"/>
    </row>
    <row r="1951" spans="4:4">
      <c r="D1951" s="180"/>
    </row>
    <row r="1952" spans="4:4">
      <c r="D1952" s="180"/>
    </row>
    <row r="1953" spans="4:4">
      <c r="D1953" s="180"/>
    </row>
    <row r="1954" spans="4:4">
      <c r="D1954" s="180"/>
    </row>
    <row r="1955" spans="4:4">
      <c r="D1955" s="180"/>
    </row>
    <row r="1956" spans="4:4">
      <c r="D1956" s="180"/>
    </row>
    <row r="1957" spans="4:4">
      <c r="D1957" s="180"/>
    </row>
    <row r="1958" spans="4:4">
      <c r="D1958" s="180"/>
    </row>
    <row r="1959" spans="4:4">
      <c r="D1959" s="180"/>
    </row>
    <row r="1960" spans="4:4">
      <c r="D1960" s="180"/>
    </row>
    <row r="1961" spans="4:4">
      <c r="D1961" s="180"/>
    </row>
    <row r="1962" spans="4:4">
      <c r="D1962" s="180"/>
    </row>
    <row r="1963" spans="4:4">
      <c r="D1963" s="180"/>
    </row>
    <row r="1964" spans="4:4">
      <c r="D1964" s="180"/>
    </row>
    <row r="1965" spans="4:4">
      <c r="D1965" s="180"/>
    </row>
    <row r="1966" spans="4:4">
      <c r="D1966" s="180"/>
    </row>
    <row r="1967" spans="4:4">
      <c r="D1967" s="180"/>
    </row>
    <row r="1968" spans="4:4">
      <c r="D1968" s="180"/>
    </row>
    <row r="1969" spans="4:4">
      <c r="D1969" s="180"/>
    </row>
    <row r="1970" spans="4:4">
      <c r="D1970" s="180"/>
    </row>
    <row r="1971" spans="4:4">
      <c r="D1971" s="180"/>
    </row>
    <row r="1972" spans="4:4">
      <c r="D1972" s="180"/>
    </row>
    <row r="1973" spans="4:4">
      <c r="D1973" s="180"/>
    </row>
    <row r="1974" spans="4:4">
      <c r="D1974" s="180"/>
    </row>
    <row r="1975" spans="4:4">
      <c r="D1975" s="180"/>
    </row>
    <row r="1976" spans="4:4">
      <c r="D1976" s="180"/>
    </row>
    <row r="1977" spans="4:4">
      <c r="D1977" s="180"/>
    </row>
    <row r="1978" spans="4:4">
      <c r="D1978" s="180"/>
    </row>
    <row r="1979" spans="4:4">
      <c r="D1979" s="180"/>
    </row>
    <row r="1980" spans="4:4">
      <c r="D1980" s="180"/>
    </row>
    <row r="1981" spans="4:4">
      <c r="D1981" s="180"/>
    </row>
    <row r="1982" spans="4:4">
      <c r="D1982" s="180"/>
    </row>
    <row r="1983" spans="4:4">
      <c r="D1983" s="180"/>
    </row>
    <row r="1984" spans="4:4">
      <c r="D1984" s="180"/>
    </row>
    <row r="1985" spans="4:4">
      <c r="D1985" s="180"/>
    </row>
    <row r="1986" spans="4:4">
      <c r="D1986" s="180"/>
    </row>
    <row r="1987" spans="4:4">
      <c r="D1987" s="180"/>
    </row>
    <row r="1988" spans="4:4">
      <c r="D1988" s="180"/>
    </row>
    <row r="1989" spans="4:4">
      <c r="D1989" s="180"/>
    </row>
    <row r="1990" spans="4:4">
      <c r="D1990" s="180"/>
    </row>
    <row r="1991" spans="4:4">
      <c r="D1991" s="180"/>
    </row>
    <row r="1992" spans="4:4">
      <c r="D1992" s="180"/>
    </row>
    <row r="1993" spans="4:4">
      <c r="D1993" s="180"/>
    </row>
    <row r="1994" spans="4:4">
      <c r="D1994" s="180"/>
    </row>
    <row r="1995" spans="4:4">
      <c r="D1995" s="180"/>
    </row>
    <row r="1996" spans="4:4">
      <c r="D1996" s="180"/>
    </row>
    <row r="1997" spans="4:4">
      <c r="D1997" s="180"/>
    </row>
    <row r="1998" spans="4:4">
      <c r="D1998" s="180"/>
    </row>
    <row r="1999" spans="4:4">
      <c r="D1999" s="180"/>
    </row>
    <row r="2000" spans="4:4">
      <c r="D2000" s="180"/>
    </row>
    <row r="2001" spans="4:4">
      <c r="D2001" s="180"/>
    </row>
    <row r="2002" spans="4:4">
      <c r="D2002" s="180"/>
    </row>
    <row r="2003" spans="4:4">
      <c r="D2003" s="180"/>
    </row>
    <row r="2004" spans="4:4">
      <c r="D2004" s="180"/>
    </row>
    <row r="2005" spans="4:4">
      <c r="D2005" s="180"/>
    </row>
    <row r="2006" spans="4:4">
      <c r="D2006" s="180"/>
    </row>
    <row r="2007" spans="4:4">
      <c r="D2007" s="180"/>
    </row>
    <row r="2008" spans="4:4">
      <c r="D2008" s="180"/>
    </row>
    <row r="2009" spans="4:4">
      <c r="D2009" s="180"/>
    </row>
    <row r="2010" spans="4:4">
      <c r="D2010" s="180"/>
    </row>
    <row r="2011" spans="4:4">
      <c r="D2011" s="180"/>
    </row>
    <row r="2012" spans="4:4">
      <c r="D2012" s="180"/>
    </row>
    <row r="2013" spans="4:4">
      <c r="D2013" s="180"/>
    </row>
    <row r="2014" spans="4:4">
      <c r="D2014" s="180"/>
    </row>
    <row r="2015" spans="4:4">
      <c r="D2015" s="180"/>
    </row>
    <row r="2016" spans="4:4">
      <c r="D2016" s="180"/>
    </row>
    <row r="2017" spans="4:4">
      <c r="D2017" s="180"/>
    </row>
    <row r="2018" spans="4:4">
      <c r="D2018" s="180"/>
    </row>
    <row r="2019" spans="4:4">
      <c r="D2019" s="180"/>
    </row>
    <row r="2020" spans="4:4">
      <c r="D2020" s="180"/>
    </row>
    <row r="2021" spans="4:4">
      <c r="D2021" s="180"/>
    </row>
    <row r="2022" spans="4:4">
      <c r="D2022" s="180"/>
    </row>
    <row r="2023" spans="4:4">
      <c r="D2023" s="180"/>
    </row>
    <row r="2024" spans="4:4">
      <c r="D2024" s="180"/>
    </row>
    <row r="2025" spans="4:4">
      <c r="D2025" s="180"/>
    </row>
    <row r="2026" spans="4:4">
      <c r="D2026" s="180"/>
    </row>
    <row r="2027" spans="4:4">
      <c r="D2027" s="180"/>
    </row>
    <row r="2028" spans="4:4">
      <c r="D2028" s="180"/>
    </row>
    <row r="2029" spans="4:4">
      <c r="D2029" s="180"/>
    </row>
    <row r="2030" spans="4:4">
      <c r="D2030" s="180"/>
    </row>
    <row r="2031" spans="4:4">
      <c r="D2031" s="180"/>
    </row>
    <row r="2032" spans="4:4">
      <c r="D2032" s="180"/>
    </row>
    <row r="2033" spans="4:4">
      <c r="D2033" s="180"/>
    </row>
    <row r="2034" spans="4:4">
      <c r="D2034" s="180"/>
    </row>
    <row r="2035" spans="4:4">
      <c r="D2035" s="180"/>
    </row>
    <row r="2036" spans="4:4">
      <c r="D2036" s="180"/>
    </row>
    <row r="2037" spans="4:4">
      <c r="D2037" s="180"/>
    </row>
    <row r="2038" spans="4:4">
      <c r="D2038" s="180"/>
    </row>
    <row r="2039" spans="4:4">
      <c r="D2039" s="180"/>
    </row>
    <row r="2040" spans="4:4">
      <c r="D2040" s="180"/>
    </row>
    <row r="2041" spans="4:4">
      <c r="D2041" s="180"/>
    </row>
    <row r="2042" spans="4:4">
      <c r="D2042" s="180"/>
    </row>
    <row r="2043" spans="4:4">
      <c r="D2043" s="180"/>
    </row>
    <row r="2044" spans="4:4">
      <c r="D2044" s="180"/>
    </row>
    <row r="2045" spans="4:4">
      <c r="D2045" s="180"/>
    </row>
    <row r="2046" spans="4:4">
      <c r="D2046" s="180"/>
    </row>
    <row r="2047" spans="4:4">
      <c r="D2047" s="180"/>
    </row>
    <row r="2048" spans="4:4">
      <c r="D2048" s="180"/>
    </row>
    <row r="2049" spans="4:4">
      <c r="D2049" s="180"/>
    </row>
    <row r="2050" spans="4:4">
      <c r="D2050" s="180"/>
    </row>
    <row r="2051" spans="4:4">
      <c r="D2051" s="180"/>
    </row>
    <row r="2052" spans="4:4">
      <c r="D2052" s="180"/>
    </row>
    <row r="2053" spans="4:4">
      <c r="D2053" s="180"/>
    </row>
    <row r="2054" spans="4:4">
      <c r="D2054" s="180"/>
    </row>
    <row r="2055" spans="4:4">
      <c r="D2055" s="180"/>
    </row>
    <row r="2056" spans="4:4">
      <c r="D2056" s="180"/>
    </row>
    <row r="2057" spans="4:4">
      <c r="D2057" s="180"/>
    </row>
    <row r="2058" spans="4:4">
      <c r="D2058" s="180"/>
    </row>
    <row r="2059" spans="4:4">
      <c r="D2059" s="180"/>
    </row>
    <row r="2060" spans="4:4">
      <c r="D2060" s="180"/>
    </row>
    <row r="2061" spans="4:4">
      <c r="D2061" s="180"/>
    </row>
    <row r="2062" spans="4:4">
      <c r="D2062" s="180"/>
    </row>
    <row r="2063" spans="4:4">
      <c r="D2063" s="180"/>
    </row>
    <row r="2064" spans="4:4">
      <c r="D2064" s="180"/>
    </row>
    <row r="2065" spans="4:4">
      <c r="D2065" s="180"/>
    </row>
    <row r="2066" spans="4:4">
      <c r="D2066" s="180"/>
    </row>
    <row r="2067" spans="4:4">
      <c r="D2067" s="180"/>
    </row>
    <row r="2068" spans="4:4">
      <c r="D2068" s="180"/>
    </row>
    <row r="2069" spans="4:4">
      <c r="D2069" s="180"/>
    </row>
    <row r="2070" spans="4:4">
      <c r="D2070" s="180"/>
    </row>
    <row r="2071" spans="4:4">
      <c r="D2071" s="180"/>
    </row>
    <row r="2072" spans="4:4">
      <c r="D2072" s="180"/>
    </row>
    <row r="2073" spans="4:4">
      <c r="D2073" s="180"/>
    </row>
    <row r="2074" spans="4:4">
      <c r="D2074" s="180"/>
    </row>
    <row r="2075" spans="4:4">
      <c r="D2075" s="180"/>
    </row>
    <row r="2076" spans="4:4">
      <c r="D2076" s="180"/>
    </row>
    <row r="2077" spans="4:4">
      <c r="D2077" s="180"/>
    </row>
    <row r="2078" spans="4:4">
      <c r="D2078" s="180"/>
    </row>
    <row r="2079" spans="4:4">
      <c r="D2079" s="180"/>
    </row>
    <row r="2080" spans="4:4">
      <c r="D2080" s="180"/>
    </row>
    <row r="2081" spans="4:4">
      <c r="D2081" s="180"/>
    </row>
    <row r="2082" spans="4:4">
      <c r="D2082" s="180"/>
    </row>
    <row r="2083" spans="4:4">
      <c r="D2083" s="180"/>
    </row>
    <row r="2084" spans="4:4">
      <c r="D2084" s="180"/>
    </row>
    <row r="2085" spans="4:4">
      <c r="D2085" s="180"/>
    </row>
    <row r="2086" spans="4:4">
      <c r="D2086" s="180"/>
    </row>
    <row r="2087" spans="4:4">
      <c r="D2087" s="180"/>
    </row>
    <row r="2088" spans="4:4">
      <c r="D2088" s="180"/>
    </row>
    <row r="2089" spans="4:4">
      <c r="D2089" s="180"/>
    </row>
    <row r="2090" spans="4:4">
      <c r="D2090" s="180"/>
    </row>
    <row r="2091" spans="4:4">
      <c r="D2091" s="180"/>
    </row>
    <row r="2092" spans="4:4">
      <c r="D2092" s="180"/>
    </row>
    <row r="2093" spans="4:4">
      <c r="D2093" s="180"/>
    </row>
    <row r="2094" spans="4:4">
      <c r="D2094" s="180"/>
    </row>
    <row r="2095" spans="4:4">
      <c r="D2095" s="180"/>
    </row>
    <row r="2096" spans="4:4">
      <c r="D2096" s="180"/>
    </row>
    <row r="2097" spans="4:4">
      <c r="D2097" s="180"/>
    </row>
    <row r="2098" spans="4:4">
      <c r="D2098" s="180"/>
    </row>
    <row r="2099" spans="4:4">
      <c r="D2099" s="180"/>
    </row>
    <row r="2100" spans="4:4">
      <c r="D2100" s="180"/>
    </row>
    <row r="2101" spans="4:4">
      <c r="D2101" s="180"/>
    </row>
    <row r="2102" spans="4:4">
      <c r="D2102" s="180"/>
    </row>
    <row r="2103" spans="4:4">
      <c r="D2103" s="180"/>
    </row>
    <row r="2104" spans="4:4">
      <c r="D2104" s="180"/>
    </row>
    <row r="2105" spans="4:4">
      <c r="D2105" s="180"/>
    </row>
    <row r="2106" spans="4:4">
      <c r="D2106" s="180"/>
    </row>
    <row r="2107" spans="4:4">
      <c r="D2107" s="180"/>
    </row>
    <row r="2108" spans="4:4">
      <c r="D2108" s="180"/>
    </row>
    <row r="2109" spans="4:4">
      <c r="D2109" s="180"/>
    </row>
    <row r="2110" spans="4:4">
      <c r="D2110" s="180"/>
    </row>
    <row r="2111" spans="4:4">
      <c r="D2111" s="180"/>
    </row>
    <row r="2112" spans="4:4">
      <c r="D2112" s="180"/>
    </row>
    <row r="2113" spans="4:4">
      <c r="D2113" s="180"/>
    </row>
    <row r="2114" spans="4:4">
      <c r="D2114" s="180"/>
    </row>
    <row r="2115" spans="4:4">
      <c r="D2115" s="180"/>
    </row>
    <row r="2116" spans="4:4">
      <c r="D2116" s="180"/>
    </row>
    <row r="2117" spans="4:4">
      <c r="D2117" s="180"/>
    </row>
    <row r="2118" spans="4:4">
      <c r="D2118" s="180"/>
    </row>
    <row r="2119" spans="4:4">
      <c r="D2119" s="180"/>
    </row>
    <row r="2120" spans="4:4">
      <c r="D2120" s="180"/>
    </row>
    <row r="2121" spans="4:4">
      <c r="D2121" s="180"/>
    </row>
    <row r="2122" spans="4:4">
      <c r="D2122" s="180"/>
    </row>
    <row r="2123" spans="4:4">
      <c r="D2123" s="180"/>
    </row>
    <row r="2124" spans="4:4">
      <c r="D2124" s="180"/>
    </row>
    <row r="2125" spans="4:4">
      <c r="D2125" s="180"/>
    </row>
    <row r="2126" spans="4:4">
      <c r="D2126" s="180"/>
    </row>
    <row r="2127" spans="4:4">
      <c r="D2127" s="180"/>
    </row>
    <row r="2128" spans="4:4">
      <c r="D2128" s="180"/>
    </row>
    <row r="2129" spans="4:4">
      <c r="D2129" s="180"/>
    </row>
    <row r="2130" spans="4:4">
      <c r="D2130" s="180"/>
    </row>
    <row r="2131" spans="4:4">
      <c r="D2131" s="180"/>
    </row>
    <row r="2132" spans="4:4">
      <c r="D2132" s="180"/>
    </row>
    <row r="2133" spans="4:4">
      <c r="D2133" s="180"/>
    </row>
    <row r="2134" spans="4:4">
      <c r="D2134" s="180"/>
    </row>
    <row r="2135" spans="4:4">
      <c r="D2135" s="180"/>
    </row>
    <row r="2136" spans="4:4">
      <c r="D2136" s="180"/>
    </row>
    <row r="2137" spans="4:4">
      <c r="D2137" s="180"/>
    </row>
    <row r="2138" spans="4:4">
      <c r="D2138" s="180"/>
    </row>
    <row r="2139" spans="4:4">
      <c r="D2139" s="180"/>
    </row>
    <row r="2140" spans="4:4">
      <c r="D2140" s="180"/>
    </row>
    <row r="2141" spans="4:4">
      <c r="D2141" s="180"/>
    </row>
    <row r="2142" spans="4:4">
      <c r="D2142" s="180"/>
    </row>
    <row r="2143" spans="4:4">
      <c r="D2143" s="180"/>
    </row>
    <row r="2144" spans="4:4">
      <c r="D2144" s="180"/>
    </row>
    <row r="2145" spans="4:4">
      <c r="D2145" s="180"/>
    </row>
    <row r="2146" spans="4:4">
      <c r="D2146" s="180"/>
    </row>
    <row r="2147" spans="4:4">
      <c r="D2147" s="180"/>
    </row>
    <row r="2148" spans="4:4">
      <c r="D2148" s="180"/>
    </row>
    <row r="2149" spans="4:4">
      <c r="D2149" s="180"/>
    </row>
    <row r="2150" spans="4:4">
      <c r="D2150" s="180"/>
    </row>
    <row r="2151" spans="4:4">
      <c r="D2151" s="180"/>
    </row>
    <row r="2152" spans="4:4">
      <c r="D2152" s="180"/>
    </row>
    <row r="2153" spans="4:4">
      <c r="D2153" s="180"/>
    </row>
    <row r="2154" spans="4:4">
      <c r="D2154" s="180"/>
    </row>
    <row r="2155" spans="4:4">
      <c r="D2155" s="180"/>
    </row>
    <row r="2156" spans="4:4">
      <c r="D2156" s="180"/>
    </row>
    <row r="2157" spans="4:4">
      <c r="D2157" s="180"/>
    </row>
    <row r="2158" spans="4:4">
      <c r="D2158" s="180"/>
    </row>
    <row r="2159" spans="4:4">
      <c r="D2159" s="180"/>
    </row>
    <row r="2160" spans="4:4">
      <c r="D2160" s="180"/>
    </row>
    <row r="2161" spans="4:4">
      <c r="D2161" s="180"/>
    </row>
    <row r="2162" spans="4:4">
      <c r="D2162" s="180"/>
    </row>
    <row r="2163" spans="4:4">
      <c r="D2163" s="180"/>
    </row>
    <row r="2164" spans="4:4">
      <c r="D2164" s="180"/>
    </row>
    <row r="2165" spans="4:4">
      <c r="D2165" s="180"/>
    </row>
    <row r="2166" spans="4:4">
      <c r="D2166" s="180"/>
    </row>
    <row r="2167" spans="4:4">
      <c r="D2167" s="180"/>
    </row>
    <row r="2168" spans="4:4">
      <c r="D2168" s="180"/>
    </row>
    <row r="2169" spans="4:4">
      <c r="D2169" s="180"/>
    </row>
    <row r="2170" spans="4:4">
      <c r="D2170" s="180"/>
    </row>
    <row r="2171" spans="4:4">
      <c r="D2171" s="180"/>
    </row>
    <row r="2172" spans="4:4">
      <c r="D2172" s="180"/>
    </row>
    <row r="2173" spans="4:4">
      <c r="D2173" s="180"/>
    </row>
    <row r="2174" spans="4:4">
      <c r="D2174" s="180"/>
    </row>
    <row r="2175" spans="4:4">
      <c r="D2175" s="180"/>
    </row>
    <row r="2176" spans="4:4">
      <c r="D2176" s="180"/>
    </row>
    <row r="2177" spans="4:4">
      <c r="D2177" s="180"/>
    </row>
    <row r="2178" spans="4:4">
      <c r="D2178" s="180"/>
    </row>
    <row r="2179" spans="4:4">
      <c r="D2179" s="180"/>
    </row>
    <row r="2180" spans="4:4">
      <c r="D2180" s="180"/>
    </row>
    <row r="2181" spans="4:4">
      <c r="D2181" s="180"/>
    </row>
    <row r="2182" spans="4:4">
      <c r="D2182" s="180"/>
    </row>
    <row r="2183" spans="4:4">
      <c r="D2183" s="180"/>
    </row>
    <row r="2184" spans="4:4">
      <c r="D2184" s="180"/>
    </row>
    <row r="2185" spans="4:4">
      <c r="D2185" s="180"/>
    </row>
    <row r="2186" spans="4:4">
      <c r="D2186" s="180"/>
    </row>
    <row r="2187" spans="4:4">
      <c r="D2187" s="180"/>
    </row>
    <row r="2188" spans="4:4">
      <c r="D2188" s="180"/>
    </row>
    <row r="2189" spans="4:4">
      <c r="D2189" s="180"/>
    </row>
    <row r="2190" spans="4:4">
      <c r="D2190" s="180"/>
    </row>
    <row r="2191" spans="4:4">
      <c r="D2191" s="180"/>
    </row>
    <row r="2192" spans="4:4">
      <c r="D2192" s="180"/>
    </row>
    <row r="2193" spans="4:4">
      <c r="D2193" s="180"/>
    </row>
    <row r="2194" spans="4:4">
      <c r="D2194" s="180"/>
    </row>
    <row r="2195" spans="4:4">
      <c r="D2195" s="180"/>
    </row>
    <row r="2196" spans="4:4">
      <c r="D2196" s="180"/>
    </row>
    <row r="2197" spans="4:4">
      <c r="D2197" s="180"/>
    </row>
    <row r="2198" spans="4:4">
      <c r="D2198" s="180"/>
    </row>
    <row r="2199" spans="4:4">
      <c r="D2199" s="180"/>
    </row>
    <row r="2200" spans="4:4">
      <c r="D2200" s="180"/>
    </row>
    <row r="2201" spans="4:4">
      <c r="D2201" s="180"/>
    </row>
    <row r="2202" spans="4:4">
      <c r="D2202" s="180"/>
    </row>
    <row r="2203" spans="4:4">
      <c r="D2203" s="180"/>
    </row>
    <row r="2204" spans="4:4">
      <c r="D2204" s="180"/>
    </row>
    <row r="2205" spans="4:4">
      <c r="D2205" s="180"/>
    </row>
    <row r="2206" spans="4:4">
      <c r="D2206" s="180"/>
    </row>
    <row r="2207" spans="4:4">
      <c r="D2207" s="180"/>
    </row>
    <row r="2208" spans="4:4">
      <c r="D2208" s="180"/>
    </row>
    <row r="2209" spans="4:4">
      <c r="D2209" s="180"/>
    </row>
    <row r="2210" spans="4:4">
      <c r="D2210" s="180"/>
    </row>
    <row r="2211" spans="4:4">
      <c r="D2211" s="180"/>
    </row>
    <row r="2212" spans="4:4">
      <c r="D2212" s="180"/>
    </row>
    <row r="2213" spans="4:4">
      <c r="D2213" s="180"/>
    </row>
    <row r="2214" spans="4:4">
      <c r="D2214" s="180"/>
    </row>
    <row r="2215" spans="4:4">
      <c r="D2215" s="180"/>
    </row>
    <row r="2216" spans="4:4">
      <c r="D2216" s="180"/>
    </row>
    <row r="2217" spans="4:4">
      <c r="D2217" s="180"/>
    </row>
    <row r="2218" spans="4:4">
      <c r="D2218" s="180"/>
    </row>
    <row r="2219" spans="4:4">
      <c r="D2219" s="180"/>
    </row>
    <row r="2220" spans="4:4">
      <c r="D2220" s="180"/>
    </row>
    <row r="2221" spans="4:4">
      <c r="D2221" s="180"/>
    </row>
    <row r="2222" spans="4:4">
      <c r="D2222" s="180"/>
    </row>
    <row r="2223" spans="4:4">
      <c r="D2223" s="180"/>
    </row>
    <row r="2224" spans="4:4">
      <c r="D2224" s="180"/>
    </row>
    <row r="2225" spans="4:4">
      <c r="D2225" s="180"/>
    </row>
    <row r="2226" spans="4:4">
      <c r="D2226" s="180"/>
    </row>
    <row r="2227" spans="4:4">
      <c r="D2227" s="180"/>
    </row>
    <row r="2228" spans="4:4">
      <c r="D2228" s="180"/>
    </row>
    <row r="2229" spans="4:4">
      <c r="D2229" s="180"/>
    </row>
    <row r="2230" spans="4:4">
      <c r="D2230" s="180"/>
    </row>
    <row r="2231" spans="4:4">
      <c r="D2231" s="180"/>
    </row>
    <row r="2232" spans="4:4">
      <c r="D2232" s="180"/>
    </row>
    <row r="2233" spans="4:4">
      <c r="D2233" s="180"/>
    </row>
    <row r="2234" spans="4:4">
      <c r="D2234" s="180"/>
    </row>
    <row r="2235" spans="4:4">
      <c r="D2235" s="180"/>
    </row>
    <row r="2236" spans="4:4">
      <c r="D2236" s="180"/>
    </row>
    <row r="2237" spans="4:4">
      <c r="D2237" s="180"/>
    </row>
    <row r="2238" spans="4:4">
      <c r="D2238" s="180"/>
    </row>
    <row r="2239" spans="4:4">
      <c r="D2239" s="180"/>
    </row>
    <row r="2240" spans="4:4">
      <c r="D2240" s="180"/>
    </row>
    <row r="2241" spans="4:4">
      <c r="D2241" s="180"/>
    </row>
    <row r="2242" spans="4:4">
      <c r="D2242" s="180"/>
    </row>
    <row r="2243" spans="4:4">
      <c r="D2243" s="180"/>
    </row>
    <row r="2244" spans="4:4">
      <c r="D2244" s="180"/>
    </row>
    <row r="2245" spans="4:4">
      <c r="D2245" s="180"/>
    </row>
    <row r="2246" spans="4:4">
      <c r="D2246" s="180"/>
    </row>
    <row r="2247" spans="4:4">
      <c r="D2247" s="180"/>
    </row>
    <row r="2248" spans="4:4">
      <c r="D2248" s="180"/>
    </row>
    <row r="2249" spans="4:4">
      <c r="D2249" s="180"/>
    </row>
    <row r="2250" spans="4:4">
      <c r="D2250" s="180"/>
    </row>
    <row r="2251" spans="4:4">
      <c r="D2251" s="180"/>
    </row>
    <row r="2252" spans="4:4">
      <c r="D2252" s="180"/>
    </row>
    <row r="2253" spans="4:4">
      <c r="D2253" s="180"/>
    </row>
    <row r="2254" spans="4:4">
      <c r="D2254" s="180"/>
    </row>
    <row r="2255" spans="4:4">
      <c r="D2255" s="180"/>
    </row>
    <row r="2256" spans="4:4">
      <c r="D2256" s="180"/>
    </row>
    <row r="2257" spans="4:4">
      <c r="D2257" s="180"/>
    </row>
    <row r="2258" spans="4:4">
      <c r="D2258" s="180"/>
    </row>
    <row r="2259" spans="4:4">
      <c r="D2259" s="180"/>
    </row>
    <row r="2260" spans="4:4">
      <c r="D2260" s="180"/>
    </row>
    <row r="2261" spans="4:4">
      <c r="D2261" s="180"/>
    </row>
    <row r="2262" spans="4:4">
      <c r="D2262" s="180"/>
    </row>
    <row r="2263" spans="4:4">
      <c r="D2263" s="180"/>
    </row>
    <row r="2264" spans="4:4">
      <c r="D2264" s="180"/>
    </row>
    <row r="2265" spans="4:4">
      <c r="D2265" s="180"/>
    </row>
    <row r="2266" spans="4:4">
      <c r="D2266" s="180"/>
    </row>
    <row r="2267" spans="4:4">
      <c r="D2267" s="180"/>
    </row>
    <row r="2268" spans="4:4">
      <c r="D2268" s="180"/>
    </row>
    <row r="2269" spans="4:4">
      <c r="D2269" s="180"/>
    </row>
    <row r="2270" spans="4:4">
      <c r="D2270" s="180"/>
    </row>
    <row r="2271" spans="4:4">
      <c r="D2271" s="180"/>
    </row>
    <row r="2272" spans="4:4">
      <c r="D2272" s="180"/>
    </row>
    <row r="2273" spans="4:4">
      <c r="D2273" s="180"/>
    </row>
    <row r="2274" spans="4:4">
      <c r="D2274" s="180"/>
    </row>
    <row r="2275" spans="4:4">
      <c r="D2275" s="180"/>
    </row>
    <row r="2276" spans="4:4">
      <c r="D2276" s="180"/>
    </row>
    <row r="2277" spans="4:4">
      <c r="D2277" s="180"/>
    </row>
    <row r="2278" spans="4:4">
      <c r="D2278" s="180"/>
    </row>
    <row r="2279" spans="4:4">
      <c r="D2279" s="180"/>
    </row>
    <row r="2280" spans="4:4">
      <c r="D2280" s="180"/>
    </row>
    <row r="2281" spans="4:4">
      <c r="D2281" s="180"/>
    </row>
    <row r="2282" spans="4:4">
      <c r="D2282" s="180"/>
    </row>
    <row r="2283" spans="4:4">
      <c r="D2283" s="180"/>
    </row>
    <row r="2284" spans="4:4">
      <c r="D2284" s="180"/>
    </row>
    <row r="2285" spans="4:4">
      <c r="D2285" s="180"/>
    </row>
    <row r="2286" spans="4:4">
      <c r="D2286" s="180"/>
    </row>
    <row r="2287" spans="4:4">
      <c r="D2287" s="180"/>
    </row>
    <row r="2288" spans="4:4">
      <c r="D2288" s="180"/>
    </row>
    <row r="2289" spans="4:4">
      <c r="D2289" s="180"/>
    </row>
    <row r="2290" spans="4:4">
      <c r="D2290" s="180"/>
    </row>
    <row r="2291" spans="4:4">
      <c r="D2291" s="180"/>
    </row>
    <row r="2292" spans="4:4">
      <c r="D2292" s="180"/>
    </row>
    <row r="2293" spans="4:4">
      <c r="D2293" s="180"/>
    </row>
    <row r="2294" spans="4:4">
      <c r="D2294" s="180"/>
    </row>
    <row r="2295" spans="4:4">
      <c r="D2295" s="180"/>
    </row>
    <row r="2296" spans="4:4">
      <c r="D2296" s="180"/>
    </row>
    <row r="2297" spans="4:4">
      <c r="D2297" s="180"/>
    </row>
    <row r="2298" spans="4:4">
      <c r="D2298" s="180"/>
    </row>
    <row r="2299" spans="4:4">
      <c r="D2299" s="180"/>
    </row>
    <row r="2300" spans="4:4">
      <c r="D2300" s="180"/>
    </row>
    <row r="2301" spans="4:4">
      <c r="D2301" s="180"/>
    </row>
    <row r="2302" spans="4:4">
      <c r="D2302" s="180"/>
    </row>
    <row r="2303" spans="4:4">
      <c r="D2303" s="180"/>
    </row>
    <row r="2304" spans="4:4">
      <c r="D2304" s="180"/>
    </row>
    <row r="2305" spans="4:4">
      <c r="D2305" s="180"/>
    </row>
    <row r="2306" spans="4:4">
      <c r="D2306" s="180"/>
    </row>
    <row r="2307" spans="4:4">
      <c r="D2307" s="180"/>
    </row>
    <row r="2308" spans="4:4">
      <c r="D2308" s="180"/>
    </row>
    <row r="2309" spans="4:4">
      <c r="D2309" s="180"/>
    </row>
    <row r="2310" spans="4:4">
      <c r="D2310" s="180"/>
    </row>
    <row r="2311" spans="4:4">
      <c r="D2311" s="180"/>
    </row>
    <row r="2312" spans="4:4">
      <c r="D2312" s="180"/>
    </row>
    <row r="2313" spans="4:4">
      <c r="D2313" s="180"/>
    </row>
    <row r="2314" spans="4:4">
      <c r="D2314" s="180"/>
    </row>
    <row r="2315" spans="4:4">
      <c r="D2315" s="180"/>
    </row>
    <row r="2316" spans="4:4">
      <c r="D2316" s="180"/>
    </row>
    <row r="2317" spans="4:4">
      <c r="D2317" s="180"/>
    </row>
    <row r="2318" spans="4:4">
      <c r="D2318" s="180"/>
    </row>
    <row r="2319" spans="4:4">
      <c r="D2319" s="180"/>
    </row>
    <row r="2320" spans="4:4">
      <c r="D2320" s="180"/>
    </row>
    <row r="2321" spans="4:4">
      <c r="D2321" s="180"/>
    </row>
    <row r="2322" spans="4:4">
      <c r="D2322" s="180"/>
    </row>
    <row r="2323" spans="4:4">
      <c r="D2323" s="180"/>
    </row>
    <row r="2324" spans="4:4">
      <c r="D2324" s="180"/>
    </row>
    <row r="2325" spans="4:4">
      <c r="D2325" s="180"/>
    </row>
    <row r="2326" spans="4:4">
      <c r="D2326" s="180"/>
    </row>
    <row r="2327" spans="4:4">
      <c r="D2327" s="180"/>
    </row>
    <row r="2328" spans="4:4">
      <c r="D2328" s="180"/>
    </row>
    <row r="2329" spans="4:4">
      <c r="D2329" s="180"/>
    </row>
    <row r="2330" spans="4:4">
      <c r="D2330" s="180"/>
    </row>
    <row r="2331" spans="4:4">
      <c r="D2331" s="180"/>
    </row>
    <row r="2332" spans="4:4">
      <c r="D2332" s="180"/>
    </row>
    <row r="2333" spans="4:4">
      <c r="D2333" s="180"/>
    </row>
    <row r="2334" spans="4:4">
      <c r="D2334" s="180"/>
    </row>
    <row r="2335" spans="4:4">
      <c r="D2335" s="180"/>
    </row>
    <row r="2336" spans="4:4">
      <c r="D2336" s="180"/>
    </row>
    <row r="2337" spans="4:4">
      <c r="D2337" s="180"/>
    </row>
    <row r="2338" spans="4:4">
      <c r="D2338" s="180"/>
    </row>
    <row r="2339" spans="4:4">
      <c r="D2339" s="180"/>
    </row>
    <row r="2340" spans="4:4">
      <c r="D2340" s="180"/>
    </row>
    <row r="2341" spans="4:4">
      <c r="D2341" s="180"/>
    </row>
    <row r="2342" spans="4:4">
      <c r="D2342" s="180"/>
    </row>
    <row r="2343" spans="4:4">
      <c r="D2343" s="180"/>
    </row>
    <row r="2344" spans="4:4">
      <c r="D2344" s="180"/>
    </row>
    <row r="2345" spans="4:4">
      <c r="D2345" s="180"/>
    </row>
    <row r="2346" spans="4:4">
      <c r="D2346" s="180"/>
    </row>
    <row r="2347" spans="4:4">
      <c r="D2347" s="180"/>
    </row>
    <row r="2348" spans="4:4">
      <c r="D2348" s="180"/>
    </row>
    <row r="2349" spans="4:4">
      <c r="D2349" s="180"/>
    </row>
    <row r="2350" spans="4:4">
      <c r="D2350" s="180"/>
    </row>
    <row r="2351" spans="4:4">
      <c r="D2351" s="180"/>
    </row>
    <row r="2352" spans="4:4">
      <c r="D2352" s="180"/>
    </row>
    <row r="2353" spans="4:4">
      <c r="D2353" s="180"/>
    </row>
    <row r="2354" spans="4:4">
      <c r="D2354" s="180"/>
    </row>
    <row r="2355" spans="4:4">
      <c r="D2355" s="180"/>
    </row>
    <row r="2356" spans="4:4">
      <c r="D2356" s="180"/>
    </row>
    <row r="2357" spans="4:4">
      <c r="D2357" s="180"/>
    </row>
    <row r="2358" spans="4:4">
      <c r="D2358" s="180"/>
    </row>
    <row r="2359" spans="4:4">
      <c r="D2359" s="180"/>
    </row>
    <row r="2360" spans="4:4">
      <c r="D2360" s="180"/>
    </row>
    <row r="2361" spans="4:4">
      <c r="D2361" s="180"/>
    </row>
    <row r="2362" spans="4:4">
      <c r="D2362" s="180"/>
    </row>
    <row r="2363" spans="4:4">
      <c r="D2363" s="180"/>
    </row>
    <row r="2364" spans="4:4">
      <c r="D2364" s="180"/>
    </row>
    <row r="2365" spans="4:4">
      <c r="D2365" s="180"/>
    </row>
    <row r="2366" spans="4:4">
      <c r="D2366" s="180"/>
    </row>
    <row r="2367" spans="4:4">
      <c r="D2367" s="180"/>
    </row>
    <row r="2368" spans="4:4">
      <c r="D2368" s="180"/>
    </row>
    <row r="2369" spans="4:4">
      <c r="D2369" s="180"/>
    </row>
    <row r="2370" spans="4:4">
      <c r="D2370" s="180"/>
    </row>
    <row r="2371" spans="4:4">
      <c r="D2371" s="180"/>
    </row>
    <row r="2372" spans="4:4">
      <c r="D2372" s="180"/>
    </row>
    <row r="2373" spans="4:4">
      <c r="D2373" s="180"/>
    </row>
    <row r="2374" spans="4:4">
      <c r="D2374" s="180"/>
    </row>
    <row r="2375" spans="4:4">
      <c r="D2375" s="180"/>
    </row>
    <row r="2376" spans="4:4">
      <c r="D2376" s="180"/>
    </row>
    <row r="2377" spans="4:4">
      <c r="D2377" s="180"/>
    </row>
    <row r="2378" spans="4:4">
      <c r="D2378" s="180"/>
    </row>
    <row r="2379" spans="4:4">
      <c r="D2379" s="180"/>
    </row>
    <row r="2380" spans="4:4">
      <c r="D2380" s="180"/>
    </row>
    <row r="2381" spans="4:4">
      <c r="D2381" s="180"/>
    </row>
    <row r="2382" spans="4:4">
      <c r="D2382" s="180"/>
    </row>
    <row r="2383" spans="4:4">
      <c r="D2383" s="180"/>
    </row>
    <row r="2384" spans="4:4">
      <c r="D2384" s="180"/>
    </row>
    <row r="2385" spans="4:4">
      <c r="D2385" s="180"/>
    </row>
    <row r="2386" spans="4:4">
      <c r="D2386" s="180"/>
    </row>
    <row r="2387" spans="4:4">
      <c r="D2387" s="180"/>
    </row>
    <row r="2388" spans="4:4">
      <c r="D2388" s="180"/>
    </row>
    <row r="2389" spans="4:4">
      <c r="D2389" s="180"/>
    </row>
    <row r="2390" spans="4:4">
      <c r="D2390" s="180"/>
    </row>
    <row r="2391" spans="4:4">
      <c r="D2391" s="180"/>
    </row>
    <row r="2392" spans="4:4">
      <c r="D2392" s="180"/>
    </row>
    <row r="2393" spans="4:4">
      <c r="D2393" s="180"/>
    </row>
    <row r="2394" spans="4:4">
      <c r="D2394" s="180"/>
    </row>
    <row r="2395" spans="4:4">
      <c r="D2395" s="180"/>
    </row>
    <row r="2396" spans="4:4">
      <c r="D2396" s="180"/>
    </row>
    <row r="2397" spans="4:4">
      <c r="D2397" s="180"/>
    </row>
    <row r="2398" spans="4:4">
      <c r="D2398" s="180"/>
    </row>
    <row r="2399" spans="4:4">
      <c r="D2399" s="180"/>
    </row>
    <row r="2400" spans="4:4">
      <c r="D2400" s="180"/>
    </row>
    <row r="2401" spans="4:4">
      <c r="D2401" s="180"/>
    </row>
    <row r="2402" spans="4:4">
      <c r="D2402" s="180"/>
    </row>
    <row r="2403" spans="4:4">
      <c r="D2403" s="180"/>
    </row>
    <row r="2404" spans="4:4">
      <c r="D2404" s="180"/>
    </row>
    <row r="2405" spans="4:4">
      <c r="D2405" s="180"/>
    </row>
    <row r="2406" spans="4:4">
      <c r="D2406" s="180"/>
    </row>
    <row r="2407" spans="4:4">
      <c r="D2407" s="180"/>
    </row>
    <row r="2408" spans="4:4">
      <c r="D2408" s="180"/>
    </row>
    <row r="2409" spans="4:4">
      <c r="D2409" s="180"/>
    </row>
    <row r="2410" spans="4:4">
      <c r="D2410" s="180"/>
    </row>
    <row r="2411" spans="4:4">
      <c r="D2411" s="180"/>
    </row>
    <row r="2412" spans="4:4">
      <c r="D2412" s="180"/>
    </row>
    <row r="2413" spans="4:4">
      <c r="D2413" s="180"/>
    </row>
    <row r="2414" spans="4:4">
      <c r="D2414" s="180"/>
    </row>
    <row r="2415" spans="4:4">
      <c r="D2415" s="180"/>
    </row>
    <row r="2416" spans="4:4">
      <c r="D2416" s="180"/>
    </row>
    <row r="2417" spans="4:4">
      <c r="D2417" s="180"/>
    </row>
    <row r="2418" spans="4:4">
      <c r="D2418" s="180"/>
    </row>
    <row r="2419" spans="4:4">
      <c r="D2419" s="180"/>
    </row>
    <row r="2420" spans="4:4">
      <c r="D2420" s="180"/>
    </row>
    <row r="2421" spans="4:4">
      <c r="D2421" s="180"/>
    </row>
    <row r="2422" spans="4:4">
      <c r="D2422" s="180"/>
    </row>
    <row r="2423" spans="4:4">
      <c r="D2423" s="180"/>
    </row>
    <row r="2424" spans="4:4">
      <c r="D2424" s="180"/>
    </row>
    <row r="2425" spans="4:4">
      <c r="D2425" s="180"/>
    </row>
    <row r="2426" spans="4:4">
      <c r="D2426" s="180"/>
    </row>
    <row r="2427" spans="4:4">
      <c r="D2427" s="180"/>
    </row>
    <row r="2428" spans="4:4">
      <c r="D2428" s="180"/>
    </row>
    <row r="2429" spans="4:4">
      <c r="D2429" s="180"/>
    </row>
    <row r="2430" spans="4:4">
      <c r="D2430" s="180"/>
    </row>
    <row r="2431" spans="4:4">
      <c r="D2431" s="180"/>
    </row>
    <row r="2432" spans="4:4">
      <c r="D2432" s="180"/>
    </row>
    <row r="2433" spans="4:4">
      <c r="D2433" s="180"/>
    </row>
    <row r="2434" spans="4:4">
      <c r="D2434" s="180"/>
    </row>
    <row r="2435" spans="4:4">
      <c r="D2435" s="180"/>
    </row>
    <row r="2436" spans="4:4">
      <c r="D2436" s="180"/>
    </row>
    <row r="2437" spans="4:4">
      <c r="D2437" s="180"/>
    </row>
    <row r="2438" spans="4:4">
      <c r="D2438" s="180"/>
    </row>
    <row r="2439" spans="4:4">
      <c r="D2439" s="180"/>
    </row>
    <row r="2440" spans="4:4">
      <c r="D2440" s="180"/>
    </row>
    <row r="2441" spans="4:4">
      <c r="D2441" s="180"/>
    </row>
    <row r="2442" spans="4:4">
      <c r="D2442" s="180"/>
    </row>
    <row r="2443" spans="4:4">
      <c r="D2443" s="180"/>
    </row>
    <row r="2444" spans="4:4">
      <c r="D2444" s="180"/>
    </row>
    <row r="2445" spans="4:4">
      <c r="D2445" s="180"/>
    </row>
    <row r="2446" spans="4:4">
      <c r="D2446" s="180"/>
    </row>
    <row r="2447" spans="4:4">
      <c r="D2447" s="180"/>
    </row>
    <row r="2448" spans="4:4">
      <c r="D2448" s="180"/>
    </row>
    <row r="2449" spans="4:4">
      <c r="D2449" s="180"/>
    </row>
    <row r="2450" spans="4:4">
      <c r="D2450" s="180"/>
    </row>
    <row r="2451" spans="4:4">
      <c r="D2451" s="180"/>
    </row>
    <row r="2452" spans="4:4">
      <c r="D2452" s="180"/>
    </row>
    <row r="2453" spans="4:4">
      <c r="D2453" s="180"/>
    </row>
    <row r="2454" spans="4:4">
      <c r="D2454" s="180"/>
    </row>
    <row r="2455" spans="4:4">
      <c r="D2455" s="180"/>
    </row>
    <row r="2456" spans="4:4">
      <c r="D2456" s="180"/>
    </row>
    <row r="2457" spans="4:4">
      <c r="D2457" s="180"/>
    </row>
    <row r="2458" spans="4:4">
      <c r="D2458" s="180"/>
    </row>
    <row r="2459" spans="4:4">
      <c r="D2459" s="180"/>
    </row>
    <row r="2460" spans="4:4">
      <c r="D2460" s="180"/>
    </row>
    <row r="2461" spans="4:4">
      <c r="D2461" s="180"/>
    </row>
    <row r="2462" spans="4:4">
      <c r="D2462" s="180"/>
    </row>
    <row r="2463" spans="4:4">
      <c r="D2463" s="180"/>
    </row>
    <row r="2464" spans="4:4">
      <c r="D2464" s="180"/>
    </row>
    <row r="2465" spans="4:4">
      <c r="D2465" s="180"/>
    </row>
    <row r="2466" spans="4:4">
      <c r="D2466" s="180"/>
    </row>
    <row r="2467" spans="4:4">
      <c r="D2467" s="180"/>
    </row>
    <row r="2468" spans="4:4">
      <c r="D2468" s="180"/>
    </row>
    <row r="2469" spans="4:4">
      <c r="D2469" s="180"/>
    </row>
    <row r="2470" spans="4:4">
      <c r="D2470" s="180"/>
    </row>
    <row r="2471" spans="4:4">
      <c r="D2471" s="180"/>
    </row>
    <row r="2472" spans="4:4">
      <c r="D2472" s="180"/>
    </row>
    <row r="2473" spans="4:4">
      <c r="D2473" s="180"/>
    </row>
    <row r="2474" spans="4:4">
      <c r="D2474" s="180"/>
    </row>
    <row r="2475" spans="4:4">
      <c r="D2475" s="180"/>
    </row>
    <row r="2476" spans="4:4">
      <c r="D2476" s="180"/>
    </row>
    <row r="2477" spans="4:4">
      <c r="D2477" s="180"/>
    </row>
    <row r="2478" spans="4:4">
      <c r="D2478" s="180"/>
    </row>
    <row r="2479" spans="4:4">
      <c r="D2479" s="180"/>
    </row>
    <row r="2480" spans="4:4">
      <c r="D2480" s="180"/>
    </row>
    <row r="2481" spans="4:4">
      <c r="D2481" s="180"/>
    </row>
    <row r="2482" spans="4:4">
      <c r="D2482" s="180"/>
    </row>
    <row r="2483" spans="4:4">
      <c r="D2483" s="180"/>
    </row>
    <row r="2484" spans="4:4">
      <c r="D2484" s="180"/>
    </row>
    <row r="2485" spans="4:4">
      <c r="D2485" s="180"/>
    </row>
    <row r="2486" spans="4:4">
      <c r="D2486" s="180"/>
    </row>
    <row r="2487" spans="4:4">
      <c r="D2487" s="180"/>
    </row>
    <row r="2488" spans="4:4">
      <c r="D2488" s="180"/>
    </row>
    <row r="2489" spans="4:4">
      <c r="D2489" s="180"/>
    </row>
    <row r="2490" spans="4:4">
      <c r="D2490" s="180"/>
    </row>
    <row r="2491" spans="4:4">
      <c r="D2491" s="180"/>
    </row>
    <row r="2492" spans="4:4">
      <c r="D2492" s="180"/>
    </row>
    <row r="2493" spans="4:4">
      <c r="D2493" s="180"/>
    </row>
    <row r="2494" spans="4:4">
      <c r="D2494" s="180"/>
    </row>
    <row r="2495" spans="4:4">
      <c r="D2495" s="180"/>
    </row>
    <row r="2496" spans="4:4">
      <c r="D2496" s="180"/>
    </row>
    <row r="2497" spans="4:4">
      <c r="D2497" s="180"/>
    </row>
    <row r="2498" spans="4:4">
      <c r="D2498" s="180"/>
    </row>
    <row r="2499" spans="4:4">
      <c r="D2499" s="180"/>
    </row>
    <row r="2500" spans="4:4">
      <c r="D2500" s="180"/>
    </row>
    <row r="2501" spans="4:4">
      <c r="D2501" s="180"/>
    </row>
    <row r="2502" spans="4:4">
      <c r="D2502" s="180"/>
    </row>
    <row r="2503" spans="4:4">
      <c r="D2503" s="180"/>
    </row>
    <row r="2504" spans="4:4">
      <c r="D2504" s="180"/>
    </row>
    <row r="2505" spans="4:4">
      <c r="D2505" s="180"/>
    </row>
    <row r="2506" spans="4:4">
      <c r="D2506" s="180"/>
    </row>
    <row r="2507" spans="4:4">
      <c r="D2507" s="180"/>
    </row>
    <row r="2508" spans="4:4">
      <c r="D2508" s="180"/>
    </row>
    <row r="2509" spans="4:4">
      <c r="D2509" s="180"/>
    </row>
    <row r="2510" spans="4:4">
      <c r="D2510" s="180"/>
    </row>
    <row r="2511" spans="4:4">
      <c r="D2511" s="180"/>
    </row>
    <row r="2512" spans="4:4">
      <c r="D2512" s="180"/>
    </row>
    <row r="2513" spans="4:4">
      <c r="D2513" s="180"/>
    </row>
    <row r="2514" spans="4:4">
      <c r="D2514" s="180"/>
    </row>
    <row r="2515" spans="4:4">
      <c r="D2515" s="180"/>
    </row>
    <row r="2516" spans="4:4">
      <c r="D2516" s="180"/>
    </row>
    <row r="2517" spans="4:4">
      <c r="D2517" s="180"/>
    </row>
    <row r="2518" spans="4:4">
      <c r="D2518" s="180"/>
    </row>
    <row r="2519" spans="4:4">
      <c r="D2519" s="180"/>
    </row>
    <row r="2520" spans="4:4">
      <c r="D2520" s="180"/>
    </row>
    <row r="2521" spans="4:4">
      <c r="D2521" s="180"/>
    </row>
    <row r="2522" spans="4:4">
      <c r="D2522" s="180"/>
    </row>
    <row r="2523" spans="4:4">
      <c r="D2523" s="180"/>
    </row>
    <row r="2524" spans="4:4">
      <c r="D2524" s="180"/>
    </row>
    <row r="2525" spans="4:4">
      <c r="D2525" s="180"/>
    </row>
    <row r="2526" spans="4:4">
      <c r="D2526" s="180"/>
    </row>
    <row r="2527" spans="4:4">
      <c r="D2527" s="180"/>
    </row>
    <row r="2528" spans="4:4">
      <c r="D2528" s="180"/>
    </row>
    <row r="2529" spans="4:4">
      <c r="D2529" s="180"/>
    </row>
    <row r="2530" spans="4:4">
      <c r="D2530" s="180"/>
    </row>
    <row r="2531" spans="4:4">
      <c r="D2531" s="180"/>
    </row>
    <row r="2532" spans="4:4">
      <c r="D2532" s="180"/>
    </row>
    <row r="2533" spans="4:4">
      <c r="D2533" s="180"/>
    </row>
    <row r="2534" spans="4:4">
      <c r="D2534" s="180"/>
    </row>
    <row r="2535" spans="4:4">
      <c r="D2535" s="180"/>
    </row>
    <row r="2536" spans="4:4">
      <c r="D2536" s="180"/>
    </row>
    <row r="2537" spans="4:4">
      <c r="D2537" s="180"/>
    </row>
    <row r="2538" spans="4:4">
      <c r="D2538" s="180"/>
    </row>
    <row r="2539" spans="4:4">
      <c r="D2539" s="180"/>
    </row>
    <row r="2540" spans="4:4">
      <c r="D2540" s="180"/>
    </row>
    <row r="2541" spans="4:4">
      <c r="D2541" s="180"/>
    </row>
    <row r="2542" spans="4:4">
      <c r="D2542" s="180"/>
    </row>
    <row r="2543" spans="4:4">
      <c r="D2543" s="180"/>
    </row>
    <row r="2544" spans="4:4">
      <c r="D2544" s="180"/>
    </row>
    <row r="2545" spans="4:4">
      <c r="D2545" s="180"/>
    </row>
    <row r="2546" spans="4:4">
      <c r="D2546" s="180"/>
    </row>
    <row r="2547" spans="4:4">
      <c r="D2547" s="180"/>
    </row>
    <row r="2548" spans="4:4">
      <c r="D2548" s="180"/>
    </row>
    <row r="2549" spans="4:4">
      <c r="D2549" s="180"/>
    </row>
    <row r="2550" spans="4:4">
      <c r="D2550" s="180"/>
    </row>
    <row r="2551" spans="4:4">
      <c r="D2551" s="180"/>
    </row>
    <row r="2552" spans="4:4">
      <c r="D2552" s="180"/>
    </row>
    <row r="2553" spans="4:4">
      <c r="D2553" s="180"/>
    </row>
    <row r="2554" spans="4:4">
      <c r="D2554" s="180"/>
    </row>
    <row r="2555" spans="4:4">
      <c r="D2555" s="180"/>
    </row>
    <row r="2556" spans="4:4">
      <c r="D2556" s="180"/>
    </row>
    <row r="2557" spans="4:4">
      <c r="D2557" s="180"/>
    </row>
    <row r="2558" spans="4:4">
      <c r="D2558" s="180"/>
    </row>
    <row r="2559" spans="4:4">
      <c r="D2559" s="180"/>
    </row>
    <row r="2560" spans="4:4">
      <c r="D2560" s="180"/>
    </row>
    <row r="2561" spans="4:4">
      <c r="D2561" s="180"/>
    </row>
    <row r="2562" spans="4:4">
      <c r="D2562" s="180"/>
    </row>
    <row r="2563" spans="4:4">
      <c r="D2563" s="180"/>
    </row>
    <row r="2564" spans="4:4">
      <c r="D2564" s="180"/>
    </row>
    <row r="2565" spans="4:4">
      <c r="D2565" s="180"/>
    </row>
    <row r="2566" spans="4:4">
      <c r="D2566" s="180"/>
    </row>
    <row r="2567" spans="4:4">
      <c r="D2567" s="180"/>
    </row>
    <row r="2568" spans="4:4">
      <c r="D2568" s="180"/>
    </row>
    <row r="2569" spans="4:4">
      <c r="D2569" s="180"/>
    </row>
    <row r="2570" spans="4:4">
      <c r="D2570" s="180"/>
    </row>
    <row r="2571" spans="4:4">
      <c r="D2571" s="180"/>
    </row>
    <row r="2572" spans="4:4">
      <c r="D2572" s="180"/>
    </row>
    <row r="2573" spans="4:4">
      <c r="D2573" s="180"/>
    </row>
    <row r="2574" spans="4:4">
      <c r="D2574" s="180"/>
    </row>
    <row r="2575" spans="4:4">
      <c r="D2575" s="180"/>
    </row>
    <row r="2576" spans="4:4">
      <c r="D2576" s="180"/>
    </row>
    <row r="2577" spans="4:4">
      <c r="D2577" s="180"/>
    </row>
    <row r="2578" spans="4:4">
      <c r="D2578" s="180"/>
    </row>
    <row r="2579" spans="4:4">
      <c r="D2579" s="180"/>
    </row>
    <row r="2580" spans="4:4">
      <c r="D2580" s="180"/>
    </row>
    <row r="2581" spans="4:4">
      <c r="D2581" s="180"/>
    </row>
    <row r="2582" spans="4:4">
      <c r="D2582" s="180"/>
    </row>
    <row r="2583" spans="4:4">
      <c r="D2583" s="180"/>
    </row>
    <row r="2584" spans="4:4">
      <c r="D2584" s="180"/>
    </row>
    <row r="2585" spans="4:4">
      <c r="D2585" s="180"/>
    </row>
    <row r="2586" spans="4:4">
      <c r="D2586" s="180"/>
    </row>
    <row r="2587" spans="4:4">
      <c r="D2587" s="180"/>
    </row>
    <row r="2588" spans="4:4">
      <c r="D2588" s="180"/>
    </row>
    <row r="2589" spans="4:4">
      <c r="D2589" s="180"/>
    </row>
    <row r="2590" spans="4:4">
      <c r="D2590" s="180"/>
    </row>
    <row r="2591" spans="4:4">
      <c r="D2591" s="180"/>
    </row>
    <row r="2592" spans="4:4">
      <c r="D2592" s="180"/>
    </row>
    <row r="2593" spans="4:4">
      <c r="D2593" s="180"/>
    </row>
    <row r="2594" spans="4:4">
      <c r="D2594" s="180"/>
    </row>
    <row r="2595" spans="4:4">
      <c r="D2595" s="180"/>
    </row>
    <row r="2596" spans="4:4">
      <c r="D2596" s="180"/>
    </row>
    <row r="2597" spans="4:4">
      <c r="D2597" s="180"/>
    </row>
    <row r="2598" spans="4:4">
      <c r="D2598" s="180"/>
    </row>
    <row r="2599" spans="4:4">
      <c r="D2599" s="180"/>
    </row>
    <row r="2600" spans="4:4">
      <c r="D2600" s="180"/>
    </row>
    <row r="2601" spans="4:4">
      <c r="D2601" s="180"/>
    </row>
    <row r="2602" spans="4:4">
      <c r="D2602" s="180"/>
    </row>
    <row r="2603" spans="4:4">
      <c r="D2603" s="180"/>
    </row>
    <row r="2604" spans="4:4">
      <c r="D2604" s="180"/>
    </row>
    <row r="2605" spans="4:4">
      <c r="D2605" s="180"/>
    </row>
    <row r="2606" spans="4:4">
      <c r="D2606" s="180"/>
    </row>
    <row r="2607" spans="4:4">
      <c r="D2607" s="180"/>
    </row>
    <row r="2608" spans="4:4">
      <c r="D2608" s="180"/>
    </row>
    <row r="2609" spans="4:4">
      <c r="D2609" s="180"/>
    </row>
    <row r="2610" spans="4:4">
      <c r="D2610" s="180"/>
    </row>
    <row r="2611" spans="4:4">
      <c r="D2611" s="180"/>
    </row>
    <row r="2612" spans="4:4">
      <c r="D2612" s="180"/>
    </row>
    <row r="2613" spans="4:4">
      <c r="D2613" s="180"/>
    </row>
    <row r="2614" spans="4:4">
      <c r="D2614" s="180"/>
    </row>
    <row r="2615" spans="4:4">
      <c r="D2615" s="180"/>
    </row>
    <row r="2616" spans="4:4">
      <c r="D2616" s="180"/>
    </row>
    <row r="2617" spans="4:4">
      <c r="D2617" s="180"/>
    </row>
    <row r="2618" spans="4:4">
      <c r="D2618" s="180"/>
    </row>
    <row r="2619" spans="4:4">
      <c r="D2619" s="180"/>
    </row>
    <row r="2620" spans="4:4">
      <c r="D2620" s="180"/>
    </row>
    <row r="2621" spans="4:4">
      <c r="D2621" s="180"/>
    </row>
    <row r="2622" spans="4:4">
      <c r="D2622" s="180"/>
    </row>
    <row r="2623" spans="4:4">
      <c r="D2623" s="180"/>
    </row>
    <row r="2624" spans="4:4">
      <c r="D2624" s="180"/>
    </row>
    <row r="2625" spans="4:4">
      <c r="D2625" s="180"/>
    </row>
    <row r="2626" spans="4:4">
      <c r="D2626" s="180"/>
    </row>
    <row r="2627" spans="4:4">
      <c r="D2627" s="180"/>
    </row>
    <row r="2628" spans="4:4">
      <c r="D2628" s="180"/>
    </row>
    <row r="2629" spans="4:4">
      <c r="D2629" s="180"/>
    </row>
    <row r="2630" spans="4:4">
      <c r="D2630" s="180"/>
    </row>
    <row r="2631" spans="4:4">
      <c r="D2631" s="180"/>
    </row>
    <row r="2632" spans="4:4">
      <c r="D2632" s="180"/>
    </row>
    <row r="2633" spans="4:4">
      <c r="D2633" s="180"/>
    </row>
    <row r="2634" spans="4:4">
      <c r="D2634" s="180"/>
    </row>
    <row r="2635" spans="4:4">
      <c r="D2635" s="180"/>
    </row>
    <row r="2636" spans="4:4">
      <c r="D2636" s="180"/>
    </row>
    <row r="2637" spans="4:4">
      <c r="D2637" s="180"/>
    </row>
    <row r="2638" spans="4:4">
      <c r="D2638" s="180"/>
    </row>
    <row r="2639" spans="4:4">
      <c r="D2639" s="180"/>
    </row>
    <row r="2640" spans="4:4">
      <c r="D2640" s="180"/>
    </row>
    <row r="2641" spans="4:4">
      <c r="D2641" s="180"/>
    </row>
    <row r="2642" spans="4:4">
      <c r="D2642" s="180"/>
    </row>
    <row r="2643" spans="4:4">
      <c r="D2643" s="180"/>
    </row>
    <row r="2644" spans="4:4">
      <c r="D2644" s="180"/>
    </row>
    <row r="2645" spans="4:4">
      <c r="D2645" s="180"/>
    </row>
    <row r="2646" spans="4:4">
      <c r="D2646" s="180"/>
    </row>
    <row r="2647" spans="4:4">
      <c r="D2647" s="180"/>
    </row>
    <row r="2648" spans="4:4">
      <c r="D2648" s="180"/>
    </row>
    <row r="2649" spans="4:4">
      <c r="D2649" s="180"/>
    </row>
    <row r="2650" spans="4:4">
      <c r="D2650" s="180"/>
    </row>
    <row r="2651" spans="4:4">
      <c r="D2651" s="180"/>
    </row>
    <row r="2652" spans="4:4">
      <c r="D2652" s="180"/>
    </row>
    <row r="2653" spans="4:4">
      <c r="D2653" s="180"/>
    </row>
    <row r="2654" spans="4:4">
      <c r="D2654" s="180"/>
    </row>
    <row r="2655" spans="4:4">
      <c r="D2655" s="180"/>
    </row>
    <row r="2656" spans="4:4">
      <c r="D2656" s="180"/>
    </row>
    <row r="2657" spans="4:4">
      <c r="D2657" s="180"/>
    </row>
    <row r="2658" spans="4:4">
      <c r="D2658" s="180"/>
    </row>
    <row r="2659" spans="4:4">
      <c r="D2659" s="180"/>
    </row>
    <row r="2660" spans="4:4">
      <c r="D2660" s="180"/>
    </row>
    <row r="2661" spans="4:4">
      <c r="D2661" s="180"/>
    </row>
    <row r="2662" spans="4:4">
      <c r="D2662" s="180"/>
    </row>
    <row r="2663" spans="4:4">
      <c r="D2663" s="180"/>
    </row>
    <row r="2664" spans="4:4">
      <c r="D2664" s="180"/>
    </row>
    <row r="2665" spans="4:4">
      <c r="D2665" s="180"/>
    </row>
    <row r="2666" spans="4:4">
      <c r="D2666" s="180"/>
    </row>
    <row r="2667" spans="4:4">
      <c r="D2667" s="180"/>
    </row>
    <row r="2668" spans="4:4">
      <c r="D2668" s="180"/>
    </row>
    <row r="2669" spans="4:4">
      <c r="D2669" s="180"/>
    </row>
    <row r="2670" spans="4:4">
      <c r="D2670" s="180"/>
    </row>
    <row r="2671" spans="4:4">
      <c r="D2671" s="180"/>
    </row>
    <row r="2672" spans="4:4">
      <c r="D2672" s="180"/>
    </row>
    <row r="2673" spans="4:4">
      <c r="D2673" s="180"/>
    </row>
    <row r="2674" spans="4:4">
      <c r="D2674" s="180"/>
    </row>
    <row r="2675" spans="4:4">
      <c r="D2675" s="180"/>
    </row>
    <row r="2676" spans="4:4">
      <c r="D2676" s="180"/>
    </row>
    <row r="2677" spans="4:4">
      <c r="D2677" s="180"/>
    </row>
    <row r="2678" spans="4:4">
      <c r="D2678" s="180"/>
    </row>
    <row r="2679" spans="4:4">
      <c r="D2679" s="180"/>
    </row>
    <row r="2680" spans="4:4">
      <c r="D2680" s="180"/>
    </row>
    <row r="2681" spans="4:4">
      <c r="D2681" s="180"/>
    </row>
    <row r="2682" spans="4:4">
      <c r="D2682" s="180"/>
    </row>
    <row r="2683" spans="4:4">
      <c r="D2683" s="180"/>
    </row>
    <row r="2684" spans="4:4">
      <c r="D2684" s="180"/>
    </row>
    <row r="2685" spans="4:4">
      <c r="D2685" s="180"/>
    </row>
    <row r="2686" spans="4:4">
      <c r="D2686" s="180"/>
    </row>
    <row r="2687" spans="4:4">
      <c r="D2687" s="180"/>
    </row>
    <row r="2688" spans="4:4">
      <c r="D2688" s="180"/>
    </row>
    <row r="2689" spans="4:4">
      <c r="D2689" s="180"/>
    </row>
    <row r="2690" spans="4:4">
      <c r="D2690" s="180"/>
    </row>
    <row r="2691" spans="4:4">
      <c r="D2691" s="180"/>
    </row>
    <row r="2692" spans="4:4">
      <c r="D2692" s="180"/>
    </row>
    <row r="2693" spans="4:4">
      <c r="D2693" s="180"/>
    </row>
    <row r="2694" spans="4:4">
      <c r="D2694" s="180"/>
    </row>
    <row r="2695" spans="4:4">
      <c r="D2695" s="180"/>
    </row>
    <row r="2696" spans="4:4">
      <c r="D2696" s="180"/>
    </row>
    <row r="2697" spans="4:4">
      <c r="D2697" s="180"/>
    </row>
    <row r="2698" spans="4:4">
      <c r="D2698" s="180"/>
    </row>
    <row r="2699" spans="4:4">
      <c r="D2699" s="180"/>
    </row>
    <row r="2700" spans="4:4">
      <c r="D2700" s="180"/>
    </row>
    <row r="2701" spans="4:4">
      <c r="D2701" s="180"/>
    </row>
    <row r="2702" spans="4:4">
      <c r="D2702" s="180"/>
    </row>
    <row r="2703" spans="4:4">
      <c r="D2703" s="180"/>
    </row>
    <row r="2704" spans="4:4">
      <c r="D2704" s="180"/>
    </row>
    <row r="2705" spans="4:4">
      <c r="D2705" s="180"/>
    </row>
    <row r="2706" spans="4:4">
      <c r="D2706" s="180"/>
    </row>
    <row r="2707" spans="4:4">
      <c r="D2707" s="180"/>
    </row>
    <row r="2708" spans="4:4">
      <c r="D2708" s="180"/>
    </row>
    <row r="2709" spans="4:4">
      <c r="D2709" s="180"/>
    </row>
    <row r="2710" spans="4:4">
      <c r="D2710" s="180"/>
    </row>
    <row r="2711" spans="4:4">
      <c r="D2711" s="180"/>
    </row>
    <row r="2712" spans="4:4">
      <c r="D2712" s="180"/>
    </row>
    <row r="2713" spans="4:4">
      <c r="D2713" s="180"/>
    </row>
    <row r="2714" spans="4:4">
      <c r="D2714" s="180"/>
    </row>
    <row r="2715" spans="4:4">
      <c r="D2715" s="180"/>
    </row>
    <row r="2716" spans="4:4">
      <c r="D2716" s="180"/>
    </row>
    <row r="2717" spans="4:4">
      <c r="D2717" s="180"/>
    </row>
    <row r="2718" spans="4:4">
      <c r="D2718" s="180"/>
    </row>
    <row r="2719" spans="4:4">
      <c r="D2719" s="180"/>
    </row>
    <row r="2720" spans="4:4">
      <c r="D2720" s="180"/>
    </row>
    <row r="2721" spans="4:4">
      <c r="D2721" s="180"/>
    </row>
    <row r="2722" spans="4:4">
      <c r="D2722" s="180"/>
    </row>
    <row r="2723" spans="4:4">
      <c r="D2723" s="180"/>
    </row>
    <row r="2724" spans="4:4">
      <c r="D2724" s="180"/>
    </row>
    <row r="2725" spans="4:4">
      <c r="D2725" s="180"/>
    </row>
    <row r="2726" spans="4:4">
      <c r="D2726" s="180"/>
    </row>
    <row r="2727" spans="4:4">
      <c r="D2727" s="180"/>
    </row>
    <row r="2728" spans="4:4">
      <c r="D2728" s="180"/>
    </row>
    <row r="2729" spans="4:4">
      <c r="D2729" s="180"/>
    </row>
    <row r="2730" spans="4:4">
      <c r="D2730" s="180"/>
    </row>
    <row r="2731" spans="4:4">
      <c r="D2731" s="180"/>
    </row>
    <row r="2732" spans="4:4">
      <c r="D2732" s="180"/>
    </row>
    <row r="2733" spans="4:4">
      <c r="D2733" s="180"/>
    </row>
    <row r="2734" spans="4:4">
      <c r="D2734" s="180"/>
    </row>
    <row r="2735" spans="4:4">
      <c r="D2735" s="180"/>
    </row>
    <row r="2736" spans="4:4">
      <c r="D2736" s="180"/>
    </row>
    <row r="2737" spans="4:4">
      <c r="D2737" s="180"/>
    </row>
    <row r="2738" spans="4:4">
      <c r="D2738" s="180"/>
    </row>
    <row r="2739" spans="4:4">
      <c r="D2739" s="180"/>
    </row>
    <row r="2740" spans="4:4">
      <c r="D2740" s="180"/>
    </row>
    <row r="2741" spans="4:4">
      <c r="D2741" s="180"/>
    </row>
    <row r="2742" spans="4:4">
      <c r="D2742" s="180"/>
    </row>
    <row r="2743" spans="4:4">
      <c r="D2743" s="180"/>
    </row>
    <row r="2744" spans="4:4">
      <c r="D2744" s="180"/>
    </row>
    <row r="2745" spans="4:4">
      <c r="D2745" s="180"/>
    </row>
    <row r="2746" spans="4:4">
      <c r="D2746" s="180"/>
    </row>
    <row r="2747" spans="4:4">
      <c r="D2747" s="180"/>
    </row>
    <row r="2748" spans="4:4">
      <c r="D2748" s="180"/>
    </row>
    <row r="2749" spans="4:4">
      <c r="D2749" s="180"/>
    </row>
    <row r="2750" spans="4:4">
      <c r="D2750" s="180"/>
    </row>
    <row r="2751" spans="4:4">
      <c r="D2751" s="180"/>
    </row>
    <row r="2752" spans="4:4">
      <c r="D2752" s="180"/>
    </row>
    <row r="2753" spans="4:4">
      <c r="D2753" s="180"/>
    </row>
    <row r="2754" spans="4:4">
      <c r="D2754" s="180"/>
    </row>
    <row r="2755" spans="4:4">
      <c r="D2755" s="180"/>
    </row>
    <row r="2756" spans="4:4">
      <c r="D2756" s="180"/>
    </row>
    <row r="2757" spans="4:4">
      <c r="D2757" s="180"/>
    </row>
    <row r="2758" spans="4:4">
      <c r="D2758" s="180"/>
    </row>
    <row r="2759" spans="4:4">
      <c r="D2759" s="180"/>
    </row>
    <row r="2760" spans="4:4">
      <c r="D2760" s="180"/>
    </row>
    <row r="2761" spans="4:4">
      <c r="D2761" s="180"/>
    </row>
    <row r="2762" spans="4:4">
      <c r="D2762" s="180"/>
    </row>
    <row r="2763" spans="4:4">
      <c r="D2763" s="180"/>
    </row>
    <row r="2764" spans="4:4">
      <c r="D2764" s="180"/>
    </row>
    <row r="2765" spans="4:4">
      <c r="D2765" s="180"/>
    </row>
    <row r="2766" spans="4:4">
      <c r="D2766" s="180"/>
    </row>
    <row r="2767" spans="4:4">
      <c r="D2767" s="180"/>
    </row>
    <row r="2768" spans="4:4">
      <c r="D2768" s="180"/>
    </row>
    <row r="2769" spans="4:4">
      <c r="D2769" s="180"/>
    </row>
    <row r="2770" spans="4:4">
      <c r="D2770" s="180"/>
    </row>
    <row r="2771" spans="4:4">
      <c r="D2771" s="180"/>
    </row>
    <row r="2772" spans="4:4">
      <c r="D2772" s="180"/>
    </row>
    <row r="2773" spans="4:4">
      <c r="D2773" s="180"/>
    </row>
    <row r="2774" spans="4:4">
      <c r="D2774" s="180"/>
    </row>
    <row r="2775" spans="4:4">
      <c r="D2775" s="180"/>
    </row>
    <row r="2776" spans="4:4">
      <c r="D2776" s="180"/>
    </row>
    <row r="2777" spans="4:4">
      <c r="D2777" s="180"/>
    </row>
    <row r="2778" spans="4:4">
      <c r="D2778" s="180"/>
    </row>
    <row r="2779" spans="4:4">
      <c r="D2779" s="180"/>
    </row>
    <row r="2780" spans="4:4">
      <c r="D2780" s="180"/>
    </row>
    <row r="2781" spans="4:4">
      <c r="D2781" s="180"/>
    </row>
    <row r="2782" spans="4:4">
      <c r="D2782" s="180"/>
    </row>
    <row r="2783" spans="4:4">
      <c r="D2783" s="180"/>
    </row>
    <row r="2784" spans="4:4">
      <c r="D2784" s="180"/>
    </row>
    <row r="2785" spans="4:4">
      <c r="D2785" s="180"/>
    </row>
    <row r="2786" spans="4:4">
      <c r="D2786" s="180"/>
    </row>
    <row r="2787" spans="4:4">
      <c r="D2787" s="180"/>
    </row>
    <row r="2788" spans="4:4">
      <c r="D2788" s="180"/>
    </row>
    <row r="2789" spans="4:4">
      <c r="D2789" s="180"/>
    </row>
    <row r="2790" spans="4:4">
      <c r="D2790" s="180"/>
    </row>
    <row r="2791" spans="4:4">
      <c r="D2791" s="180"/>
    </row>
    <row r="2792" spans="4:4">
      <c r="D2792" s="180"/>
    </row>
    <row r="2793" spans="4:4">
      <c r="D2793" s="180"/>
    </row>
    <row r="2794" spans="4:4">
      <c r="D2794" s="180"/>
    </row>
    <row r="2795" spans="4:4">
      <c r="D2795" s="180"/>
    </row>
    <row r="2796" spans="4:4">
      <c r="D2796" s="180"/>
    </row>
    <row r="2797" spans="4:4">
      <c r="D2797" s="180"/>
    </row>
    <row r="2798" spans="4:4">
      <c r="D2798" s="180"/>
    </row>
    <row r="2799" spans="4:4">
      <c r="D2799" s="180"/>
    </row>
    <row r="2800" spans="4:4">
      <c r="D2800" s="180"/>
    </row>
    <row r="2801" spans="4:4">
      <c r="D2801" s="180"/>
    </row>
    <row r="2802" spans="4:4">
      <c r="D2802" s="180"/>
    </row>
    <row r="2803" spans="4:4">
      <c r="D2803" s="180"/>
    </row>
    <row r="2804" spans="4:4">
      <c r="D2804" s="180"/>
    </row>
    <row r="2805" spans="4:4">
      <c r="D2805" s="180"/>
    </row>
    <row r="2806" spans="4:4">
      <c r="D2806" s="180"/>
    </row>
    <row r="2807" spans="4:4">
      <c r="D2807" s="180"/>
    </row>
    <row r="2808" spans="4:4">
      <c r="D2808" s="180"/>
    </row>
    <row r="2809" spans="4:4">
      <c r="D2809" s="180"/>
    </row>
    <row r="2810" spans="4:4">
      <c r="D2810" s="180"/>
    </row>
    <row r="2811" spans="4:4">
      <c r="D2811" s="180"/>
    </row>
    <row r="2812" spans="4:4">
      <c r="D2812" s="180"/>
    </row>
    <row r="2813" spans="4:4">
      <c r="D2813" s="180"/>
    </row>
    <row r="2814" spans="4:4">
      <c r="D2814" s="180"/>
    </row>
    <row r="2815" spans="4:4">
      <c r="D2815" s="180"/>
    </row>
    <row r="2816" spans="4:4">
      <c r="D2816" s="180"/>
    </row>
    <row r="2817" spans="4:4">
      <c r="D2817" s="180"/>
    </row>
    <row r="2818" spans="4:4">
      <c r="D2818" s="180"/>
    </row>
    <row r="2819" spans="4:4">
      <c r="D2819" s="180"/>
    </row>
    <row r="2820" spans="4:4">
      <c r="D2820" s="180"/>
    </row>
    <row r="2821" spans="4:4">
      <c r="D2821" s="180"/>
    </row>
    <row r="2822" spans="4:4">
      <c r="D2822" s="180"/>
    </row>
    <row r="2823" spans="4:4">
      <c r="D2823" s="180"/>
    </row>
    <row r="2824" spans="4:4">
      <c r="D2824" s="180"/>
    </row>
    <row r="2825" spans="4:4">
      <c r="D2825" s="180"/>
    </row>
    <row r="2826" spans="4:4">
      <c r="D2826" s="180"/>
    </row>
    <row r="2827" spans="4:4">
      <c r="D2827" s="180"/>
    </row>
    <row r="2828" spans="4:4">
      <c r="D2828" s="180"/>
    </row>
    <row r="2829" spans="4:4">
      <c r="D2829" s="180"/>
    </row>
    <row r="2830" spans="4:4">
      <c r="D2830" s="180"/>
    </row>
    <row r="2831" spans="4:4">
      <c r="D2831" s="180"/>
    </row>
    <row r="2832" spans="4:4">
      <c r="D2832" s="180"/>
    </row>
    <row r="2833" spans="4:4">
      <c r="D2833" s="180"/>
    </row>
    <row r="2834" spans="4:4">
      <c r="D2834" s="180"/>
    </row>
    <row r="2835" spans="4:4">
      <c r="D2835" s="180"/>
    </row>
    <row r="2836" spans="4:4">
      <c r="D2836" s="180"/>
    </row>
    <row r="2837" spans="4:4">
      <c r="D2837" s="180"/>
    </row>
    <row r="2838" spans="4:4">
      <c r="D2838" s="180"/>
    </row>
    <row r="2839" spans="4:4">
      <c r="D2839" s="180"/>
    </row>
    <row r="2840" spans="4:4">
      <c r="D2840" s="180"/>
    </row>
    <row r="2841" spans="4:4">
      <c r="D2841" s="180"/>
    </row>
    <row r="2842" spans="4:4">
      <c r="D2842" s="180"/>
    </row>
    <row r="2843" spans="4:4">
      <c r="D2843" s="180"/>
    </row>
    <row r="2844" spans="4:4">
      <c r="D2844" s="180"/>
    </row>
    <row r="2845" spans="4:4">
      <c r="D2845" s="180"/>
    </row>
    <row r="2846" spans="4:4">
      <c r="D2846" s="180"/>
    </row>
    <row r="2847" spans="4:4">
      <c r="D2847" s="180"/>
    </row>
    <row r="2848" spans="4:4">
      <c r="D2848" s="180"/>
    </row>
    <row r="2849" spans="4:4">
      <c r="D2849" s="180"/>
    </row>
    <row r="2850" spans="4:4">
      <c r="D2850" s="180"/>
    </row>
    <row r="2851" spans="4:4">
      <c r="D2851" s="180"/>
    </row>
    <row r="2852" spans="4:4">
      <c r="D2852" s="180"/>
    </row>
    <row r="2853" spans="4:4">
      <c r="D2853" s="180"/>
    </row>
    <row r="2854" spans="4:4">
      <c r="D2854" s="180"/>
    </row>
    <row r="2855" spans="4:4">
      <c r="D2855" s="180"/>
    </row>
    <row r="2856" spans="4:4">
      <c r="D2856" s="180"/>
    </row>
    <row r="2857" spans="4:4">
      <c r="D2857" s="180"/>
    </row>
    <row r="2858" spans="4:4">
      <c r="D2858" s="180"/>
    </row>
    <row r="2859" spans="4:4">
      <c r="D2859" s="180"/>
    </row>
    <row r="2860" spans="4:4">
      <c r="D2860" s="180"/>
    </row>
    <row r="2861" spans="4:4">
      <c r="D2861" s="180"/>
    </row>
    <row r="2862" spans="4:4">
      <c r="D2862" s="180"/>
    </row>
    <row r="2863" spans="4:4">
      <c r="D2863" s="180"/>
    </row>
    <row r="2864" spans="4:4">
      <c r="D2864" s="180"/>
    </row>
    <row r="2865" spans="4:4">
      <c r="D2865" s="180"/>
    </row>
    <row r="2866" spans="4:4">
      <c r="D2866" s="180"/>
    </row>
    <row r="2867" spans="4:4">
      <c r="D2867" s="180"/>
    </row>
    <row r="2868" spans="4:4">
      <c r="D2868" s="180"/>
    </row>
    <row r="2869" spans="4:4">
      <c r="D2869" s="180"/>
    </row>
    <row r="2870" spans="4:4">
      <c r="D2870" s="180"/>
    </row>
    <row r="2871" spans="4:4">
      <c r="D2871" s="180"/>
    </row>
    <row r="2872" spans="4:4">
      <c r="D2872" s="180"/>
    </row>
    <row r="2873" spans="4:4">
      <c r="D2873" s="180"/>
    </row>
    <row r="2874" spans="4:4">
      <c r="D2874" s="180"/>
    </row>
    <row r="2875" spans="4:4">
      <c r="D2875" s="180"/>
    </row>
    <row r="2876" spans="4:4">
      <c r="D2876" s="180"/>
    </row>
    <row r="2877" spans="4:4">
      <c r="D2877" s="180"/>
    </row>
    <row r="2878" spans="4:4">
      <c r="D2878" s="180"/>
    </row>
    <row r="2879" spans="4:4">
      <c r="D2879" s="180"/>
    </row>
    <row r="2880" spans="4:4">
      <c r="D2880" s="180"/>
    </row>
    <row r="2881" spans="4:4">
      <c r="D2881" s="180"/>
    </row>
    <row r="2882" spans="4:4">
      <c r="D2882" s="180"/>
    </row>
    <row r="2883" spans="4:4">
      <c r="D2883" s="180"/>
    </row>
    <row r="2884" spans="4:4">
      <c r="D2884" s="180"/>
    </row>
    <row r="2885" spans="4:4">
      <c r="D2885" s="180"/>
    </row>
    <row r="2886" spans="4:4">
      <c r="D2886" s="180"/>
    </row>
    <row r="2887" spans="4:4">
      <c r="D2887" s="180"/>
    </row>
    <row r="2888" spans="4:4">
      <c r="D2888" s="180"/>
    </row>
    <row r="2889" spans="4:4">
      <c r="D2889" s="180"/>
    </row>
    <row r="2890" spans="4:4">
      <c r="D2890" s="180"/>
    </row>
    <row r="2891" spans="4:4">
      <c r="D2891" s="180"/>
    </row>
    <row r="2892" spans="4:4">
      <c r="D2892" s="180"/>
    </row>
    <row r="2893" spans="4:4">
      <c r="D2893" s="180"/>
    </row>
    <row r="2894" spans="4:4">
      <c r="D2894" s="180"/>
    </row>
    <row r="2895" spans="4:4">
      <c r="D2895" s="180"/>
    </row>
    <row r="2896" spans="4:4">
      <c r="D2896" s="180"/>
    </row>
    <row r="2897" spans="4:4">
      <c r="D2897" s="180"/>
    </row>
    <row r="2898" spans="4:4">
      <c r="D2898" s="180"/>
    </row>
    <row r="2899" spans="4:4">
      <c r="D2899" s="180"/>
    </row>
    <row r="2900" spans="4:4">
      <c r="D2900" s="180"/>
    </row>
    <row r="2901" spans="4:4">
      <c r="D2901" s="180"/>
    </row>
    <row r="2902" spans="4:4">
      <c r="D2902" s="180"/>
    </row>
    <row r="2903" spans="4:4">
      <c r="D2903" s="180"/>
    </row>
    <row r="2904" spans="4:4">
      <c r="D2904" s="180"/>
    </row>
    <row r="2905" spans="4:4">
      <c r="D2905" s="180"/>
    </row>
    <row r="2906" spans="4:4">
      <c r="D2906" s="180"/>
    </row>
    <row r="2907" spans="4:4">
      <c r="D2907" s="180"/>
    </row>
    <row r="2908" spans="4:4">
      <c r="D2908" s="180"/>
    </row>
    <row r="2909" spans="4:4">
      <c r="D2909" s="180"/>
    </row>
    <row r="2910" spans="4:4">
      <c r="D2910" s="180"/>
    </row>
    <row r="2911" spans="4:4">
      <c r="D2911" s="180"/>
    </row>
    <row r="2912" spans="4:4">
      <c r="D2912" s="180"/>
    </row>
    <row r="2913" spans="4:4">
      <c r="D2913" s="180"/>
    </row>
    <row r="2914" spans="4:4">
      <c r="D2914" s="180"/>
    </row>
    <row r="2915" spans="4:4">
      <c r="D2915" s="180"/>
    </row>
    <row r="2916" spans="4:4">
      <c r="D2916" s="180"/>
    </row>
    <row r="2917" spans="4:4">
      <c r="D2917" s="180"/>
    </row>
    <row r="2918" spans="4:4">
      <c r="D2918" s="180"/>
    </row>
    <row r="2919" spans="4:4">
      <c r="D2919" s="180"/>
    </row>
    <row r="2920" spans="4:4">
      <c r="D2920" s="180"/>
    </row>
    <row r="2921" spans="4:4">
      <c r="D2921" s="180"/>
    </row>
    <row r="2922" spans="4:4">
      <c r="D2922" s="180"/>
    </row>
    <row r="2923" spans="4:4">
      <c r="D2923" s="180"/>
    </row>
    <row r="2924" spans="4:4">
      <c r="D2924" s="180"/>
    </row>
    <row r="2925" spans="4:4">
      <c r="D2925" s="180"/>
    </row>
    <row r="2926" spans="4:4">
      <c r="D2926" s="180"/>
    </row>
    <row r="2927" spans="4:4">
      <c r="D2927" s="180"/>
    </row>
    <row r="2928" spans="4:4">
      <c r="D2928" s="180"/>
    </row>
    <row r="2929" spans="4:4">
      <c r="D2929" s="180"/>
    </row>
    <row r="2930" spans="4:4">
      <c r="D2930" s="180"/>
    </row>
    <row r="2931" spans="4:4">
      <c r="D2931" s="180"/>
    </row>
    <row r="2932" spans="4:4">
      <c r="D2932" s="180"/>
    </row>
    <row r="2933" spans="4:4">
      <c r="D2933" s="180"/>
    </row>
    <row r="2934" spans="4:4">
      <c r="D2934" s="180"/>
    </row>
    <row r="2935" spans="4:4">
      <c r="D2935" s="180"/>
    </row>
    <row r="2936" spans="4:4">
      <c r="D2936" s="180"/>
    </row>
    <row r="2937" spans="4:4">
      <c r="D2937" s="180"/>
    </row>
    <row r="2938" spans="4:4">
      <c r="D2938" s="180"/>
    </row>
    <row r="2939" spans="4:4">
      <c r="D2939" s="180"/>
    </row>
    <row r="2940" spans="4:4">
      <c r="D2940" s="180"/>
    </row>
    <row r="2941" spans="4:4">
      <c r="D2941" s="180"/>
    </row>
    <row r="2942" spans="4:4">
      <c r="D2942" s="180"/>
    </row>
    <row r="2943" spans="4:4">
      <c r="D2943" s="180"/>
    </row>
    <row r="2944" spans="4:4">
      <c r="D2944" s="180"/>
    </row>
    <row r="2945" spans="4:4">
      <c r="D2945" s="180"/>
    </row>
    <row r="2946" spans="4:4">
      <c r="D2946" s="180"/>
    </row>
    <row r="2947" spans="4:4">
      <c r="D2947" s="180"/>
    </row>
    <row r="2948" spans="4:4">
      <c r="D2948" s="180"/>
    </row>
    <row r="2949" spans="4:4">
      <c r="D2949" s="180"/>
    </row>
    <row r="2950" spans="4:4">
      <c r="D2950" s="180"/>
    </row>
    <row r="2951" spans="4:4">
      <c r="D2951" s="180"/>
    </row>
    <row r="2952" spans="4:4">
      <c r="D2952" s="180"/>
    </row>
    <row r="2953" spans="4:4">
      <c r="D2953" s="180"/>
    </row>
    <row r="2954" spans="4:4">
      <c r="D2954" s="180"/>
    </row>
    <row r="2955" spans="4:4">
      <c r="D2955" s="180"/>
    </row>
    <row r="2956" spans="4:4">
      <c r="D2956" s="180"/>
    </row>
    <row r="2957" spans="4:4">
      <c r="D2957" s="180"/>
    </row>
    <row r="2958" spans="4:4">
      <c r="D2958" s="180"/>
    </row>
    <row r="2959" spans="4:4">
      <c r="D2959" s="180"/>
    </row>
    <row r="2960" spans="4:4">
      <c r="D2960" s="180"/>
    </row>
    <row r="2961" spans="4:4">
      <c r="D2961" s="180"/>
    </row>
    <row r="2962" spans="4:4">
      <c r="D2962" s="180"/>
    </row>
    <row r="2963" spans="4:4">
      <c r="D2963" s="180"/>
    </row>
    <row r="2964" spans="4:4">
      <c r="D2964" s="180"/>
    </row>
    <row r="2965" spans="4:4">
      <c r="D2965" s="180"/>
    </row>
    <row r="2966" spans="4:4">
      <c r="D2966" s="180"/>
    </row>
    <row r="2967" spans="4:4">
      <c r="D2967" s="180"/>
    </row>
    <row r="2968" spans="4:4">
      <c r="D2968" s="180"/>
    </row>
    <row r="2969" spans="4:4">
      <c r="D2969" s="180"/>
    </row>
    <row r="2970" spans="4:4">
      <c r="D2970" s="180"/>
    </row>
    <row r="2971" spans="4:4">
      <c r="D2971" s="180"/>
    </row>
    <row r="2972" spans="4:4">
      <c r="D2972" s="180"/>
    </row>
    <row r="2973" spans="4:4">
      <c r="D2973" s="180"/>
    </row>
    <row r="2974" spans="4:4">
      <c r="D2974" s="180"/>
    </row>
    <row r="2975" spans="4:4">
      <c r="D2975" s="180"/>
    </row>
    <row r="2976" spans="4:4">
      <c r="D2976" s="180"/>
    </row>
    <row r="2977" spans="4:4">
      <c r="D2977" s="180"/>
    </row>
    <row r="2978" spans="4:4">
      <c r="D2978" s="180"/>
    </row>
    <row r="2979" spans="4:4">
      <c r="D2979" s="180"/>
    </row>
    <row r="2980" spans="4:4">
      <c r="D2980" s="180"/>
    </row>
    <row r="2981" spans="4:4">
      <c r="D2981" s="180"/>
    </row>
    <row r="2982" spans="4:4">
      <c r="D2982" s="180"/>
    </row>
    <row r="2983" spans="4:4">
      <c r="D2983" s="180"/>
    </row>
    <row r="2984" spans="4:4">
      <c r="D2984" s="180"/>
    </row>
    <row r="2985" spans="4:4">
      <c r="D2985" s="180"/>
    </row>
    <row r="2986" spans="4:4">
      <c r="D2986" s="180"/>
    </row>
    <row r="2987" spans="4:4">
      <c r="D2987" s="180"/>
    </row>
    <row r="2988" spans="4:4">
      <c r="D2988" s="180"/>
    </row>
    <row r="2989" spans="4:4">
      <c r="D2989" s="180"/>
    </row>
    <row r="2990" spans="4:4">
      <c r="D2990" s="180"/>
    </row>
    <row r="2991" spans="4:4">
      <c r="D2991" s="180"/>
    </row>
    <row r="2992" spans="4:4">
      <c r="D2992" s="180"/>
    </row>
    <row r="2993" spans="4:4">
      <c r="D2993" s="180"/>
    </row>
    <row r="2994" spans="4:4">
      <c r="D2994" s="180"/>
    </row>
    <row r="2995" spans="4:4">
      <c r="D2995" s="180"/>
    </row>
    <row r="2996" spans="4:4">
      <c r="D2996" s="180"/>
    </row>
    <row r="2997" spans="4:4">
      <c r="D2997" s="180"/>
    </row>
    <row r="2998" spans="4:4">
      <c r="D2998" s="180"/>
    </row>
    <row r="2999" spans="4:4">
      <c r="D2999" s="180"/>
    </row>
    <row r="3000" spans="4:4">
      <c r="D3000" s="180"/>
    </row>
    <row r="3001" spans="4:4">
      <c r="D3001" s="180"/>
    </row>
    <row r="3002" spans="4:4">
      <c r="D3002" s="180"/>
    </row>
    <row r="3003" spans="4:4">
      <c r="D3003" s="180"/>
    </row>
    <row r="3004" spans="4:4">
      <c r="D3004" s="180"/>
    </row>
    <row r="3005" spans="4:4">
      <c r="D3005" s="180"/>
    </row>
    <row r="3006" spans="4:4">
      <c r="D3006" s="180"/>
    </row>
    <row r="3007" spans="4:4">
      <c r="D3007" s="180"/>
    </row>
    <row r="3008" spans="4:4">
      <c r="D3008" s="180"/>
    </row>
    <row r="3009" spans="4:4">
      <c r="D3009" s="180"/>
    </row>
    <row r="3010" spans="4:4">
      <c r="D3010" s="180"/>
    </row>
    <row r="3011" spans="4:4">
      <c r="D3011" s="180"/>
    </row>
    <row r="3012" spans="4:4">
      <c r="D3012" s="180"/>
    </row>
    <row r="3013" spans="4:4">
      <c r="D3013" s="180"/>
    </row>
    <row r="3014" spans="4:4">
      <c r="D3014" s="180"/>
    </row>
    <row r="3015" spans="4:4">
      <c r="D3015" s="180"/>
    </row>
    <row r="3016" spans="4:4">
      <c r="D3016" s="180"/>
    </row>
    <row r="3017" spans="4:4">
      <c r="D3017" s="180"/>
    </row>
    <row r="3018" spans="4:4">
      <c r="D3018" s="180"/>
    </row>
    <row r="3019" spans="4:4">
      <c r="D3019" s="180"/>
    </row>
    <row r="3020" spans="4:4">
      <c r="D3020" s="180"/>
    </row>
    <row r="3021" spans="4:4">
      <c r="D3021" s="180"/>
    </row>
    <row r="3022" spans="4:4">
      <c r="D3022" s="180"/>
    </row>
    <row r="3023" spans="4:4">
      <c r="D3023" s="180"/>
    </row>
    <row r="3024" spans="4:4">
      <c r="D3024" s="180"/>
    </row>
    <row r="3025" spans="4:4">
      <c r="D3025" s="180"/>
    </row>
    <row r="3026" spans="4:4">
      <c r="D3026" s="180"/>
    </row>
    <row r="3027" spans="4:4">
      <c r="D3027" s="180"/>
    </row>
    <row r="3028" spans="4:4">
      <c r="D3028" s="180"/>
    </row>
    <row r="3029" spans="4:4">
      <c r="D3029" s="180"/>
    </row>
    <row r="3030" spans="4:4">
      <c r="D3030" s="180"/>
    </row>
    <row r="3031" spans="4:4">
      <c r="D3031" s="180"/>
    </row>
    <row r="3032" spans="4:4">
      <c r="D3032" s="180"/>
    </row>
    <row r="3033" spans="4:4">
      <c r="D3033" s="180"/>
    </row>
    <row r="3034" spans="4:4">
      <c r="D3034" s="180"/>
    </row>
    <row r="3035" spans="4:4">
      <c r="D3035" s="180"/>
    </row>
    <row r="3036" spans="4:4">
      <c r="D3036" s="180"/>
    </row>
    <row r="3037" spans="4:4">
      <c r="D3037" s="180"/>
    </row>
    <row r="3038" spans="4:4">
      <c r="D3038" s="180"/>
    </row>
    <row r="3039" spans="4:4">
      <c r="D3039" s="180"/>
    </row>
    <row r="3040" spans="4:4">
      <c r="D3040" s="180"/>
    </row>
    <row r="3041" spans="4:4">
      <c r="D3041" s="180"/>
    </row>
    <row r="3042" spans="4:4">
      <c r="D3042" s="180"/>
    </row>
    <row r="3043" spans="4:4">
      <c r="D3043" s="180"/>
    </row>
    <row r="3044" spans="4:4">
      <c r="D3044" s="180"/>
    </row>
    <row r="3045" spans="4:4">
      <c r="D3045" s="180"/>
    </row>
    <row r="3046" spans="4:4">
      <c r="D3046" s="180"/>
    </row>
    <row r="3047" spans="4:4">
      <c r="D3047" s="180"/>
    </row>
    <row r="3048" spans="4:4">
      <c r="D3048" s="180"/>
    </row>
    <row r="3049" spans="4:4">
      <c r="D3049" s="180"/>
    </row>
    <row r="3050" spans="4:4">
      <c r="D3050" s="180"/>
    </row>
    <row r="3051" spans="4:4">
      <c r="D3051" s="180"/>
    </row>
    <row r="3052" spans="4:4">
      <c r="D3052" s="180"/>
    </row>
    <row r="3053" spans="4:4">
      <c r="D3053" s="180"/>
    </row>
    <row r="3054" spans="4:4">
      <c r="D3054" s="180"/>
    </row>
    <row r="3055" spans="4:4">
      <c r="D3055" s="180"/>
    </row>
    <row r="3056" spans="4:4">
      <c r="D3056" s="180"/>
    </row>
    <row r="3057" spans="4:4">
      <c r="D3057" s="180"/>
    </row>
    <row r="3058" spans="4:4">
      <c r="D3058" s="180"/>
    </row>
    <row r="3059" spans="4:4">
      <c r="D3059" s="180"/>
    </row>
    <row r="3060" spans="4:4">
      <c r="D3060" s="180"/>
    </row>
    <row r="3061" spans="4:4">
      <c r="D3061" s="180"/>
    </row>
    <row r="3062" spans="4:4">
      <c r="D3062" s="180"/>
    </row>
    <row r="3063" spans="4:4">
      <c r="D3063" s="180"/>
    </row>
    <row r="3064" spans="4:4">
      <c r="D3064" s="180"/>
    </row>
    <row r="3065" spans="4:4">
      <c r="D3065" s="180"/>
    </row>
    <row r="3066" spans="4:4">
      <c r="D3066" s="180"/>
    </row>
    <row r="3067" spans="4:4">
      <c r="D3067" s="180"/>
    </row>
    <row r="3068" spans="4:4">
      <c r="D3068" s="180"/>
    </row>
    <row r="3069" spans="4:4">
      <c r="D3069" s="180"/>
    </row>
    <row r="3070" spans="4:4">
      <c r="D3070" s="180"/>
    </row>
    <row r="3071" spans="4:4">
      <c r="D3071" s="180"/>
    </row>
    <row r="3072" spans="4:4">
      <c r="D3072" s="180"/>
    </row>
    <row r="3073" spans="4:4">
      <c r="D3073" s="180"/>
    </row>
    <row r="3074" spans="4:4">
      <c r="D3074" s="180"/>
    </row>
    <row r="3075" spans="4:4">
      <c r="D3075" s="180"/>
    </row>
    <row r="3076" spans="4:4">
      <c r="D3076" s="180"/>
    </row>
    <row r="3077" spans="4:4">
      <c r="D3077" s="180"/>
    </row>
    <row r="3078" spans="4:4">
      <c r="D3078" s="180"/>
    </row>
    <row r="3079" spans="4:4">
      <c r="D3079" s="180"/>
    </row>
    <row r="3080" spans="4:4">
      <c r="D3080" s="180"/>
    </row>
    <row r="3081" spans="4:4">
      <c r="D3081" s="180"/>
    </row>
    <row r="3082" spans="4:4">
      <c r="D3082" s="180"/>
    </row>
    <row r="3083" spans="4:4">
      <c r="D3083" s="180"/>
    </row>
    <row r="3084" spans="4:4">
      <c r="D3084" s="180"/>
    </row>
    <row r="3085" spans="4:4">
      <c r="D3085" s="180"/>
    </row>
    <row r="3086" spans="4:4">
      <c r="D3086" s="180"/>
    </row>
    <row r="3087" spans="4:4">
      <c r="D3087" s="180"/>
    </row>
    <row r="3088" spans="4:4">
      <c r="D3088" s="180"/>
    </row>
    <row r="3089" spans="4:4">
      <c r="D3089" s="180"/>
    </row>
    <row r="3090" spans="4:4">
      <c r="D3090" s="180"/>
    </row>
    <row r="3091" spans="4:4">
      <c r="D3091" s="180"/>
    </row>
    <row r="3092" spans="4:4">
      <c r="D3092" s="180"/>
    </row>
    <row r="3093" spans="4:4">
      <c r="D3093" s="180"/>
    </row>
    <row r="3094" spans="4:4">
      <c r="D3094" s="180"/>
    </row>
    <row r="3095" spans="4:4">
      <c r="D3095" s="180"/>
    </row>
    <row r="3096" spans="4:4">
      <c r="D3096" s="180"/>
    </row>
    <row r="3097" spans="4:4">
      <c r="D3097" s="180"/>
    </row>
    <row r="3098" spans="4:4">
      <c r="D3098" s="180"/>
    </row>
    <row r="3099" spans="4:4">
      <c r="D3099" s="180"/>
    </row>
    <row r="3100" spans="4:4">
      <c r="D3100" s="180"/>
    </row>
    <row r="3101" spans="4:4">
      <c r="D3101" s="180"/>
    </row>
    <row r="3102" spans="4:4">
      <c r="D3102" s="180"/>
    </row>
    <row r="3103" spans="4:4">
      <c r="D3103" s="180"/>
    </row>
    <row r="3104" spans="4:4">
      <c r="D3104" s="180"/>
    </row>
    <row r="3105" spans="4:4">
      <c r="D3105" s="180"/>
    </row>
    <row r="3106" spans="4:4">
      <c r="D3106" s="180"/>
    </row>
    <row r="3107" spans="4:4">
      <c r="D3107" s="180"/>
    </row>
    <row r="3108" spans="4:4">
      <c r="D3108" s="180"/>
    </row>
    <row r="3109" spans="4:4">
      <c r="D3109" s="180"/>
    </row>
    <row r="3110" spans="4:4">
      <c r="D3110" s="180"/>
    </row>
    <row r="3111" spans="4:4">
      <c r="D3111" s="180"/>
    </row>
    <row r="3112" spans="4:4">
      <c r="D3112" s="180"/>
    </row>
    <row r="3113" spans="4:4">
      <c r="D3113" s="180"/>
    </row>
    <row r="3114" spans="4:4">
      <c r="D3114" s="180"/>
    </row>
    <row r="3115" spans="4:4">
      <c r="D3115" s="180"/>
    </row>
    <row r="3116" spans="4:4">
      <c r="D3116" s="180"/>
    </row>
    <row r="3117" spans="4:4">
      <c r="D3117" s="180"/>
    </row>
    <row r="3118" spans="4:4">
      <c r="D3118" s="180"/>
    </row>
    <row r="3119" spans="4:4">
      <c r="D3119" s="180"/>
    </row>
    <row r="3120" spans="4:4">
      <c r="D3120" s="180"/>
    </row>
    <row r="3121" spans="4:4">
      <c r="D3121" s="180"/>
    </row>
    <row r="3122" spans="4:4">
      <c r="D3122" s="180"/>
    </row>
    <row r="3123" spans="4:4">
      <c r="D3123" s="180"/>
    </row>
    <row r="3124" spans="4:4">
      <c r="D3124" s="180"/>
    </row>
    <row r="3125" spans="4:4">
      <c r="D3125" s="180"/>
    </row>
    <row r="3126" spans="4:4">
      <c r="D3126" s="180"/>
    </row>
    <row r="3127" spans="4:4">
      <c r="D3127" s="180"/>
    </row>
    <row r="3128" spans="4:4">
      <c r="D3128" s="180"/>
    </row>
    <row r="3129" spans="4:4">
      <c r="D3129" s="180"/>
    </row>
    <row r="3130" spans="4:4">
      <c r="D3130" s="180"/>
    </row>
    <row r="3131" spans="4:4">
      <c r="D3131" s="180"/>
    </row>
    <row r="3132" spans="4:4">
      <c r="D3132" s="180"/>
    </row>
    <row r="3133" spans="4:4">
      <c r="D3133" s="180"/>
    </row>
    <row r="3134" spans="4:4">
      <c r="D3134" s="180"/>
    </row>
    <row r="3135" spans="4:4">
      <c r="D3135" s="180"/>
    </row>
    <row r="3136" spans="4:4">
      <c r="D3136" s="180"/>
    </row>
    <row r="3137" spans="4:4">
      <c r="D3137" s="180"/>
    </row>
    <row r="3138" spans="4:4">
      <c r="D3138" s="180"/>
    </row>
    <row r="3139" spans="4:4">
      <c r="D3139" s="180"/>
    </row>
    <row r="3140" spans="4:4">
      <c r="D3140" s="180"/>
    </row>
    <row r="3141" spans="4:4">
      <c r="D3141" s="180"/>
    </row>
    <row r="3142" spans="4:4">
      <c r="D3142" s="180"/>
    </row>
    <row r="3143" spans="4:4">
      <c r="D3143" s="180"/>
    </row>
    <row r="3144" spans="4:4">
      <c r="D3144" s="180"/>
    </row>
    <row r="3145" spans="4:4">
      <c r="D3145" s="180"/>
    </row>
    <row r="3146" spans="4:4">
      <c r="D3146" s="180"/>
    </row>
    <row r="3147" spans="4:4">
      <c r="D3147" s="180"/>
    </row>
    <row r="3148" spans="4:4">
      <c r="D3148" s="180"/>
    </row>
    <row r="3149" spans="4:4">
      <c r="D3149" s="180"/>
    </row>
    <row r="3150" spans="4:4">
      <c r="D3150" s="180"/>
    </row>
    <row r="3151" spans="4:4">
      <c r="D3151" s="180"/>
    </row>
    <row r="3152" spans="4:4">
      <c r="D3152" s="180"/>
    </row>
    <row r="3153" spans="4:4">
      <c r="D3153" s="180"/>
    </row>
    <row r="3154" spans="4:4">
      <c r="D3154" s="180"/>
    </row>
    <row r="3155" spans="4:4">
      <c r="D3155" s="180"/>
    </row>
    <row r="3156" spans="4:4">
      <c r="D3156" s="180"/>
    </row>
    <row r="3157" spans="4:4">
      <c r="D3157" s="180"/>
    </row>
    <row r="3158" spans="4:4">
      <c r="D3158" s="180"/>
    </row>
    <row r="3159" spans="4:4">
      <c r="D3159" s="180"/>
    </row>
    <row r="3160" spans="4:4">
      <c r="D3160" s="180"/>
    </row>
    <row r="3161" spans="4:4">
      <c r="D3161" s="180"/>
    </row>
    <row r="3162" spans="4:4">
      <c r="D3162" s="180"/>
    </row>
    <row r="3163" spans="4:4">
      <c r="D3163" s="180"/>
    </row>
    <row r="3164" spans="4:4">
      <c r="D3164" s="180"/>
    </row>
    <row r="3165" spans="4:4">
      <c r="D3165" s="180"/>
    </row>
    <row r="3166" spans="4:4">
      <c r="D3166" s="180"/>
    </row>
    <row r="3167" spans="4:4">
      <c r="D3167" s="180"/>
    </row>
    <row r="3168" spans="4:4">
      <c r="D3168" s="180"/>
    </row>
    <row r="3169" spans="4:4">
      <c r="D3169" s="180"/>
    </row>
    <row r="3170" spans="4:4">
      <c r="D3170" s="180"/>
    </row>
    <row r="3171" spans="4:4">
      <c r="D3171" s="180"/>
    </row>
    <row r="3172" spans="4:4">
      <c r="D3172" s="180"/>
    </row>
    <row r="3173" spans="4:4">
      <c r="D3173" s="180"/>
    </row>
    <row r="3174" spans="4:4">
      <c r="D3174" s="180"/>
    </row>
    <row r="3175" spans="4:4">
      <c r="D3175" s="180"/>
    </row>
    <row r="3176" spans="4:4">
      <c r="D3176" s="180"/>
    </row>
    <row r="3177" spans="4:4">
      <c r="D3177" s="180"/>
    </row>
    <row r="3178" spans="4:4">
      <c r="D3178" s="180"/>
    </row>
    <row r="3179" spans="4:4">
      <c r="D3179" s="180"/>
    </row>
    <row r="3180" spans="4:4">
      <c r="D3180" s="180"/>
    </row>
    <row r="3181" spans="4:4">
      <c r="D3181" s="180"/>
    </row>
    <row r="3182" spans="4:4">
      <c r="D3182" s="180"/>
    </row>
    <row r="3183" spans="4:4">
      <c r="D3183" s="180"/>
    </row>
    <row r="3184" spans="4:4">
      <c r="D3184" s="180"/>
    </row>
    <row r="3185" spans="4:4">
      <c r="D3185" s="180"/>
    </row>
    <row r="3186" spans="4:4">
      <c r="D3186" s="180"/>
    </row>
    <row r="3187" spans="4:4">
      <c r="D3187" s="180"/>
    </row>
    <row r="3188" spans="4:4">
      <c r="D3188" s="180"/>
    </row>
    <row r="3189" spans="4:4">
      <c r="D3189" s="180"/>
    </row>
    <row r="3190" spans="4:4">
      <c r="D3190" s="180"/>
    </row>
    <row r="3191" spans="4:4">
      <c r="D3191" s="180"/>
    </row>
    <row r="3192" spans="4:4">
      <c r="D3192" s="180"/>
    </row>
    <row r="3193" spans="4:4">
      <c r="D3193" s="180"/>
    </row>
    <row r="3194" spans="4:4">
      <c r="D3194" s="180"/>
    </row>
    <row r="3195" spans="4:4">
      <c r="D3195" s="180"/>
    </row>
    <row r="3196" spans="4:4">
      <c r="D3196" s="180"/>
    </row>
    <row r="3197" spans="4:4">
      <c r="D3197" s="180"/>
    </row>
    <row r="3198" spans="4:4">
      <c r="D3198" s="180"/>
    </row>
    <row r="3199" spans="4:4">
      <c r="D3199" s="180"/>
    </row>
    <row r="3200" spans="4:4">
      <c r="D3200" s="180"/>
    </row>
    <row r="3201" spans="4:4">
      <c r="D3201" s="180"/>
    </row>
    <row r="3202" spans="4:4">
      <c r="D3202" s="180"/>
    </row>
    <row r="3203" spans="4:4">
      <c r="D3203" s="180"/>
    </row>
    <row r="3204" spans="4:4">
      <c r="D3204" s="180"/>
    </row>
    <row r="3205" spans="4:4">
      <c r="D3205" s="180"/>
    </row>
    <row r="3206" spans="4:4">
      <c r="D3206" s="180"/>
    </row>
    <row r="3207" spans="4:4">
      <c r="D3207" s="180"/>
    </row>
    <row r="3208" spans="4:4">
      <c r="D3208" s="180"/>
    </row>
    <row r="3209" spans="4:4">
      <c r="D3209" s="180"/>
    </row>
    <row r="3210" spans="4:4">
      <c r="D3210" s="180"/>
    </row>
    <row r="3211" spans="4:4">
      <c r="D3211" s="180"/>
    </row>
    <row r="3212" spans="4:4">
      <c r="D3212" s="180"/>
    </row>
    <row r="3213" spans="4:4">
      <c r="D3213" s="180"/>
    </row>
    <row r="3214" spans="4:4">
      <c r="D3214" s="180"/>
    </row>
    <row r="3215" spans="4:4">
      <c r="D3215" s="180"/>
    </row>
    <row r="3216" spans="4:4">
      <c r="D3216" s="180"/>
    </row>
    <row r="3217" spans="4:4">
      <c r="D3217" s="180"/>
    </row>
    <row r="3218" spans="4:4">
      <c r="D3218" s="180"/>
    </row>
    <row r="3219" spans="4:4">
      <c r="D3219" s="180"/>
    </row>
    <row r="3220" spans="4:4">
      <c r="D3220" s="180"/>
    </row>
    <row r="3221" spans="4:4">
      <c r="D3221" s="180"/>
    </row>
    <row r="3222" spans="4:4">
      <c r="D3222" s="180"/>
    </row>
    <row r="3223" spans="4:4">
      <c r="D3223" s="180"/>
    </row>
    <row r="3224" spans="4:4">
      <c r="D3224" s="180"/>
    </row>
    <row r="3225" spans="4:4">
      <c r="D3225" s="180"/>
    </row>
    <row r="3226" spans="4:4">
      <c r="D3226" s="180"/>
    </row>
    <row r="3227" spans="4:4">
      <c r="D3227" s="180"/>
    </row>
    <row r="3228" spans="4:4">
      <c r="D3228" s="180"/>
    </row>
    <row r="3229" spans="4:4">
      <c r="D3229" s="180"/>
    </row>
    <row r="3230" spans="4:4">
      <c r="D3230" s="180"/>
    </row>
    <row r="3231" spans="4:4">
      <c r="D3231" s="180"/>
    </row>
    <row r="3232" spans="4:4">
      <c r="D3232" s="180"/>
    </row>
    <row r="3233" spans="4:4">
      <c r="D3233" s="180"/>
    </row>
    <row r="3234" spans="4:4">
      <c r="D3234" s="180"/>
    </row>
    <row r="3235" spans="4:4">
      <c r="D3235" s="180"/>
    </row>
    <row r="3236" spans="4:4">
      <c r="D3236" s="180"/>
    </row>
    <row r="3237" spans="4:4">
      <c r="D3237" s="180"/>
    </row>
    <row r="3238" spans="4:4">
      <c r="D3238" s="180"/>
    </row>
    <row r="3239" spans="4:4">
      <c r="D3239" s="180"/>
    </row>
    <row r="3240" spans="4:4">
      <c r="D3240" s="180"/>
    </row>
    <row r="3241" spans="4:4">
      <c r="D3241" s="180"/>
    </row>
    <row r="3242" spans="4:4">
      <c r="D3242" s="180"/>
    </row>
    <row r="3243" spans="4:4">
      <c r="D3243" s="180"/>
    </row>
    <row r="3244" spans="4:4">
      <c r="D3244" s="180"/>
    </row>
    <row r="3245" spans="4:4">
      <c r="D3245" s="180"/>
    </row>
    <row r="3246" spans="4:4">
      <c r="D3246" s="180"/>
    </row>
    <row r="3247" spans="4:4">
      <c r="D3247" s="180"/>
    </row>
    <row r="3248" spans="4:4">
      <c r="D3248" s="180"/>
    </row>
    <row r="3249" spans="4:4">
      <c r="D3249" s="180"/>
    </row>
    <row r="3250" spans="4:4">
      <c r="D3250" s="180"/>
    </row>
    <row r="3251" spans="4:4">
      <c r="D3251" s="180"/>
    </row>
    <row r="3252" spans="4:4">
      <c r="D3252" s="180"/>
    </row>
    <row r="3253" spans="4:4">
      <c r="D3253" s="180"/>
    </row>
    <row r="3254" spans="4:4">
      <c r="D3254" s="180"/>
    </row>
    <row r="3255" spans="4:4">
      <c r="D3255" s="180"/>
    </row>
    <row r="3256" spans="4:4">
      <c r="D3256" s="180"/>
    </row>
    <row r="3257" spans="4:4">
      <c r="D3257" s="180"/>
    </row>
    <row r="3258" spans="4:4">
      <c r="D3258" s="180"/>
    </row>
    <row r="3259" spans="4:4">
      <c r="D3259" s="180"/>
    </row>
    <row r="3260" spans="4:4">
      <c r="D3260" s="180"/>
    </row>
    <row r="3261" spans="4:4">
      <c r="D3261" s="180"/>
    </row>
    <row r="3262" spans="4:4">
      <c r="D3262" s="180"/>
    </row>
    <row r="3263" spans="4:4">
      <c r="D3263" s="180"/>
    </row>
    <row r="3264" spans="4:4">
      <c r="D3264" s="180"/>
    </row>
    <row r="3265" spans="4:4">
      <c r="D3265" s="180"/>
    </row>
    <row r="3266" spans="4:4">
      <c r="D3266" s="180"/>
    </row>
    <row r="3267" spans="4:4">
      <c r="D3267" s="180"/>
    </row>
    <row r="3268" spans="4:4">
      <c r="D3268" s="180"/>
    </row>
    <row r="3269" spans="4:4">
      <c r="D3269" s="180"/>
    </row>
    <row r="3270" spans="4:4">
      <c r="D3270" s="180"/>
    </row>
    <row r="3271" spans="4:4">
      <c r="D3271" s="180"/>
    </row>
    <row r="3272" spans="4:4">
      <c r="D3272" s="180"/>
    </row>
    <row r="3273" spans="4:4">
      <c r="D3273" s="180"/>
    </row>
    <row r="3274" spans="4:4">
      <c r="D3274" s="180"/>
    </row>
    <row r="3275" spans="4:4">
      <c r="D3275" s="180"/>
    </row>
    <row r="3276" spans="4:4">
      <c r="D3276" s="180"/>
    </row>
    <row r="3277" spans="4:4">
      <c r="D3277" s="180"/>
    </row>
    <row r="3278" spans="4:4">
      <c r="D3278" s="180"/>
    </row>
    <row r="3279" spans="4:4">
      <c r="D3279" s="180"/>
    </row>
    <row r="3280" spans="4:4">
      <c r="D3280" s="180"/>
    </row>
    <row r="3281" spans="4:4">
      <c r="D3281" s="180"/>
    </row>
    <row r="3282" spans="4:4">
      <c r="D3282" s="180"/>
    </row>
    <row r="3283" spans="4:4">
      <c r="D3283" s="180"/>
    </row>
    <row r="3284" spans="4:4">
      <c r="D3284" s="180"/>
    </row>
    <row r="3285" spans="4:4">
      <c r="D3285" s="180"/>
    </row>
    <row r="3286" spans="4:4">
      <c r="D3286" s="180"/>
    </row>
    <row r="3287" spans="4:4">
      <c r="D3287" s="180"/>
    </row>
    <row r="3288" spans="4:4">
      <c r="D3288" s="180"/>
    </row>
    <row r="3289" spans="4:4">
      <c r="D3289" s="180"/>
    </row>
    <row r="3290" spans="4:4">
      <c r="D3290" s="180"/>
    </row>
    <row r="3291" spans="4:4">
      <c r="D3291" s="180"/>
    </row>
    <row r="3292" spans="4:4">
      <c r="D3292" s="180"/>
    </row>
    <row r="3293" spans="4:4">
      <c r="D3293" s="180"/>
    </row>
    <row r="3294" spans="4:4">
      <c r="D3294" s="180"/>
    </row>
    <row r="3295" spans="4:4">
      <c r="D3295" s="180"/>
    </row>
    <row r="3296" spans="4:4">
      <c r="D3296" s="180"/>
    </row>
    <row r="3297" spans="4:4">
      <c r="D3297" s="180"/>
    </row>
    <row r="3298" spans="4:4">
      <c r="D3298" s="180"/>
    </row>
    <row r="3299" spans="4:4">
      <c r="D3299" s="180"/>
    </row>
    <row r="3300" spans="4:4">
      <c r="D3300" s="180"/>
    </row>
    <row r="3301" spans="4:4">
      <c r="D3301" s="180"/>
    </row>
    <row r="3302" spans="4:4">
      <c r="D3302" s="180"/>
    </row>
    <row r="3303" spans="4:4">
      <c r="D3303" s="180"/>
    </row>
    <row r="3304" spans="4:4">
      <c r="D3304" s="180"/>
    </row>
    <row r="3305" spans="4:4">
      <c r="D3305" s="180"/>
    </row>
    <row r="3306" spans="4:4">
      <c r="D3306" s="180"/>
    </row>
    <row r="3307" spans="4:4">
      <c r="D3307" s="180"/>
    </row>
    <row r="3308" spans="4:4">
      <c r="D3308" s="180"/>
    </row>
    <row r="3309" spans="4:4">
      <c r="D3309" s="180"/>
    </row>
    <row r="3310" spans="4:4">
      <c r="D3310" s="180"/>
    </row>
    <row r="3311" spans="4:4">
      <c r="D3311" s="180"/>
    </row>
    <row r="3312" spans="4:4">
      <c r="D3312" s="180"/>
    </row>
    <row r="3313" spans="4:4">
      <c r="D3313" s="180"/>
    </row>
    <row r="3314" spans="4:4">
      <c r="D3314" s="180"/>
    </row>
    <row r="3315" spans="4:4">
      <c r="D3315" s="180"/>
    </row>
    <row r="3316" spans="4:4">
      <c r="D3316" s="180"/>
    </row>
    <row r="3317" spans="4:4">
      <c r="D3317" s="180"/>
    </row>
    <row r="3318" spans="4:4">
      <c r="D3318" s="180"/>
    </row>
    <row r="3319" spans="4:4">
      <c r="D3319" s="180"/>
    </row>
    <row r="3320" spans="4:4">
      <c r="D3320" s="180"/>
    </row>
    <row r="3321" spans="4:4">
      <c r="D3321" s="180"/>
    </row>
    <row r="3322" spans="4:4">
      <c r="D3322" s="180"/>
    </row>
    <row r="3323" spans="4:4">
      <c r="D3323" s="180"/>
    </row>
    <row r="3324" spans="4:4">
      <c r="D3324" s="180"/>
    </row>
    <row r="3325" spans="4:4">
      <c r="D3325" s="180"/>
    </row>
    <row r="3326" spans="4:4">
      <c r="D3326" s="180"/>
    </row>
    <row r="3327" spans="4:4">
      <c r="D3327" s="180"/>
    </row>
    <row r="3328" spans="4:4">
      <c r="D3328" s="180"/>
    </row>
    <row r="3329" spans="4:4">
      <c r="D3329" s="180"/>
    </row>
    <row r="3330" spans="4:4">
      <c r="D3330" s="180"/>
    </row>
    <row r="3331" spans="4:4">
      <c r="D3331" s="180"/>
    </row>
    <row r="3332" spans="4:4">
      <c r="D3332" s="180"/>
    </row>
    <row r="3333" spans="4:4">
      <c r="D3333" s="180"/>
    </row>
    <row r="3334" spans="4:4">
      <c r="D3334" s="180"/>
    </row>
    <row r="3335" spans="4:4">
      <c r="D3335" s="180"/>
    </row>
    <row r="3336" spans="4:4">
      <c r="D3336" s="180"/>
    </row>
    <row r="3337" spans="4:4">
      <c r="D3337" s="180"/>
    </row>
    <row r="3338" spans="4:4">
      <c r="D3338" s="180"/>
    </row>
    <row r="3339" spans="4:4">
      <c r="D3339" s="180"/>
    </row>
    <row r="3340" spans="4:4">
      <c r="D3340" s="180"/>
    </row>
    <row r="3341" spans="4:4">
      <c r="D3341" s="180"/>
    </row>
    <row r="3342" spans="4:4">
      <c r="D3342" s="180"/>
    </row>
    <row r="3343" spans="4:4">
      <c r="D3343" s="180"/>
    </row>
    <row r="3344" spans="4:4">
      <c r="D3344" s="180"/>
    </row>
    <row r="3345" spans="4:4">
      <c r="D3345" s="180"/>
    </row>
    <row r="3346" spans="4:4">
      <c r="D3346" s="180"/>
    </row>
    <row r="3347" spans="4:4">
      <c r="D3347" s="180"/>
    </row>
    <row r="3348" spans="4:4">
      <c r="D3348" s="180"/>
    </row>
    <row r="3349" spans="4:4">
      <c r="D3349" s="180"/>
    </row>
    <row r="3350" spans="4:4">
      <c r="D3350" s="180"/>
    </row>
    <row r="3351" spans="4:4">
      <c r="D3351" s="180"/>
    </row>
    <row r="3352" spans="4:4">
      <c r="D3352" s="180"/>
    </row>
    <row r="3353" spans="4:4">
      <c r="D3353" s="180"/>
    </row>
    <row r="3354" spans="4:4">
      <c r="D3354" s="180"/>
    </row>
    <row r="3355" spans="4:4">
      <c r="D3355" s="180"/>
    </row>
    <row r="3356" spans="4:4">
      <c r="D3356" s="180"/>
    </row>
    <row r="3357" spans="4:4">
      <c r="D3357" s="180"/>
    </row>
    <row r="3358" spans="4:4">
      <c r="D3358" s="180"/>
    </row>
    <row r="3359" spans="4:4">
      <c r="D3359" s="180"/>
    </row>
    <row r="3360" spans="4:4">
      <c r="D3360" s="180"/>
    </row>
    <row r="3361" spans="4:4">
      <c r="D3361" s="180"/>
    </row>
    <row r="3362" spans="4:4">
      <c r="D3362" s="180"/>
    </row>
    <row r="3363" spans="4:4">
      <c r="D3363" s="180"/>
    </row>
    <row r="3364" spans="4:4">
      <c r="D3364" s="180"/>
    </row>
    <row r="3365" spans="4:4">
      <c r="D3365" s="180"/>
    </row>
    <row r="3366" spans="4:4">
      <c r="D3366" s="180"/>
    </row>
    <row r="3367" spans="4:4">
      <c r="D3367" s="180"/>
    </row>
    <row r="3368" spans="4:4">
      <c r="D3368" s="180"/>
    </row>
    <row r="3369" spans="4:4">
      <c r="D3369" s="180"/>
    </row>
    <row r="3370" spans="4:4">
      <c r="D3370" s="180"/>
    </row>
    <row r="3371" spans="4:4">
      <c r="D3371" s="180"/>
    </row>
    <row r="3372" spans="4:4">
      <c r="D3372" s="180"/>
    </row>
    <row r="3373" spans="4:4">
      <c r="D3373" s="180"/>
    </row>
    <row r="3374" spans="4:4">
      <c r="D3374" s="180"/>
    </row>
    <row r="3375" spans="4:4">
      <c r="D3375" s="180"/>
    </row>
    <row r="3376" spans="4:4">
      <c r="D3376" s="180"/>
    </row>
    <row r="3377" spans="4:4">
      <c r="D3377" s="180"/>
    </row>
    <row r="3378" spans="4:4">
      <c r="D3378" s="180"/>
    </row>
    <row r="3379" spans="4:4">
      <c r="D3379" s="180"/>
    </row>
    <row r="3380" spans="4:4">
      <c r="D3380" s="180"/>
    </row>
    <row r="3381" spans="4:4">
      <c r="D3381" s="180"/>
    </row>
    <row r="3382" spans="4:4">
      <c r="D3382" s="180"/>
    </row>
    <row r="3383" spans="4:4">
      <c r="D3383" s="180"/>
    </row>
    <row r="3384" spans="4:4">
      <c r="D3384" s="180"/>
    </row>
    <row r="3385" spans="4:4">
      <c r="D3385" s="180"/>
    </row>
    <row r="3386" spans="4:4">
      <c r="D3386" s="180"/>
    </row>
    <row r="3387" spans="4:4">
      <c r="D3387" s="180"/>
    </row>
    <row r="3388" spans="4:4">
      <c r="D3388" s="180"/>
    </row>
    <row r="3389" spans="4:4">
      <c r="D3389" s="180"/>
    </row>
    <row r="3390" spans="4:4">
      <c r="D3390" s="180"/>
    </row>
    <row r="3391" spans="4:4">
      <c r="D3391" s="180"/>
    </row>
    <row r="3392" spans="4:4">
      <c r="D3392" s="180"/>
    </row>
    <row r="3393" spans="4:4">
      <c r="D3393" s="180"/>
    </row>
    <row r="3394" spans="4:4">
      <c r="D3394" s="180"/>
    </row>
    <row r="3395" spans="4:4">
      <c r="D3395" s="180"/>
    </row>
    <row r="3396" spans="4:4">
      <c r="D3396" s="180"/>
    </row>
    <row r="3397" spans="4:4">
      <c r="D3397" s="180"/>
    </row>
    <row r="3398" spans="4:4">
      <c r="D3398" s="180"/>
    </row>
    <row r="3399" spans="4:4">
      <c r="D3399" s="180"/>
    </row>
    <row r="3400" spans="4:4">
      <c r="D3400" s="180"/>
    </row>
    <row r="3401" spans="4:4">
      <c r="D3401" s="180"/>
    </row>
    <row r="3402" spans="4:4">
      <c r="D3402" s="180"/>
    </row>
    <row r="3403" spans="4:4">
      <c r="D3403" s="180"/>
    </row>
    <row r="3404" spans="4:4">
      <c r="D3404" s="180"/>
    </row>
    <row r="3405" spans="4:4">
      <c r="D3405" s="180"/>
    </row>
    <row r="3406" spans="4:4">
      <c r="D3406" s="180"/>
    </row>
    <row r="3407" spans="4:4">
      <c r="D3407" s="180"/>
    </row>
    <row r="3408" spans="4:4">
      <c r="D3408" s="180"/>
    </row>
    <row r="3409" spans="4:4">
      <c r="D3409" s="180"/>
    </row>
    <row r="3410" spans="4:4">
      <c r="D3410" s="180"/>
    </row>
    <row r="3411" spans="4:4">
      <c r="D3411" s="180"/>
    </row>
    <row r="3412" spans="4:4">
      <c r="D3412" s="180"/>
    </row>
    <row r="3413" spans="4:4">
      <c r="D3413" s="180"/>
    </row>
    <row r="3414" spans="4:4">
      <c r="D3414" s="180"/>
    </row>
    <row r="3415" spans="4:4">
      <c r="D3415" s="180"/>
    </row>
    <row r="3416" spans="4:4">
      <c r="D3416" s="180"/>
    </row>
    <row r="3417" spans="4:4">
      <c r="D3417" s="180"/>
    </row>
    <row r="3418" spans="4:4">
      <c r="D3418" s="180"/>
    </row>
    <row r="3419" spans="4:4">
      <c r="D3419" s="180"/>
    </row>
    <row r="3420" spans="4:4">
      <c r="D3420" s="180"/>
    </row>
    <row r="3421" spans="4:4">
      <c r="D3421" s="180"/>
    </row>
    <row r="3422" spans="4:4">
      <c r="D3422" s="180"/>
    </row>
    <row r="3423" spans="4:4">
      <c r="D3423" s="180"/>
    </row>
    <row r="3424" spans="4:4">
      <c r="D3424" s="180"/>
    </row>
    <row r="3425" spans="4:4">
      <c r="D3425" s="180"/>
    </row>
    <row r="3426" spans="4:4">
      <c r="D3426" s="180"/>
    </row>
    <row r="3427" spans="4:4">
      <c r="D3427" s="180"/>
    </row>
    <row r="3428" spans="4:4">
      <c r="D3428" s="180"/>
    </row>
    <row r="3429" spans="4:4">
      <c r="D3429" s="180"/>
    </row>
    <row r="3430" spans="4:4">
      <c r="D3430" s="180"/>
    </row>
    <row r="3431" spans="4:4">
      <c r="D3431" s="180"/>
    </row>
    <row r="3432" spans="4:4">
      <c r="D3432" s="180"/>
    </row>
    <row r="3433" spans="4:4">
      <c r="D3433" s="180"/>
    </row>
    <row r="3434" spans="4:4">
      <c r="D3434" s="180"/>
    </row>
    <row r="3435" spans="4:4">
      <c r="D3435" s="180"/>
    </row>
    <row r="3436" spans="4:4">
      <c r="D3436" s="180"/>
    </row>
    <row r="3437" spans="4:4">
      <c r="D3437" s="180"/>
    </row>
    <row r="3438" spans="4:4">
      <c r="D3438" s="180"/>
    </row>
    <row r="3439" spans="4:4">
      <c r="D3439" s="180"/>
    </row>
    <row r="3440" spans="4:4">
      <c r="D3440" s="180"/>
    </row>
    <row r="3441" spans="4:4">
      <c r="D3441" s="180"/>
    </row>
    <row r="3442" spans="4:4">
      <c r="D3442" s="180"/>
    </row>
    <row r="3443" spans="4:4">
      <c r="D3443" s="180"/>
    </row>
    <row r="3444" spans="4:4">
      <c r="D3444" s="180"/>
    </row>
    <row r="3445" spans="4:4">
      <c r="D3445" s="180"/>
    </row>
    <row r="3446" spans="4:4">
      <c r="D3446" s="180"/>
    </row>
    <row r="3447" spans="4:4">
      <c r="D3447" s="180"/>
    </row>
    <row r="3448" spans="4:4">
      <c r="D3448" s="180"/>
    </row>
    <row r="3449" spans="4:4">
      <c r="D3449" s="180"/>
    </row>
    <row r="3450" spans="4:4">
      <c r="D3450" s="180"/>
    </row>
    <row r="3451" spans="4:4">
      <c r="D3451" s="180"/>
    </row>
    <row r="3452" spans="4:4">
      <c r="D3452" s="180"/>
    </row>
    <row r="3453" spans="4:4">
      <c r="D3453" s="180"/>
    </row>
    <row r="3454" spans="4:4">
      <c r="D3454" s="180"/>
    </row>
    <row r="3455" spans="4:4">
      <c r="D3455" s="180"/>
    </row>
    <row r="3456" spans="4:4">
      <c r="D3456" s="180"/>
    </row>
    <row r="3457" spans="4:4">
      <c r="D3457" s="180"/>
    </row>
    <row r="3458" spans="4:4">
      <c r="D3458" s="180"/>
    </row>
    <row r="3459" spans="4:4">
      <c r="D3459" s="180"/>
    </row>
    <row r="3460" spans="4:4">
      <c r="D3460" s="180"/>
    </row>
    <row r="3461" spans="4:4">
      <c r="D3461" s="180"/>
    </row>
    <row r="3462" spans="4:4">
      <c r="D3462" s="180"/>
    </row>
    <row r="3463" spans="4:4">
      <c r="D3463" s="180"/>
    </row>
    <row r="3464" spans="4:4">
      <c r="D3464" s="180"/>
    </row>
    <row r="3465" spans="4:4">
      <c r="D3465" s="180"/>
    </row>
    <row r="3466" spans="4:4">
      <c r="D3466" s="180"/>
    </row>
    <row r="3467" spans="4:4">
      <c r="D3467" s="180"/>
    </row>
    <row r="3468" spans="4:4">
      <c r="D3468" s="180"/>
    </row>
    <row r="3469" spans="4:4">
      <c r="D3469" s="180"/>
    </row>
    <row r="3470" spans="4:4">
      <c r="D3470" s="180"/>
    </row>
    <row r="3471" spans="4:4">
      <c r="D3471" s="180"/>
    </row>
    <row r="3472" spans="4:4">
      <c r="D3472" s="180"/>
    </row>
    <row r="3473" spans="4:4">
      <c r="D3473" s="180"/>
    </row>
    <row r="3474" spans="4:4">
      <c r="D3474" s="180"/>
    </row>
    <row r="3475" spans="4:4">
      <c r="D3475" s="180"/>
    </row>
    <row r="3476" spans="4:4">
      <c r="D3476" s="180"/>
    </row>
    <row r="3477" spans="4:4">
      <c r="D3477" s="180"/>
    </row>
    <row r="3478" spans="4:4">
      <c r="D3478" s="180"/>
    </row>
    <row r="3479" spans="4:4">
      <c r="D3479" s="180"/>
    </row>
    <row r="3480" spans="4:4">
      <c r="D3480" s="180"/>
    </row>
    <row r="3481" spans="4:4">
      <c r="D3481" s="180"/>
    </row>
    <row r="3482" spans="4:4">
      <c r="D3482" s="180"/>
    </row>
    <row r="3483" spans="4:4">
      <c r="D3483" s="180"/>
    </row>
    <row r="3484" spans="4:4">
      <c r="D3484" s="180"/>
    </row>
    <row r="3485" spans="4:4">
      <c r="D3485" s="180"/>
    </row>
    <row r="3486" spans="4:4">
      <c r="D3486" s="180"/>
    </row>
    <row r="3487" spans="4:4">
      <c r="D3487" s="180"/>
    </row>
    <row r="3488" spans="4:4">
      <c r="D3488" s="180"/>
    </row>
    <row r="3489" spans="4:4">
      <c r="D3489" s="180"/>
    </row>
    <row r="3490" spans="4:4">
      <c r="D3490" s="180"/>
    </row>
    <row r="3491" spans="4:4">
      <c r="D3491" s="180"/>
    </row>
    <row r="3492" spans="4:4">
      <c r="D3492" s="180"/>
    </row>
    <row r="3493" spans="4:4">
      <c r="D3493" s="180"/>
    </row>
    <row r="3494" spans="4:4">
      <c r="D3494" s="180"/>
    </row>
    <row r="3495" spans="4:4">
      <c r="D3495" s="180"/>
    </row>
    <row r="3496" spans="4:4">
      <c r="D3496" s="180"/>
    </row>
    <row r="3497" spans="4:4">
      <c r="D3497" s="180"/>
    </row>
    <row r="3498" spans="4:4">
      <c r="D3498" s="180"/>
    </row>
    <row r="3499" spans="4:4">
      <c r="D3499" s="180"/>
    </row>
    <row r="3500" spans="4:4">
      <c r="D3500" s="180"/>
    </row>
    <row r="3501" spans="4:4">
      <c r="D3501" s="180"/>
    </row>
    <row r="3502" spans="4:4">
      <c r="D3502" s="180"/>
    </row>
    <row r="3503" spans="4:4">
      <c r="D3503" s="180"/>
    </row>
    <row r="3504" spans="4:4">
      <c r="D3504" s="180"/>
    </row>
    <row r="3505" spans="4:4">
      <c r="D3505" s="180"/>
    </row>
    <row r="3506" spans="4:4">
      <c r="D3506" s="180"/>
    </row>
    <row r="3507" spans="4:4">
      <c r="D3507" s="180"/>
    </row>
    <row r="3508" spans="4:4">
      <c r="D3508" s="180"/>
    </row>
    <row r="3509" spans="4:4">
      <c r="D3509" s="180"/>
    </row>
    <row r="3510" spans="4:4">
      <c r="D3510" s="180"/>
    </row>
    <row r="3511" spans="4:4">
      <c r="D3511" s="180"/>
    </row>
    <row r="3512" spans="4:4">
      <c r="D3512" s="180"/>
    </row>
    <row r="3513" spans="4:4">
      <c r="D3513" s="180"/>
    </row>
    <row r="3514" spans="4:4">
      <c r="D3514" s="180"/>
    </row>
    <row r="3515" spans="4:4">
      <c r="D3515" s="180"/>
    </row>
    <row r="3516" spans="4:4">
      <c r="D3516" s="180"/>
    </row>
    <row r="3517" spans="4:4">
      <c r="D3517" s="180"/>
    </row>
    <row r="3518" spans="4:4">
      <c r="D3518" s="180"/>
    </row>
    <row r="3519" spans="4:4">
      <c r="D3519" s="180"/>
    </row>
    <row r="3520" spans="4:4">
      <c r="D3520" s="180"/>
    </row>
    <row r="3521" spans="4:4">
      <c r="D3521" s="180"/>
    </row>
    <row r="3522" spans="4:4">
      <c r="D3522" s="180"/>
    </row>
    <row r="3523" spans="4:4">
      <c r="D3523" s="180"/>
    </row>
    <row r="3524" spans="4:4">
      <c r="D3524" s="180"/>
    </row>
    <row r="3525" spans="4:4">
      <c r="D3525" s="180"/>
    </row>
    <row r="3526" spans="4:4">
      <c r="D3526" s="180"/>
    </row>
    <row r="3527" spans="4:4">
      <c r="D3527" s="180"/>
    </row>
    <row r="3528" spans="4:4">
      <c r="D3528" s="180"/>
    </row>
    <row r="3529" spans="4:4">
      <c r="D3529" s="180"/>
    </row>
    <row r="3530" spans="4:4">
      <c r="D3530" s="180"/>
    </row>
    <row r="3531" spans="4:4">
      <c r="D3531" s="180"/>
    </row>
    <row r="3532" spans="4:4">
      <c r="D3532" s="180"/>
    </row>
    <row r="3533" spans="4:4">
      <c r="D3533" s="180"/>
    </row>
    <row r="3534" spans="4:4">
      <c r="D3534" s="180"/>
    </row>
    <row r="3535" spans="4:4">
      <c r="D3535" s="180"/>
    </row>
    <row r="3536" spans="4:4">
      <c r="D3536" s="180"/>
    </row>
    <row r="3537" spans="4:4">
      <c r="D3537" s="180"/>
    </row>
    <row r="3538" spans="4:4">
      <c r="D3538" s="180"/>
    </row>
    <row r="3539" spans="4:4">
      <c r="D3539" s="180"/>
    </row>
    <row r="3540" spans="4:4">
      <c r="D3540" s="180"/>
    </row>
    <row r="3541" spans="4:4">
      <c r="D3541" s="180"/>
    </row>
    <row r="3542" spans="4:4">
      <c r="D3542" s="180"/>
    </row>
    <row r="3543" spans="4:4">
      <c r="D3543" s="180"/>
    </row>
    <row r="3544" spans="4:4">
      <c r="D3544" s="180"/>
    </row>
    <row r="3545" spans="4:4">
      <c r="D3545" s="180"/>
    </row>
    <row r="3546" spans="4:4">
      <c r="D3546" s="180"/>
    </row>
    <row r="3547" spans="4:4">
      <c r="D3547" s="180"/>
    </row>
    <row r="3548" spans="4:4">
      <c r="D3548" s="180"/>
    </row>
    <row r="3549" spans="4:4">
      <c r="D3549" s="180"/>
    </row>
    <row r="3550" spans="4:4">
      <c r="D3550" s="180"/>
    </row>
    <row r="3551" spans="4:4">
      <c r="D3551" s="180"/>
    </row>
    <row r="3552" spans="4:4">
      <c r="D3552" s="180"/>
    </row>
    <row r="3553" spans="4:4">
      <c r="D3553" s="180"/>
    </row>
    <row r="3554" spans="4:4">
      <c r="D3554" s="180"/>
    </row>
    <row r="3555" spans="4:4">
      <c r="D3555" s="180"/>
    </row>
    <row r="3556" spans="4:4">
      <c r="D3556" s="180"/>
    </row>
    <row r="3557" spans="4:4">
      <c r="D3557" s="180"/>
    </row>
    <row r="3558" spans="4:4">
      <c r="D3558" s="180"/>
    </row>
    <row r="3559" spans="4:4">
      <c r="D3559" s="180"/>
    </row>
    <row r="3560" spans="4:4">
      <c r="D3560" s="180"/>
    </row>
    <row r="3561" spans="4:4">
      <c r="D3561" s="180"/>
    </row>
    <row r="3562" spans="4:4">
      <c r="D3562" s="180"/>
    </row>
    <row r="3563" spans="4:4">
      <c r="D3563" s="180"/>
    </row>
    <row r="3564" spans="4:4">
      <c r="D3564" s="180"/>
    </row>
    <row r="3565" spans="4:4">
      <c r="D3565" s="180"/>
    </row>
    <row r="3566" spans="4:4">
      <c r="D3566" s="180"/>
    </row>
    <row r="3567" spans="4:4">
      <c r="D3567" s="180"/>
    </row>
    <row r="3568" spans="4:4">
      <c r="D3568" s="180"/>
    </row>
    <row r="3569" spans="4:4">
      <c r="D3569" s="180"/>
    </row>
    <row r="3570" spans="4:4">
      <c r="D3570" s="180"/>
    </row>
    <row r="3571" spans="4:4">
      <c r="D3571" s="180"/>
    </row>
    <row r="3572" spans="4:4">
      <c r="D3572" s="180"/>
    </row>
    <row r="3573" spans="4:4">
      <c r="D3573" s="180"/>
    </row>
    <row r="3574" spans="4:4">
      <c r="D3574" s="180"/>
    </row>
    <row r="3575" spans="4:4">
      <c r="D3575" s="180"/>
    </row>
    <row r="3576" spans="4:4">
      <c r="D3576" s="180"/>
    </row>
    <row r="3577" spans="4:4">
      <c r="D3577" s="180"/>
    </row>
    <row r="3578" spans="4:4">
      <c r="D3578" s="180"/>
    </row>
    <row r="3579" spans="4:4">
      <c r="D3579" s="180"/>
    </row>
    <row r="3580" spans="4:4">
      <c r="D3580" s="180"/>
    </row>
    <row r="3581" spans="4:4">
      <c r="D3581" s="180"/>
    </row>
    <row r="3582" spans="4:4">
      <c r="D3582" s="180"/>
    </row>
    <row r="3583" spans="4:4">
      <c r="D3583" s="180"/>
    </row>
    <row r="3584" spans="4:4">
      <c r="D3584" s="180"/>
    </row>
    <row r="3585" spans="4:4">
      <c r="D3585" s="180"/>
    </row>
    <row r="3586" spans="4:4">
      <c r="D3586" s="180"/>
    </row>
    <row r="3587" spans="4:4">
      <c r="D3587" s="180"/>
    </row>
    <row r="3588" spans="4:4">
      <c r="D3588" s="180"/>
    </row>
    <row r="3589" spans="4:4">
      <c r="D3589" s="180"/>
    </row>
    <row r="3590" spans="4:4">
      <c r="D3590" s="180"/>
    </row>
    <row r="3591" spans="4:4">
      <c r="D3591" s="180"/>
    </row>
    <row r="3592" spans="4:4">
      <c r="D3592" s="180"/>
    </row>
    <row r="3593" spans="4:4">
      <c r="D3593" s="180"/>
    </row>
    <row r="3594" spans="4:4">
      <c r="D3594" s="180"/>
    </row>
    <row r="3595" spans="4:4">
      <c r="D3595" s="180"/>
    </row>
    <row r="3596" spans="4:4">
      <c r="D3596" s="180"/>
    </row>
    <row r="3597" spans="4:4">
      <c r="D3597" s="180"/>
    </row>
    <row r="3598" spans="4:4">
      <c r="D3598" s="180"/>
    </row>
    <row r="3599" spans="4:4">
      <c r="D3599" s="180"/>
    </row>
    <row r="3600" spans="4:4">
      <c r="D3600" s="180"/>
    </row>
    <row r="3601" spans="4:4">
      <c r="D3601" s="180"/>
    </row>
    <row r="3602" spans="4:4">
      <c r="D3602" s="180"/>
    </row>
    <row r="3603" spans="4:4">
      <c r="D3603" s="180"/>
    </row>
    <row r="3604" spans="4:4">
      <c r="D3604" s="180"/>
    </row>
    <row r="3605" spans="4:4">
      <c r="D3605" s="180"/>
    </row>
    <row r="3606" spans="4:4">
      <c r="D3606" s="180"/>
    </row>
    <row r="3607" spans="4:4">
      <c r="D3607" s="180"/>
    </row>
    <row r="3608" spans="4:4">
      <c r="D3608" s="180"/>
    </row>
    <row r="3609" spans="4:4">
      <c r="D3609" s="180"/>
    </row>
    <row r="3610" spans="4:4">
      <c r="D3610" s="180"/>
    </row>
    <row r="3611" spans="4:4">
      <c r="D3611" s="180"/>
    </row>
    <row r="3612" spans="4:4">
      <c r="D3612" s="180"/>
    </row>
    <row r="3613" spans="4:4">
      <c r="D3613" s="180"/>
    </row>
    <row r="3614" spans="4:4">
      <c r="D3614" s="180"/>
    </row>
    <row r="3615" spans="4:4">
      <c r="D3615" s="180"/>
    </row>
    <row r="3616" spans="4:4">
      <c r="D3616" s="180"/>
    </row>
    <row r="3617" spans="4:4">
      <c r="D3617" s="180"/>
    </row>
    <row r="3618" spans="4:4">
      <c r="D3618" s="180"/>
    </row>
    <row r="3619" spans="4:4">
      <c r="D3619" s="180"/>
    </row>
    <row r="3620" spans="4:4">
      <c r="D3620" s="180"/>
    </row>
    <row r="3621" spans="4:4">
      <c r="D3621" s="180"/>
    </row>
    <row r="3622" spans="4:4">
      <c r="D3622" s="180"/>
    </row>
    <row r="3623" spans="4:4">
      <c r="D3623" s="180"/>
    </row>
    <row r="3624" spans="4:4">
      <c r="D3624" s="180"/>
    </row>
    <row r="3625" spans="4:4">
      <c r="D3625" s="180"/>
    </row>
    <row r="3626" spans="4:4">
      <c r="D3626" s="180"/>
    </row>
    <row r="3627" spans="4:4">
      <c r="D3627" s="180"/>
    </row>
    <row r="3628" spans="4:4">
      <c r="D3628" s="180"/>
    </row>
    <row r="3629" spans="4:4">
      <c r="D3629" s="180"/>
    </row>
    <row r="3630" spans="4:4">
      <c r="D3630" s="180"/>
    </row>
    <row r="3631" spans="4:4">
      <c r="D3631" s="180"/>
    </row>
    <row r="3632" spans="4:4">
      <c r="D3632" s="180"/>
    </row>
    <row r="3633" spans="4:4">
      <c r="D3633" s="180"/>
    </row>
    <row r="3634" spans="4:4">
      <c r="D3634" s="180"/>
    </row>
    <row r="3635" spans="4:4">
      <c r="D3635" s="180"/>
    </row>
    <row r="3636" spans="4:4">
      <c r="D3636" s="180"/>
    </row>
    <row r="3637" spans="4:4">
      <c r="D3637" s="180"/>
    </row>
    <row r="3638" spans="4:4">
      <c r="D3638" s="180"/>
    </row>
    <row r="3639" spans="4:4">
      <c r="D3639" s="180"/>
    </row>
    <row r="3640" spans="4:4">
      <c r="D3640" s="180"/>
    </row>
    <row r="3641" spans="4:4">
      <c r="D3641" s="180"/>
    </row>
    <row r="3642" spans="4:4">
      <c r="D3642" s="180"/>
    </row>
    <row r="3643" spans="4:4">
      <c r="D3643" s="180"/>
    </row>
    <row r="3644" spans="4:4">
      <c r="D3644" s="180"/>
    </row>
    <row r="3645" spans="4:4">
      <c r="D3645" s="180"/>
    </row>
    <row r="3646" spans="4:4">
      <c r="D3646" s="180"/>
    </row>
    <row r="3647" spans="4:4">
      <c r="D3647" s="180"/>
    </row>
    <row r="3648" spans="4:4">
      <c r="D3648" s="180"/>
    </row>
    <row r="3649" spans="4:4">
      <c r="D3649" s="180"/>
    </row>
    <row r="3650" spans="4:4">
      <c r="D3650" s="180"/>
    </row>
    <row r="3651" spans="4:4">
      <c r="D3651" s="180"/>
    </row>
    <row r="3652" spans="4:4">
      <c r="D3652" s="180"/>
    </row>
    <row r="3653" spans="4:4">
      <c r="D3653" s="180"/>
    </row>
    <row r="3654" spans="4:4">
      <c r="D3654" s="180"/>
    </row>
    <row r="3655" spans="4:4">
      <c r="D3655" s="180"/>
    </row>
    <row r="3656" spans="4:4">
      <c r="D3656" s="180"/>
    </row>
    <row r="3657" spans="4:4">
      <c r="D3657" s="180"/>
    </row>
    <row r="3658" spans="4:4">
      <c r="D3658" s="180"/>
    </row>
    <row r="3659" spans="4:4">
      <c r="D3659" s="180"/>
    </row>
    <row r="3660" spans="4:4">
      <c r="D3660" s="180"/>
    </row>
    <row r="3661" spans="4:4">
      <c r="D3661" s="180"/>
    </row>
    <row r="3662" spans="4:4">
      <c r="D3662" s="180"/>
    </row>
    <row r="3663" spans="4:4">
      <c r="D3663" s="180"/>
    </row>
    <row r="3664" spans="4:4">
      <c r="D3664" s="180"/>
    </row>
    <row r="3665" spans="4:4">
      <c r="D3665" s="180"/>
    </row>
    <row r="3666" spans="4:4">
      <c r="D3666" s="180"/>
    </row>
    <row r="3667" spans="4:4">
      <c r="D3667" s="180"/>
    </row>
    <row r="3668" spans="4:4">
      <c r="D3668" s="180"/>
    </row>
    <row r="3669" spans="4:4">
      <c r="D3669" s="180"/>
    </row>
    <row r="3670" spans="4:4">
      <c r="D3670" s="180"/>
    </row>
    <row r="3671" spans="4:4">
      <c r="D3671" s="180"/>
    </row>
    <row r="3672" spans="4:4">
      <c r="D3672" s="180"/>
    </row>
    <row r="3673" spans="4:4">
      <c r="D3673" s="180"/>
    </row>
    <row r="3674" spans="4:4">
      <c r="D3674" s="180"/>
    </row>
    <row r="3675" spans="4:4">
      <c r="D3675" s="180"/>
    </row>
    <row r="3676" spans="4:4">
      <c r="D3676" s="180"/>
    </row>
    <row r="3677" spans="4:4">
      <c r="D3677" s="180"/>
    </row>
    <row r="3678" spans="4:4">
      <c r="D3678" s="180"/>
    </row>
    <row r="3679" spans="4:4">
      <c r="D3679" s="180"/>
    </row>
    <row r="3680" spans="4:4">
      <c r="D3680" s="180"/>
    </row>
    <row r="3681" spans="4:4">
      <c r="D3681" s="180"/>
    </row>
    <row r="3682" spans="4:4">
      <c r="D3682" s="180"/>
    </row>
    <row r="3683" spans="4:4">
      <c r="D3683" s="180"/>
    </row>
    <row r="3684" spans="4:4">
      <c r="D3684" s="180"/>
    </row>
    <row r="3685" spans="4:4">
      <c r="D3685" s="180"/>
    </row>
    <row r="3686" spans="4:4">
      <c r="D3686" s="180"/>
    </row>
    <row r="3687" spans="4:4">
      <c r="D3687" s="180"/>
    </row>
    <row r="3688" spans="4:4">
      <c r="D3688" s="180"/>
    </row>
    <row r="3689" spans="4:4">
      <c r="D3689" s="180"/>
    </row>
    <row r="3690" spans="4:4">
      <c r="D3690" s="180"/>
    </row>
    <row r="3691" spans="4:4">
      <c r="D3691" s="180"/>
    </row>
    <row r="3692" spans="4:4">
      <c r="D3692" s="180"/>
    </row>
    <row r="3693" spans="4:4">
      <c r="D3693" s="180"/>
    </row>
    <row r="3694" spans="4:4">
      <c r="D3694" s="180"/>
    </row>
    <row r="3695" spans="4:4">
      <c r="D3695" s="180"/>
    </row>
    <row r="3696" spans="4:4">
      <c r="D3696" s="180"/>
    </row>
    <row r="3697" spans="4:4">
      <c r="D3697" s="180"/>
    </row>
    <row r="3698" spans="4:4">
      <c r="D3698" s="180"/>
    </row>
    <row r="3699" spans="4:4">
      <c r="D3699" s="180"/>
    </row>
    <row r="3700" spans="4:4">
      <c r="D3700" s="180"/>
    </row>
    <row r="3701" spans="4:4">
      <c r="D3701" s="180"/>
    </row>
    <row r="3702" spans="4:4">
      <c r="D3702" s="180"/>
    </row>
    <row r="3703" spans="4:4">
      <c r="D3703" s="180"/>
    </row>
    <row r="3704" spans="4:4">
      <c r="D3704" s="180"/>
    </row>
    <row r="3705" spans="4:4">
      <c r="D3705" s="180"/>
    </row>
    <row r="3706" spans="4:4">
      <c r="D3706" s="180"/>
    </row>
    <row r="3707" spans="4:4">
      <c r="D3707" s="180"/>
    </row>
    <row r="3708" spans="4:4">
      <c r="D3708" s="180"/>
    </row>
    <row r="3709" spans="4:4">
      <c r="D3709" s="180"/>
    </row>
    <row r="3710" spans="4:4">
      <c r="D3710" s="180"/>
    </row>
    <row r="3711" spans="4:4">
      <c r="D3711" s="180"/>
    </row>
    <row r="3712" spans="4:4">
      <c r="D3712" s="180"/>
    </row>
    <row r="3713" spans="4:4">
      <c r="D3713" s="180"/>
    </row>
    <row r="3714" spans="4:4">
      <c r="D3714" s="180"/>
    </row>
    <row r="3715" spans="4:4">
      <c r="D3715" s="180"/>
    </row>
    <row r="3716" spans="4:4">
      <c r="D3716" s="180"/>
    </row>
    <row r="3717" spans="4:4">
      <c r="D3717" s="180"/>
    </row>
    <row r="3718" spans="4:4">
      <c r="D3718" s="180"/>
    </row>
    <row r="3719" spans="4:4">
      <c r="D3719" s="180"/>
    </row>
    <row r="3720" spans="4:4">
      <c r="D3720" s="180"/>
    </row>
    <row r="3721" spans="4:4">
      <c r="D3721" s="180"/>
    </row>
    <row r="3722" spans="4:4">
      <c r="D3722" s="180"/>
    </row>
    <row r="3723" spans="4:4">
      <c r="D3723" s="180"/>
    </row>
    <row r="3724" spans="4:4">
      <c r="D3724" s="180"/>
    </row>
    <row r="3725" spans="4:4">
      <c r="D3725" s="180"/>
    </row>
    <row r="3726" spans="4:4">
      <c r="D3726" s="180"/>
    </row>
    <row r="3727" spans="4:4">
      <c r="D3727" s="180"/>
    </row>
    <row r="3728" spans="4:4">
      <c r="D3728" s="180"/>
    </row>
    <row r="3729" spans="4:4">
      <c r="D3729" s="180"/>
    </row>
    <row r="3730" spans="4:4">
      <c r="D3730" s="180"/>
    </row>
    <row r="3731" spans="4:4">
      <c r="D3731" s="180"/>
    </row>
    <row r="3732" spans="4:4">
      <c r="D3732" s="180"/>
    </row>
    <row r="3733" spans="4:4">
      <c r="D3733" s="180"/>
    </row>
    <row r="3734" spans="4:4">
      <c r="D3734" s="180"/>
    </row>
    <row r="3735" spans="4:4">
      <c r="D3735" s="180"/>
    </row>
    <row r="3736" spans="4:4">
      <c r="D3736" s="180"/>
    </row>
    <row r="3737" spans="4:4">
      <c r="D3737" s="180"/>
    </row>
    <row r="3738" spans="4:4">
      <c r="D3738" s="180"/>
    </row>
    <row r="3739" spans="4:4">
      <c r="D3739" s="180"/>
    </row>
    <row r="3740" spans="4:4">
      <c r="D3740" s="180"/>
    </row>
    <row r="3741" spans="4:4">
      <c r="D3741" s="180"/>
    </row>
    <row r="3742" spans="4:4">
      <c r="D3742" s="180"/>
    </row>
    <row r="3743" spans="4:4">
      <c r="D3743" s="180"/>
    </row>
    <row r="3744" spans="4:4">
      <c r="D3744" s="180"/>
    </row>
    <row r="3745" spans="4:4">
      <c r="D3745" s="180"/>
    </row>
    <row r="3746" spans="4:4">
      <c r="D3746" s="180"/>
    </row>
    <row r="3747" spans="4:4">
      <c r="D3747" s="180"/>
    </row>
    <row r="3748" spans="4:4">
      <c r="D3748" s="180"/>
    </row>
    <row r="3749" spans="4:4">
      <c r="D3749" s="180"/>
    </row>
    <row r="3750" spans="4:4">
      <c r="D3750" s="180"/>
    </row>
    <row r="3751" spans="4:4">
      <c r="D3751" s="180"/>
    </row>
    <row r="3752" spans="4:4">
      <c r="D3752" s="180"/>
    </row>
    <row r="3753" spans="4:4">
      <c r="D3753" s="180"/>
    </row>
    <row r="3754" spans="4:4">
      <c r="D3754" s="180"/>
    </row>
    <row r="3755" spans="4:4">
      <c r="D3755" s="180"/>
    </row>
    <row r="3756" spans="4:4">
      <c r="D3756" s="180"/>
    </row>
    <row r="3757" spans="4:4">
      <c r="D3757" s="180"/>
    </row>
    <row r="3758" spans="4:4">
      <c r="D3758" s="180"/>
    </row>
    <row r="3759" spans="4:4">
      <c r="D3759" s="180"/>
    </row>
    <row r="3760" spans="4:4">
      <c r="D3760" s="180"/>
    </row>
    <row r="3761" spans="4:4">
      <c r="D3761" s="180"/>
    </row>
    <row r="3762" spans="4:4">
      <c r="D3762" s="180"/>
    </row>
    <row r="3763" spans="4:4">
      <c r="D3763" s="180"/>
    </row>
    <row r="3764" spans="4:4">
      <c r="D3764" s="180"/>
    </row>
    <row r="3765" spans="4:4">
      <c r="D3765" s="180"/>
    </row>
    <row r="3766" spans="4:4">
      <c r="D3766" s="180"/>
    </row>
    <row r="3767" spans="4:4">
      <c r="D3767" s="180"/>
    </row>
    <row r="3768" spans="4:4">
      <c r="D3768" s="180"/>
    </row>
    <row r="3769" spans="4:4">
      <c r="D3769" s="180"/>
    </row>
    <row r="3770" spans="4:4">
      <c r="D3770" s="180"/>
    </row>
    <row r="3771" spans="4:4">
      <c r="D3771" s="180"/>
    </row>
    <row r="3772" spans="4:4">
      <c r="D3772" s="180"/>
    </row>
    <row r="3773" spans="4:4">
      <c r="D3773" s="180"/>
    </row>
    <row r="3774" spans="4:4">
      <c r="D3774" s="180"/>
    </row>
    <row r="3775" spans="4:4">
      <c r="D3775" s="180"/>
    </row>
    <row r="3776" spans="4:4">
      <c r="D3776" s="180"/>
    </row>
    <row r="3777" spans="4:4">
      <c r="D3777" s="180"/>
    </row>
    <row r="3778" spans="4:4">
      <c r="D3778" s="180"/>
    </row>
    <row r="3779" spans="4:4">
      <c r="D3779" s="180"/>
    </row>
    <row r="3780" spans="4:4">
      <c r="D3780" s="180"/>
    </row>
    <row r="3781" spans="4:4">
      <c r="D3781" s="180"/>
    </row>
    <row r="3782" spans="4:4">
      <c r="D3782" s="180"/>
    </row>
    <row r="3783" spans="4:4">
      <c r="D3783" s="180"/>
    </row>
    <row r="3784" spans="4:4">
      <c r="D3784" s="180"/>
    </row>
    <row r="3785" spans="4:4">
      <c r="D3785" s="180"/>
    </row>
    <row r="3786" spans="4:4">
      <c r="D3786" s="180"/>
    </row>
    <row r="3787" spans="4:4">
      <c r="D3787" s="180"/>
    </row>
    <row r="3788" spans="4:4">
      <c r="D3788" s="180"/>
    </row>
    <row r="3789" spans="4:4">
      <c r="D3789" s="180"/>
    </row>
    <row r="3790" spans="4:4">
      <c r="D3790" s="180"/>
    </row>
    <row r="3791" spans="4:4">
      <c r="D3791" s="180"/>
    </row>
    <row r="3792" spans="4:4">
      <c r="D3792" s="180"/>
    </row>
    <row r="3793" spans="4:4">
      <c r="D3793" s="180"/>
    </row>
    <row r="3794" spans="4:4">
      <c r="D3794" s="180"/>
    </row>
    <row r="3795" spans="4:4">
      <c r="D3795" s="180"/>
    </row>
    <row r="3796" spans="4:4">
      <c r="D3796" s="180"/>
    </row>
    <row r="3797" spans="4:4">
      <c r="D3797" s="180"/>
    </row>
    <row r="3798" spans="4:4">
      <c r="D3798" s="180"/>
    </row>
    <row r="3799" spans="4:4">
      <c r="D3799" s="180"/>
    </row>
    <row r="3800" spans="4:4">
      <c r="D3800" s="180"/>
    </row>
    <row r="3801" spans="4:4">
      <c r="D3801" s="180"/>
    </row>
    <row r="3802" spans="4:4">
      <c r="D3802" s="180"/>
    </row>
    <row r="3803" spans="4:4">
      <c r="D3803" s="180"/>
    </row>
    <row r="3804" spans="4:4">
      <c r="D3804" s="180"/>
    </row>
    <row r="3805" spans="4:4">
      <c r="D3805" s="180"/>
    </row>
    <row r="3806" spans="4:4">
      <c r="D3806" s="180"/>
    </row>
    <row r="3807" spans="4:4">
      <c r="D3807" s="180"/>
    </row>
    <row r="3808" spans="4:4">
      <c r="D3808" s="180"/>
    </row>
    <row r="3809" spans="4:4">
      <c r="D3809" s="180"/>
    </row>
    <row r="3810" spans="4:4">
      <c r="D3810" s="180"/>
    </row>
    <row r="3811" spans="4:4">
      <c r="D3811" s="180"/>
    </row>
    <row r="3812" spans="4:4">
      <c r="D3812" s="180"/>
    </row>
    <row r="3813" spans="4:4">
      <c r="D3813" s="180"/>
    </row>
    <row r="3814" spans="4:4">
      <c r="D3814" s="180"/>
    </row>
    <row r="3815" spans="4:4">
      <c r="D3815" s="180"/>
    </row>
    <row r="3816" spans="4:4">
      <c r="D3816" s="180"/>
    </row>
    <row r="3817" spans="4:4">
      <c r="D3817" s="180"/>
    </row>
    <row r="3818" spans="4:4">
      <c r="D3818" s="180"/>
    </row>
    <row r="3819" spans="4:4">
      <c r="D3819" s="180"/>
    </row>
    <row r="3820" spans="4:4">
      <c r="D3820" s="180"/>
    </row>
    <row r="3821" spans="4:4">
      <c r="D3821" s="180"/>
    </row>
    <row r="3822" spans="4:4">
      <c r="D3822" s="180"/>
    </row>
    <row r="3823" spans="4:4">
      <c r="D3823" s="180"/>
    </row>
    <row r="3824" spans="4:4">
      <c r="D3824" s="180"/>
    </row>
    <row r="3825" spans="4:4">
      <c r="D3825" s="180"/>
    </row>
    <row r="3826" spans="4:4">
      <c r="D3826" s="180"/>
    </row>
    <row r="3827" spans="4:4">
      <c r="D3827" s="180"/>
    </row>
    <row r="3828" spans="4:4">
      <c r="D3828" s="180"/>
    </row>
    <row r="3829" spans="4:4">
      <c r="D3829" s="180"/>
    </row>
    <row r="3830" spans="4:4">
      <c r="D3830" s="180"/>
    </row>
    <row r="3831" spans="4:4">
      <c r="D3831" s="180"/>
    </row>
    <row r="3832" spans="4:4">
      <c r="D3832" s="180"/>
    </row>
    <row r="3833" spans="4:4">
      <c r="D3833" s="180"/>
    </row>
    <row r="3834" spans="4:4">
      <c r="D3834" s="180"/>
    </row>
    <row r="3835" spans="4:4">
      <c r="D3835" s="180"/>
    </row>
    <row r="3836" spans="4:4">
      <c r="D3836" s="180"/>
    </row>
    <row r="3837" spans="4:4">
      <c r="D3837" s="180"/>
    </row>
    <row r="3838" spans="4:4">
      <c r="D3838" s="180"/>
    </row>
    <row r="3839" spans="4:4">
      <c r="D3839" s="180"/>
    </row>
    <row r="3840" spans="4:4">
      <c r="D3840" s="180"/>
    </row>
    <row r="3841" spans="4:4">
      <c r="D3841" s="180"/>
    </row>
    <row r="3842" spans="4:4">
      <c r="D3842" s="180"/>
    </row>
    <row r="3843" spans="4:4">
      <c r="D3843" s="180"/>
    </row>
    <row r="3844" spans="4:4">
      <c r="D3844" s="180"/>
    </row>
    <row r="3845" spans="4:4">
      <c r="D3845" s="180"/>
    </row>
    <row r="3846" spans="4:4">
      <c r="D3846" s="180"/>
    </row>
    <row r="3847" spans="4:4">
      <c r="D3847" s="180"/>
    </row>
    <row r="3848" spans="4:4">
      <c r="D3848" s="180"/>
    </row>
    <row r="3849" spans="4:4">
      <c r="D3849" s="180"/>
    </row>
    <row r="3850" spans="4:4">
      <c r="D3850" s="180"/>
    </row>
    <row r="3851" spans="4:4">
      <c r="D3851" s="180"/>
    </row>
    <row r="3852" spans="4:4">
      <c r="D3852" s="180"/>
    </row>
    <row r="3853" spans="4:4">
      <c r="D3853" s="180"/>
    </row>
    <row r="3854" spans="4:4">
      <c r="D3854" s="180"/>
    </row>
    <row r="3855" spans="4:4">
      <c r="D3855" s="180"/>
    </row>
    <row r="3856" spans="4:4">
      <c r="D3856" s="180"/>
    </row>
    <row r="3857" spans="4:4">
      <c r="D3857" s="180"/>
    </row>
    <row r="3858" spans="4:4">
      <c r="D3858" s="180"/>
    </row>
    <row r="3859" spans="4:4">
      <c r="D3859" s="180"/>
    </row>
    <row r="3860" spans="4:4">
      <c r="D3860" s="180"/>
    </row>
    <row r="3861" spans="4:4">
      <c r="D3861" s="180"/>
    </row>
    <row r="3862" spans="4:4">
      <c r="D3862" s="180"/>
    </row>
    <row r="3863" spans="4:4">
      <c r="D3863" s="180"/>
    </row>
    <row r="3864" spans="4:4">
      <c r="D3864" s="180"/>
    </row>
    <row r="3865" spans="4:4">
      <c r="D3865" s="180"/>
    </row>
    <row r="3866" spans="4:4">
      <c r="D3866" s="180"/>
    </row>
    <row r="3867" spans="4:4">
      <c r="D3867" s="180"/>
    </row>
    <row r="3868" spans="4:4">
      <c r="D3868" s="180"/>
    </row>
    <row r="3869" spans="4:4">
      <c r="D3869" s="180"/>
    </row>
    <row r="3870" spans="4:4">
      <c r="D3870" s="180"/>
    </row>
    <row r="3871" spans="4:4">
      <c r="D3871" s="180"/>
    </row>
    <row r="3872" spans="4:4">
      <c r="D3872" s="180"/>
    </row>
    <row r="3873" spans="4:4">
      <c r="D3873" s="180"/>
    </row>
    <row r="3874" spans="4:4">
      <c r="D3874" s="180"/>
    </row>
    <row r="3875" spans="4:4">
      <c r="D3875" s="180"/>
    </row>
    <row r="3876" spans="4:4">
      <c r="D3876" s="180"/>
    </row>
    <row r="3877" spans="4:4">
      <c r="D3877" s="180"/>
    </row>
    <row r="3878" spans="4:4">
      <c r="D3878" s="180"/>
    </row>
    <row r="3879" spans="4:4">
      <c r="D3879" s="180"/>
    </row>
    <row r="3880" spans="4:4">
      <c r="D3880" s="180"/>
    </row>
    <row r="3881" spans="4:4">
      <c r="D3881" s="180"/>
    </row>
    <row r="3882" spans="4:4">
      <c r="D3882" s="180"/>
    </row>
    <row r="3883" spans="4:4">
      <c r="D3883" s="180"/>
    </row>
    <row r="3884" spans="4:4">
      <c r="D3884" s="180"/>
    </row>
    <row r="3885" spans="4:4">
      <c r="D3885" s="180"/>
    </row>
    <row r="3886" spans="4:4">
      <c r="D3886" s="180"/>
    </row>
    <row r="3887" spans="4:4">
      <c r="D3887" s="180"/>
    </row>
    <row r="3888" spans="4:4">
      <c r="D3888" s="180"/>
    </row>
    <row r="3889" spans="4:4">
      <c r="D3889" s="180"/>
    </row>
    <row r="3890" spans="4:4">
      <c r="D3890" s="180"/>
    </row>
    <row r="3891" spans="4:4">
      <c r="D3891" s="180"/>
    </row>
    <row r="3892" spans="4:4">
      <c r="D3892" s="180"/>
    </row>
    <row r="3893" spans="4:4">
      <c r="D3893" s="180"/>
    </row>
    <row r="3894" spans="4:4">
      <c r="D3894" s="180"/>
    </row>
    <row r="3895" spans="4:4">
      <c r="D3895" s="180"/>
    </row>
    <row r="3896" spans="4:4">
      <c r="D3896" s="180"/>
    </row>
    <row r="3897" spans="4:4">
      <c r="D3897" s="180"/>
    </row>
    <row r="3898" spans="4:4">
      <c r="D3898" s="180"/>
    </row>
    <row r="3899" spans="4:4">
      <c r="D3899" s="180"/>
    </row>
    <row r="3900" spans="4:4">
      <c r="D3900" s="180"/>
    </row>
    <row r="3901" spans="4:4">
      <c r="D3901" s="180"/>
    </row>
    <row r="3902" spans="4:4">
      <c r="D3902" s="180"/>
    </row>
    <row r="3903" spans="4:4">
      <c r="D3903" s="180"/>
    </row>
    <row r="3904" spans="4:4">
      <c r="D3904" s="180"/>
    </row>
    <row r="3905" spans="4:4">
      <c r="D3905" s="180"/>
    </row>
    <row r="3906" spans="4:4">
      <c r="D3906" s="180"/>
    </row>
    <row r="3907" spans="4:4">
      <c r="D3907" s="180"/>
    </row>
    <row r="3908" spans="4:4">
      <c r="D3908" s="180"/>
    </row>
    <row r="3909" spans="4:4">
      <c r="D3909" s="180"/>
    </row>
    <row r="3910" spans="4:4">
      <c r="D3910" s="180"/>
    </row>
    <row r="3911" spans="4:4">
      <c r="D3911" s="180"/>
    </row>
    <row r="3912" spans="4:4">
      <c r="D3912" s="180"/>
    </row>
    <row r="3913" spans="4:4">
      <c r="D3913" s="180"/>
    </row>
    <row r="3914" spans="4:4">
      <c r="D3914" s="180"/>
    </row>
    <row r="3915" spans="4:4">
      <c r="D3915" s="180"/>
    </row>
    <row r="3916" spans="4:4">
      <c r="D3916" s="180"/>
    </row>
    <row r="3917" spans="4:4">
      <c r="D3917" s="180"/>
    </row>
    <row r="3918" spans="4:4">
      <c r="D3918" s="180"/>
    </row>
    <row r="3919" spans="4:4">
      <c r="D3919" s="180"/>
    </row>
    <row r="3920" spans="4:4">
      <c r="D3920" s="180"/>
    </row>
    <row r="3921" spans="4:4">
      <c r="D3921" s="180"/>
    </row>
    <row r="3922" spans="4:4">
      <c r="D3922" s="180"/>
    </row>
    <row r="3923" spans="4:4">
      <c r="D3923" s="180"/>
    </row>
    <row r="3924" spans="4:4">
      <c r="D3924" s="180"/>
    </row>
    <row r="3925" spans="4:4">
      <c r="D3925" s="180"/>
    </row>
    <row r="3926" spans="4:4">
      <c r="D3926" s="180"/>
    </row>
    <row r="3927" spans="4:4">
      <c r="D3927" s="180"/>
    </row>
    <row r="3928" spans="4:4">
      <c r="D3928" s="180"/>
    </row>
    <row r="3929" spans="4:4">
      <c r="D3929" s="180"/>
    </row>
    <row r="3930" spans="4:4">
      <c r="D3930" s="180"/>
    </row>
    <row r="3931" spans="4:4">
      <c r="D3931" s="180"/>
    </row>
    <row r="3932" spans="4:4">
      <c r="D3932" s="180"/>
    </row>
    <row r="3933" spans="4:4">
      <c r="D3933" s="180"/>
    </row>
    <row r="3934" spans="4:4">
      <c r="D3934" s="180"/>
    </row>
    <row r="3935" spans="4:4">
      <c r="D3935" s="180"/>
    </row>
    <row r="3936" spans="4:4">
      <c r="D3936" s="180"/>
    </row>
    <row r="3937" spans="4:4">
      <c r="D3937" s="180"/>
    </row>
    <row r="3938" spans="4:4">
      <c r="D3938" s="180"/>
    </row>
    <row r="3939" spans="4:4">
      <c r="D3939" s="180"/>
    </row>
    <row r="3940" spans="4:4">
      <c r="D3940" s="180"/>
    </row>
    <row r="3941" spans="4:4">
      <c r="D3941" s="180"/>
    </row>
    <row r="3942" spans="4:4">
      <c r="D3942" s="180"/>
    </row>
    <row r="3943" spans="4:4">
      <c r="D3943" s="180"/>
    </row>
    <row r="3944" spans="4:4">
      <c r="D3944" s="180"/>
    </row>
    <row r="3945" spans="4:4">
      <c r="D3945" s="180"/>
    </row>
    <row r="3946" spans="4:4">
      <c r="D3946" s="180"/>
    </row>
    <row r="3947" spans="4:4">
      <c r="D3947" s="180"/>
    </row>
    <row r="3948" spans="4:4">
      <c r="D3948" s="180"/>
    </row>
    <row r="3949" spans="4:4">
      <c r="D3949" s="180"/>
    </row>
    <row r="3950" spans="4:4">
      <c r="D3950" s="180"/>
    </row>
    <row r="3951" spans="4:4">
      <c r="D3951" s="180"/>
    </row>
    <row r="3952" spans="4:4">
      <c r="D3952" s="180"/>
    </row>
    <row r="3953" spans="4:4">
      <c r="D3953" s="180"/>
    </row>
    <row r="3954" spans="4:4">
      <c r="D3954" s="180"/>
    </row>
    <row r="3955" spans="4:4">
      <c r="D3955" s="180"/>
    </row>
    <row r="3956" spans="4:4">
      <c r="D3956" s="180"/>
    </row>
    <row r="3957" spans="4:4">
      <c r="D3957" s="180"/>
    </row>
    <row r="3958" spans="4:4">
      <c r="D3958" s="180"/>
    </row>
    <row r="3959" spans="4:4">
      <c r="D3959" s="180"/>
    </row>
    <row r="3960" spans="4:4">
      <c r="D3960" s="180"/>
    </row>
    <row r="3961" spans="4:4">
      <c r="D3961" s="180"/>
    </row>
    <row r="3962" spans="4:4">
      <c r="D3962" s="180"/>
    </row>
    <row r="3963" spans="4:4">
      <c r="D3963" s="180"/>
    </row>
    <row r="3964" spans="4:4">
      <c r="D3964" s="180"/>
    </row>
    <row r="3965" spans="4:4">
      <c r="D3965" s="180"/>
    </row>
    <row r="3966" spans="4:4">
      <c r="D3966" s="180"/>
    </row>
    <row r="3967" spans="4:4">
      <c r="D3967" s="180"/>
    </row>
    <row r="3968" spans="4:4">
      <c r="D3968" s="180"/>
    </row>
    <row r="3969" spans="4:4">
      <c r="D3969" s="180"/>
    </row>
    <row r="3970" spans="4:4">
      <c r="D3970" s="180"/>
    </row>
    <row r="3971" spans="4:4">
      <c r="D3971" s="180"/>
    </row>
    <row r="3972" spans="4:4">
      <c r="D3972" s="180"/>
    </row>
    <row r="3973" spans="4:4">
      <c r="D3973" s="180"/>
    </row>
    <row r="3974" spans="4:4">
      <c r="D3974" s="180"/>
    </row>
    <row r="3975" spans="4:4">
      <c r="D3975" s="180"/>
    </row>
    <row r="3976" spans="4:4">
      <c r="D3976" s="180"/>
    </row>
    <row r="3977" spans="4:4">
      <c r="D3977" s="180"/>
    </row>
    <row r="3978" spans="4:4">
      <c r="D3978" s="180"/>
    </row>
    <row r="3979" spans="4:4">
      <c r="D3979" s="180"/>
    </row>
    <row r="3980" spans="4:4">
      <c r="D3980" s="180"/>
    </row>
    <row r="3981" spans="4:4">
      <c r="D3981" s="180"/>
    </row>
    <row r="3982" spans="4:4">
      <c r="D3982" s="180"/>
    </row>
    <row r="3983" spans="4:4">
      <c r="D3983" s="180"/>
    </row>
    <row r="3984" spans="4:4">
      <c r="D3984" s="180"/>
    </row>
    <row r="3985" spans="4:4">
      <c r="D3985" s="180"/>
    </row>
    <row r="3986" spans="4:4">
      <c r="D3986" s="180"/>
    </row>
    <row r="3987" spans="4:4">
      <c r="D3987" s="180"/>
    </row>
    <row r="3988" spans="4:4">
      <c r="D3988" s="180"/>
    </row>
    <row r="3989" spans="4:4">
      <c r="D3989" s="180"/>
    </row>
    <row r="3990" spans="4:4">
      <c r="D3990" s="180"/>
    </row>
    <row r="3991" spans="4:4">
      <c r="D3991" s="180"/>
    </row>
    <row r="3992" spans="4:4">
      <c r="D3992" s="180"/>
    </row>
    <row r="3993" spans="4:4">
      <c r="D3993" s="180"/>
    </row>
    <row r="3994" spans="4:4">
      <c r="D3994" s="180"/>
    </row>
    <row r="3995" spans="4:4">
      <c r="D3995" s="180"/>
    </row>
    <row r="3996" spans="4:4">
      <c r="D3996" s="180"/>
    </row>
    <row r="3997" spans="4:4">
      <c r="D3997" s="180"/>
    </row>
    <row r="3998" spans="4:4">
      <c r="D3998" s="180"/>
    </row>
    <row r="3999" spans="4:4">
      <c r="D3999" s="180"/>
    </row>
    <row r="4000" spans="4:4">
      <c r="D4000" s="180"/>
    </row>
    <row r="4001" spans="4:4">
      <c r="D4001" s="180"/>
    </row>
    <row r="4002" spans="4:4">
      <c r="D4002" s="180"/>
    </row>
    <row r="4003" spans="4:4">
      <c r="D4003" s="180"/>
    </row>
    <row r="4004" spans="4:4">
      <c r="D4004" s="180"/>
    </row>
    <row r="4005" spans="4:4">
      <c r="D4005" s="180"/>
    </row>
    <row r="4006" spans="4:4">
      <c r="D4006" s="180"/>
    </row>
    <row r="4007" spans="4:4">
      <c r="D4007" s="180"/>
    </row>
    <row r="4008" spans="4:4">
      <c r="D4008" s="180"/>
    </row>
    <row r="4009" spans="4:4">
      <c r="D4009" s="180"/>
    </row>
    <row r="4010" spans="4:4">
      <c r="D4010" s="180"/>
    </row>
    <row r="4011" spans="4:4">
      <c r="D4011" s="180"/>
    </row>
    <row r="4012" spans="4:4">
      <c r="D4012" s="180"/>
    </row>
    <row r="4013" spans="4:4">
      <c r="D4013" s="180"/>
    </row>
    <row r="4014" spans="4:4">
      <c r="D4014" s="180"/>
    </row>
    <row r="4015" spans="4:4">
      <c r="D4015" s="180"/>
    </row>
    <row r="4016" spans="4:4">
      <c r="D4016" s="180"/>
    </row>
    <row r="4017" spans="4:4">
      <c r="D4017" s="180"/>
    </row>
    <row r="4018" spans="4:4">
      <c r="D4018" s="180"/>
    </row>
    <row r="4019" spans="4:4">
      <c r="D4019" s="180"/>
    </row>
    <row r="4020" spans="4:4">
      <c r="D4020" s="180"/>
    </row>
    <row r="4021" spans="4:4">
      <c r="D4021" s="180"/>
    </row>
    <row r="4022" spans="4:4">
      <c r="D4022" s="180"/>
    </row>
    <row r="4023" spans="4:4">
      <c r="D4023" s="180"/>
    </row>
    <row r="4024" spans="4:4">
      <c r="D4024" s="180"/>
    </row>
    <row r="4025" spans="4:4">
      <c r="D4025" s="180"/>
    </row>
    <row r="4026" spans="4:4">
      <c r="D4026" s="180"/>
    </row>
    <row r="4027" spans="4:4">
      <c r="D4027" s="180"/>
    </row>
    <row r="4028" spans="4:4">
      <c r="D4028" s="180"/>
    </row>
    <row r="4029" spans="4:4">
      <c r="D4029" s="180"/>
    </row>
    <row r="4030" spans="4:4">
      <c r="D4030" s="180"/>
    </row>
    <row r="4031" spans="4:4">
      <c r="D4031" s="180"/>
    </row>
    <row r="4032" spans="4:4">
      <c r="D4032" s="180"/>
    </row>
    <row r="4033" spans="4:4">
      <c r="D4033" s="180"/>
    </row>
    <row r="4034" spans="4:4">
      <c r="D4034" s="180"/>
    </row>
    <row r="4035" spans="4:4">
      <c r="D4035" s="180"/>
    </row>
    <row r="4036" spans="4:4">
      <c r="D4036" s="180"/>
    </row>
    <row r="4037" spans="4:4">
      <c r="D4037" s="180"/>
    </row>
    <row r="4038" spans="4:4">
      <c r="D4038" s="180"/>
    </row>
    <row r="4039" spans="4:4">
      <c r="D4039" s="180"/>
    </row>
    <row r="4040" spans="4:4">
      <c r="D4040" s="180"/>
    </row>
    <row r="4041" spans="4:4">
      <c r="D4041" s="180"/>
    </row>
    <row r="4042" spans="4:4">
      <c r="D4042" s="180"/>
    </row>
    <row r="4043" spans="4:4">
      <c r="D4043" s="180"/>
    </row>
    <row r="4044" spans="4:4">
      <c r="D4044" s="180"/>
    </row>
    <row r="4045" spans="4:4">
      <c r="D4045" s="180"/>
    </row>
    <row r="4046" spans="4:4">
      <c r="D4046" s="180"/>
    </row>
    <row r="4047" spans="4:4">
      <c r="D4047" s="180"/>
    </row>
    <row r="4048" spans="4:4">
      <c r="D4048" s="180"/>
    </row>
    <row r="4049" spans="4:4">
      <c r="D4049" s="180"/>
    </row>
    <row r="4050" spans="4:4">
      <c r="D4050" s="180"/>
    </row>
    <row r="4051" spans="4:4">
      <c r="D4051" s="180"/>
    </row>
    <row r="4052" spans="4:4">
      <c r="D4052" s="180"/>
    </row>
    <row r="4053" spans="4:4">
      <c r="D4053" s="180"/>
    </row>
    <row r="4054" spans="4:4">
      <c r="D4054" s="180"/>
    </row>
    <row r="4055" spans="4:4">
      <c r="D4055" s="180"/>
    </row>
    <row r="4056" spans="4:4">
      <c r="D4056" s="180"/>
    </row>
    <row r="4057" spans="4:4">
      <c r="D4057" s="180"/>
    </row>
    <row r="4058" spans="4:4">
      <c r="D4058" s="180"/>
    </row>
    <row r="4059" spans="4:4">
      <c r="D4059" s="180"/>
    </row>
    <row r="4060" spans="4:4">
      <c r="D4060" s="180"/>
    </row>
    <row r="4061" spans="4:4">
      <c r="D4061" s="180"/>
    </row>
    <row r="4062" spans="4:4">
      <c r="D4062" s="180"/>
    </row>
    <row r="4063" spans="4:4">
      <c r="D4063" s="180"/>
    </row>
    <row r="4064" spans="4:4">
      <c r="D4064" s="180"/>
    </row>
    <row r="4065" spans="4:4">
      <c r="D4065" s="180"/>
    </row>
    <row r="4066" spans="4:4">
      <c r="D4066" s="180"/>
    </row>
    <row r="4067" spans="4:4">
      <c r="D4067" s="180"/>
    </row>
    <row r="4068" spans="4:4">
      <c r="D4068" s="180"/>
    </row>
    <row r="4069" spans="4:4">
      <c r="D4069" s="180"/>
    </row>
    <row r="4070" spans="4:4">
      <c r="D4070" s="180"/>
    </row>
    <row r="4071" spans="4:4">
      <c r="D4071" s="180"/>
    </row>
    <row r="4072" spans="4:4">
      <c r="D4072" s="180"/>
    </row>
    <row r="4073" spans="4:4">
      <c r="D4073" s="180"/>
    </row>
    <row r="4074" spans="4:4">
      <c r="D4074" s="180"/>
    </row>
    <row r="4075" spans="4:4">
      <c r="D4075" s="180"/>
    </row>
    <row r="4076" spans="4:4">
      <c r="D4076" s="180"/>
    </row>
    <row r="4077" spans="4:4">
      <c r="D4077" s="180"/>
    </row>
    <row r="4078" spans="4:4">
      <c r="D4078" s="180"/>
    </row>
    <row r="4079" spans="4:4">
      <c r="D4079" s="180"/>
    </row>
    <row r="4080" spans="4:4">
      <c r="D4080" s="180"/>
    </row>
    <row r="4081" spans="4:4">
      <c r="D4081" s="180"/>
    </row>
    <row r="4082" spans="4:4">
      <c r="D4082" s="180"/>
    </row>
    <row r="4083" spans="4:4">
      <c r="D4083" s="180"/>
    </row>
    <row r="4084" spans="4:4">
      <c r="D4084" s="180"/>
    </row>
    <row r="4085" spans="4:4">
      <c r="D4085" s="180"/>
    </row>
    <row r="4086" spans="4:4">
      <c r="D4086" s="180"/>
    </row>
    <row r="4087" spans="4:4">
      <c r="D4087" s="180"/>
    </row>
    <row r="4088" spans="4:4">
      <c r="D4088" s="180"/>
    </row>
    <row r="4089" spans="4:4">
      <c r="D4089" s="180"/>
    </row>
    <row r="4090" spans="4:4">
      <c r="D4090" s="180"/>
    </row>
    <row r="4091" spans="4:4">
      <c r="D4091" s="180"/>
    </row>
    <row r="4092" spans="4:4">
      <c r="D4092" s="180"/>
    </row>
    <row r="4093" spans="4:4">
      <c r="D4093" s="180"/>
    </row>
    <row r="4094" spans="4:4">
      <c r="D4094" s="180"/>
    </row>
    <row r="4095" spans="4:4">
      <c r="D4095" s="180"/>
    </row>
    <row r="4096" spans="4:4">
      <c r="D4096" s="180"/>
    </row>
    <row r="4097" spans="4:4">
      <c r="D4097" s="180"/>
    </row>
    <row r="4098" spans="4:4">
      <c r="D4098" s="180"/>
    </row>
    <row r="4099" spans="4:4">
      <c r="D4099" s="180"/>
    </row>
    <row r="4100" spans="4:4">
      <c r="D4100" s="180"/>
    </row>
    <row r="4101" spans="4:4">
      <c r="D4101" s="180"/>
    </row>
    <row r="4102" spans="4:4">
      <c r="D4102" s="180"/>
    </row>
    <row r="4103" spans="4:4">
      <c r="D4103" s="180"/>
    </row>
    <row r="4104" spans="4:4">
      <c r="D4104" s="180"/>
    </row>
    <row r="4105" spans="4:4">
      <c r="D4105" s="180"/>
    </row>
    <row r="4106" spans="4:4">
      <c r="D4106" s="180"/>
    </row>
    <row r="4107" spans="4:4">
      <c r="D4107" s="180"/>
    </row>
    <row r="4108" spans="4:4">
      <c r="D4108" s="180"/>
    </row>
    <row r="4109" spans="4:4">
      <c r="D4109" s="180"/>
    </row>
    <row r="4110" spans="4:4">
      <c r="D4110" s="180"/>
    </row>
    <row r="4111" spans="4:4">
      <c r="D4111" s="180"/>
    </row>
    <row r="4112" spans="4:4">
      <c r="D4112" s="180"/>
    </row>
    <row r="4113" spans="4:4">
      <c r="D4113" s="180"/>
    </row>
    <row r="4114" spans="4:4">
      <c r="D4114" s="180"/>
    </row>
    <row r="4115" spans="4:4">
      <c r="D4115" s="180"/>
    </row>
    <row r="4116" spans="4:4">
      <c r="D4116" s="180"/>
    </row>
    <row r="4117" spans="4:4">
      <c r="D4117" s="180"/>
    </row>
    <row r="4118" spans="4:4">
      <c r="D4118" s="180"/>
    </row>
    <row r="4119" spans="4:4">
      <c r="D4119" s="180"/>
    </row>
    <row r="4120" spans="4:4">
      <c r="D4120" s="180"/>
    </row>
    <row r="4121" spans="4:4">
      <c r="D4121" s="180"/>
    </row>
    <row r="4122" spans="4:4">
      <c r="D4122" s="180"/>
    </row>
    <row r="4123" spans="4:4">
      <c r="D4123" s="180"/>
    </row>
    <row r="4124" spans="4:4">
      <c r="D4124" s="180"/>
    </row>
    <row r="4125" spans="4:4">
      <c r="D4125" s="180"/>
    </row>
    <row r="4126" spans="4:4">
      <c r="D4126" s="180"/>
    </row>
    <row r="4127" spans="4:4">
      <c r="D4127" s="180"/>
    </row>
    <row r="4128" spans="4:4">
      <c r="D4128" s="180"/>
    </row>
    <row r="4129" spans="4:4">
      <c r="D4129" s="180"/>
    </row>
    <row r="4130" spans="4:4">
      <c r="D4130" s="180"/>
    </row>
    <row r="4131" spans="4:4">
      <c r="D4131" s="180"/>
    </row>
    <row r="4132" spans="4:4">
      <c r="D4132" s="180"/>
    </row>
    <row r="4133" spans="4:4">
      <c r="D4133" s="180"/>
    </row>
    <row r="4134" spans="4:4">
      <c r="D4134" s="180"/>
    </row>
    <row r="4135" spans="4:4">
      <c r="D4135" s="180"/>
    </row>
    <row r="4136" spans="4:4">
      <c r="D4136" s="180"/>
    </row>
    <row r="4137" spans="4:4">
      <c r="D4137" s="180"/>
    </row>
    <row r="4138" spans="4:4">
      <c r="D4138" s="180"/>
    </row>
    <row r="4139" spans="4:4">
      <c r="D4139" s="180"/>
    </row>
    <row r="4140" spans="4:4">
      <c r="D4140" s="180"/>
    </row>
    <row r="4141" spans="4:4">
      <c r="D4141" s="180"/>
    </row>
    <row r="4142" spans="4:4">
      <c r="D4142" s="180"/>
    </row>
    <row r="4143" spans="4:4">
      <c r="D4143" s="180"/>
    </row>
    <row r="4144" spans="4:4">
      <c r="D4144" s="180"/>
    </row>
    <row r="4145" spans="4:4">
      <c r="D4145" s="180"/>
    </row>
    <row r="4146" spans="4:4">
      <c r="D4146" s="180"/>
    </row>
    <row r="4147" spans="4:4">
      <c r="D4147" s="180"/>
    </row>
    <row r="4148" spans="4:4">
      <c r="D4148" s="180"/>
    </row>
    <row r="4149" spans="4:4">
      <c r="D4149" s="180"/>
    </row>
    <row r="4150" spans="4:4">
      <c r="D4150" s="180"/>
    </row>
    <row r="4151" spans="4:4">
      <c r="D4151" s="180"/>
    </row>
    <row r="4152" spans="4:4">
      <c r="D4152" s="180"/>
    </row>
    <row r="4153" spans="4:4">
      <c r="D4153" s="180"/>
    </row>
    <row r="4154" spans="4:4">
      <c r="D4154" s="180"/>
    </row>
    <row r="4155" spans="4:4">
      <c r="D4155" s="180"/>
    </row>
    <row r="4156" spans="4:4">
      <c r="D4156" s="180"/>
    </row>
    <row r="4157" spans="4:4">
      <c r="D4157" s="180"/>
    </row>
    <row r="4158" spans="4:4">
      <c r="D4158" s="180"/>
    </row>
    <row r="4159" spans="4:4">
      <c r="D4159" s="180"/>
    </row>
    <row r="4160" spans="4:4">
      <c r="D4160" s="180"/>
    </row>
    <row r="4161" spans="4:4">
      <c r="D4161" s="180"/>
    </row>
    <row r="4162" spans="4:4">
      <c r="D4162" s="180"/>
    </row>
    <row r="4163" spans="4:4">
      <c r="D4163" s="180"/>
    </row>
    <row r="4164" spans="4:4">
      <c r="D4164" s="180"/>
    </row>
    <row r="4165" spans="4:4">
      <c r="D4165" s="180"/>
    </row>
    <row r="4166" spans="4:4">
      <c r="D4166" s="180"/>
    </row>
    <row r="4167" spans="4:4">
      <c r="D4167" s="180"/>
    </row>
    <row r="4168" spans="4:4">
      <c r="D4168" s="180"/>
    </row>
    <row r="4169" spans="4:4">
      <c r="D4169" s="180"/>
    </row>
    <row r="4170" spans="4:4">
      <c r="D4170" s="180"/>
    </row>
    <row r="4171" spans="4:4">
      <c r="D4171" s="180"/>
    </row>
    <row r="4172" spans="4:4">
      <c r="D4172" s="180"/>
    </row>
    <row r="4173" spans="4:4">
      <c r="D4173" s="180"/>
    </row>
    <row r="4174" spans="4:4">
      <c r="D4174" s="180"/>
    </row>
    <row r="4175" spans="4:4">
      <c r="D4175" s="180"/>
    </row>
    <row r="4176" spans="4:4">
      <c r="D4176" s="180"/>
    </row>
    <row r="4177" spans="4:4">
      <c r="D4177" s="180"/>
    </row>
    <row r="4178" spans="4:4">
      <c r="D4178" s="180"/>
    </row>
    <row r="4179" spans="4:4">
      <c r="D4179" s="180"/>
    </row>
    <row r="4180" spans="4:4">
      <c r="D4180" s="180"/>
    </row>
    <row r="4181" spans="4:4">
      <c r="D4181" s="180"/>
    </row>
    <row r="4182" spans="4:4">
      <c r="D4182" s="180"/>
    </row>
    <row r="4183" spans="4:4">
      <c r="D4183" s="180"/>
    </row>
    <row r="4184" spans="4:4">
      <c r="D4184" s="180"/>
    </row>
    <row r="4185" spans="4:4">
      <c r="D4185" s="180"/>
    </row>
    <row r="4186" spans="4:4">
      <c r="D4186" s="180"/>
    </row>
    <row r="4187" spans="4:4">
      <c r="D4187" s="180"/>
    </row>
    <row r="4188" spans="4:4">
      <c r="D4188" s="180"/>
    </row>
    <row r="4189" spans="4:4">
      <c r="D4189" s="180"/>
    </row>
    <row r="4190" spans="4:4">
      <c r="D4190" s="180"/>
    </row>
    <row r="4191" spans="4:4">
      <c r="D4191" s="180"/>
    </row>
    <row r="4192" spans="4:4">
      <c r="D4192" s="180"/>
    </row>
    <row r="4193" spans="4:4">
      <c r="D4193" s="180"/>
    </row>
    <row r="4194" spans="4:4">
      <c r="D4194" s="180"/>
    </row>
    <row r="4195" spans="4:4">
      <c r="D4195" s="180"/>
    </row>
    <row r="4196" spans="4:4">
      <c r="D4196" s="180"/>
    </row>
    <row r="4197" spans="4:4">
      <c r="D4197" s="180"/>
    </row>
    <row r="4198" spans="4:4">
      <c r="D4198" s="180"/>
    </row>
    <row r="4199" spans="4:4">
      <c r="D4199" s="180"/>
    </row>
    <row r="4200" spans="4:4">
      <c r="D4200" s="180"/>
    </row>
    <row r="4201" spans="4:4">
      <c r="D4201" s="180"/>
    </row>
    <row r="4202" spans="4:4">
      <c r="D4202" s="180"/>
    </row>
    <row r="4203" spans="4:4">
      <c r="D4203" s="180"/>
    </row>
    <row r="4204" spans="4:4">
      <c r="D4204" s="180"/>
    </row>
    <row r="4205" spans="4:4">
      <c r="D4205" s="180"/>
    </row>
    <row r="4206" spans="4:4">
      <c r="D4206" s="180"/>
    </row>
    <row r="4207" spans="4:4">
      <c r="D4207" s="180"/>
    </row>
    <row r="4208" spans="4:4">
      <c r="D4208" s="180"/>
    </row>
    <row r="4209" spans="4:4">
      <c r="D4209" s="180"/>
    </row>
    <row r="4210" spans="4:4">
      <c r="D4210" s="180"/>
    </row>
    <row r="4211" spans="4:4">
      <c r="D4211" s="180"/>
    </row>
    <row r="4212" spans="4:4">
      <c r="D4212" s="180"/>
    </row>
    <row r="4213" spans="4:4">
      <c r="D4213" s="180"/>
    </row>
    <row r="4214" spans="4:4">
      <c r="D4214" s="180"/>
    </row>
    <row r="4215" spans="4:4">
      <c r="D4215" s="180"/>
    </row>
    <row r="4216" spans="4:4">
      <c r="D4216" s="180"/>
    </row>
    <row r="4217" spans="4:4">
      <c r="D4217" s="180"/>
    </row>
    <row r="4218" spans="4:4">
      <c r="D4218" s="180"/>
    </row>
    <row r="4219" spans="4:4">
      <c r="D4219" s="180"/>
    </row>
    <row r="4220" spans="4:4">
      <c r="D4220" s="180"/>
    </row>
    <row r="4221" spans="4:4">
      <c r="D4221" s="180"/>
    </row>
    <row r="4222" spans="4:4">
      <c r="D4222" s="180"/>
    </row>
    <row r="4223" spans="4:4">
      <c r="D4223" s="180"/>
    </row>
    <row r="4224" spans="4:4">
      <c r="D4224" s="180"/>
    </row>
    <row r="4225" spans="4:4">
      <c r="D4225" s="180"/>
    </row>
    <row r="4226" spans="4:4">
      <c r="D4226" s="180"/>
    </row>
    <row r="4227" spans="4:4">
      <c r="D4227" s="180"/>
    </row>
    <row r="4228" spans="4:4">
      <c r="D4228" s="180"/>
    </row>
    <row r="4229" spans="4:4">
      <c r="D4229" s="180"/>
    </row>
    <row r="4230" spans="4:4">
      <c r="D4230" s="180"/>
    </row>
    <row r="4231" spans="4:4">
      <c r="D4231" s="180"/>
    </row>
    <row r="4232" spans="4:4">
      <c r="D4232" s="180"/>
    </row>
    <row r="4233" spans="4:4">
      <c r="D4233" s="180"/>
    </row>
    <row r="4234" spans="4:4">
      <c r="D4234" s="180"/>
    </row>
    <row r="4235" spans="4:4">
      <c r="D4235" s="180"/>
    </row>
    <row r="4236" spans="4:4">
      <c r="D4236" s="180"/>
    </row>
    <row r="4237" spans="4:4">
      <c r="D4237" s="180"/>
    </row>
    <row r="4238" spans="4:4">
      <c r="D4238" s="180"/>
    </row>
    <row r="4239" spans="4:4">
      <c r="D4239" s="180"/>
    </row>
    <row r="4240" spans="4:4">
      <c r="D4240" s="180"/>
    </row>
    <row r="4241" spans="4:4">
      <c r="D4241" s="180"/>
    </row>
    <row r="4242" spans="4:4">
      <c r="D4242" s="180"/>
    </row>
    <row r="4243" spans="4:4">
      <c r="D4243" s="180"/>
    </row>
    <row r="4244" spans="4:4">
      <c r="D4244" s="180"/>
    </row>
    <row r="4245" spans="4:4">
      <c r="D4245" s="180"/>
    </row>
    <row r="4246" spans="4:4">
      <c r="D4246" s="180"/>
    </row>
    <row r="4247" spans="4:4">
      <c r="D4247" s="180"/>
    </row>
    <row r="4248" spans="4:4">
      <c r="D4248" s="180"/>
    </row>
    <row r="4249" spans="4:4">
      <c r="D4249" s="180"/>
    </row>
    <row r="4250" spans="4:4">
      <c r="D4250" s="180"/>
    </row>
    <row r="4251" spans="4:4">
      <c r="D4251" s="180"/>
    </row>
    <row r="4252" spans="4:4">
      <c r="D4252" s="180"/>
    </row>
    <row r="4253" spans="4:4">
      <c r="D4253" s="180"/>
    </row>
    <row r="4254" spans="4:4">
      <c r="D4254" s="180"/>
    </row>
    <row r="4255" spans="4:4">
      <c r="D4255" s="180"/>
    </row>
    <row r="4256" spans="4:4">
      <c r="D4256" s="180"/>
    </row>
    <row r="4257" spans="4:4">
      <c r="D4257" s="180"/>
    </row>
    <row r="4258" spans="4:4">
      <c r="D4258" s="180"/>
    </row>
    <row r="4259" spans="4:4">
      <c r="D4259" s="180"/>
    </row>
    <row r="4260" spans="4:4">
      <c r="D4260" s="180"/>
    </row>
    <row r="4261" spans="4:4">
      <c r="D4261" s="180"/>
    </row>
    <row r="4262" spans="4:4">
      <c r="D4262" s="180"/>
    </row>
    <row r="4263" spans="4:4">
      <c r="D4263" s="180"/>
    </row>
    <row r="4264" spans="4:4">
      <c r="D4264" s="180"/>
    </row>
    <row r="4265" spans="4:4">
      <c r="D4265" s="180"/>
    </row>
    <row r="4266" spans="4:4">
      <c r="D4266" s="180"/>
    </row>
    <row r="4267" spans="4:4">
      <c r="D4267" s="180"/>
    </row>
    <row r="4268" spans="4:4">
      <c r="D4268" s="180"/>
    </row>
    <row r="4269" spans="4:4">
      <c r="D4269" s="180"/>
    </row>
    <row r="4270" spans="4:4">
      <c r="D4270" s="180"/>
    </row>
    <row r="4271" spans="4:4">
      <c r="D4271" s="180"/>
    </row>
    <row r="4272" spans="4:4">
      <c r="D4272" s="180"/>
    </row>
    <row r="4273" spans="4:4">
      <c r="D4273" s="180"/>
    </row>
    <row r="4274" spans="4:4">
      <c r="D4274" s="180"/>
    </row>
    <row r="4275" spans="4:4">
      <c r="D4275" s="180"/>
    </row>
    <row r="4276" spans="4:4">
      <c r="D4276" s="180"/>
    </row>
    <row r="4277" spans="4:4">
      <c r="D4277" s="180"/>
    </row>
    <row r="4278" spans="4:4">
      <c r="D4278" s="180"/>
    </row>
    <row r="4279" spans="4:4">
      <c r="D4279" s="180"/>
    </row>
    <row r="4280" spans="4:4">
      <c r="D4280" s="180"/>
    </row>
    <row r="4281" spans="4:4">
      <c r="D4281" s="180"/>
    </row>
    <row r="4282" spans="4:4">
      <c r="D4282" s="180"/>
    </row>
    <row r="4283" spans="4:4">
      <c r="D4283" s="180"/>
    </row>
    <row r="4284" spans="4:4">
      <c r="D4284" s="180"/>
    </row>
    <row r="4285" spans="4:4">
      <c r="D4285" s="180"/>
    </row>
    <row r="4286" spans="4:4">
      <c r="D4286" s="180"/>
    </row>
    <row r="4287" spans="4:4">
      <c r="D4287" s="180"/>
    </row>
    <row r="4288" spans="4:4">
      <c r="D4288" s="180"/>
    </row>
    <row r="4289" spans="4:4">
      <c r="D4289" s="180"/>
    </row>
    <row r="4290" spans="4:4">
      <c r="D4290" s="180"/>
    </row>
    <row r="4291" spans="4:4">
      <c r="D4291" s="180"/>
    </row>
    <row r="4292" spans="4:4">
      <c r="D4292" s="180"/>
    </row>
    <row r="4293" spans="4:4">
      <c r="D4293" s="180"/>
    </row>
    <row r="4294" spans="4:4">
      <c r="D4294" s="180"/>
    </row>
    <row r="4295" spans="4:4">
      <c r="D4295" s="180"/>
    </row>
    <row r="4296" spans="4:4">
      <c r="D4296" s="180"/>
    </row>
    <row r="4297" spans="4:4">
      <c r="D4297" s="180"/>
    </row>
    <row r="4298" spans="4:4">
      <c r="D4298" s="180"/>
    </row>
    <row r="4299" spans="4:4">
      <c r="D4299" s="180"/>
    </row>
    <row r="4300" spans="4:4">
      <c r="D4300" s="180"/>
    </row>
    <row r="4301" spans="4:4">
      <c r="D4301" s="180"/>
    </row>
    <row r="4302" spans="4:4">
      <c r="D4302" s="180"/>
    </row>
    <row r="4303" spans="4:4">
      <c r="D4303" s="180"/>
    </row>
    <row r="4304" spans="4:4">
      <c r="D4304" s="180"/>
    </row>
    <row r="4305" spans="4:4">
      <c r="D4305" s="180"/>
    </row>
    <row r="4306" spans="4:4">
      <c r="D4306" s="180"/>
    </row>
    <row r="4307" spans="4:4">
      <c r="D4307" s="180"/>
    </row>
    <row r="4308" spans="4:4">
      <c r="D4308" s="180"/>
    </row>
    <row r="4309" spans="4:4">
      <c r="D4309" s="180"/>
    </row>
    <row r="4310" spans="4:4">
      <c r="D4310" s="180"/>
    </row>
    <row r="4311" spans="4:4">
      <c r="D4311" s="180"/>
    </row>
    <row r="4312" spans="4:4">
      <c r="D4312" s="180"/>
    </row>
    <row r="4313" spans="4:4">
      <c r="D4313" s="180"/>
    </row>
    <row r="4314" spans="4:4">
      <c r="D4314" s="180"/>
    </row>
    <row r="4315" spans="4:4">
      <c r="D4315" s="180"/>
    </row>
    <row r="4316" spans="4:4">
      <c r="D4316" s="180"/>
    </row>
    <row r="4317" spans="4:4">
      <c r="D4317" s="180"/>
    </row>
    <row r="4318" spans="4:4">
      <c r="D4318" s="180"/>
    </row>
    <row r="4319" spans="4:4">
      <c r="D4319" s="180"/>
    </row>
    <row r="4320" spans="4:4">
      <c r="D4320" s="180"/>
    </row>
    <row r="4321" spans="4:4">
      <c r="D4321" s="180"/>
    </row>
    <row r="4322" spans="4:4">
      <c r="D4322" s="180"/>
    </row>
    <row r="4323" spans="4:4">
      <c r="D4323" s="180"/>
    </row>
    <row r="4324" spans="4:4">
      <c r="D4324" s="180"/>
    </row>
    <row r="4325" spans="4:4">
      <c r="D4325" s="180"/>
    </row>
    <row r="4326" spans="4:4">
      <c r="D4326" s="180"/>
    </row>
    <row r="4327" spans="4:4">
      <c r="D4327" s="180"/>
    </row>
    <row r="4328" spans="4:4">
      <c r="D4328" s="180"/>
    </row>
    <row r="4329" spans="4:4">
      <c r="D4329" s="180"/>
    </row>
    <row r="4330" spans="4:4">
      <c r="D4330" s="180"/>
    </row>
    <row r="4331" spans="4:4">
      <c r="D4331" s="180"/>
    </row>
    <row r="4332" spans="4:4">
      <c r="D4332" s="180"/>
    </row>
    <row r="4333" spans="4:4">
      <c r="D4333" s="180"/>
    </row>
    <row r="4334" spans="4:4">
      <c r="D4334" s="180"/>
    </row>
    <row r="4335" spans="4:4">
      <c r="D4335" s="180"/>
    </row>
    <row r="4336" spans="4:4">
      <c r="D4336" s="180"/>
    </row>
    <row r="4337" spans="4:4">
      <c r="D4337" s="180"/>
    </row>
    <row r="4338" spans="4:4">
      <c r="D4338" s="180"/>
    </row>
    <row r="4339" spans="4:4">
      <c r="D4339" s="180"/>
    </row>
    <row r="4340" spans="4:4">
      <c r="D4340" s="180"/>
    </row>
    <row r="4341" spans="4:4">
      <c r="D4341" s="180"/>
    </row>
    <row r="4342" spans="4:4">
      <c r="D4342" s="180"/>
    </row>
    <row r="4343" spans="4:4">
      <c r="D4343" s="180"/>
    </row>
    <row r="4344" spans="4:4">
      <c r="D4344" s="180"/>
    </row>
    <row r="4345" spans="4:4">
      <c r="D4345" s="180"/>
    </row>
    <row r="4346" spans="4:4">
      <c r="D4346" s="180"/>
    </row>
    <row r="4347" spans="4:4">
      <c r="D4347" s="180"/>
    </row>
    <row r="4348" spans="4:4">
      <c r="D4348" s="180"/>
    </row>
    <row r="4349" spans="4:4">
      <c r="D4349" s="180"/>
    </row>
    <row r="4350" spans="4:4">
      <c r="D4350" s="180"/>
    </row>
    <row r="4351" spans="4:4">
      <c r="D4351" s="180"/>
    </row>
    <row r="4352" spans="4:4">
      <c r="D4352" s="180"/>
    </row>
    <row r="4353" spans="4:4">
      <c r="D4353" s="180"/>
    </row>
    <row r="4354" spans="4:4">
      <c r="D4354" s="180"/>
    </row>
    <row r="4355" spans="4:4">
      <c r="D4355" s="180"/>
    </row>
    <row r="4356" spans="4:4">
      <c r="D4356" s="180"/>
    </row>
    <row r="4357" spans="4:4">
      <c r="D4357" s="180"/>
    </row>
    <row r="4358" spans="4:4">
      <c r="D4358" s="180"/>
    </row>
    <row r="4359" spans="4:4">
      <c r="D4359" s="180"/>
    </row>
    <row r="4360" spans="4:4">
      <c r="D4360" s="180"/>
    </row>
    <row r="4361" spans="4:4">
      <c r="D4361" s="180"/>
    </row>
    <row r="4362" spans="4:4">
      <c r="D4362" s="180"/>
    </row>
    <row r="4363" spans="4:4">
      <c r="D4363" s="180"/>
    </row>
    <row r="4364" spans="4:4">
      <c r="D4364" s="180"/>
    </row>
    <row r="4365" spans="4:4">
      <c r="D4365" s="180"/>
    </row>
    <row r="4366" spans="4:4">
      <c r="D4366" s="180"/>
    </row>
    <row r="4367" spans="4:4">
      <c r="D4367" s="180"/>
    </row>
    <row r="4368" spans="4:4">
      <c r="D4368" s="180"/>
    </row>
    <row r="4369" spans="4:4">
      <c r="D4369" s="180"/>
    </row>
    <row r="4370" spans="4:4">
      <c r="D4370" s="180"/>
    </row>
    <row r="4371" spans="4:4">
      <c r="D4371" s="180"/>
    </row>
    <row r="4372" spans="4:4">
      <c r="D4372" s="180"/>
    </row>
    <row r="4373" spans="4:4">
      <c r="D4373" s="180"/>
    </row>
    <row r="4374" spans="4:4">
      <c r="D4374" s="180"/>
    </row>
    <row r="4375" spans="4:4">
      <c r="D4375" s="180"/>
    </row>
    <row r="4376" spans="4:4">
      <c r="D4376" s="180"/>
    </row>
    <row r="4377" spans="4:4">
      <c r="D4377" s="180"/>
    </row>
    <row r="4378" spans="4:4">
      <c r="D4378" s="180"/>
    </row>
    <row r="4379" spans="4:4">
      <c r="D4379" s="180"/>
    </row>
    <row r="4380" spans="4:4">
      <c r="D4380" s="180"/>
    </row>
    <row r="4381" spans="4:4">
      <c r="D4381" s="180"/>
    </row>
    <row r="4382" spans="4:4">
      <c r="D4382" s="180"/>
    </row>
    <row r="4383" spans="4:4">
      <c r="D4383" s="180"/>
    </row>
    <row r="4384" spans="4:4">
      <c r="D4384" s="180"/>
    </row>
    <row r="4385" spans="4:4">
      <c r="D4385" s="180"/>
    </row>
    <row r="4386" spans="4:4">
      <c r="D4386" s="180"/>
    </row>
    <row r="4387" spans="4:4">
      <c r="D4387" s="180"/>
    </row>
    <row r="4388" spans="4:4">
      <c r="D4388" s="180"/>
    </row>
    <row r="4389" spans="4:4">
      <c r="D4389" s="180"/>
    </row>
    <row r="4390" spans="4:4">
      <c r="D4390" s="180"/>
    </row>
    <row r="4391" spans="4:4">
      <c r="D4391" s="180"/>
    </row>
    <row r="4392" spans="4:4">
      <c r="D4392" s="180"/>
    </row>
    <row r="4393" spans="4:4">
      <c r="D4393" s="180"/>
    </row>
    <row r="4394" spans="4:4">
      <c r="D4394" s="180"/>
    </row>
    <row r="4395" spans="4:4">
      <c r="D4395" s="180"/>
    </row>
    <row r="4396" spans="4:4">
      <c r="D4396" s="180"/>
    </row>
    <row r="4397" spans="4:4">
      <c r="D4397" s="180"/>
    </row>
    <row r="4398" spans="4:4">
      <c r="D4398" s="180"/>
    </row>
    <row r="4399" spans="4:4">
      <c r="D4399" s="180"/>
    </row>
    <row r="4400" spans="4:4">
      <c r="D4400" s="180"/>
    </row>
    <row r="4401" spans="4:4">
      <c r="D4401" s="180"/>
    </row>
    <row r="4402" spans="4:4">
      <c r="D4402" s="180"/>
    </row>
    <row r="4403" spans="4:4">
      <c r="D4403" s="180"/>
    </row>
    <row r="4404" spans="4:4">
      <c r="D4404" s="180"/>
    </row>
    <row r="4405" spans="4:4">
      <c r="D4405" s="180"/>
    </row>
    <row r="4406" spans="4:4">
      <c r="D4406" s="180"/>
    </row>
    <row r="4407" spans="4:4">
      <c r="D4407" s="180"/>
    </row>
    <row r="4408" spans="4:4">
      <c r="D4408" s="180"/>
    </row>
    <row r="4409" spans="4:4">
      <c r="D4409" s="180"/>
    </row>
    <row r="4410" spans="4:4">
      <c r="D4410" s="180"/>
    </row>
    <row r="4411" spans="4:4">
      <c r="D4411" s="180"/>
    </row>
    <row r="4412" spans="4:4">
      <c r="D4412" s="180"/>
    </row>
    <row r="4413" spans="4:4">
      <c r="D4413" s="180"/>
    </row>
    <row r="4414" spans="4:4">
      <c r="D4414" s="180"/>
    </row>
    <row r="4415" spans="4:4">
      <c r="D4415" s="180"/>
    </row>
    <row r="4416" spans="4:4">
      <c r="D4416" s="180"/>
    </row>
    <row r="4417" spans="4:4">
      <c r="D4417" s="180"/>
    </row>
    <row r="4418" spans="4:4">
      <c r="D4418" s="180"/>
    </row>
    <row r="4419" spans="4:4">
      <c r="D4419" s="180"/>
    </row>
    <row r="4420" spans="4:4">
      <c r="D4420" s="180"/>
    </row>
    <row r="4421" spans="4:4">
      <c r="D4421" s="180"/>
    </row>
    <row r="4422" spans="4:4">
      <c r="D4422" s="180"/>
    </row>
    <row r="4423" spans="4:4">
      <c r="D4423" s="180"/>
    </row>
    <row r="4424" spans="4:4">
      <c r="D4424" s="180"/>
    </row>
    <row r="4425" spans="4:4">
      <c r="D4425" s="180"/>
    </row>
    <row r="4426" spans="4:4">
      <c r="D4426" s="180"/>
    </row>
    <row r="4427" spans="4:4">
      <c r="D4427" s="180"/>
    </row>
    <row r="4428" spans="4:4">
      <c r="D4428" s="180"/>
    </row>
    <row r="4429" spans="4:4">
      <c r="D4429" s="180"/>
    </row>
    <row r="4430" spans="4:4">
      <c r="D4430" s="180"/>
    </row>
    <row r="4431" spans="4:4">
      <c r="D4431" s="180"/>
    </row>
    <row r="4432" spans="4:4">
      <c r="D4432" s="180"/>
    </row>
    <row r="4433" spans="4:4">
      <c r="D4433" s="180"/>
    </row>
    <row r="4434" spans="4:4">
      <c r="D4434" s="180"/>
    </row>
    <row r="4435" spans="4:4">
      <c r="D4435" s="180"/>
    </row>
    <row r="4436" spans="4:4">
      <c r="D4436" s="180"/>
    </row>
    <row r="4437" spans="4:4">
      <c r="D4437" s="180"/>
    </row>
    <row r="4438" spans="4:4">
      <c r="D4438" s="180"/>
    </row>
    <row r="4439" spans="4:4">
      <c r="D4439" s="180"/>
    </row>
    <row r="4440" spans="4:4">
      <c r="D4440" s="180"/>
    </row>
    <row r="4441" spans="4:4">
      <c r="D4441" s="180"/>
    </row>
    <row r="4442" spans="4:4">
      <c r="D4442" s="180"/>
    </row>
    <row r="4443" spans="4:4">
      <c r="D4443" s="180"/>
    </row>
    <row r="4444" spans="4:4">
      <c r="D4444" s="180"/>
    </row>
    <row r="4445" spans="4:4">
      <c r="D4445" s="180"/>
    </row>
    <row r="4446" spans="4:4">
      <c r="D4446" s="180"/>
    </row>
    <row r="4447" spans="4:4">
      <c r="D4447" s="180"/>
    </row>
    <row r="4448" spans="4:4">
      <c r="D4448" s="180"/>
    </row>
    <row r="4449" spans="4:4">
      <c r="D4449" s="180"/>
    </row>
    <row r="4450" spans="4:4">
      <c r="D4450" s="180"/>
    </row>
    <row r="4451" spans="4:4">
      <c r="D4451" s="180"/>
    </row>
    <row r="4452" spans="4:4">
      <c r="D4452" s="180"/>
    </row>
    <row r="4453" spans="4:4">
      <c r="D4453" s="180"/>
    </row>
    <row r="4454" spans="4:4">
      <c r="D4454" s="180"/>
    </row>
    <row r="4455" spans="4:4">
      <c r="D4455" s="180"/>
    </row>
    <row r="4456" spans="4:4">
      <c r="D4456" s="180"/>
    </row>
    <row r="4457" spans="4:4">
      <c r="D4457" s="180"/>
    </row>
    <row r="4458" spans="4:4">
      <c r="D4458" s="180"/>
    </row>
    <row r="4459" spans="4:4">
      <c r="D4459" s="180"/>
    </row>
    <row r="4460" spans="4:4">
      <c r="D4460" s="180"/>
    </row>
    <row r="4461" spans="4:4">
      <c r="D4461" s="180"/>
    </row>
    <row r="4462" spans="4:4">
      <c r="D4462" s="180"/>
    </row>
    <row r="4463" spans="4:4">
      <c r="D4463" s="180"/>
    </row>
    <row r="4464" spans="4:4">
      <c r="D4464" s="180"/>
    </row>
    <row r="4465" spans="4:4">
      <c r="D4465" s="180"/>
    </row>
    <row r="4466" spans="4:4">
      <c r="D4466" s="180"/>
    </row>
    <row r="4467" spans="4:4">
      <c r="D4467" s="180"/>
    </row>
    <row r="4468" spans="4:4">
      <c r="D4468" s="180"/>
    </row>
    <row r="4469" spans="4:4">
      <c r="D4469" s="180"/>
    </row>
    <row r="4470" spans="4:4">
      <c r="D4470" s="180"/>
    </row>
    <row r="4471" spans="4:4">
      <c r="D4471" s="180"/>
    </row>
    <row r="4472" spans="4:4">
      <c r="D4472" s="180"/>
    </row>
    <row r="4473" spans="4:4">
      <c r="D4473" s="180"/>
    </row>
    <row r="4474" spans="4:4">
      <c r="D4474" s="180"/>
    </row>
    <row r="4475" spans="4:4">
      <c r="D4475" s="180"/>
    </row>
    <row r="4476" spans="4:4">
      <c r="D4476" s="180"/>
    </row>
    <row r="4477" spans="4:4">
      <c r="D4477" s="180"/>
    </row>
    <row r="4478" spans="4:4">
      <c r="D4478" s="180"/>
    </row>
    <row r="4479" spans="4:4">
      <c r="D4479" s="180"/>
    </row>
    <row r="4480" spans="4:4">
      <c r="D4480" s="180"/>
    </row>
    <row r="4481" spans="4:4">
      <c r="D4481" s="180"/>
    </row>
    <row r="4482" spans="4:4">
      <c r="D4482" s="180"/>
    </row>
    <row r="4483" spans="4:4">
      <c r="D4483" s="180"/>
    </row>
    <row r="4484" spans="4:4">
      <c r="D4484" s="180"/>
    </row>
    <row r="4485" spans="4:4">
      <c r="D4485" s="180"/>
    </row>
    <row r="4486" spans="4:4">
      <c r="D4486" s="180"/>
    </row>
    <row r="4487" spans="4:4">
      <c r="D4487" s="180"/>
    </row>
    <row r="4488" spans="4:4">
      <c r="D4488" s="180"/>
    </row>
    <row r="4489" spans="4:4">
      <c r="D4489" s="180"/>
    </row>
    <row r="4490" spans="4:4">
      <c r="D4490" s="180"/>
    </row>
    <row r="4491" spans="4:4">
      <c r="D4491" s="180"/>
    </row>
    <row r="4492" spans="4:4">
      <c r="D4492" s="180"/>
    </row>
    <row r="4493" spans="4:4">
      <c r="D4493" s="180"/>
    </row>
    <row r="4494" spans="4:4">
      <c r="D4494" s="180"/>
    </row>
    <row r="4495" spans="4:4">
      <c r="D4495" s="180"/>
    </row>
    <row r="4496" spans="4:4">
      <c r="D4496" s="180"/>
    </row>
    <row r="4497" spans="4:4">
      <c r="D4497" s="180"/>
    </row>
    <row r="4498" spans="4:4">
      <c r="D4498" s="180"/>
    </row>
    <row r="4499" spans="4:4">
      <c r="D4499" s="180"/>
    </row>
    <row r="4500" spans="4:4">
      <c r="D4500" s="180"/>
    </row>
    <row r="4501" spans="4:4">
      <c r="D4501" s="180"/>
    </row>
    <row r="4502" spans="4:4">
      <c r="D4502" s="180"/>
    </row>
    <row r="4503" spans="4:4">
      <c r="D4503" s="180"/>
    </row>
    <row r="4504" spans="4:4">
      <c r="D4504" s="180"/>
    </row>
    <row r="4505" spans="4:4">
      <c r="D4505" s="180"/>
    </row>
    <row r="4506" spans="4:4">
      <c r="D4506" s="180"/>
    </row>
    <row r="4507" spans="4:4">
      <c r="D4507" s="180"/>
    </row>
    <row r="4508" spans="4:4">
      <c r="D4508" s="180"/>
    </row>
    <row r="4509" spans="4:4">
      <c r="D4509" s="180"/>
    </row>
    <row r="4510" spans="4:4">
      <c r="D4510" s="180"/>
    </row>
    <row r="4511" spans="4:4">
      <c r="D4511" s="180"/>
    </row>
    <row r="4512" spans="4:4">
      <c r="D4512" s="180"/>
    </row>
    <row r="4513" spans="4:4">
      <c r="D4513" s="180"/>
    </row>
    <row r="4514" spans="4:4">
      <c r="D4514" s="180"/>
    </row>
    <row r="4515" spans="4:4">
      <c r="D4515" s="180"/>
    </row>
    <row r="4516" spans="4:4">
      <c r="D4516" s="180"/>
    </row>
    <row r="4517" spans="4:4">
      <c r="D4517" s="180"/>
    </row>
    <row r="4518" spans="4:4">
      <c r="D4518" s="180"/>
    </row>
    <row r="4519" spans="4:4">
      <c r="D4519" s="180"/>
    </row>
    <row r="4520" spans="4:4">
      <c r="D4520" s="180"/>
    </row>
    <row r="4521" spans="4:4">
      <c r="D4521" s="180"/>
    </row>
    <row r="4522" spans="4:4">
      <c r="D4522" s="180"/>
    </row>
    <row r="4523" spans="4:4">
      <c r="D4523" s="180"/>
    </row>
    <row r="4524" spans="4:4">
      <c r="D4524" s="180"/>
    </row>
    <row r="4525" spans="4:4">
      <c r="D4525" s="180"/>
    </row>
    <row r="4526" spans="4:4">
      <c r="D4526" s="180"/>
    </row>
    <row r="4527" spans="4:4">
      <c r="D4527" s="180"/>
    </row>
    <row r="4528" spans="4:4">
      <c r="D4528" s="180"/>
    </row>
    <row r="4529" spans="4:4">
      <c r="D4529" s="180"/>
    </row>
    <row r="4530" spans="4:4">
      <c r="D4530" s="180"/>
    </row>
    <row r="4531" spans="4:4">
      <c r="D4531" s="180"/>
    </row>
    <row r="4532" spans="4:4">
      <c r="D4532" s="180"/>
    </row>
    <row r="4533" spans="4:4">
      <c r="D4533" s="180"/>
    </row>
    <row r="4534" spans="4:4">
      <c r="D4534" s="180"/>
    </row>
    <row r="4535" spans="4:4">
      <c r="D4535" s="180"/>
    </row>
    <row r="4536" spans="4:4">
      <c r="D4536" s="180"/>
    </row>
    <row r="4537" spans="4:4">
      <c r="D4537" s="180"/>
    </row>
    <row r="4538" spans="4:4">
      <c r="D4538" s="180"/>
    </row>
    <row r="4539" spans="4:4">
      <c r="D4539" s="180"/>
    </row>
    <row r="4540" spans="4:4">
      <c r="D4540" s="180"/>
    </row>
    <row r="4541" spans="4:4">
      <c r="D4541" s="180"/>
    </row>
    <row r="4542" spans="4:4">
      <c r="D4542" s="180"/>
    </row>
    <row r="4543" spans="4:4">
      <c r="D4543" s="180"/>
    </row>
    <row r="4544" spans="4:4">
      <c r="D4544" s="180"/>
    </row>
    <row r="4545" spans="4:4">
      <c r="D4545" s="180"/>
    </row>
    <row r="4546" spans="4:4">
      <c r="D4546" s="180"/>
    </row>
    <row r="4547" spans="4:4">
      <c r="D4547" s="180"/>
    </row>
    <row r="4548" spans="4:4">
      <c r="D4548" s="180"/>
    </row>
    <row r="4549" spans="4:4">
      <c r="D4549" s="180"/>
    </row>
    <row r="4550" spans="4:4">
      <c r="D4550" s="180"/>
    </row>
    <row r="4551" spans="4:4">
      <c r="D4551" s="180"/>
    </row>
    <row r="4552" spans="4:4">
      <c r="D4552" s="180"/>
    </row>
    <row r="4553" spans="4:4">
      <c r="D4553" s="180"/>
    </row>
    <row r="4554" spans="4:4">
      <c r="D4554" s="180"/>
    </row>
    <row r="4555" spans="4:4">
      <c r="D4555" s="180"/>
    </row>
    <row r="4556" spans="4:4">
      <c r="D4556" s="180"/>
    </row>
    <row r="4557" spans="4:4">
      <c r="D4557" s="180"/>
    </row>
    <row r="4558" spans="4:4">
      <c r="D4558" s="180"/>
    </row>
    <row r="4559" spans="4:4">
      <c r="D4559" s="180"/>
    </row>
    <row r="4560" spans="4:4">
      <c r="D4560" s="180"/>
    </row>
    <row r="4561" spans="4:4">
      <c r="D4561" s="180"/>
    </row>
    <row r="4562" spans="4:4">
      <c r="D4562" s="180"/>
    </row>
    <row r="4563" spans="4:4">
      <c r="D4563" s="180"/>
    </row>
    <row r="4564" spans="4:4">
      <c r="D4564" s="180"/>
    </row>
    <row r="4565" spans="4:4">
      <c r="D4565" s="180"/>
    </row>
    <row r="4566" spans="4:4">
      <c r="D4566" s="180"/>
    </row>
    <row r="4567" spans="4:4">
      <c r="D4567" s="180"/>
    </row>
    <row r="4568" spans="4:4">
      <c r="D4568" s="180"/>
    </row>
    <row r="4569" spans="4:4">
      <c r="D4569" s="180"/>
    </row>
    <row r="4570" spans="4:4">
      <c r="D4570" s="180"/>
    </row>
    <row r="4571" spans="4:4">
      <c r="D4571" s="180"/>
    </row>
    <row r="4572" spans="4:4">
      <c r="D4572" s="180"/>
    </row>
    <row r="4573" spans="4:4">
      <c r="D4573" s="180"/>
    </row>
    <row r="4574" spans="4:4">
      <c r="D4574" s="180"/>
    </row>
    <row r="4575" spans="4:4">
      <c r="D4575" s="180"/>
    </row>
    <row r="4576" spans="4:4">
      <c r="D4576" s="180"/>
    </row>
    <row r="4577" spans="4:4">
      <c r="D4577" s="180"/>
    </row>
    <row r="4578" spans="4:4">
      <c r="D4578" s="180"/>
    </row>
    <row r="4579" spans="4:4">
      <c r="D4579" s="180"/>
    </row>
    <row r="4580" spans="4:4">
      <c r="D4580" s="180"/>
    </row>
    <row r="4581" spans="4:4">
      <c r="D4581" s="180"/>
    </row>
    <row r="4582" spans="4:4">
      <c r="D4582" s="180"/>
    </row>
    <row r="4583" spans="4:4">
      <c r="D4583" s="180"/>
    </row>
    <row r="4584" spans="4:4">
      <c r="D4584" s="180"/>
    </row>
    <row r="4585" spans="4:4">
      <c r="D4585" s="180"/>
    </row>
    <row r="4586" spans="4:4">
      <c r="D4586" s="180"/>
    </row>
    <row r="4587" spans="4:4">
      <c r="D4587" s="180"/>
    </row>
    <row r="4588" spans="4:4">
      <c r="D4588" s="180"/>
    </row>
    <row r="4589" spans="4:4">
      <c r="D4589" s="180"/>
    </row>
    <row r="4590" spans="4:4">
      <c r="D4590" s="180"/>
    </row>
    <row r="4591" spans="4:4">
      <c r="D4591" s="180"/>
    </row>
    <row r="4592" spans="4:4">
      <c r="D4592" s="180"/>
    </row>
    <row r="4593" spans="4:4">
      <c r="D4593" s="180"/>
    </row>
    <row r="4594" spans="4:4">
      <c r="D4594" s="180"/>
    </row>
    <row r="4595" spans="4:4">
      <c r="D4595" s="180"/>
    </row>
    <row r="4596" spans="4:4">
      <c r="D4596" s="180"/>
    </row>
    <row r="4597" spans="4:4">
      <c r="D4597" s="180"/>
    </row>
    <row r="4598" spans="4:4">
      <c r="D4598" s="180"/>
    </row>
    <row r="4599" spans="4:4">
      <c r="D4599" s="180"/>
    </row>
    <row r="4600" spans="4:4">
      <c r="D4600" s="180"/>
    </row>
    <row r="4601" spans="4:4">
      <c r="D4601" s="180"/>
    </row>
    <row r="4602" spans="4:4">
      <c r="D4602" s="180"/>
    </row>
    <row r="4603" spans="4:4">
      <c r="D4603" s="180"/>
    </row>
    <row r="4604" spans="4:4">
      <c r="D4604" s="180"/>
    </row>
    <row r="4605" spans="4:4">
      <c r="D4605" s="180"/>
    </row>
    <row r="4606" spans="4:4">
      <c r="D4606" s="180"/>
    </row>
    <row r="4607" spans="4:4">
      <c r="D4607" s="180"/>
    </row>
    <row r="4608" spans="4:4">
      <c r="D4608" s="180"/>
    </row>
    <row r="4609" spans="4:4">
      <c r="D4609" s="180"/>
    </row>
    <row r="4610" spans="4:4">
      <c r="D4610" s="180"/>
    </row>
    <row r="4611" spans="4:4">
      <c r="D4611" s="180"/>
    </row>
    <row r="4612" spans="4:4">
      <c r="D4612" s="180"/>
    </row>
    <row r="4613" spans="4:4">
      <c r="D4613" s="180"/>
    </row>
    <row r="4614" spans="4:4">
      <c r="D4614" s="180"/>
    </row>
    <row r="4615" spans="4:4">
      <c r="D4615" s="180"/>
    </row>
    <row r="4616" spans="4:4">
      <c r="D4616" s="180"/>
    </row>
    <row r="4617" spans="4:4">
      <c r="D4617" s="180"/>
    </row>
    <row r="4618" spans="4:4">
      <c r="D4618" s="180"/>
    </row>
    <row r="4619" spans="4:4">
      <c r="D4619" s="180"/>
    </row>
    <row r="4620" spans="4:4">
      <c r="D4620" s="180"/>
    </row>
    <row r="4621" spans="4:4">
      <c r="D4621" s="180"/>
    </row>
    <row r="4622" spans="4:4">
      <c r="D4622" s="180"/>
    </row>
    <row r="4623" spans="4:4">
      <c r="D4623" s="180"/>
    </row>
    <row r="4624" spans="4:4">
      <c r="D4624" s="180"/>
    </row>
    <row r="4625" spans="4:4">
      <c r="D4625" s="180"/>
    </row>
    <row r="4626" spans="4:4">
      <c r="D4626" s="180"/>
    </row>
    <row r="4627" spans="4:4">
      <c r="D4627" s="180"/>
    </row>
    <row r="4628" spans="4:4">
      <c r="D4628" s="180"/>
    </row>
    <row r="4629" spans="4:4">
      <c r="D4629" s="180"/>
    </row>
    <row r="4630" spans="4:4">
      <c r="D4630" s="180"/>
    </row>
    <row r="4631" spans="4:4">
      <c r="D4631" s="180"/>
    </row>
    <row r="4632" spans="4:4">
      <c r="D4632" s="180"/>
    </row>
    <row r="4633" spans="4:4">
      <c r="D4633" s="180"/>
    </row>
    <row r="4634" spans="4:4">
      <c r="D4634" s="180"/>
    </row>
    <row r="4635" spans="4:4">
      <c r="D4635" s="180"/>
    </row>
    <row r="4636" spans="4:4">
      <c r="D4636" s="180"/>
    </row>
    <row r="4637" spans="4:4">
      <c r="D4637" s="180"/>
    </row>
    <row r="4638" spans="4:4">
      <c r="D4638" s="180"/>
    </row>
    <row r="4639" spans="4:4">
      <c r="D4639" s="180"/>
    </row>
    <row r="4640" spans="4:4">
      <c r="D4640" s="180"/>
    </row>
    <row r="4641" spans="4:4">
      <c r="D4641" s="180"/>
    </row>
    <row r="4642" spans="4:4">
      <c r="D4642" s="180"/>
    </row>
    <row r="4643" spans="4:4">
      <c r="D4643" s="180"/>
    </row>
    <row r="4644" spans="4:4">
      <c r="D4644" s="180"/>
    </row>
    <row r="4645" spans="4:4">
      <c r="D4645" s="180"/>
    </row>
    <row r="4646" spans="4:4">
      <c r="D4646" s="180"/>
    </row>
    <row r="4647" spans="4:4">
      <c r="D4647" s="180"/>
    </row>
    <row r="4648" spans="4:4">
      <c r="D4648" s="180"/>
    </row>
    <row r="4649" spans="4:4">
      <c r="D4649" s="180"/>
    </row>
    <row r="4650" spans="4:4">
      <c r="D4650" s="180"/>
    </row>
    <row r="4651" spans="4:4">
      <c r="D4651" s="180"/>
    </row>
    <row r="4652" spans="4:4">
      <c r="D4652" s="180"/>
    </row>
    <row r="4653" spans="4:4">
      <c r="D4653" s="180"/>
    </row>
    <row r="4654" spans="4:4">
      <c r="D4654" s="180"/>
    </row>
    <row r="4655" spans="4:4">
      <c r="D4655" s="180"/>
    </row>
    <row r="4656" spans="4:4">
      <c r="D4656" s="180"/>
    </row>
    <row r="4657" spans="4:4">
      <c r="D4657" s="180"/>
    </row>
    <row r="4658" spans="4:4">
      <c r="D4658" s="180"/>
    </row>
    <row r="4659" spans="4:4">
      <c r="D4659" s="180"/>
    </row>
    <row r="4660" spans="4:4">
      <c r="D4660" s="180"/>
    </row>
    <row r="4661" spans="4:4">
      <c r="D4661" s="180"/>
    </row>
    <row r="4662" spans="4:4">
      <c r="D4662" s="180"/>
    </row>
    <row r="4663" spans="4:4">
      <c r="D4663" s="180"/>
    </row>
    <row r="4664" spans="4:4">
      <c r="D4664" s="180"/>
    </row>
    <row r="4665" spans="4:4">
      <c r="D4665" s="180"/>
    </row>
    <row r="4666" spans="4:4">
      <c r="D4666" s="180"/>
    </row>
    <row r="4667" spans="4:4">
      <c r="D4667" s="180"/>
    </row>
    <row r="4668" spans="4:4">
      <c r="D4668" s="180"/>
    </row>
    <row r="4669" spans="4:4">
      <c r="D4669" s="180"/>
    </row>
    <row r="4670" spans="4:4">
      <c r="D4670" s="180"/>
    </row>
    <row r="4671" spans="4:4">
      <c r="D4671" s="180"/>
    </row>
    <row r="4672" spans="4:4">
      <c r="D4672" s="180"/>
    </row>
    <row r="4673" spans="4:4">
      <c r="D4673" s="180"/>
    </row>
    <row r="4674" spans="4:4">
      <c r="D4674" s="180"/>
    </row>
    <row r="4675" spans="4:4">
      <c r="D4675" s="180"/>
    </row>
    <row r="4676" spans="4:4">
      <c r="D4676" s="180"/>
    </row>
    <row r="4677" spans="4:4">
      <c r="D4677" s="180"/>
    </row>
    <row r="4678" spans="4:4">
      <c r="D4678" s="180"/>
    </row>
    <row r="4679" spans="4:4">
      <c r="D4679" s="180"/>
    </row>
    <row r="4680" spans="4:4">
      <c r="D4680" s="180"/>
    </row>
    <row r="4681" spans="4:4">
      <c r="D4681" s="180"/>
    </row>
    <row r="4682" spans="4:4">
      <c r="D4682" s="180"/>
    </row>
    <row r="4683" spans="4:4">
      <c r="D4683" s="180"/>
    </row>
    <row r="4684" spans="4:4">
      <c r="D4684" s="180"/>
    </row>
    <row r="4685" spans="4:4">
      <c r="D4685" s="180"/>
    </row>
    <row r="4686" spans="4:4">
      <c r="D4686" s="180"/>
    </row>
    <row r="4687" spans="4:4">
      <c r="D4687" s="180"/>
    </row>
    <row r="4688" spans="4:4">
      <c r="D4688" s="180"/>
    </row>
    <row r="4689" spans="4:4">
      <c r="D4689" s="180"/>
    </row>
    <row r="4690" spans="4:4">
      <c r="D4690" s="180"/>
    </row>
    <row r="4691" spans="4:4">
      <c r="D4691" s="180"/>
    </row>
    <row r="4692" spans="4:4">
      <c r="D4692" s="180"/>
    </row>
    <row r="4693" spans="4:4">
      <c r="D4693" s="180"/>
    </row>
    <row r="4694" spans="4:4">
      <c r="D4694" s="180"/>
    </row>
    <row r="4695" spans="4:4">
      <c r="D4695" s="180"/>
    </row>
    <row r="4696" spans="4:4">
      <c r="D4696" s="180"/>
    </row>
    <row r="4697" spans="4:4">
      <c r="D4697" s="180"/>
    </row>
    <row r="4698" spans="4:4">
      <c r="D4698" s="180"/>
    </row>
    <row r="4699" spans="4:4">
      <c r="D4699" s="180"/>
    </row>
    <row r="4700" spans="4:4">
      <c r="D4700" s="180"/>
    </row>
    <row r="4701" spans="4:4">
      <c r="D4701" s="180"/>
    </row>
    <row r="4702" spans="4:4">
      <c r="D4702" s="180"/>
    </row>
    <row r="4703" spans="4:4">
      <c r="D4703" s="180"/>
    </row>
    <row r="4704" spans="4:4">
      <c r="D4704" s="180"/>
    </row>
    <row r="4705" spans="4:4">
      <c r="D4705" s="180"/>
    </row>
    <row r="4706" spans="4:4">
      <c r="D4706" s="180"/>
    </row>
    <row r="4707" spans="4:4">
      <c r="D4707" s="180"/>
    </row>
    <row r="4708" spans="4:4">
      <c r="D4708" s="180"/>
    </row>
    <row r="4709" spans="4:4">
      <c r="D4709" s="180"/>
    </row>
    <row r="4710" spans="4:4">
      <c r="D4710" s="180"/>
    </row>
    <row r="4711" spans="4:4">
      <c r="D4711" s="180"/>
    </row>
    <row r="4712" spans="4:4">
      <c r="D4712" s="180"/>
    </row>
    <row r="4713" spans="4:4">
      <c r="D4713" s="180"/>
    </row>
    <row r="4714" spans="4:4">
      <c r="D4714" s="180"/>
    </row>
    <row r="4715" spans="4:4">
      <c r="D4715" s="180"/>
    </row>
    <row r="4716" spans="4:4">
      <c r="D4716" s="180"/>
    </row>
    <row r="4717" spans="4:4">
      <c r="D4717" s="180"/>
    </row>
    <row r="4718" spans="4:4">
      <c r="D4718" s="180"/>
    </row>
    <row r="4719" spans="4:4">
      <c r="D4719" s="180"/>
    </row>
    <row r="4720" spans="4:4">
      <c r="D4720" s="180"/>
    </row>
    <row r="4721" spans="4:4">
      <c r="D4721" s="180"/>
    </row>
    <row r="4722" spans="4:4">
      <c r="D4722" s="180"/>
    </row>
    <row r="4723" spans="4:4">
      <c r="D4723" s="180"/>
    </row>
    <row r="4724" spans="4:4">
      <c r="D4724" s="180"/>
    </row>
    <row r="4725" spans="4:4">
      <c r="D4725" s="180"/>
    </row>
    <row r="4726" spans="4:4">
      <c r="D4726" s="180"/>
    </row>
    <row r="4727" spans="4:4">
      <c r="D4727" s="180"/>
    </row>
    <row r="4728" spans="4:4">
      <c r="D4728" s="180"/>
    </row>
    <row r="4729" spans="4:4">
      <c r="D4729" s="180"/>
    </row>
    <row r="4730" spans="4:4">
      <c r="D4730" s="180"/>
    </row>
    <row r="4731" spans="4:4">
      <c r="D4731" s="180"/>
    </row>
    <row r="4732" spans="4:4">
      <c r="D4732" s="180"/>
    </row>
    <row r="4733" spans="4:4">
      <c r="D4733" s="180"/>
    </row>
    <row r="4734" spans="4:4">
      <c r="D4734" s="180"/>
    </row>
    <row r="4735" spans="4:4">
      <c r="D4735" s="180"/>
    </row>
    <row r="4736" spans="4:4">
      <c r="D4736" s="180"/>
    </row>
    <row r="4737" spans="4:4">
      <c r="D4737" s="180"/>
    </row>
    <row r="4738" spans="4:4">
      <c r="D4738" s="180"/>
    </row>
    <row r="4739" spans="4:4">
      <c r="D4739" s="180"/>
    </row>
    <row r="4740" spans="4:4">
      <c r="D4740" s="180"/>
    </row>
    <row r="4741" spans="4:4">
      <c r="D4741" s="180"/>
    </row>
    <row r="4742" spans="4:4">
      <c r="D4742" s="180"/>
    </row>
    <row r="4743" spans="4:4">
      <c r="D4743" s="180"/>
    </row>
    <row r="4744" spans="4:4">
      <c r="D4744" s="180"/>
    </row>
    <row r="4745" spans="4:4">
      <c r="D4745" s="180"/>
    </row>
    <row r="4746" spans="4:4">
      <c r="D4746" s="180"/>
    </row>
    <row r="4747" spans="4:4">
      <c r="D4747" s="180"/>
    </row>
    <row r="4748" spans="4:4">
      <c r="D4748" s="180"/>
    </row>
    <row r="4749" spans="4:4">
      <c r="D4749" s="180"/>
    </row>
    <row r="4750" spans="4:4">
      <c r="D4750" s="180"/>
    </row>
    <row r="4751" spans="4:4">
      <c r="D4751" s="180"/>
    </row>
    <row r="4752" spans="4:4">
      <c r="D4752" s="180"/>
    </row>
    <row r="4753" spans="4:4">
      <c r="D4753" s="180"/>
    </row>
    <row r="4754" spans="4:4">
      <c r="D4754" s="180"/>
    </row>
    <row r="4755" spans="4:4">
      <c r="D4755" s="180"/>
    </row>
    <row r="4756" spans="4:4">
      <c r="D4756" s="180"/>
    </row>
    <row r="4757" spans="4:4">
      <c r="D4757" s="180"/>
    </row>
    <row r="4758" spans="4:4">
      <c r="D4758" s="180"/>
    </row>
    <row r="4759" spans="4:4">
      <c r="D4759" s="180"/>
    </row>
    <row r="4760" spans="4:4">
      <c r="D4760" s="180"/>
    </row>
    <row r="4761" spans="4:4">
      <c r="D4761" s="180"/>
    </row>
    <row r="4762" spans="4:4">
      <c r="D4762" s="180"/>
    </row>
    <row r="4763" spans="4:4">
      <c r="D4763" s="180"/>
    </row>
    <row r="4764" spans="4:4">
      <c r="D4764" s="180"/>
    </row>
    <row r="4765" spans="4:4">
      <c r="D4765" s="180"/>
    </row>
    <row r="4766" spans="4:4">
      <c r="D4766" s="180"/>
    </row>
    <row r="4767" spans="4:4">
      <c r="D4767" s="180"/>
    </row>
    <row r="4768" spans="4:4">
      <c r="D4768" s="180"/>
    </row>
    <row r="4769" spans="4:4">
      <c r="D4769" s="180"/>
    </row>
    <row r="4770" spans="4:4">
      <c r="D4770" s="180"/>
    </row>
    <row r="4771" spans="4:4">
      <c r="D4771" s="180"/>
    </row>
    <row r="4772" spans="4:4">
      <c r="D4772" s="180"/>
    </row>
    <row r="4773" spans="4:4">
      <c r="D4773" s="180"/>
    </row>
    <row r="4774" spans="4:4">
      <c r="D4774" s="180"/>
    </row>
  </sheetData>
  <mergeCells count="7">
    <mergeCell ref="A75:K86"/>
    <mergeCell ref="A1:G1"/>
    <mergeCell ref="C2:K2"/>
    <mergeCell ref="C3:K3"/>
    <mergeCell ref="C4:K4"/>
    <mergeCell ref="A72:F72"/>
    <mergeCell ref="A74:C74"/>
  </mergeCells>
  <pageMargins left="0.7" right="0.7" top="0.78740157499999996" bottom="0.78740157499999996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33"/>
  <sheetViews>
    <sheetView showGridLines="0" workbookViewId="0">
      <selection activeCell="H128" sqref="H128:H132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129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1252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ROUND(J122,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ROUND((SUM(BE122:BE132)),  2)</f>
        <v>0</v>
      </c>
      <c r="I33" s="88">
        <v>0.21</v>
      </c>
      <c r="J33" s="87">
        <f>ROUND(((SUM(BE122:BE132))*I33),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ROUND((SUM(BF122:BF132)),  2)</f>
        <v>0</v>
      </c>
      <c r="I34" s="88">
        <v>0.12</v>
      </c>
      <c r="J34" s="87">
        <f>ROUND(((SUM(BF122:BF132))*I34),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ROUND((SUM(BG122:BG132)),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ROUND((SUM(BH122:BH132)),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ROUND((SUM(BI122:BI132)),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IO-05 - Osvětlení víceúčelového hřiště SO-05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J122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407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9" customFormat="1" ht="19.899999999999999" customHeight="1">
      <c r="B98" s="104"/>
      <c r="D98" s="105" t="s">
        <v>1243</v>
      </c>
      <c r="E98" s="106"/>
      <c r="F98" s="106"/>
      <c r="G98" s="106"/>
      <c r="H98" s="106"/>
      <c r="I98" s="106"/>
      <c r="J98" s="107">
        <f>J124</f>
        <v>0</v>
      </c>
      <c r="L98" s="104"/>
    </row>
    <row r="99" spans="2:12" s="8" customFormat="1" ht="25" customHeight="1">
      <c r="B99" s="100"/>
      <c r="D99" s="101" t="s">
        <v>142</v>
      </c>
      <c r="E99" s="102"/>
      <c r="F99" s="102"/>
      <c r="G99" s="102"/>
      <c r="H99" s="102"/>
      <c r="I99" s="102"/>
      <c r="J99" s="103">
        <f>J126</f>
        <v>0</v>
      </c>
      <c r="L99" s="100"/>
    </row>
    <row r="100" spans="2:12" s="9" customFormat="1" ht="19.899999999999999" customHeight="1">
      <c r="B100" s="104"/>
      <c r="D100" s="105" t="s">
        <v>144</v>
      </c>
      <c r="E100" s="106"/>
      <c r="F100" s="106"/>
      <c r="G100" s="106"/>
      <c r="H100" s="106"/>
      <c r="I100" s="106"/>
      <c r="J100" s="107">
        <f>J127</f>
        <v>0</v>
      </c>
      <c r="L100" s="104"/>
    </row>
    <row r="101" spans="2:12" s="9" customFormat="1" ht="19.899999999999999" customHeight="1">
      <c r="B101" s="104"/>
      <c r="D101" s="105" t="s">
        <v>145</v>
      </c>
      <c r="E101" s="106"/>
      <c r="F101" s="106"/>
      <c r="G101" s="106"/>
      <c r="H101" s="106"/>
      <c r="I101" s="106"/>
      <c r="J101" s="107">
        <f>J129</f>
        <v>0</v>
      </c>
      <c r="L101" s="104"/>
    </row>
    <row r="102" spans="2:12" s="9" customFormat="1" ht="19.899999999999999" customHeight="1">
      <c r="B102" s="104"/>
      <c r="D102" s="105" t="s">
        <v>146</v>
      </c>
      <c r="E102" s="106"/>
      <c r="F102" s="106"/>
      <c r="G102" s="106"/>
      <c r="H102" s="106"/>
      <c r="I102" s="106"/>
      <c r="J102" s="107">
        <f>J131</f>
        <v>0</v>
      </c>
      <c r="L102" s="104"/>
    </row>
    <row r="103" spans="2:12" s="1" customFormat="1" ht="21.75" customHeight="1">
      <c r="B103" s="28"/>
      <c r="L103" s="28"/>
    </row>
    <row r="104" spans="2:12" s="1" customFormat="1" ht="7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8" spans="2:12" s="1" customFormat="1" ht="7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5" customHeight="1">
      <c r="B109" s="28"/>
      <c r="C109" s="20" t="s">
        <v>147</v>
      </c>
      <c r="L109" s="28"/>
    </row>
    <row r="110" spans="2:12" s="1" customFormat="1" ht="7" customHeight="1">
      <c r="B110" s="28"/>
      <c r="L110" s="28"/>
    </row>
    <row r="111" spans="2:12" s="1" customFormat="1" ht="12" customHeight="1">
      <c r="B111" s="28"/>
      <c r="C111" s="25" t="s">
        <v>14</v>
      </c>
      <c r="L111" s="28"/>
    </row>
    <row r="112" spans="2:12" s="1" customFormat="1" ht="16.5" customHeight="1">
      <c r="B112" s="28"/>
      <c r="E112" s="265" t="str">
        <f>E7</f>
        <v>Revitalizace víceúčelového hřiště - 1.etapa</v>
      </c>
      <c r="F112" s="266"/>
      <c r="G112" s="266"/>
      <c r="H112" s="266"/>
      <c r="L112" s="28"/>
    </row>
    <row r="113" spans="2:65" s="1" customFormat="1" ht="12" customHeight="1">
      <c r="B113" s="28"/>
      <c r="C113" s="25" t="s">
        <v>131</v>
      </c>
      <c r="L113" s="28"/>
    </row>
    <row r="114" spans="2:65" s="1" customFormat="1" ht="16.5" customHeight="1">
      <c r="B114" s="28"/>
      <c r="E114" s="259" t="str">
        <f>E9</f>
        <v>IO-05 - Osvětlení víceúčelového hřiště SO-05</v>
      </c>
      <c r="F114" s="264"/>
      <c r="G114" s="264"/>
      <c r="H114" s="264"/>
      <c r="L114" s="28"/>
    </row>
    <row r="115" spans="2:65" s="1" customFormat="1" ht="7" customHeight="1">
      <c r="B115" s="28"/>
      <c r="L115" s="28"/>
    </row>
    <row r="116" spans="2:65" s="1" customFormat="1" ht="12" customHeight="1">
      <c r="B116" s="28"/>
      <c r="C116" s="25" t="s">
        <v>18</v>
      </c>
      <c r="F116" s="23" t="str">
        <f>F12</f>
        <v>Hlouška, Kutná Hora</v>
      </c>
      <c r="I116" s="25" t="s">
        <v>20</v>
      </c>
      <c r="J116" s="48" t="str">
        <f>IF(J12="","",J12)</f>
        <v>16. 1. 2025</v>
      </c>
      <c r="L116" s="28"/>
    </row>
    <row r="117" spans="2:65" s="1" customFormat="1" ht="7" customHeight="1">
      <c r="B117" s="28"/>
      <c r="L117" s="28"/>
    </row>
    <row r="118" spans="2:65" s="1" customFormat="1" ht="25.65" customHeight="1">
      <c r="B118" s="28"/>
      <c r="C118" s="25" t="s">
        <v>22</v>
      </c>
      <c r="F118" s="23" t="str">
        <f>E15</f>
        <v>Město Kutná Hora</v>
      </c>
      <c r="I118" s="25" t="s">
        <v>28</v>
      </c>
      <c r="J118" s="26" t="str">
        <f>E21</f>
        <v>Sportovní projekty s.r.o.</v>
      </c>
      <c r="L118" s="28"/>
    </row>
    <row r="119" spans="2:65" s="1" customFormat="1" ht="15.15" customHeight="1">
      <c r="B119" s="28"/>
      <c r="C119" s="25" t="s">
        <v>26</v>
      </c>
      <c r="F119" s="23" t="str">
        <f>IF(E18="","",E18)</f>
        <v xml:space="preserve"> </v>
      </c>
      <c r="I119" s="25" t="s">
        <v>31</v>
      </c>
      <c r="J119" s="26" t="str">
        <f>E24</f>
        <v>F.Pecka</v>
      </c>
      <c r="L119" s="28"/>
    </row>
    <row r="120" spans="2:65" s="1" customFormat="1" ht="10.25" customHeight="1">
      <c r="B120" s="28"/>
      <c r="L120" s="28"/>
    </row>
    <row r="121" spans="2:65" s="10" customFormat="1" ht="29.25" customHeight="1">
      <c r="B121" s="108"/>
      <c r="C121" s="109" t="s">
        <v>148</v>
      </c>
      <c r="D121" s="110" t="s">
        <v>59</v>
      </c>
      <c r="E121" s="110" t="s">
        <v>55</v>
      </c>
      <c r="F121" s="110" t="s">
        <v>56</v>
      </c>
      <c r="G121" s="110" t="s">
        <v>149</v>
      </c>
      <c r="H121" s="110" t="s">
        <v>150</v>
      </c>
      <c r="I121" s="110" t="s">
        <v>151</v>
      </c>
      <c r="J121" s="111" t="s">
        <v>135</v>
      </c>
      <c r="K121" s="112" t="s">
        <v>152</v>
      </c>
      <c r="L121" s="108"/>
      <c r="M121" s="55" t="s">
        <v>1</v>
      </c>
      <c r="N121" s="56" t="s">
        <v>38</v>
      </c>
      <c r="O121" s="56" t="s">
        <v>153</v>
      </c>
      <c r="P121" s="56" t="s">
        <v>154</v>
      </c>
      <c r="Q121" s="56" t="s">
        <v>155</v>
      </c>
      <c r="R121" s="56" t="s">
        <v>156</v>
      </c>
      <c r="S121" s="56" t="s">
        <v>157</v>
      </c>
      <c r="T121" s="57" t="s">
        <v>158</v>
      </c>
    </row>
    <row r="122" spans="2:65" s="1" customFormat="1" ht="22.75" customHeight="1">
      <c r="B122" s="28"/>
      <c r="C122" s="60" t="s">
        <v>159</v>
      </c>
      <c r="J122" s="113">
        <f>BK122</f>
        <v>0</v>
      </c>
      <c r="L122" s="28"/>
      <c r="M122" s="58"/>
      <c r="N122" s="49"/>
      <c r="O122" s="49"/>
      <c r="P122" s="114">
        <f>P123+P126</f>
        <v>0</v>
      </c>
      <c r="Q122" s="49"/>
      <c r="R122" s="114">
        <f>R123+R126</f>
        <v>0</v>
      </c>
      <c r="S122" s="49"/>
      <c r="T122" s="115">
        <f>T123+T126</f>
        <v>0</v>
      </c>
      <c r="AT122" s="16" t="s">
        <v>73</v>
      </c>
      <c r="AU122" s="16" t="s">
        <v>137</v>
      </c>
      <c r="BK122" s="116">
        <f>BK123+BK126</f>
        <v>0</v>
      </c>
    </row>
    <row r="123" spans="2:65" s="11" customFormat="1" ht="25.9" customHeight="1">
      <c r="B123" s="117"/>
      <c r="D123" s="118" t="s">
        <v>73</v>
      </c>
      <c r="E123" s="119" t="s">
        <v>519</v>
      </c>
      <c r="F123" s="119" t="s">
        <v>520</v>
      </c>
      <c r="J123" s="120">
        <f>BK123</f>
        <v>0</v>
      </c>
      <c r="L123" s="117"/>
      <c r="M123" s="121"/>
      <c r="P123" s="122">
        <f>P124</f>
        <v>0</v>
      </c>
      <c r="R123" s="122">
        <f>R124</f>
        <v>0</v>
      </c>
      <c r="T123" s="123">
        <f>T124</f>
        <v>0</v>
      </c>
      <c r="AR123" s="118" t="s">
        <v>84</v>
      </c>
      <c r="AT123" s="124" t="s">
        <v>73</v>
      </c>
      <c r="AU123" s="124" t="s">
        <v>74</v>
      </c>
      <c r="AY123" s="118" t="s">
        <v>162</v>
      </c>
      <c r="BK123" s="125">
        <f>BK124</f>
        <v>0</v>
      </c>
    </row>
    <row r="124" spans="2:65" s="11" customFormat="1" ht="22.75" customHeight="1">
      <c r="B124" s="117"/>
      <c r="D124" s="118" t="s">
        <v>73</v>
      </c>
      <c r="E124" s="126" t="s">
        <v>1244</v>
      </c>
      <c r="F124" s="126" t="s">
        <v>1245</v>
      </c>
      <c r="J124" s="127">
        <f>BK124</f>
        <v>0</v>
      </c>
      <c r="L124" s="117"/>
      <c r="M124" s="121"/>
      <c r="P124" s="122">
        <f>P125</f>
        <v>0</v>
      </c>
      <c r="R124" s="122">
        <f>R125</f>
        <v>0</v>
      </c>
      <c r="T124" s="123">
        <f>T125</f>
        <v>0</v>
      </c>
      <c r="AR124" s="118" t="s">
        <v>84</v>
      </c>
      <c r="AT124" s="124" t="s">
        <v>73</v>
      </c>
      <c r="AU124" s="124" t="s">
        <v>82</v>
      </c>
      <c r="AY124" s="118" t="s">
        <v>162</v>
      </c>
      <c r="BK124" s="125">
        <f>BK125</f>
        <v>0</v>
      </c>
    </row>
    <row r="125" spans="2:65" s="1" customFormat="1" ht="16.5" customHeight="1">
      <c r="B125" s="128"/>
      <c r="C125" s="129" t="s">
        <v>82</v>
      </c>
      <c r="D125" s="129" t="s">
        <v>164</v>
      </c>
      <c r="E125" s="130" t="s">
        <v>1253</v>
      </c>
      <c r="F125" s="131" t="s">
        <v>1254</v>
      </c>
      <c r="G125" s="132" t="s">
        <v>385</v>
      </c>
      <c r="H125" s="133">
        <v>1</v>
      </c>
      <c r="I125" s="134">
        <f>'IO-05'!G68</f>
        <v>0</v>
      </c>
      <c r="J125" s="134">
        <f>ROUND(I125*H125,2)</f>
        <v>0</v>
      </c>
      <c r="K125" s="135"/>
      <c r="L125" s="28"/>
      <c r="M125" s="136" t="s">
        <v>1</v>
      </c>
      <c r="N125" s="137" t="s">
        <v>39</v>
      </c>
      <c r="O125" s="138">
        <v>0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228</v>
      </c>
      <c r="AT125" s="140" t="s">
        <v>164</v>
      </c>
      <c r="AU125" s="140" t="s">
        <v>84</v>
      </c>
      <c r="AY125" s="16" t="s">
        <v>162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82</v>
      </c>
      <c r="BK125" s="141">
        <f>ROUND(I125*H125,2)</f>
        <v>0</v>
      </c>
      <c r="BL125" s="16" t="s">
        <v>228</v>
      </c>
      <c r="BM125" s="140" t="s">
        <v>1255</v>
      </c>
    </row>
    <row r="126" spans="2:65" s="11" customFormat="1" ht="25.9" customHeight="1">
      <c r="B126" s="117"/>
      <c r="D126" s="118" t="s">
        <v>73</v>
      </c>
      <c r="E126" s="119" t="s">
        <v>362</v>
      </c>
      <c r="F126" s="119" t="s">
        <v>363</v>
      </c>
      <c r="J126" s="120">
        <f>BK126</f>
        <v>0</v>
      </c>
      <c r="L126" s="117"/>
      <c r="M126" s="121"/>
      <c r="P126" s="122">
        <f>P127+P129+P131</f>
        <v>0</v>
      </c>
      <c r="R126" s="122">
        <f>R127+R129+R131</f>
        <v>0</v>
      </c>
      <c r="T126" s="123">
        <f>T127+T129+T131</f>
        <v>0</v>
      </c>
      <c r="AR126" s="118" t="s">
        <v>183</v>
      </c>
      <c r="AT126" s="124" t="s">
        <v>73</v>
      </c>
      <c r="AU126" s="124" t="s">
        <v>74</v>
      </c>
      <c r="AY126" s="118" t="s">
        <v>162</v>
      </c>
      <c r="BK126" s="125">
        <f>BK127+BK129+BK131</f>
        <v>0</v>
      </c>
    </row>
    <row r="127" spans="2:65" s="11" customFormat="1" ht="22.75" customHeight="1">
      <c r="B127" s="117"/>
      <c r="D127" s="118" t="s">
        <v>73</v>
      </c>
      <c r="E127" s="126" t="s">
        <v>372</v>
      </c>
      <c r="F127" s="126" t="s">
        <v>373</v>
      </c>
      <c r="J127" s="127">
        <f>BK127</f>
        <v>0</v>
      </c>
      <c r="L127" s="117"/>
      <c r="M127" s="121"/>
      <c r="P127" s="122">
        <f>P128</f>
        <v>0</v>
      </c>
      <c r="R127" s="122">
        <f>R128</f>
        <v>0</v>
      </c>
      <c r="T127" s="123">
        <f>T128</f>
        <v>0</v>
      </c>
      <c r="AR127" s="118" t="s">
        <v>183</v>
      </c>
      <c r="AT127" s="124" t="s">
        <v>73</v>
      </c>
      <c r="AU127" s="124" t="s">
        <v>82</v>
      </c>
      <c r="AY127" s="118" t="s">
        <v>162</v>
      </c>
      <c r="BK127" s="125">
        <f>BK128</f>
        <v>0</v>
      </c>
    </row>
    <row r="128" spans="2:65" s="1" customFormat="1" ht="16.5" customHeight="1">
      <c r="B128" s="128"/>
      <c r="C128" s="129" t="s">
        <v>84</v>
      </c>
      <c r="D128" s="129" t="s">
        <v>164</v>
      </c>
      <c r="E128" s="130" t="s">
        <v>375</v>
      </c>
      <c r="F128" s="131" t="s">
        <v>373</v>
      </c>
      <c r="G128" s="132" t="s">
        <v>376</v>
      </c>
      <c r="H128" s="133"/>
      <c r="I128" s="134"/>
      <c r="J128" s="134">
        <f>ROUND(I128*H128,2)</f>
        <v>0</v>
      </c>
      <c r="K128" s="135"/>
      <c r="L128" s="28"/>
      <c r="M128" s="136" t="s">
        <v>1</v>
      </c>
      <c r="N128" s="137" t="s">
        <v>39</v>
      </c>
      <c r="O128" s="138">
        <v>0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370</v>
      </c>
      <c r="AT128" s="140" t="s">
        <v>164</v>
      </c>
      <c r="AU128" s="140" t="s">
        <v>84</v>
      </c>
      <c r="AY128" s="16" t="s">
        <v>162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82</v>
      </c>
      <c r="BK128" s="141">
        <f>ROUND(I128*H128,2)</f>
        <v>0</v>
      </c>
      <c r="BL128" s="16" t="s">
        <v>370</v>
      </c>
      <c r="BM128" s="140" t="s">
        <v>1256</v>
      </c>
    </row>
    <row r="129" spans="2:65" s="11" customFormat="1" ht="22.75" customHeight="1">
      <c r="B129" s="117"/>
      <c r="D129" s="118" t="s">
        <v>73</v>
      </c>
      <c r="E129" s="126" t="s">
        <v>391</v>
      </c>
      <c r="F129" s="126" t="s">
        <v>392</v>
      </c>
      <c r="J129" s="127">
        <f>BK129</f>
        <v>0</v>
      </c>
      <c r="L129" s="117"/>
      <c r="M129" s="121"/>
      <c r="P129" s="122">
        <f>P130</f>
        <v>0</v>
      </c>
      <c r="R129" s="122">
        <f>R130</f>
        <v>0</v>
      </c>
      <c r="T129" s="123">
        <f>T130</f>
        <v>0</v>
      </c>
      <c r="AR129" s="118" t="s">
        <v>183</v>
      </c>
      <c r="AT129" s="124" t="s">
        <v>73</v>
      </c>
      <c r="AU129" s="124" t="s">
        <v>82</v>
      </c>
      <c r="AY129" s="118" t="s">
        <v>162</v>
      </c>
      <c r="BK129" s="125">
        <f>BK130</f>
        <v>0</v>
      </c>
    </row>
    <row r="130" spans="2:65" s="1" customFormat="1" ht="16.5" customHeight="1">
      <c r="B130" s="128"/>
      <c r="C130" s="129" t="s">
        <v>175</v>
      </c>
      <c r="D130" s="129" t="s">
        <v>164</v>
      </c>
      <c r="E130" s="130" t="s">
        <v>394</v>
      </c>
      <c r="F130" s="131" t="s">
        <v>392</v>
      </c>
      <c r="G130" s="132" t="s">
        <v>376</v>
      </c>
      <c r="H130" s="133"/>
      <c r="I130" s="134"/>
      <c r="J130" s="134">
        <f>ROUND(I130*H130,2)</f>
        <v>0</v>
      </c>
      <c r="K130" s="135"/>
      <c r="L130" s="28"/>
      <c r="M130" s="136" t="s">
        <v>1</v>
      </c>
      <c r="N130" s="137" t="s">
        <v>39</v>
      </c>
      <c r="O130" s="138">
        <v>0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370</v>
      </c>
      <c r="AT130" s="140" t="s">
        <v>164</v>
      </c>
      <c r="AU130" s="140" t="s">
        <v>84</v>
      </c>
      <c r="AY130" s="16" t="s">
        <v>162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82</v>
      </c>
      <c r="BK130" s="141">
        <f>ROUND(I130*H130,2)</f>
        <v>0</v>
      </c>
      <c r="BL130" s="16" t="s">
        <v>370</v>
      </c>
      <c r="BM130" s="140" t="s">
        <v>1257</v>
      </c>
    </row>
    <row r="131" spans="2:65" s="11" customFormat="1" ht="22.75" customHeight="1">
      <c r="B131" s="117"/>
      <c r="D131" s="118" t="s">
        <v>73</v>
      </c>
      <c r="E131" s="126" t="s">
        <v>396</v>
      </c>
      <c r="F131" s="126" t="s">
        <v>397</v>
      </c>
      <c r="J131" s="127">
        <f>BK131</f>
        <v>0</v>
      </c>
      <c r="L131" s="117"/>
      <c r="M131" s="121"/>
      <c r="P131" s="122">
        <f>P132</f>
        <v>0</v>
      </c>
      <c r="R131" s="122">
        <f>R132</f>
        <v>0</v>
      </c>
      <c r="T131" s="123">
        <f>T132</f>
        <v>0</v>
      </c>
      <c r="AR131" s="118" t="s">
        <v>183</v>
      </c>
      <c r="AT131" s="124" t="s">
        <v>73</v>
      </c>
      <c r="AU131" s="124" t="s">
        <v>82</v>
      </c>
      <c r="AY131" s="118" t="s">
        <v>162</v>
      </c>
      <c r="BK131" s="125">
        <f>BK132</f>
        <v>0</v>
      </c>
    </row>
    <row r="132" spans="2:65" s="1" customFormat="1" ht="16.5" customHeight="1">
      <c r="B132" s="128"/>
      <c r="C132" s="129" t="s">
        <v>168</v>
      </c>
      <c r="D132" s="129" t="s">
        <v>164</v>
      </c>
      <c r="E132" s="130" t="s">
        <v>399</v>
      </c>
      <c r="F132" s="131" t="s">
        <v>400</v>
      </c>
      <c r="G132" s="132" t="s">
        <v>376</v>
      </c>
      <c r="H132" s="133"/>
      <c r="I132" s="134"/>
      <c r="J132" s="134">
        <f>ROUND(I132*H132,2)</f>
        <v>0</v>
      </c>
      <c r="K132" s="135"/>
      <c r="L132" s="28"/>
      <c r="M132" s="160" t="s">
        <v>1</v>
      </c>
      <c r="N132" s="161" t="s">
        <v>39</v>
      </c>
      <c r="O132" s="162">
        <v>0</v>
      </c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AR132" s="140" t="s">
        <v>370</v>
      </c>
      <c r="AT132" s="140" t="s">
        <v>164</v>
      </c>
      <c r="AU132" s="140" t="s">
        <v>84</v>
      </c>
      <c r="AY132" s="16" t="s">
        <v>162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82</v>
      </c>
      <c r="BK132" s="141">
        <f>ROUND(I132*H132,2)</f>
        <v>0</v>
      </c>
      <c r="BL132" s="16" t="s">
        <v>370</v>
      </c>
      <c r="BM132" s="140" t="s">
        <v>1258</v>
      </c>
    </row>
    <row r="133" spans="2:65" s="1" customFormat="1" ht="7" customHeight="1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28"/>
    </row>
  </sheetData>
  <autoFilter ref="C121:K132" xr:uid="{00000000-0009-0000-0000-000010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2E837-E1A5-49DF-B423-67F593EFB19D}">
  <dimension ref="A1:AX4770"/>
  <sheetViews>
    <sheetView workbookViewId="0">
      <selection activeCell="J9" sqref="J9:J66"/>
    </sheetView>
  </sheetViews>
  <sheetFormatPr defaultColWidth="9.109375" defaultRowHeight="10" outlineLevelRow="1"/>
  <cols>
    <col min="1" max="1" width="4.44140625" customWidth="1"/>
    <col min="2" max="2" width="16.109375" style="179" customWidth="1"/>
    <col min="3" max="3" width="49.33203125" style="179" customWidth="1"/>
    <col min="4" max="4" width="6.33203125" customWidth="1"/>
    <col min="5" max="5" width="13.5546875" customWidth="1"/>
    <col min="6" max="6" width="12.6640625" customWidth="1"/>
    <col min="7" max="7" width="16.33203125" customWidth="1"/>
    <col min="11" max="11" width="15.44140625" bestFit="1" customWidth="1"/>
    <col min="12" max="12" width="6.33203125" hidden="1" customWidth="1"/>
    <col min="13" max="13" width="15.44140625" hidden="1" customWidth="1"/>
    <col min="14" max="14" width="17.5546875" style="174" hidden="1" customWidth="1"/>
    <col min="15" max="15" width="47.109375" customWidth="1"/>
    <col min="19" max="19" width="0" hidden="1" customWidth="1"/>
    <col min="21" max="31" width="0" hidden="1" customWidth="1"/>
  </cols>
  <sheetData>
    <row r="1" spans="1:50" ht="15.75" customHeight="1">
      <c r="A1" s="269" t="s">
        <v>1259</v>
      </c>
      <c r="B1" s="269"/>
      <c r="C1" s="269"/>
      <c r="D1" s="269"/>
      <c r="E1" s="269"/>
      <c r="F1" s="269"/>
      <c r="G1" s="269"/>
      <c r="W1" t="s">
        <v>1260</v>
      </c>
    </row>
    <row r="2" spans="1:50" ht="24.9" customHeight="1">
      <c r="A2" s="175" t="s">
        <v>1261</v>
      </c>
      <c r="B2" s="176" t="str">
        <f>[1]Stavba!CisloStavby</f>
        <v>0001</v>
      </c>
      <c r="C2" s="270" t="str">
        <f>[1]Stavba!E2</f>
        <v>AREÁL KUTNÁ HORA</v>
      </c>
      <c r="D2" s="271"/>
      <c r="E2" s="271"/>
      <c r="F2" s="271"/>
      <c r="G2" s="271"/>
      <c r="H2" s="271"/>
      <c r="I2" s="271"/>
      <c r="J2" s="271"/>
      <c r="K2" s="272"/>
    </row>
    <row r="3" spans="1:50" ht="24.9" customHeight="1">
      <c r="A3" s="175" t="s">
        <v>1262</v>
      </c>
      <c r="B3" s="176" t="str">
        <f>cisloobjektu</f>
        <v>IO-05</v>
      </c>
      <c r="C3" s="270" t="str">
        <f>[1]Stavba!E3</f>
        <v>IO-05 OSVĚTLENÍ VÍCEÚČELOVÉHO HŘIŠTĚ SO-05</v>
      </c>
      <c r="D3" s="271"/>
      <c r="E3" s="271"/>
      <c r="F3" s="271"/>
      <c r="G3" s="271"/>
      <c r="H3" s="271"/>
      <c r="I3" s="271"/>
      <c r="J3" s="271"/>
      <c r="K3" s="272"/>
    </row>
    <row r="4" spans="1:50" ht="24.9" customHeight="1">
      <c r="A4" s="177" t="s">
        <v>1263</v>
      </c>
      <c r="B4" s="178" t="str">
        <f>CisloStavebnihoRozpoctu</f>
        <v>01</v>
      </c>
      <c r="C4" s="273" t="str">
        <f>[1]Stavba!E4</f>
        <v>projektový rozpočet</v>
      </c>
      <c r="D4" s="274"/>
      <c r="E4" s="274"/>
      <c r="F4" s="274"/>
      <c r="G4" s="274"/>
      <c r="H4" s="274"/>
      <c r="I4" s="274"/>
      <c r="J4" s="274"/>
      <c r="K4" s="275"/>
    </row>
    <row r="5" spans="1:50">
      <c r="D5" s="180"/>
    </row>
    <row r="6" spans="1:50" ht="20">
      <c r="A6" s="181" t="s">
        <v>1264</v>
      </c>
      <c r="B6" s="182" t="s">
        <v>1265</v>
      </c>
      <c r="C6" s="182" t="s">
        <v>1266</v>
      </c>
      <c r="D6" s="183" t="s">
        <v>149</v>
      </c>
      <c r="E6" s="181" t="s">
        <v>150</v>
      </c>
      <c r="F6" s="184" t="s">
        <v>1267</v>
      </c>
      <c r="G6" s="181" t="s">
        <v>1268</v>
      </c>
      <c r="H6" s="185" t="s">
        <v>1269</v>
      </c>
      <c r="I6" s="185" t="s">
        <v>1270</v>
      </c>
      <c r="J6" s="185" t="s">
        <v>1271</v>
      </c>
      <c r="K6" s="185" t="s">
        <v>1272</v>
      </c>
      <c r="L6" s="185" t="s">
        <v>38</v>
      </c>
      <c r="M6" s="185" t="s">
        <v>44</v>
      </c>
      <c r="N6" s="185" t="s">
        <v>1273</v>
      </c>
    </row>
    <row r="7" spans="1:50" hidden="1">
      <c r="A7" s="186"/>
      <c r="B7" s="187"/>
      <c r="C7" s="187"/>
      <c r="D7" s="188"/>
      <c r="E7" s="189"/>
      <c r="F7" s="190"/>
      <c r="G7" s="190"/>
      <c r="H7" s="190"/>
      <c r="I7" s="190"/>
      <c r="J7" s="190"/>
      <c r="K7" s="190"/>
      <c r="L7" s="190"/>
      <c r="M7" s="190"/>
      <c r="N7" s="191"/>
    </row>
    <row r="8" spans="1:50" ht="13">
      <c r="A8" s="192" t="s">
        <v>1274</v>
      </c>
      <c r="B8" s="193" t="s">
        <v>1275</v>
      </c>
      <c r="C8" s="194" t="s">
        <v>1276</v>
      </c>
      <c r="D8" s="195"/>
      <c r="E8" s="196"/>
      <c r="F8" s="197"/>
      <c r="G8" s="197">
        <f>SUMIF(W9:W37,"&lt;&gt;NOR",G9:G37)</f>
        <v>0</v>
      </c>
      <c r="H8" s="197"/>
      <c r="I8" s="197">
        <f>SUM(I9:I37)</f>
        <v>0</v>
      </c>
      <c r="J8" s="197"/>
      <c r="K8" s="198">
        <f>SUM(K9:K37)</f>
        <v>0</v>
      </c>
      <c r="L8" s="199"/>
      <c r="M8" s="199">
        <f>SUM(M9:M37)</f>
        <v>0</v>
      </c>
      <c r="N8" s="200"/>
      <c r="W8" t="s">
        <v>1277</v>
      </c>
    </row>
    <row r="9" spans="1:50" ht="12.75" customHeight="1" outlineLevel="1">
      <c r="A9" s="201">
        <v>1</v>
      </c>
      <c r="B9" s="202"/>
      <c r="C9" s="203" t="s">
        <v>1380</v>
      </c>
      <c r="D9" s="204" t="s">
        <v>178</v>
      </c>
      <c r="E9" s="205">
        <v>4</v>
      </c>
      <c r="F9" s="206">
        <f t="shared" ref="F9:F37" si="0">H9+J9</f>
        <v>0</v>
      </c>
      <c r="G9" s="206">
        <f t="shared" ref="G9:G37" si="1">ROUND(E9*F9,2)</f>
        <v>0</v>
      </c>
      <c r="H9" s="207"/>
      <c r="I9" s="206">
        <f t="shared" ref="I9:I37" si="2">ROUND(E9*H9,2)</f>
        <v>0</v>
      </c>
      <c r="J9" s="207"/>
      <c r="K9" s="208">
        <f t="shared" ref="K9:K37" si="3">ROUND(E9*J9,2)</f>
        <v>0</v>
      </c>
      <c r="L9" s="209">
        <v>21</v>
      </c>
      <c r="M9" s="209">
        <f t="shared" ref="M9:M37" si="4">G9*(1+L9/100)</f>
        <v>0</v>
      </c>
      <c r="N9" s="210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</row>
    <row r="10" spans="1:50" outlineLevel="1">
      <c r="A10" s="201">
        <v>2</v>
      </c>
      <c r="B10" s="202"/>
      <c r="C10" s="203" t="s">
        <v>1279</v>
      </c>
      <c r="D10" s="204" t="s">
        <v>178</v>
      </c>
      <c r="E10" s="205">
        <v>4</v>
      </c>
      <c r="F10" s="206">
        <f t="shared" si="0"/>
        <v>0</v>
      </c>
      <c r="G10" s="206">
        <f t="shared" si="1"/>
        <v>0</v>
      </c>
      <c r="H10" s="207"/>
      <c r="I10" s="206">
        <f t="shared" si="2"/>
        <v>0</v>
      </c>
      <c r="J10" s="207"/>
      <c r="K10" s="208">
        <f t="shared" si="3"/>
        <v>0</v>
      </c>
      <c r="L10" s="209">
        <v>21</v>
      </c>
      <c r="M10" s="209">
        <f t="shared" si="4"/>
        <v>0</v>
      </c>
      <c r="N10" s="210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</row>
    <row r="11" spans="1:50" ht="12.75" customHeight="1" outlineLevel="1">
      <c r="A11" s="201">
        <v>3</v>
      </c>
      <c r="B11" s="202"/>
      <c r="C11" s="203" t="s">
        <v>1280</v>
      </c>
      <c r="D11" s="204" t="s">
        <v>178</v>
      </c>
      <c r="E11" s="205">
        <v>4</v>
      </c>
      <c r="F11" s="206">
        <f t="shared" si="0"/>
        <v>0</v>
      </c>
      <c r="G11" s="206">
        <f t="shared" si="1"/>
        <v>0</v>
      </c>
      <c r="H11" s="207"/>
      <c r="I11" s="206">
        <f t="shared" si="2"/>
        <v>0</v>
      </c>
      <c r="J11" s="207"/>
      <c r="K11" s="208">
        <f t="shared" si="3"/>
        <v>0</v>
      </c>
      <c r="L11" s="209">
        <v>21</v>
      </c>
      <c r="M11" s="209">
        <f t="shared" si="4"/>
        <v>0</v>
      </c>
      <c r="N11" s="210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</row>
    <row r="12" spans="1:50" ht="12.75" customHeight="1" outlineLevel="1">
      <c r="A12" s="201">
        <v>4</v>
      </c>
      <c r="B12" s="202"/>
      <c r="C12" s="203" t="s">
        <v>1279</v>
      </c>
      <c r="D12" s="204" t="s">
        <v>178</v>
      </c>
      <c r="E12" s="205">
        <v>4</v>
      </c>
      <c r="F12" s="206">
        <f t="shared" si="0"/>
        <v>0</v>
      </c>
      <c r="G12" s="206">
        <f t="shared" si="1"/>
        <v>0</v>
      </c>
      <c r="H12" s="207"/>
      <c r="I12" s="206">
        <f t="shared" si="2"/>
        <v>0</v>
      </c>
      <c r="J12" s="207"/>
      <c r="K12" s="208">
        <f t="shared" si="3"/>
        <v>0</v>
      </c>
      <c r="L12" s="209">
        <v>21</v>
      </c>
      <c r="M12" s="209">
        <f t="shared" si="4"/>
        <v>0</v>
      </c>
      <c r="N12" s="210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</row>
    <row r="13" spans="1:50" ht="12.75" customHeight="1" outlineLevel="1">
      <c r="A13" s="201">
        <v>5</v>
      </c>
      <c r="B13" s="202"/>
      <c r="C13" s="203" t="s">
        <v>1281</v>
      </c>
      <c r="D13" s="204" t="s">
        <v>1282</v>
      </c>
      <c r="E13" s="205">
        <v>1</v>
      </c>
      <c r="F13" s="206">
        <f t="shared" si="0"/>
        <v>0</v>
      </c>
      <c r="G13" s="206">
        <f t="shared" si="1"/>
        <v>0</v>
      </c>
      <c r="H13" s="207"/>
      <c r="I13" s="206">
        <f t="shared" si="2"/>
        <v>0</v>
      </c>
      <c r="J13" s="207"/>
      <c r="K13" s="208">
        <f t="shared" si="3"/>
        <v>0</v>
      </c>
      <c r="L13" s="209">
        <v>21</v>
      </c>
      <c r="M13" s="209">
        <f t="shared" si="4"/>
        <v>0</v>
      </c>
      <c r="N13" s="210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</row>
    <row r="14" spans="1:50" ht="12.75" customHeight="1" outlineLevel="1">
      <c r="A14" s="201">
        <v>6</v>
      </c>
      <c r="B14" s="202"/>
      <c r="C14" s="203" t="s">
        <v>1381</v>
      </c>
      <c r="D14" s="204" t="s">
        <v>178</v>
      </c>
      <c r="E14" s="205">
        <v>4</v>
      </c>
      <c r="F14" s="206">
        <f t="shared" si="0"/>
        <v>0</v>
      </c>
      <c r="G14" s="206">
        <f t="shared" si="1"/>
        <v>0</v>
      </c>
      <c r="H14" s="207"/>
      <c r="I14" s="206">
        <f t="shared" si="2"/>
        <v>0</v>
      </c>
      <c r="J14" s="207"/>
      <c r="K14" s="208">
        <f t="shared" si="3"/>
        <v>0</v>
      </c>
      <c r="L14" s="209">
        <v>21</v>
      </c>
      <c r="M14" s="209">
        <f t="shared" si="4"/>
        <v>0</v>
      </c>
      <c r="N14" s="210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</row>
    <row r="15" spans="1:50" ht="12.75" customHeight="1" outlineLevel="1">
      <c r="A15" s="201">
        <v>7</v>
      </c>
      <c r="B15" s="202"/>
      <c r="C15" s="203" t="s">
        <v>1284</v>
      </c>
      <c r="D15" s="204" t="s">
        <v>178</v>
      </c>
      <c r="E15" s="205">
        <v>4</v>
      </c>
      <c r="F15" s="206">
        <f t="shared" si="0"/>
        <v>0</v>
      </c>
      <c r="G15" s="206">
        <f t="shared" si="1"/>
        <v>0</v>
      </c>
      <c r="H15" s="207"/>
      <c r="I15" s="206">
        <f t="shared" si="2"/>
        <v>0</v>
      </c>
      <c r="J15" s="207"/>
      <c r="K15" s="208">
        <f t="shared" si="3"/>
        <v>0</v>
      </c>
      <c r="L15" s="209">
        <v>21</v>
      </c>
      <c r="M15" s="209">
        <f t="shared" si="4"/>
        <v>0</v>
      </c>
      <c r="N15" s="210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</row>
    <row r="16" spans="1:50" ht="12.75" customHeight="1" outlineLevel="1">
      <c r="A16" s="201">
        <v>8</v>
      </c>
      <c r="B16" s="202"/>
      <c r="C16" s="203" t="s">
        <v>1285</v>
      </c>
      <c r="D16" s="204" t="s">
        <v>178</v>
      </c>
      <c r="E16" s="205">
        <v>4</v>
      </c>
      <c r="F16" s="206">
        <f t="shared" si="0"/>
        <v>0</v>
      </c>
      <c r="G16" s="206">
        <f t="shared" si="1"/>
        <v>0</v>
      </c>
      <c r="H16" s="207"/>
      <c r="I16" s="206">
        <f t="shared" si="2"/>
        <v>0</v>
      </c>
      <c r="J16" s="207"/>
      <c r="K16" s="208">
        <f t="shared" si="3"/>
        <v>0</v>
      </c>
      <c r="L16" s="209">
        <v>21</v>
      </c>
      <c r="M16" s="209">
        <f t="shared" si="4"/>
        <v>0</v>
      </c>
      <c r="N16" s="210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</row>
    <row r="17" spans="1:50" ht="12.75" customHeight="1" outlineLevel="1">
      <c r="A17" s="201">
        <v>9</v>
      </c>
      <c r="B17" s="202"/>
      <c r="C17" s="203" t="s">
        <v>1382</v>
      </c>
      <c r="D17" s="204" t="s">
        <v>178</v>
      </c>
      <c r="E17" s="205">
        <v>4</v>
      </c>
      <c r="F17" s="206">
        <f t="shared" si="0"/>
        <v>0</v>
      </c>
      <c r="G17" s="206">
        <f t="shared" si="1"/>
        <v>0</v>
      </c>
      <c r="H17" s="207"/>
      <c r="I17" s="206">
        <f t="shared" si="2"/>
        <v>0</v>
      </c>
      <c r="J17" s="207"/>
      <c r="K17" s="208">
        <f t="shared" si="3"/>
        <v>0</v>
      </c>
      <c r="L17" s="209">
        <v>21</v>
      </c>
      <c r="M17" s="209">
        <f t="shared" si="4"/>
        <v>0</v>
      </c>
      <c r="N17" s="210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</row>
    <row r="18" spans="1:50" ht="12.75" customHeight="1" outlineLevel="1">
      <c r="A18" s="201">
        <v>10</v>
      </c>
      <c r="B18" s="202"/>
      <c r="C18" s="203" t="s">
        <v>1383</v>
      </c>
      <c r="D18" s="204" t="s">
        <v>385</v>
      </c>
      <c r="E18" s="205">
        <v>1</v>
      </c>
      <c r="F18" s="206">
        <f t="shared" si="0"/>
        <v>0</v>
      </c>
      <c r="G18" s="206">
        <f t="shared" si="1"/>
        <v>0</v>
      </c>
      <c r="H18" s="207"/>
      <c r="I18" s="206">
        <f t="shared" si="2"/>
        <v>0</v>
      </c>
      <c r="J18" s="207"/>
      <c r="K18" s="208">
        <f t="shared" si="3"/>
        <v>0</v>
      </c>
      <c r="L18" s="209">
        <v>21</v>
      </c>
      <c r="M18" s="209">
        <f t="shared" si="4"/>
        <v>0</v>
      </c>
      <c r="N18" s="210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</row>
    <row r="19" spans="1:50" outlineLevel="1">
      <c r="A19" s="201">
        <v>11</v>
      </c>
      <c r="B19" s="202"/>
      <c r="C19" s="203" t="s">
        <v>1384</v>
      </c>
      <c r="D19" s="204" t="s">
        <v>548</v>
      </c>
      <c r="E19" s="205">
        <v>1</v>
      </c>
      <c r="F19" s="206">
        <f t="shared" si="0"/>
        <v>0</v>
      </c>
      <c r="G19" s="206">
        <f t="shared" si="1"/>
        <v>0</v>
      </c>
      <c r="H19" s="207"/>
      <c r="I19" s="206">
        <f t="shared" si="2"/>
        <v>0</v>
      </c>
      <c r="J19" s="207"/>
      <c r="K19" s="208">
        <f t="shared" si="3"/>
        <v>0</v>
      </c>
      <c r="L19" s="209">
        <v>21</v>
      </c>
      <c r="M19" s="209">
        <f t="shared" si="4"/>
        <v>0</v>
      </c>
      <c r="N19" s="210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</row>
    <row r="20" spans="1:50" outlineLevel="1">
      <c r="A20" s="201">
        <v>12</v>
      </c>
      <c r="B20" s="202"/>
      <c r="C20" s="203" t="s">
        <v>1287</v>
      </c>
      <c r="D20" s="204" t="s">
        <v>385</v>
      </c>
      <c r="E20" s="205">
        <v>1</v>
      </c>
      <c r="F20" s="206">
        <f t="shared" si="0"/>
        <v>0</v>
      </c>
      <c r="G20" s="206">
        <f t="shared" si="1"/>
        <v>0</v>
      </c>
      <c r="H20" s="207"/>
      <c r="I20" s="206">
        <f t="shared" si="2"/>
        <v>0</v>
      </c>
      <c r="J20" s="207"/>
      <c r="K20" s="208">
        <f t="shared" si="3"/>
        <v>0</v>
      </c>
      <c r="L20" s="209">
        <v>21</v>
      </c>
      <c r="M20" s="209">
        <f t="shared" si="4"/>
        <v>0</v>
      </c>
      <c r="N20" s="210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</row>
    <row r="21" spans="1:50" outlineLevel="1">
      <c r="A21" s="201">
        <v>13</v>
      </c>
      <c r="B21" s="202"/>
      <c r="C21" s="203" t="s">
        <v>1385</v>
      </c>
      <c r="D21" s="204" t="s">
        <v>385</v>
      </c>
      <c r="E21" s="205">
        <v>1</v>
      </c>
      <c r="F21" s="206">
        <f t="shared" si="0"/>
        <v>0</v>
      </c>
      <c r="G21" s="206">
        <f t="shared" si="1"/>
        <v>0</v>
      </c>
      <c r="H21" s="207"/>
      <c r="I21" s="206">
        <f t="shared" si="2"/>
        <v>0</v>
      </c>
      <c r="J21" s="207"/>
      <c r="K21" s="208">
        <f t="shared" si="3"/>
        <v>0</v>
      </c>
      <c r="L21" s="209">
        <v>21</v>
      </c>
      <c r="M21" s="209">
        <f t="shared" si="4"/>
        <v>0</v>
      </c>
      <c r="N21" s="210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</row>
    <row r="22" spans="1:50" outlineLevel="1">
      <c r="A22" s="201">
        <v>14</v>
      </c>
      <c r="B22" s="202" t="s">
        <v>1289</v>
      </c>
      <c r="C22" s="203" t="s">
        <v>1290</v>
      </c>
      <c r="D22" s="204" t="s">
        <v>178</v>
      </c>
      <c r="E22" s="205">
        <v>24</v>
      </c>
      <c r="F22" s="206">
        <f t="shared" si="0"/>
        <v>0</v>
      </c>
      <c r="G22" s="206">
        <f t="shared" si="1"/>
        <v>0</v>
      </c>
      <c r="H22" s="207"/>
      <c r="I22" s="206">
        <f t="shared" si="2"/>
        <v>0</v>
      </c>
      <c r="J22" s="207"/>
      <c r="K22" s="208">
        <f t="shared" si="3"/>
        <v>0</v>
      </c>
      <c r="L22" s="209">
        <v>21</v>
      </c>
      <c r="M22" s="209">
        <f t="shared" si="4"/>
        <v>0</v>
      </c>
      <c r="N22" s="210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</row>
    <row r="23" spans="1:50" outlineLevel="1">
      <c r="A23" s="201">
        <v>15</v>
      </c>
      <c r="B23" s="202" t="s">
        <v>1291</v>
      </c>
      <c r="C23" s="203" t="s">
        <v>1292</v>
      </c>
      <c r="D23" s="204" t="s">
        <v>178</v>
      </c>
      <c r="E23" s="205">
        <v>40</v>
      </c>
      <c r="F23" s="206">
        <f t="shared" si="0"/>
        <v>0</v>
      </c>
      <c r="G23" s="206">
        <f t="shared" si="1"/>
        <v>0</v>
      </c>
      <c r="H23" s="207"/>
      <c r="I23" s="206">
        <f t="shared" si="2"/>
        <v>0</v>
      </c>
      <c r="J23" s="207"/>
      <c r="K23" s="208">
        <f t="shared" si="3"/>
        <v>0</v>
      </c>
      <c r="L23" s="209">
        <v>21</v>
      </c>
      <c r="M23" s="209">
        <f t="shared" si="4"/>
        <v>0</v>
      </c>
      <c r="N23" s="210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</row>
    <row r="24" spans="1:50" ht="20" outlineLevel="1">
      <c r="A24" s="201">
        <v>16</v>
      </c>
      <c r="B24" s="202"/>
      <c r="C24" s="203" t="s">
        <v>1386</v>
      </c>
      <c r="D24" s="204" t="s">
        <v>236</v>
      </c>
      <c r="E24" s="205">
        <v>150</v>
      </c>
      <c r="F24" s="206">
        <f t="shared" si="0"/>
        <v>0</v>
      </c>
      <c r="G24" s="206">
        <f t="shared" si="1"/>
        <v>0</v>
      </c>
      <c r="H24" s="207"/>
      <c r="I24" s="206">
        <f t="shared" si="2"/>
        <v>0</v>
      </c>
      <c r="J24" s="207"/>
      <c r="K24" s="208">
        <f t="shared" si="3"/>
        <v>0</v>
      </c>
      <c r="L24" s="209">
        <v>21</v>
      </c>
      <c r="M24" s="209">
        <f t="shared" si="4"/>
        <v>0</v>
      </c>
      <c r="N24" s="210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</row>
    <row r="25" spans="1:50" ht="20" outlineLevel="1">
      <c r="A25" s="201">
        <v>17</v>
      </c>
      <c r="B25" s="202"/>
      <c r="C25" s="203" t="s">
        <v>1387</v>
      </c>
      <c r="D25" s="204" t="s">
        <v>236</v>
      </c>
      <c r="E25" s="205">
        <v>40</v>
      </c>
      <c r="F25" s="206">
        <f t="shared" si="0"/>
        <v>0</v>
      </c>
      <c r="G25" s="206">
        <f t="shared" si="1"/>
        <v>0</v>
      </c>
      <c r="H25" s="207"/>
      <c r="I25" s="206">
        <f t="shared" si="2"/>
        <v>0</v>
      </c>
      <c r="J25" s="207"/>
      <c r="K25" s="208">
        <f t="shared" si="3"/>
        <v>0</v>
      </c>
      <c r="L25" s="209">
        <v>21</v>
      </c>
      <c r="M25" s="209">
        <f t="shared" si="4"/>
        <v>0</v>
      </c>
      <c r="N25" s="210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</row>
    <row r="26" spans="1:50" outlineLevel="1">
      <c r="A26" s="201">
        <v>18</v>
      </c>
      <c r="B26" s="202" t="s">
        <v>1295</v>
      </c>
      <c r="C26" s="203" t="s">
        <v>1296</v>
      </c>
      <c r="D26" s="204" t="s">
        <v>178</v>
      </c>
      <c r="E26" s="205">
        <v>10</v>
      </c>
      <c r="F26" s="206">
        <f t="shared" si="0"/>
        <v>0</v>
      </c>
      <c r="G26" s="206">
        <f t="shared" si="1"/>
        <v>0</v>
      </c>
      <c r="H26" s="207"/>
      <c r="I26" s="206">
        <f t="shared" si="2"/>
        <v>0</v>
      </c>
      <c r="J26" s="207"/>
      <c r="K26" s="208">
        <f t="shared" si="3"/>
        <v>0</v>
      </c>
      <c r="L26" s="209">
        <v>21</v>
      </c>
      <c r="M26" s="209">
        <f t="shared" si="4"/>
        <v>0</v>
      </c>
      <c r="N26" s="210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</row>
    <row r="27" spans="1:50" ht="20" outlineLevel="1">
      <c r="A27" s="201">
        <v>19</v>
      </c>
      <c r="B27" s="202" t="s">
        <v>1297</v>
      </c>
      <c r="C27" s="203" t="s">
        <v>1298</v>
      </c>
      <c r="D27" s="204" t="s">
        <v>236</v>
      </c>
      <c r="E27" s="205">
        <v>140</v>
      </c>
      <c r="F27" s="206">
        <f t="shared" si="0"/>
        <v>0</v>
      </c>
      <c r="G27" s="206">
        <f t="shared" si="1"/>
        <v>0</v>
      </c>
      <c r="H27" s="207"/>
      <c r="I27" s="206">
        <f t="shared" si="2"/>
        <v>0</v>
      </c>
      <c r="J27" s="207"/>
      <c r="K27" s="208">
        <f t="shared" si="3"/>
        <v>0</v>
      </c>
      <c r="L27" s="209">
        <v>21</v>
      </c>
      <c r="M27" s="209">
        <f t="shared" si="4"/>
        <v>0</v>
      </c>
      <c r="N27" s="210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1"/>
      <c r="AD27" s="211"/>
      <c r="AE27" s="211"/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</row>
    <row r="28" spans="1:50" ht="20" outlineLevel="1">
      <c r="A28" s="201">
        <v>20</v>
      </c>
      <c r="B28" s="202" t="s">
        <v>1297</v>
      </c>
      <c r="C28" s="203" t="s">
        <v>1299</v>
      </c>
      <c r="D28" s="204" t="s">
        <v>236</v>
      </c>
      <c r="E28" s="205">
        <v>20</v>
      </c>
      <c r="F28" s="206">
        <f t="shared" si="0"/>
        <v>0</v>
      </c>
      <c r="G28" s="206">
        <f t="shared" si="1"/>
        <v>0</v>
      </c>
      <c r="H28" s="207"/>
      <c r="I28" s="206">
        <f t="shared" si="2"/>
        <v>0</v>
      </c>
      <c r="J28" s="207"/>
      <c r="K28" s="208">
        <f t="shared" si="3"/>
        <v>0</v>
      </c>
      <c r="L28" s="209">
        <v>21</v>
      </c>
      <c r="M28" s="209">
        <f t="shared" si="4"/>
        <v>0</v>
      </c>
      <c r="N28" s="210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</row>
    <row r="29" spans="1:50" outlineLevel="1">
      <c r="A29" s="201">
        <v>21</v>
      </c>
      <c r="B29" s="202" t="s">
        <v>1300</v>
      </c>
      <c r="C29" s="203" t="s">
        <v>1301</v>
      </c>
      <c r="D29" s="204" t="s">
        <v>236</v>
      </c>
      <c r="E29" s="205">
        <v>110</v>
      </c>
      <c r="F29" s="206">
        <f t="shared" si="0"/>
        <v>0</v>
      </c>
      <c r="G29" s="206">
        <f t="shared" si="1"/>
        <v>0</v>
      </c>
      <c r="H29" s="207"/>
      <c r="I29" s="206">
        <f t="shared" si="2"/>
        <v>0</v>
      </c>
      <c r="J29" s="207"/>
      <c r="K29" s="208">
        <f t="shared" si="3"/>
        <v>0</v>
      </c>
      <c r="L29" s="209">
        <v>21</v>
      </c>
      <c r="M29" s="209">
        <f t="shared" si="4"/>
        <v>0</v>
      </c>
      <c r="N29" s="210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</row>
    <row r="30" spans="1:50" outlineLevel="1">
      <c r="A30" s="201">
        <v>22</v>
      </c>
      <c r="B30" s="202"/>
      <c r="C30" s="203" t="s">
        <v>1302</v>
      </c>
      <c r="D30" s="204" t="s">
        <v>831</v>
      </c>
      <c r="E30" s="205">
        <v>105</v>
      </c>
      <c r="F30" s="206">
        <f t="shared" si="0"/>
        <v>0</v>
      </c>
      <c r="G30" s="206">
        <f t="shared" si="1"/>
        <v>0</v>
      </c>
      <c r="H30" s="207"/>
      <c r="I30" s="206">
        <f t="shared" si="2"/>
        <v>0</v>
      </c>
      <c r="J30" s="207"/>
      <c r="K30" s="208">
        <f t="shared" si="3"/>
        <v>0</v>
      </c>
      <c r="L30" s="209">
        <v>21</v>
      </c>
      <c r="M30" s="209">
        <f t="shared" si="4"/>
        <v>0</v>
      </c>
      <c r="N30" s="210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</row>
    <row r="31" spans="1:50" outlineLevel="1">
      <c r="A31" s="201">
        <v>23</v>
      </c>
      <c r="B31" s="202" t="s">
        <v>1303</v>
      </c>
      <c r="C31" s="203" t="s">
        <v>1304</v>
      </c>
      <c r="D31" s="204" t="s">
        <v>236</v>
      </c>
      <c r="E31" s="205">
        <v>10</v>
      </c>
      <c r="F31" s="206">
        <f t="shared" si="0"/>
        <v>0</v>
      </c>
      <c r="G31" s="206">
        <f t="shared" si="1"/>
        <v>0</v>
      </c>
      <c r="H31" s="207"/>
      <c r="I31" s="206">
        <f t="shared" si="2"/>
        <v>0</v>
      </c>
      <c r="J31" s="207"/>
      <c r="K31" s="208">
        <f t="shared" si="3"/>
        <v>0</v>
      </c>
      <c r="L31" s="209">
        <v>21</v>
      </c>
      <c r="M31" s="209">
        <f t="shared" si="4"/>
        <v>0</v>
      </c>
      <c r="N31" s="210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</row>
    <row r="32" spans="1:50" outlineLevel="1">
      <c r="A32" s="201">
        <v>24</v>
      </c>
      <c r="B32" s="202"/>
      <c r="C32" s="203" t="s">
        <v>1305</v>
      </c>
      <c r="D32" s="204" t="s">
        <v>831</v>
      </c>
      <c r="E32" s="205">
        <v>7</v>
      </c>
      <c r="F32" s="206">
        <f t="shared" si="0"/>
        <v>0</v>
      </c>
      <c r="G32" s="206">
        <f t="shared" si="1"/>
        <v>0</v>
      </c>
      <c r="H32" s="207"/>
      <c r="I32" s="206">
        <f t="shared" si="2"/>
        <v>0</v>
      </c>
      <c r="J32" s="207"/>
      <c r="K32" s="208">
        <f t="shared" si="3"/>
        <v>0</v>
      </c>
      <c r="L32" s="209">
        <v>21</v>
      </c>
      <c r="M32" s="209">
        <f t="shared" si="4"/>
        <v>0</v>
      </c>
      <c r="N32" s="210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</row>
    <row r="33" spans="1:50" ht="20" outlineLevel="1">
      <c r="A33" s="201">
        <v>25</v>
      </c>
      <c r="B33" s="202" t="s">
        <v>1306</v>
      </c>
      <c r="C33" s="203" t="s">
        <v>1307</v>
      </c>
      <c r="D33" s="204" t="s">
        <v>178</v>
      </c>
      <c r="E33" s="205">
        <v>10</v>
      </c>
      <c r="F33" s="206">
        <f t="shared" si="0"/>
        <v>0</v>
      </c>
      <c r="G33" s="206">
        <f t="shared" si="1"/>
        <v>0</v>
      </c>
      <c r="H33" s="207"/>
      <c r="I33" s="206">
        <f t="shared" si="2"/>
        <v>0</v>
      </c>
      <c r="J33" s="207"/>
      <c r="K33" s="208">
        <f t="shared" si="3"/>
        <v>0</v>
      </c>
      <c r="L33" s="209">
        <v>21</v>
      </c>
      <c r="M33" s="209">
        <f t="shared" si="4"/>
        <v>0</v>
      </c>
      <c r="N33" s="210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/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</row>
    <row r="34" spans="1:50" ht="20" outlineLevel="1">
      <c r="A34" s="201">
        <v>26</v>
      </c>
      <c r="B34" s="202" t="s">
        <v>1306</v>
      </c>
      <c r="C34" s="203" t="s">
        <v>1308</v>
      </c>
      <c r="D34" s="204" t="s">
        <v>178</v>
      </c>
      <c r="E34" s="205">
        <v>10</v>
      </c>
      <c r="F34" s="206">
        <f t="shared" si="0"/>
        <v>0</v>
      </c>
      <c r="G34" s="206">
        <f t="shared" si="1"/>
        <v>0</v>
      </c>
      <c r="H34" s="207"/>
      <c r="I34" s="206">
        <f t="shared" si="2"/>
        <v>0</v>
      </c>
      <c r="J34" s="207"/>
      <c r="K34" s="208">
        <f t="shared" si="3"/>
        <v>0</v>
      </c>
      <c r="L34" s="209">
        <v>21</v>
      </c>
      <c r="M34" s="209">
        <f t="shared" si="4"/>
        <v>0</v>
      </c>
      <c r="N34" s="210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</row>
    <row r="35" spans="1:50" ht="24.75" customHeight="1" outlineLevel="1">
      <c r="A35" s="201">
        <v>27</v>
      </c>
      <c r="B35" s="202" t="s">
        <v>1309</v>
      </c>
      <c r="C35" s="203" t="s">
        <v>1310</v>
      </c>
      <c r="D35" s="204" t="s">
        <v>178</v>
      </c>
      <c r="E35" s="205">
        <v>5</v>
      </c>
      <c r="F35" s="206">
        <f t="shared" si="0"/>
        <v>0</v>
      </c>
      <c r="G35" s="206">
        <f t="shared" si="1"/>
        <v>0</v>
      </c>
      <c r="H35" s="207"/>
      <c r="I35" s="206">
        <f t="shared" si="2"/>
        <v>0</v>
      </c>
      <c r="J35" s="207"/>
      <c r="K35" s="208">
        <f t="shared" si="3"/>
        <v>0</v>
      </c>
      <c r="L35" s="209">
        <v>21</v>
      </c>
      <c r="M35" s="209">
        <f t="shared" si="4"/>
        <v>0</v>
      </c>
      <c r="N35" s="210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</row>
    <row r="36" spans="1:50" ht="24.75" customHeight="1" outlineLevel="1">
      <c r="A36" s="201">
        <v>28</v>
      </c>
      <c r="B36" s="202" t="s">
        <v>1309</v>
      </c>
      <c r="C36" s="203" t="s">
        <v>1311</v>
      </c>
      <c r="D36" s="204" t="s">
        <v>178</v>
      </c>
      <c r="E36" s="205">
        <v>5</v>
      </c>
      <c r="F36" s="206">
        <f t="shared" si="0"/>
        <v>0</v>
      </c>
      <c r="G36" s="206">
        <f t="shared" si="1"/>
        <v>0</v>
      </c>
      <c r="H36" s="207"/>
      <c r="I36" s="206">
        <f t="shared" si="2"/>
        <v>0</v>
      </c>
      <c r="J36" s="207"/>
      <c r="K36" s="208">
        <f t="shared" si="3"/>
        <v>0</v>
      </c>
      <c r="L36" s="209">
        <v>21</v>
      </c>
      <c r="M36" s="209">
        <f t="shared" si="4"/>
        <v>0</v>
      </c>
      <c r="N36" s="210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</row>
    <row r="37" spans="1:50" outlineLevel="1">
      <c r="A37" s="201">
        <v>29</v>
      </c>
      <c r="B37" s="202"/>
      <c r="C37" s="203" t="s">
        <v>1312</v>
      </c>
      <c r="D37" s="204" t="s">
        <v>1313</v>
      </c>
      <c r="E37" s="205">
        <v>1</v>
      </c>
      <c r="F37" s="206">
        <f t="shared" si="0"/>
        <v>0</v>
      </c>
      <c r="G37" s="206">
        <f t="shared" si="1"/>
        <v>0</v>
      </c>
      <c r="H37" s="207"/>
      <c r="I37" s="206">
        <f t="shared" si="2"/>
        <v>0</v>
      </c>
      <c r="J37" s="207"/>
      <c r="K37" s="208">
        <f t="shared" si="3"/>
        <v>0</v>
      </c>
      <c r="L37" s="209">
        <v>21</v>
      </c>
      <c r="M37" s="209">
        <f t="shared" si="4"/>
        <v>0</v>
      </c>
      <c r="N37" s="210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</row>
    <row r="38" spans="1:50" ht="13">
      <c r="A38" s="192" t="s">
        <v>1274</v>
      </c>
      <c r="B38" s="193" t="s">
        <v>1314</v>
      </c>
      <c r="C38" s="194" t="s">
        <v>1315</v>
      </c>
      <c r="D38" s="195"/>
      <c r="E38" s="212"/>
      <c r="F38" s="197"/>
      <c r="G38" s="197">
        <f>SUMIF(W39:W47,"&lt;&gt;NOR",G39:G47)</f>
        <v>0</v>
      </c>
      <c r="H38" s="197"/>
      <c r="I38" s="197">
        <f>SUM(I39:I47)</f>
        <v>0</v>
      </c>
      <c r="J38" s="197"/>
      <c r="K38" s="198">
        <f>SUM(K39:K47)</f>
        <v>0</v>
      </c>
      <c r="L38" s="199"/>
      <c r="M38" s="199">
        <f>SUM(M39:M47)</f>
        <v>0</v>
      </c>
      <c r="N38" s="200"/>
    </row>
    <row r="39" spans="1:50" outlineLevel="1">
      <c r="A39" s="201">
        <v>30</v>
      </c>
      <c r="B39" s="202"/>
      <c r="C39" s="203" t="s">
        <v>1316</v>
      </c>
      <c r="D39" s="204" t="s">
        <v>247</v>
      </c>
      <c r="E39" s="205">
        <v>2.8</v>
      </c>
      <c r="F39" s="206">
        <f t="shared" ref="F39:F47" si="5">H39+J39</f>
        <v>0</v>
      </c>
      <c r="G39" s="206">
        <f t="shared" ref="G39:G47" si="6">ROUND(E39*F39,2)</f>
        <v>0</v>
      </c>
      <c r="H39" s="207"/>
      <c r="I39" s="206">
        <f t="shared" ref="I39:I47" si="7">ROUND(E39*H39,2)</f>
        <v>0</v>
      </c>
      <c r="J39" s="207"/>
      <c r="K39" s="208">
        <f t="shared" ref="K39:K47" si="8">ROUND(E39*J39,2)</f>
        <v>0</v>
      </c>
      <c r="L39" s="209">
        <v>21</v>
      </c>
      <c r="M39" s="209">
        <f t="shared" ref="M39:M47" si="9">G39*(1+L39/100)</f>
        <v>0</v>
      </c>
      <c r="N39" s="210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</row>
    <row r="40" spans="1:50" outlineLevel="1">
      <c r="A40" s="201">
        <v>31</v>
      </c>
      <c r="B40" s="202"/>
      <c r="C40" s="203" t="s">
        <v>1317</v>
      </c>
      <c r="D40" s="204" t="s">
        <v>385</v>
      </c>
      <c r="E40" s="205">
        <v>5</v>
      </c>
      <c r="F40" s="206">
        <f t="shared" si="5"/>
        <v>0</v>
      </c>
      <c r="G40" s="206">
        <f t="shared" si="6"/>
        <v>0</v>
      </c>
      <c r="H40" s="207"/>
      <c r="I40" s="206">
        <f t="shared" si="7"/>
        <v>0</v>
      </c>
      <c r="J40" s="207"/>
      <c r="K40" s="208">
        <f t="shared" si="8"/>
        <v>0</v>
      </c>
      <c r="L40" s="209">
        <v>21</v>
      </c>
      <c r="M40" s="209">
        <f t="shared" si="9"/>
        <v>0</v>
      </c>
      <c r="N40" s="210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</row>
    <row r="41" spans="1:50" outlineLevel="1">
      <c r="A41" s="201">
        <v>32</v>
      </c>
      <c r="B41" s="202" t="s">
        <v>1318</v>
      </c>
      <c r="C41" s="203" t="s">
        <v>1319</v>
      </c>
      <c r="D41" s="204" t="s">
        <v>178</v>
      </c>
      <c r="E41" s="205">
        <v>1</v>
      </c>
      <c r="F41" s="206">
        <f t="shared" si="5"/>
        <v>0</v>
      </c>
      <c r="G41" s="206">
        <f t="shared" si="6"/>
        <v>0</v>
      </c>
      <c r="H41" s="207"/>
      <c r="I41" s="206">
        <f t="shared" si="7"/>
        <v>0</v>
      </c>
      <c r="J41" s="207"/>
      <c r="K41" s="208">
        <f t="shared" si="8"/>
        <v>0</v>
      </c>
      <c r="L41" s="209">
        <v>21</v>
      </c>
      <c r="M41" s="209">
        <f t="shared" si="9"/>
        <v>0</v>
      </c>
      <c r="N41" s="210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</row>
    <row r="42" spans="1:50" outlineLevel="1">
      <c r="A42" s="201">
        <v>33</v>
      </c>
      <c r="B42" s="202" t="s">
        <v>1320</v>
      </c>
      <c r="C42" s="203" t="s">
        <v>1321</v>
      </c>
      <c r="D42" s="204" t="s">
        <v>178</v>
      </c>
      <c r="E42" s="205">
        <v>1</v>
      </c>
      <c r="F42" s="206">
        <f t="shared" si="5"/>
        <v>0</v>
      </c>
      <c r="G42" s="206">
        <f t="shared" si="6"/>
        <v>0</v>
      </c>
      <c r="H42" s="207"/>
      <c r="I42" s="206">
        <f t="shared" si="7"/>
        <v>0</v>
      </c>
      <c r="J42" s="207"/>
      <c r="K42" s="208">
        <f t="shared" si="8"/>
        <v>0</v>
      </c>
      <c r="L42" s="209">
        <v>21</v>
      </c>
      <c r="M42" s="209">
        <f t="shared" si="9"/>
        <v>0</v>
      </c>
      <c r="N42" s="210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</row>
    <row r="43" spans="1:50" outlineLevel="1">
      <c r="A43" s="201">
        <v>34</v>
      </c>
      <c r="B43" s="202" t="s">
        <v>1322</v>
      </c>
      <c r="C43" s="203" t="s">
        <v>1323</v>
      </c>
      <c r="D43" s="204" t="s">
        <v>178</v>
      </c>
      <c r="E43" s="205">
        <v>2</v>
      </c>
      <c r="F43" s="206">
        <f t="shared" si="5"/>
        <v>0</v>
      </c>
      <c r="G43" s="206">
        <f t="shared" si="6"/>
        <v>0</v>
      </c>
      <c r="H43" s="207"/>
      <c r="I43" s="206">
        <f t="shared" si="7"/>
        <v>0</v>
      </c>
      <c r="J43" s="207"/>
      <c r="K43" s="208">
        <f t="shared" si="8"/>
        <v>0</v>
      </c>
      <c r="L43" s="209">
        <v>21</v>
      </c>
      <c r="M43" s="209">
        <f t="shared" si="9"/>
        <v>0</v>
      </c>
      <c r="N43" s="210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</row>
    <row r="44" spans="1:50" outlineLevel="1">
      <c r="A44" s="201">
        <v>35</v>
      </c>
      <c r="B44" s="202" t="s">
        <v>1324</v>
      </c>
      <c r="C44" s="203" t="s">
        <v>1325</v>
      </c>
      <c r="D44" s="204" t="s">
        <v>236</v>
      </c>
      <c r="E44" s="205">
        <v>120</v>
      </c>
      <c r="F44" s="206">
        <f t="shared" si="5"/>
        <v>0</v>
      </c>
      <c r="G44" s="206">
        <f t="shared" si="6"/>
        <v>0</v>
      </c>
      <c r="H44" s="207"/>
      <c r="I44" s="206">
        <f t="shared" si="7"/>
        <v>0</v>
      </c>
      <c r="J44" s="207"/>
      <c r="K44" s="208">
        <f t="shared" si="8"/>
        <v>0</v>
      </c>
      <c r="L44" s="209">
        <v>21</v>
      </c>
      <c r="M44" s="209">
        <f t="shared" si="9"/>
        <v>0</v>
      </c>
      <c r="N44" s="210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</row>
    <row r="45" spans="1:50" ht="20" outlineLevel="1">
      <c r="A45" s="201">
        <v>36</v>
      </c>
      <c r="B45" s="202" t="s">
        <v>1326</v>
      </c>
      <c r="C45" s="203" t="s">
        <v>1327</v>
      </c>
      <c r="D45" s="204" t="s">
        <v>236</v>
      </c>
      <c r="E45" s="205">
        <v>120</v>
      </c>
      <c r="F45" s="206">
        <f t="shared" si="5"/>
        <v>0</v>
      </c>
      <c r="G45" s="206">
        <f t="shared" si="6"/>
        <v>0</v>
      </c>
      <c r="H45" s="207"/>
      <c r="I45" s="206">
        <f t="shared" si="7"/>
        <v>0</v>
      </c>
      <c r="J45" s="207"/>
      <c r="K45" s="208">
        <f t="shared" si="8"/>
        <v>0</v>
      </c>
      <c r="L45" s="209">
        <v>21</v>
      </c>
      <c r="M45" s="209">
        <f t="shared" si="9"/>
        <v>0</v>
      </c>
      <c r="N45" s="210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</row>
    <row r="46" spans="1:50" outlineLevel="1">
      <c r="A46" s="201">
        <v>37</v>
      </c>
      <c r="B46" s="202" t="s">
        <v>1328</v>
      </c>
      <c r="C46" s="203" t="s">
        <v>1329</v>
      </c>
      <c r="D46" s="204" t="s">
        <v>236</v>
      </c>
      <c r="E46" s="205">
        <v>120</v>
      </c>
      <c r="F46" s="206">
        <f t="shared" si="5"/>
        <v>0</v>
      </c>
      <c r="G46" s="206">
        <f t="shared" si="6"/>
        <v>0</v>
      </c>
      <c r="H46" s="207"/>
      <c r="I46" s="206">
        <f t="shared" si="7"/>
        <v>0</v>
      </c>
      <c r="J46" s="207"/>
      <c r="K46" s="208">
        <f t="shared" si="8"/>
        <v>0</v>
      </c>
      <c r="L46" s="209">
        <v>21</v>
      </c>
      <c r="M46" s="209">
        <f t="shared" si="9"/>
        <v>0</v>
      </c>
      <c r="N46" s="210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</row>
    <row r="47" spans="1:50" outlineLevel="1">
      <c r="A47" s="201">
        <v>38</v>
      </c>
      <c r="B47" s="202" t="s">
        <v>1330</v>
      </c>
      <c r="C47" s="203" t="s">
        <v>1331</v>
      </c>
      <c r="D47" s="204" t="s">
        <v>236</v>
      </c>
      <c r="E47" s="205">
        <v>120</v>
      </c>
      <c r="F47" s="206">
        <f t="shared" si="5"/>
        <v>0</v>
      </c>
      <c r="G47" s="206">
        <f t="shared" si="6"/>
        <v>0</v>
      </c>
      <c r="H47" s="207"/>
      <c r="I47" s="206">
        <f t="shared" si="7"/>
        <v>0</v>
      </c>
      <c r="J47" s="207"/>
      <c r="K47" s="208">
        <f t="shared" si="8"/>
        <v>0</v>
      </c>
      <c r="L47" s="209">
        <v>21</v>
      </c>
      <c r="M47" s="209">
        <f t="shared" si="9"/>
        <v>0</v>
      </c>
      <c r="N47" s="210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</row>
    <row r="48" spans="1:50" ht="13">
      <c r="A48" s="192" t="s">
        <v>1274</v>
      </c>
      <c r="B48" s="193" t="s">
        <v>1342</v>
      </c>
      <c r="C48" s="194" t="s">
        <v>1343</v>
      </c>
      <c r="D48" s="195"/>
      <c r="E48" s="212"/>
      <c r="F48" s="197"/>
      <c r="G48" s="197">
        <f>SUMIF(W49:W50,"&lt;&gt;NOR",G49:G50)</f>
        <v>0</v>
      </c>
      <c r="H48" s="197"/>
      <c r="I48" s="197">
        <f>SUM(I49:I50)</f>
        <v>0</v>
      </c>
      <c r="J48" s="197"/>
      <c r="K48" s="198">
        <f>SUM(K49:K50)</f>
        <v>0</v>
      </c>
      <c r="L48" s="199"/>
      <c r="M48" s="199">
        <f>SUM(M49:M50)</f>
        <v>0</v>
      </c>
      <c r="N48" s="200"/>
    </row>
    <row r="49" spans="1:50" outlineLevel="1">
      <c r="A49" s="201">
        <v>39</v>
      </c>
      <c r="B49" s="202" t="s">
        <v>1344</v>
      </c>
      <c r="C49" s="203" t="s">
        <v>1345</v>
      </c>
      <c r="D49" s="204" t="s">
        <v>336</v>
      </c>
      <c r="E49" s="205">
        <v>4.8</v>
      </c>
      <c r="F49" s="206">
        <f>H49+J49</f>
        <v>0</v>
      </c>
      <c r="G49" s="206">
        <f>ROUND(E49*F49,2)</f>
        <v>0</v>
      </c>
      <c r="H49" s="207"/>
      <c r="I49" s="206">
        <f>ROUND(E49*H49,2)</f>
        <v>0</v>
      </c>
      <c r="J49" s="207"/>
      <c r="K49" s="208">
        <f>ROUND(E49*J49,2)</f>
        <v>0</v>
      </c>
      <c r="L49" s="209">
        <v>21</v>
      </c>
      <c r="M49" s="209">
        <f>G49*(1+L49/100)</f>
        <v>0</v>
      </c>
      <c r="N49" s="210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</row>
    <row r="50" spans="1:50" outlineLevel="1">
      <c r="A50" s="201">
        <v>40</v>
      </c>
      <c r="B50" s="202" t="s">
        <v>1346</v>
      </c>
      <c r="C50" s="203" t="s">
        <v>1347</v>
      </c>
      <c r="D50" s="204" t="s">
        <v>336</v>
      </c>
      <c r="E50" s="205">
        <v>4.8</v>
      </c>
      <c r="F50" s="206">
        <f>H50+J50</f>
        <v>0</v>
      </c>
      <c r="G50" s="206">
        <f>ROUND(E50*F50,2)</f>
        <v>0</v>
      </c>
      <c r="H50" s="207"/>
      <c r="I50" s="206">
        <f>ROUND(E50*H50,2)</f>
        <v>0</v>
      </c>
      <c r="J50" s="207"/>
      <c r="K50" s="208">
        <f>ROUND(E50*J50,2)</f>
        <v>0</v>
      </c>
      <c r="L50" s="209">
        <v>21</v>
      </c>
      <c r="M50" s="209">
        <f>G50*(1+L50/100)</f>
        <v>0</v>
      </c>
      <c r="N50" s="210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</row>
    <row r="51" spans="1:50" ht="13">
      <c r="A51" s="192" t="s">
        <v>1274</v>
      </c>
      <c r="B51" s="193" t="s">
        <v>1348</v>
      </c>
      <c r="C51" s="194" t="s">
        <v>1349</v>
      </c>
      <c r="D51" s="195"/>
      <c r="E51" s="212"/>
      <c r="F51" s="197"/>
      <c r="G51" s="197">
        <f>SUMIF(W52:W58,"&lt;&gt;NOR",G52:G58)</f>
        <v>0</v>
      </c>
      <c r="H51" s="197"/>
      <c r="I51" s="197">
        <f>SUM(I52:I58)</f>
        <v>0</v>
      </c>
      <c r="J51" s="197"/>
      <c r="K51" s="198">
        <f>SUM(K52:K58)</f>
        <v>0</v>
      </c>
      <c r="L51" s="199"/>
      <c r="M51" s="199">
        <f>SUM(M52:M58)</f>
        <v>0</v>
      </c>
      <c r="N51" s="200"/>
      <c r="W51" t="s">
        <v>1277</v>
      </c>
    </row>
    <row r="52" spans="1:50" outlineLevel="1">
      <c r="A52" s="201">
        <v>41</v>
      </c>
      <c r="B52" s="202" t="s">
        <v>1350</v>
      </c>
      <c r="C52" s="203" t="s">
        <v>1351</v>
      </c>
      <c r="D52" s="204" t="s">
        <v>1352</v>
      </c>
      <c r="E52" s="205">
        <v>1</v>
      </c>
      <c r="F52" s="206">
        <f t="shared" ref="F52:F58" si="10">H52+J52</f>
        <v>0</v>
      </c>
      <c r="G52" s="206">
        <f t="shared" ref="G52:G58" si="11">ROUND(E52*F52,2)</f>
        <v>0</v>
      </c>
      <c r="H52" s="207"/>
      <c r="I52" s="206">
        <f t="shared" ref="I52:I58" si="12">ROUND(E52*H52,2)</f>
        <v>0</v>
      </c>
      <c r="J52" s="207"/>
      <c r="K52" s="208">
        <f t="shared" ref="K52:K58" si="13">ROUND(E52*J52,2)</f>
        <v>0</v>
      </c>
      <c r="L52" s="209">
        <v>21</v>
      </c>
      <c r="M52" s="209">
        <f t="shared" ref="M52:M58" si="14">G52*(1+L52/100)</f>
        <v>0</v>
      </c>
      <c r="N52" s="210"/>
      <c r="O52" s="211"/>
      <c r="P52" s="211"/>
      <c r="Q52" s="211"/>
      <c r="R52" s="211"/>
      <c r="S52" s="211"/>
      <c r="T52" s="211"/>
      <c r="U52" s="211"/>
      <c r="V52" s="211"/>
      <c r="W52" s="211" t="s">
        <v>1353</v>
      </c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</row>
    <row r="53" spans="1:50" outlineLevel="1">
      <c r="A53" s="201">
        <v>42</v>
      </c>
      <c r="B53" s="202" t="s">
        <v>1354</v>
      </c>
      <c r="C53" s="203" t="s">
        <v>373</v>
      </c>
      <c r="D53" s="204" t="s">
        <v>1352</v>
      </c>
      <c r="E53" s="205">
        <v>1</v>
      </c>
      <c r="F53" s="206">
        <f t="shared" si="10"/>
        <v>0</v>
      </c>
      <c r="G53" s="206">
        <f t="shared" si="11"/>
        <v>0</v>
      </c>
      <c r="H53" s="207"/>
      <c r="I53" s="206">
        <f t="shared" si="12"/>
        <v>0</v>
      </c>
      <c r="J53" s="207"/>
      <c r="K53" s="208">
        <f t="shared" si="13"/>
        <v>0</v>
      </c>
      <c r="L53" s="209">
        <v>21</v>
      </c>
      <c r="M53" s="209">
        <f t="shared" si="14"/>
        <v>0</v>
      </c>
      <c r="N53" s="210"/>
      <c r="O53" s="211"/>
      <c r="P53" s="211"/>
      <c r="Q53" s="211"/>
      <c r="R53" s="211"/>
      <c r="S53" s="211"/>
      <c r="T53" s="211"/>
      <c r="U53" s="211"/>
      <c r="V53" s="211"/>
      <c r="W53" s="211" t="s">
        <v>1353</v>
      </c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</row>
    <row r="54" spans="1:50" outlineLevel="1">
      <c r="A54" s="201">
        <v>43</v>
      </c>
      <c r="B54" s="202" t="s">
        <v>1355</v>
      </c>
      <c r="C54" s="203" t="s">
        <v>1356</v>
      </c>
      <c r="D54" s="204" t="s">
        <v>1352</v>
      </c>
      <c r="E54" s="205">
        <v>1</v>
      </c>
      <c r="F54" s="206">
        <f t="shared" si="10"/>
        <v>0</v>
      </c>
      <c r="G54" s="206">
        <f t="shared" si="11"/>
        <v>0</v>
      </c>
      <c r="H54" s="207"/>
      <c r="I54" s="206">
        <f t="shared" si="12"/>
        <v>0</v>
      </c>
      <c r="J54" s="207"/>
      <c r="K54" s="208">
        <f t="shared" si="13"/>
        <v>0</v>
      </c>
      <c r="L54" s="209">
        <v>21</v>
      </c>
      <c r="M54" s="209">
        <f t="shared" si="14"/>
        <v>0</v>
      </c>
      <c r="N54" s="210"/>
      <c r="O54" s="211"/>
      <c r="P54" s="211"/>
      <c r="Q54" s="211"/>
      <c r="R54" s="211"/>
      <c r="S54" s="211"/>
      <c r="T54" s="211"/>
      <c r="U54" s="211"/>
      <c r="V54" s="211"/>
      <c r="W54" s="211" t="s">
        <v>1353</v>
      </c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</row>
    <row r="55" spans="1:50" outlineLevel="1">
      <c r="A55" s="201">
        <v>44</v>
      </c>
      <c r="B55" s="202" t="s">
        <v>1357</v>
      </c>
      <c r="C55" s="203" t="s">
        <v>1358</v>
      </c>
      <c r="D55" s="204" t="s">
        <v>1359</v>
      </c>
      <c r="E55" s="205">
        <v>1</v>
      </c>
      <c r="F55" s="206">
        <f t="shared" si="10"/>
        <v>0</v>
      </c>
      <c r="G55" s="206">
        <f t="shared" si="11"/>
        <v>0</v>
      </c>
      <c r="H55" s="207"/>
      <c r="I55" s="206">
        <f t="shared" si="12"/>
        <v>0</v>
      </c>
      <c r="J55" s="207"/>
      <c r="K55" s="208">
        <f t="shared" si="13"/>
        <v>0</v>
      </c>
      <c r="L55" s="209">
        <v>21</v>
      </c>
      <c r="M55" s="209">
        <f t="shared" si="14"/>
        <v>0</v>
      </c>
      <c r="N55" s="210"/>
      <c r="O55" s="211"/>
      <c r="P55" s="211"/>
      <c r="Q55" s="211"/>
      <c r="R55" s="211"/>
      <c r="S55" s="211"/>
      <c r="T55" s="211"/>
      <c r="U55" s="211"/>
      <c r="V55" s="211"/>
      <c r="W55" s="211" t="s">
        <v>1360</v>
      </c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</row>
    <row r="56" spans="1:50" outlineLevel="1">
      <c r="A56" s="201">
        <v>45</v>
      </c>
      <c r="B56" s="202"/>
      <c r="C56" s="203" t="s">
        <v>1361</v>
      </c>
      <c r="D56" s="204" t="s">
        <v>376</v>
      </c>
      <c r="E56" s="205">
        <v>1</v>
      </c>
      <c r="F56" s="206">
        <f>H56+J56</f>
        <v>0</v>
      </c>
      <c r="G56" s="206">
        <f>ROUND(E56*F56,2)</f>
        <v>0</v>
      </c>
      <c r="H56" s="207"/>
      <c r="I56" s="206">
        <f t="shared" si="12"/>
        <v>0</v>
      </c>
      <c r="J56" s="207"/>
      <c r="K56" s="208">
        <f t="shared" si="13"/>
        <v>0</v>
      </c>
      <c r="L56" s="209">
        <v>21</v>
      </c>
      <c r="M56" s="209">
        <f t="shared" si="14"/>
        <v>0</v>
      </c>
      <c r="N56" s="210"/>
      <c r="O56" s="211"/>
      <c r="P56" s="211"/>
      <c r="Q56" s="211"/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</row>
    <row r="57" spans="1:50" outlineLevel="1">
      <c r="A57" s="201">
        <v>46</v>
      </c>
      <c r="B57" s="202"/>
      <c r="C57" s="203" t="s">
        <v>1362</v>
      </c>
      <c r="D57" s="204" t="s">
        <v>376</v>
      </c>
      <c r="E57" s="205">
        <v>1</v>
      </c>
      <c r="F57" s="206">
        <f t="shared" ref="F57" si="15">H57+J57</f>
        <v>0</v>
      </c>
      <c r="G57" s="206">
        <f t="shared" ref="G57" si="16">ROUND(E57*F57,2)</f>
        <v>0</v>
      </c>
      <c r="H57" s="207"/>
      <c r="I57" s="206">
        <f t="shared" si="12"/>
        <v>0</v>
      </c>
      <c r="J57" s="207"/>
      <c r="K57" s="208">
        <f t="shared" si="13"/>
        <v>0</v>
      </c>
      <c r="L57" s="209">
        <v>21</v>
      </c>
      <c r="M57" s="209">
        <f t="shared" si="14"/>
        <v>0</v>
      </c>
      <c r="N57" s="210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</row>
    <row r="58" spans="1:50" outlineLevel="1">
      <c r="A58" s="201">
        <v>47</v>
      </c>
      <c r="B58" s="202" t="s">
        <v>1363</v>
      </c>
      <c r="C58" s="203" t="s">
        <v>1364</v>
      </c>
      <c r="D58" s="204" t="s">
        <v>376</v>
      </c>
      <c r="E58" s="205">
        <v>1</v>
      </c>
      <c r="F58" s="206">
        <f t="shared" si="10"/>
        <v>0</v>
      </c>
      <c r="G58" s="206">
        <f t="shared" si="11"/>
        <v>0</v>
      </c>
      <c r="H58" s="207"/>
      <c r="I58" s="206">
        <f t="shared" si="12"/>
        <v>0</v>
      </c>
      <c r="J58" s="207"/>
      <c r="K58" s="208">
        <f t="shared" si="13"/>
        <v>0</v>
      </c>
      <c r="L58" s="209">
        <v>21</v>
      </c>
      <c r="M58" s="209">
        <f t="shared" si="14"/>
        <v>0</v>
      </c>
      <c r="N58" s="210"/>
      <c r="O58" s="211"/>
      <c r="P58" s="211"/>
      <c r="Q58" s="211"/>
      <c r="R58" s="211"/>
      <c r="S58" s="211"/>
      <c r="T58" s="211"/>
      <c r="U58" s="211"/>
      <c r="V58" s="211" t="s">
        <v>1353</v>
      </c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</row>
    <row r="59" spans="1:50" ht="13">
      <c r="A59" s="192" t="s">
        <v>1274</v>
      </c>
      <c r="B59" s="193" t="s">
        <v>1365</v>
      </c>
      <c r="C59" s="194" t="s">
        <v>397</v>
      </c>
      <c r="D59" s="195"/>
      <c r="E59" s="212"/>
      <c r="F59" s="197"/>
      <c r="G59" s="197">
        <f>SUMIF(W60:W66,"&lt;&gt;NOR",G60:G66)</f>
        <v>0</v>
      </c>
      <c r="H59" s="197"/>
      <c r="I59" s="197">
        <f>SUM(I60:I66)</f>
        <v>0</v>
      </c>
      <c r="J59" s="197"/>
      <c r="K59" s="198">
        <f>SUM(K60:K66)</f>
        <v>0</v>
      </c>
      <c r="L59" s="199"/>
      <c r="M59" s="199">
        <f>SUM(M60:M66)</f>
        <v>0</v>
      </c>
      <c r="N59" s="200"/>
      <c r="W59" t="s">
        <v>1277</v>
      </c>
    </row>
    <row r="60" spans="1:50" outlineLevel="1">
      <c r="A60" s="201">
        <v>48</v>
      </c>
      <c r="B60" s="202" t="s">
        <v>1366</v>
      </c>
      <c r="C60" s="203" t="s">
        <v>1367</v>
      </c>
      <c r="D60" s="204" t="s">
        <v>1352</v>
      </c>
      <c r="E60" s="205">
        <v>1</v>
      </c>
      <c r="F60" s="206">
        <f t="shared" ref="F60:F66" si="17">H60+J60</f>
        <v>0</v>
      </c>
      <c r="G60" s="206">
        <f t="shared" ref="G60:G66" si="18">ROUND(E60*F60,2)</f>
        <v>0</v>
      </c>
      <c r="H60" s="207"/>
      <c r="I60" s="206">
        <f t="shared" ref="I60:I66" si="19">ROUND(E60*H60,2)</f>
        <v>0</v>
      </c>
      <c r="J60" s="207"/>
      <c r="K60" s="208">
        <f t="shared" ref="K60:K66" si="20">ROUND(E60*J60,2)</f>
        <v>0</v>
      </c>
      <c r="L60" s="209">
        <v>21</v>
      </c>
      <c r="M60" s="209">
        <f t="shared" ref="M60:M66" si="21">G60*(1+L60/100)</f>
        <v>0</v>
      </c>
      <c r="N60" s="210"/>
      <c r="O60" s="211"/>
      <c r="P60" s="211"/>
      <c r="Q60" s="211"/>
      <c r="R60" s="211"/>
      <c r="S60" s="211"/>
      <c r="T60" s="211"/>
      <c r="U60" s="211"/>
      <c r="V60" s="211"/>
      <c r="W60" s="211" t="s">
        <v>1353</v>
      </c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</row>
    <row r="61" spans="1:50" outlineLevel="1">
      <c r="A61" s="201">
        <v>49</v>
      </c>
      <c r="B61" s="202" t="s">
        <v>1368</v>
      </c>
      <c r="C61" s="203" t="s">
        <v>1369</v>
      </c>
      <c r="D61" s="204" t="s">
        <v>1352</v>
      </c>
      <c r="E61" s="205">
        <v>1</v>
      </c>
      <c r="F61" s="206">
        <f t="shared" si="17"/>
        <v>0</v>
      </c>
      <c r="G61" s="206">
        <f t="shared" si="18"/>
        <v>0</v>
      </c>
      <c r="H61" s="207"/>
      <c r="I61" s="206">
        <f t="shared" si="19"/>
        <v>0</v>
      </c>
      <c r="J61" s="207"/>
      <c r="K61" s="208">
        <f t="shared" si="20"/>
        <v>0</v>
      </c>
      <c r="L61" s="209">
        <v>21</v>
      </c>
      <c r="M61" s="209">
        <f t="shared" si="21"/>
        <v>0</v>
      </c>
      <c r="N61" s="210"/>
      <c r="O61" s="211"/>
      <c r="P61" s="211"/>
      <c r="Q61" s="211"/>
      <c r="R61" s="211"/>
      <c r="S61" s="211"/>
      <c r="T61" s="211"/>
      <c r="U61" s="211"/>
      <c r="V61" s="211"/>
      <c r="W61" s="211" t="s">
        <v>1353</v>
      </c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</row>
    <row r="62" spans="1:50" outlineLevel="1">
      <c r="A62" s="201">
        <v>50</v>
      </c>
      <c r="B62" s="202"/>
      <c r="C62" s="203" t="s">
        <v>1370</v>
      </c>
      <c r="D62" s="204" t="s">
        <v>369</v>
      </c>
      <c r="E62" s="205">
        <v>4</v>
      </c>
      <c r="F62" s="206">
        <f t="shared" si="17"/>
        <v>0</v>
      </c>
      <c r="G62" s="206">
        <f t="shared" si="18"/>
        <v>0</v>
      </c>
      <c r="H62" s="207"/>
      <c r="I62" s="206">
        <f t="shared" si="19"/>
        <v>0</v>
      </c>
      <c r="J62" s="207"/>
      <c r="K62" s="208">
        <f t="shared" si="20"/>
        <v>0</v>
      </c>
      <c r="L62" s="209">
        <v>21</v>
      </c>
      <c r="M62" s="209">
        <f t="shared" si="21"/>
        <v>0</v>
      </c>
      <c r="N62" s="210"/>
      <c r="O62" s="211"/>
      <c r="P62" s="211"/>
      <c r="Q62" s="211"/>
      <c r="R62" s="211"/>
      <c r="S62" s="211"/>
      <c r="T62" s="211"/>
      <c r="U62" s="211"/>
      <c r="V62" s="211"/>
      <c r="W62" s="211" t="s">
        <v>1353</v>
      </c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</row>
    <row r="63" spans="1:50" outlineLevel="1">
      <c r="A63" s="201">
        <v>51</v>
      </c>
      <c r="B63" s="202" t="s">
        <v>1371</v>
      </c>
      <c r="C63" s="203" t="s">
        <v>1372</v>
      </c>
      <c r="D63" s="204" t="s">
        <v>369</v>
      </c>
      <c r="E63" s="205">
        <v>3</v>
      </c>
      <c r="F63" s="206">
        <f t="shared" si="17"/>
        <v>0</v>
      </c>
      <c r="G63" s="206">
        <f t="shared" si="18"/>
        <v>0</v>
      </c>
      <c r="H63" s="207"/>
      <c r="I63" s="206">
        <f t="shared" si="19"/>
        <v>0</v>
      </c>
      <c r="J63" s="207"/>
      <c r="K63" s="208">
        <f t="shared" si="20"/>
        <v>0</v>
      </c>
      <c r="L63" s="209">
        <v>21</v>
      </c>
      <c r="M63" s="209">
        <f t="shared" si="21"/>
        <v>0</v>
      </c>
      <c r="N63" s="210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</row>
    <row r="64" spans="1:50" outlineLevel="1">
      <c r="A64" s="201">
        <v>52</v>
      </c>
      <c r="B64" s="202"/>
      <c r="C64" s="203" t="s">
        <v>1373</v>
      </c>
      <c r="D64" s="204" t="s">
        <v>369</v>
      </c>
      <c r="E64" s="205">
        <v>3</v>
      </c>
      <c r="F64" s="206">
        <f t="shared" si="17"/>
        <v>0</v>
      </c>
      <c r="G64" s="206">
        <f t="shared" si="18"/>
        <v>0</v>
      </c>
      <c r="H64" s="207"/>
      <c r="I64" s="206">
        <f t="shared" si="19"/>
        <v>0</v>
      </c>
      <c r="J64" s="207"/>
      <c r="K64" s="208">
        <f t="shared" si="20"/>
        <v>0</v>
      </c>
      <c r="L64" s="209">
        <v>21</v>
      </c>
      <c r="M64" s="209">
        <f t="shared" si="21"/>
        <v>0</v>
      </c>
      <c r="N64" s="210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</row>
    <row r="65" spans="1:50" outlineLevel="1">
      <c r="A65" s="201">
        <v>53</v>
      </c>
      <c r="B65" s="202" t="s">
        <v>1374</v>
      </c>
      <c r="C65" s="203" t="s">
        <v>1375</v>
      </c>
      <c r="D65" s="204" t="s">
        <v>1352</v>
      </c>
      <c r="E65" s="205">
        <v>1</v>
      </c>
      <c r="F65" s="206">
        <f t="shared" si="17"/>
        <v>0</v>
      </c>
      <c r="G65" s="206">
        <f t="shared" si="18"/>
        <v>0</v>
      </c>
      <c r="H65" s="207"/>
      <c r="I65" s="206">
        <f t="shared" si="19"/>
        <v>0</v>
      </c>
      <c r="J65" s="207"/>
      <c r="K65" s="208">
        <f t="shared" si="20"/>
        <v>0</v>
      </c>
      <c r="L65" s="209">
        <v>21</v>
      </c>
      <c r="M65" s="209">
        <f t="shared" si="21"/>
        <v>0</v>
      </c>
      <c r="N65" s="210"/>
      <c r="O65" s="211"/>
      <c r="P65" s="211"/>
      <c r="Q65" s="211"/>
      <c r="R65" s="211"/>
      <c r="S65" s="211"/>
      <c r="T65" s="211"/>
      <c r="U65" s="211"/>
      <c r="V65" s="211"/>
      <c r="W65" s="211" t="s">
        <v>1353</v>
      </c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</row>
    <row r="66" spans="1:50" outlineLevel="1">
      <c r="A66" s="219">
        <v>54</v>
      </c>
      <c r="B66" s="214" t="s">
        <v>1376</v>
      </c>
      <c r="C66" s="215" t="s">
        <v>1377</v>
      </c>
      <c r="D66" s="216" t="s">
        <v>1352</v>
      </c>
      <c r="E66" s="220">
        <v>1</v>
      </c>
      <c r="F66" s="218">
        <f t="shared" si="17"/>
        <v>0</v>
      </c>
      <c r="G66" s="218">
        <f t="shared" si="18"/>
        <v>0</v>
      </c>
      <c r="H66" s="221"/>
      <c r="I66" s="218">
        <f t="shared" si="19"/>
        <v>0</v>
      </c>
      <c r="J66" s="221"/>
      <c r="K66" s="222">
        <f t="shared" si="20"/>
        <v>0</v>
      </c>
      <c r="L66" s="209">
        <v>21</v>
      </c>
      <c r="M66" s="209">
        <f t="shared" si="21"/>
        <v>0</v>
      </c>
      <c r="N66" s="210"/>
      <c r="O66" s="211"/>
      <c r="P66" s="211"/>
      <c r="Q66" s="211"/>
      <c r="R66" s="211"/>
      <c r="S66" s="211"/>
      <c r="T66" s="211"/>
      <c r="U66" s="211"/>
      <c r="V66" s="211"/>
      <c r="W66" s="211" t="s">
        <v>1353</v>
      </c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</row>
    <row r="67" spans="1:50">
      <c r="D67" s="180"/>
    </row>
    <row r="68" spans="1:50" ht="12">
      <c r="A68" s="276" t="s">
        <v>1268</v>
      </c>
      <c r="B68" s="277"/>
      <c r="C68" s="277"/>
      <c r="D68" s="277"/>
      <c r="E68" s="277"/>
      <c r="F68" s="278"/>
      <c r="G68" s="223">
        <f>G8+G38+G48+G51+G59</f>
        <v>0</v>
      </c>
      <c r="H68" s="224"/>
      <c r="I68" s="224"/>
      <c r="J68" s="224"/>
      <c r="K68" s="224"/>
    </row>
    <row r="69" spans="1:50" ht="12">
      <c r="A69" s="224"/>
      <c r="B69" s="225"/>
      <c r="C69" s="225"/>
      <c r="D69" s="226"/>
      <c r="E69" s="224"/>
      <c r="F69" s="224"/>
      <c r="G69" s="227"/>
      <c r="H69" s="224"/>
      <c r="I69" s="224"/>
      <c r="J69" s="224"/>
      <c r="K69" s="224"/>
    </row>
    <row r="70" spans="1:50" ht="12">
      <c r="A70" s="279" t="s">
        <v>1378</v>
      </c>
      <c r="B70" s="279"/>
      <c r="C70" s="280"/>
      <c r="D70" s="229"/>
      <c r="E70" s="228"/>
      <c r="F70" s="228"/>
      <c r="G70" s="228"/>
      <c r="H70" s="228"/>
      <c r="I70" s="228"/>
      <c r="J70" s="228"/>
      <c r="K70" s="228"/>
    </row>
    <row r="71" spans="1:50">
      <c r="A71" s="267" t="s">
        <v>1379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</row>
    <row r="72" spans="1:50">
      <c r="A72" s="268"/>
      <c r="B72" s="268"/>
      <c r="C72" s="268"/>
      <c r="D72" s="268"/>
      <c r="E72" s="268"/>
      <c r="F72" s="268"/>
      <c r="G72" s="268"/>
      <c r="H72" s="268"/>
      <c r="I72" s="268"/>
      <c r="J72" s="268"/>
      <c r="K72" s="268"/>
    </row>
    <row r="73" spans="1:50">
      <c r="A73" s="268"/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1:50">
      <c r="A74" s="268"/>
      <c r="B74" s="268"/>
      <c r="C74" s="268"/>
      <c r="D74" s="268"/>
      <c r="E74" s="268"/>
      <c r="F74" s="268"/>
      <c r="G74" s="268"/>
      <c r="H74" s="268"/>
      <c r="I74" s="268"/>
      <c r="J74" s="268"/>
      <c r="K74" s="268"/>
    </row>
    <row r="75" spans="1:50">
      <c r="A75" s="268"/>
      <c r="B75" s="268"/>
      <c r="C75" s="268"/>
      <c r="D75" s="268"/>
      <c r="E75" s="268"/>
      <c r="F75" s="268"/>
      <c r="G75" s="268"/>
      <c r="H75" s="268"/>
      <c r="I75" s="268"/>
      <c r="J75" s="268"/>
      <c r="K75" s="268"/>
    </row>
    <row r="76" spans="1:50">
      <c r="A76" s="268"/>
      <c r="B76" s="268"/>
      <c r="C76" s="268"/>
      <c r="D76" s="268"/>
      <c r="E76" s="268"/>
      <c r="F76" s="268"/>
      <c r="G76" s="268"/>
      <c r="H76" s="268"/>
      <c r="I76" s="268"/>
      <c r="J76" s="268"/>
      <c r="K76" s="268"/>
    </row>
    <row r="77" spans="1:50">
      <c r="A77" s="268"/>
      <c r="B77" s="268"/>
      <c r="C77" s="268"/>
      <c r="D77" s="268"/>
      <c r="E77" s="268"/>
      <c r="F77" s="268"/>
      <c r="G77" s="268"/>
      <c r="H77" s="268"/>
      <c r="I77" s="268"/>
      <c r="J77" s="268"/>
      <c r="K77" s="268"/>
    </row>
    <row r="78" spans="1:50">
      <c r="A78" s="268"/>
      <c r="B78" s="268"/>
      <c r="C78" s="268"/>
      <c r="D78" s="268"/>
      <c r="E78" s="268"/>
      <c r="F78" s="268"/>
      <c r="G78" s="268"/>
      <c r="H78" s="268"/>
      <c r="I78" s="268"/>
      <c r="J78" s="268"/>
      <c r="K78" s="268"/>
    </row>
    <row r="79" spans="1:50">
      <c r="A79" s="268"/>
      <c r="B79" s="268"/>
      <c r="C79" s="268"/>
      <c r="D79" s="268"/>
      <c r="E79" s="268"/>
      <c r="F79" s="268"/>
      <c r="G79" s="268"/>
      <c r="H79" s="268"/>
      <c r="I79" s="268"/>
      <c r="J79" s="268"/>
      <c r="K79" s="268"/>
    </row>
    <row r="80" spans="1:50">
      <c r="A80" s="268"/>
      <c r="B80" s="268"/>
      <c r="C80" s="268"/>
      <c r="D80" s="268"/>
      <c r="E80" s="268"/>
      <c r="F80" s="268"/>
      <c r="G80" s="268"/>
      <c r="H80" s="268"/>
      <c r="I80" s="268"/>
      <c r="J80" s="268"/>
      <c r="K80" s="268"/>
    </row>
    <row r="81" spans="1:11">
      <c r="A81" s="268"/>
      <c r="B81" s="268"/>
      <c r="C81" s="268"/>
      <c r="D81" s="268"/>
      <c r="E81" s="268"/>
      <c r="F81" s="268"/>
      <c r="G81" s="268"/>
      <c r="H81" s="268"/>
      <c r="I81" s="268"/>
      <c r="J81" s="268"/>
      <c r="K81" s="268"/>
    </row>
    <row r="82" spans="1:11">
      <c r="A82" s="268"/>
      <c r="B82" s="268"/>
      <c r="C82" s="268"/>
      <c r="D82" s="268"/>
      <c r="E82" s="268"/>
      <c r="F82" s="268"/>
      <c r="G82" s="268"/>
      <c r="H82" s="268"/>
      <c r="I82" s="268"/>
      <c r="J82" s="268"/>
      <c r="K82" s="268"/>
    </row>
    <row r="83" spans="1:11">
      <c r="D83" s="180"/>
    </row>
    <row r="84" spans="1:11">
      <c r="D84" s="180"/>
    </row>
    <row r="85" spans="1:11">
      <c r="D85" s="180"/>
    </row>
    <row r="86" spans="1:11">
      <c r="D86" s="180"/>
    </row>
    <row r="87" spans="1:11">
      <c r="D87" s="180"/>
    </row>
    <row r="88" spans="1:11">
      <c r="D88" s="180"/>
    </row>
    <row r="89" spans="1:11">
      <c r="D89" s="180"/>
    </row>
    <row r="90" spans="1:11">
      <c r="D90" s="180"/>
    </row>
    <row r="91" spans="1:11">
      <c r="D91" s="180"/>
    </row>
    <row r="92" spans="1:11">
      <c r="D92" s="180"/>
    </row>
    <row r="93" spans="1:11">
      <c r="D93" s="180"/>
    </row>
    <row r="94" spans="1:11">
      <c r="D94" s="180"/>
    </row>
    <row r="95" spans="1:11">
      <c r="D95" s="180"/>
    </row>
    <row r="96" spans="1:11">
      <c r="D96" s="180"/>
    </row>
    <row r="97" spans="4:4">
      <c r="D97" s="180"/>
    </row>
    <row r="98" spans="4:4">
      <c r="D98" s="180"/>
    </row>
    <row r="99" spans="4:4">
      <c r="D99" s="180"/>
    </row>
    <row r="100" spans="4:4">
      <c r="D100" s="180"/>
    </row>
    <row r="101" spans="4:4">
      <c r="D101" s="180"/>
    </row>
    <row r="102" spans="4:4">
      <c r="D102" s="180"/>
    </row>
    <row r="103" spans="4:4">
      <c r="D103" s="180"/>
    </row>
    <row r="104" spans="4:4">
      <c r="D104" s="180"/>
    </row>
    <row r="105" spans="4:4">
      <c r="D105" s="180"/>
    </row>
    <row r="106" spans="4:4">
      <c r="D106" s="180"/>
    </row>
    <row r="107" spans="4:4">
      <c r="D107" s="180"/>
    </row>
    <row r="108" spans="4:4">
      <c r="D108" s="180"/>
    </row>
    <row r="109" spans="4:4">
      <c r="D109" s="180"/>
    </row>
    <row r="110" spans="4:4">
      <c r="D110" s="180"/>
    </row>
    <row r="111" spans="4:4">
      <c r="D111" s="180"/>
    </row>
    <row r="112" spans="4:4">
      <c r="D112" s="180"/>
    </row>
    <row r="113" spans="4:4">
      <c r="D113" s="180"/>
    </row>
    <row r="114" spans="4:4">
      <c r="D114" s="180"/>
    </row>
    <row r="115" spans="4:4">
      <c r="D115" s="180"/>
    </row>
    <row r="116" spans="4:4">
      <c r="D116" s="180"/>
    </row>
    <row r="117" spans="4:4">
      <c r="D117" s="180"/>
    </row>
    <row r="118" spans="4:4">
      <c r="D118" s="180"/>
    </row>
    <row r="119" spans="4:4">
      <c r="D119" s="180"/>
    </row>
    <row r="120" spans="4:4">
      <c r="D120" s="180"/>
    </row>
    <row r="121" spans="4:4">
      <c r="D121" s="180"/>
    </row>
    <row r="122" spans="4:4">
      <c r="D122" s="180"/>
    </row>
    <row r="123" spans="4:4">
      <c r="D123" s="180"/>
    </row>
    <row r="124" spans="4:4">
      <c r="D124" s="180"/>
    </row>
    <row r="125" spans="4:4">
      <c r="D125" s="180"/>
    </row>
    <row r="126" spans="4:4">
      <c r="D126" s="180"/>
    </row>
    <row r="127" spans="4:4">
      <c r="D127" s="180"/>
    </row>
    <row r="128" spans="4:4">
      <c r="D128" s="180"/>
    </row>
    <row r="129" spans="4:4">
      <c r="D129" s="180"/>
    </row>
    <row r="130" spans="4:4">
      <c r="D130" s="180"/>
    </row>
    <row r="131" spans="4:4">
      <c r="D131" s="180"/>
    </row>
    <row r="132" spans="4:4">
      <c r="D132" s="180"/>
    </row>
    <row r="133" spans="4:4">
      <c r="D133" s="180"/>
    </row>
    <row r="134" spans="4:4">
      <c r="D134" s="180"/>
    </row>
    <row r="135" spans="4:4">
      <c r="D135" s="180"/>
    </row>
    <row r="136" spans="4:4">
      <c r="D136" s="180"/>
    </row>
    <row r="137" spans="4:4">
      <c r="D137" s="180"/>
    </row>
    <row r="138" spans="4:4">
      <c r="D138" s="180"/>
    </row>
    <row r="139" spans="4:4">
      <c r="D139" s="180"/>
    </row>
    <row r="140" spans="4:4">
      <c r="D140" s="180"/>
    </row>
    <row r="141" spans="4:4">
      <c r="D141" s="180"/>
    </row>
    <row r="142" spans="4:4">
      <c r="D142" s="180"/>
    </row>
    <row r="143" spans="4:4">
      <c r="D143" s="180"/>
    </row>
    <row r="144" spans="4:4">
      <c r="D144" s="180"/>
    </row>
    <row r="145" spans="4:4">
      <c r="D145" s="180"/>
    </row>
    <row r="146" spans="4:4">
      <c r="D146" s="180"/>
    </row>
    <row r="147" spans="4:4">
      <c r="D147" s="180"/>
    </row>
    <row r="148" spans="4:4">
      <c r="D148" s="180"/>
    </row>
    <row r="149" spans="4:4">
      <c r="D149" s="180"/>
    </row>
    <row r="150" spans="4:4">
      <c r="D150" s="180"/>
    </row>
    <row r="151" spans="4:4">
      <c r="D151" s="180"/>
    </row>
    <row r="152" spans="4:4">
      <c r="D152" s="180"/>
    </row>
    <row r="153" spans="4:4">
      <c r="D153" s="180"/>
    </row>
    <row r="154" spans="4:4">
      <c r="D154" s="180"/>
    </row>
    <row r="155" spans="4:4">
      <c r="D155" s="180"/>
    </row>
    <row r="156" spans="4:4">
      <c r="D156" s="180"/>
    </row>
    <row r="157" spans="4:4">
      <c r="D157" s="180"/>
    </row>
    <row r="158" spans="4:4">
      <c r="D158" s="180"/>
    </row>
    <row r="159" spans="4:4">
      <c r="D159" s="180"/>
    </row>
    <row r="160" spans="4:4">
      <c r="D160" s="180"/>
    </row>
    <row r="161" spans="4:4">
      <c r="D161" s="180"/>
    </row>
    <row r="162" spans="4:4">
      <c r="D162" s="180"/>
    </row>
    <row r="163" spans="4:4">
      <c r="D163" s="180"/>
    </row>
    <row r="164" spans="4:4">
      <c r="D164" s="180"/>
    </row>
    <row r="165" spans="4:4">
      <c r="D165" s="180"/>
    </row>
    <row r="166" spans="4:4">
      <c r="D166" s="180"/>
    </row>
    <row r="167" spans="4:4">
      <c r="D167" s="180"/>
    </row>
    <row r="168" spans="4:4">
      <c r="D168" s="180"/>
    </row>
    <row r="169" spans="4:4">
      <c r="D169" s="180"/>
    </row>
    <row r="170" spans="4:4">
      <c r="D170" s="180"/>
    </row>
    <row r="171" spans="4:4">
      <c r="D171" s="180"/>
    </row>
    <row r="172" spans="4:4">
      <c r="D172" s="180"/>
    </row>
    <row r="173" spans="4:4">
      <c r="D173" s="180"/>
    </row>
    <row r="174" spans="4:4">
      <c r="D174" s="180"/>
    </row>
    <row r="175" spans="4:4">
      <c r="D175" s="180"/>
    </row>
    <row r="176" spans="4:4">
      <c r="D176" s="180"/>
    </row>
    <row r="177" spans="4:4">
      <c r="D177" s="180"/>
    </row>
    <row r="178" spans="4:4">
      <c r="D178" s="180"/>
    </row>
    <row r="179" spans="4:4">
      <c r="D179" s="180"/>
    </row>
    <row r="180" spans="4:4">
      <c r="D180" s="180"/>
    </row>
    <row r="181" spans="4:4">
      <c r="D181" s="180"/>
    </row>
    <row r="182" spans="4:4">
      <c r="D182" s="180"/>
    </row>
    <row r="183" spans="4:4">
      <c r="D183" s="180"/>
    </row>
    <row r="184" spans="4:4">
      <c r="D184" s="180"/>
    </row>
    <row r="185" spans="4:4">
      <c r="D185" s="180"/>
    </row>
    <row r="186" spans="4:4">
      <c r="D186" s="180"/>
    </row>
    <row r="187" spans="4:4">
      <c r="D187" s="180"/>
    </row>
    <row r="188" spans="4:4">
      <c r="D188" s="180"/>
    </row>
    <row r="189" spans="4:4">
      <c r="D189" s="180"/>
    </row>
    <row r="190" spans="4:4">
      <c r="D190" s="180"/>
    </row>
    <row r="191" spans="4:4">
      <c r="D191" s="180"/>
    </row>
    <row r="192" spans="4:4">
      <c r="D192" s="180"/>
    </row>
    <row r="193" spans="4:4">
      <c r="D193" s="180"/>
    </row>
    <row r="194" spans="4:4">
      <c r="D194" s="180"/>
    </row>
    <row r="195" spans="4:4">
      <c r="D195" s="180"/>
    </row>
    <row r="196" spans="4:4">
      <c r="D196" s="180"/>
    </row>
    <row r="197" spans="4:4">
      <c r="D197" s="180"/>
    </row>
    <row r="198" spans="4:4">
      <c r="D198" s="180"/>
    </row>
    <row r="199" spans="4:4">
      <c r="D199" s="180"/>
    </row>
    <row r="200" spans="4:4">
      <c r="D200" s="180"/>
    </row>
    <row r="201" spans="4:4">
      <c r="D201" s="180"/>
    </row>
    <row r="202" spans="4:4">
      <c r="D202" s="180"/>
    </row>
    <row r="203" spans="4:4">
      <c r="D203" s="180"/>
    </row>
    <row r="204" spans="4:4">
      <c r="D204" s="180"/>
    </row>
    <row r="205" spans="4:4">
      <c r="D205" s="180"/>
    </row>
    <row r="206" spans="4:4">
      <c r="D206" s="180"/>
    </row>
    <row r="207" spans="4:4">
      <c r="D207" s="180"/>
    </row>
    <row r="208" spans="4:4">
      <c r="D208" s="180"/>
    </row>
    <row r="209" spans="4:4">
      <c r="D209" s="180"/>
    </row>
    <row r="210" spans="4:4">
      <c r="D210" s="180"/>
    </row>
    <row r="211" spans="4:4">
      <c r="D211" s="180"/>
    </row>
    <row r="212" spans="4:4">
      <c r="D212" s="180"/>
    </row>
    <row r="213" spans="4:4">
      <c r="D213" s="180"/>
    </row>
    <row r="214" spans="4:4">
      <c r="D214" s="180"/>
    </row>
    <row r="215" spans="4:4">
      <c r="D215" s="180"/>
    </row>
    <row r="216" spans="4:4">
      <c r="D216" s="180"/>
    </row>
    <row r="217" spans="4:4">
      <c r="D217" s="180"/>
    </row>
    <row r="218" spans="4:4">
      <c r="D218" s="180"/>
    </row>
    <row r="219" spans="4:4">
      <c r="D219" s="180"/>
    </row>
    <row r="220" spans="4:4">
      <c r="D220" s="180"/>
    </row>
    <row r="221" spans="4:4">
      <c r="D221" s="180"/>
    </row>
    <row r="222" spans="4:4">
      <c r="D222" s="180"/>
    </row>
    <row r="223" spans="4:4">
      <c r="D223" s="180"/>
    </row>
    <row r="224" spans="4:4">
      <c r="D224" s="180"/>
    </row>
    <row r="225" spans="4:4">
      <c r="D225" s="180"/>
    </row>
    <row r="226" spans="4:4">
      <c r="D226" s="180"/>
    </row>
    <row r="227" spans="4:4">
      <c r="D227" s="180"/>
    </row>
    <row r="228" spans="4:4">
      <c r="D228" s="180"/>
    </row>
    <row r="229" spans="4:4">
      <c r="D229" s="180"/>
    </row>
    <row r="230" spans="4:4">
      <c r="D230" s="180"/>
    </row>
    <row r="231" spans="4:4">
      <c r="D231" s="180"/>
    </row>
    <row r="232" spans="4:4">
      <c r="D232" s="180"/>
    </row>
    <row r="233" spans="4:4">
      <c r="D233" s="180"/>
    </row>
    <row r="234" spans="4:4">
      <c r="D234" s="180"/>
    </row>
    <row r="235" spans="4:4">
      <c r="D235" s="180"/>
    </row>
    <row r="236" spans="4:4">
      <c r="D236" s="180"/>
    </row>
    <row r="237" spans="4:4">
      <c r="D237" s="180"/>
    </row>
    <row r="238" spans="4:4">
      <c r="D238" s="180"/>
    </row>
    <row r="239" spans="4:4">
      <c r="D239" s="180"/>
    </row>
    <row r="240" spans="4:4">
      <c r="D240" s="180"/>
    </row>
    <row r="241" spans="4:4">
      <c r="D241" s="180"/>
    </row>
    <row r="242" spans="4:4">
      <c r="D242" s="180"/>
    </row>
    <row r="243" spans="4:4">
      <c r="D243" s="180"/>
    </row>
    <row r="244" spans="4:4">
      <c r="D244" s="180"/>
    </row>
    <row r="245" spans="4:4">
      <c r="D245" s="180"/>
    </row>
    <row r="246" spans="4:4">
      <c r="D246" s="180"/>
    </row>
    <row r="247" spans="4:4">
      <c r="D247" s="180"/>
    </row>
    <row r="248" spans="4:4">
      <c r="D248" s="180"/>
    </row>
    <row r="249" spans="4:4">
      <c r="D249" s="180"/>
    </row>
    <row r="250" spans="4:4">
      <c r="D250" s="180"/>
    </row>
    <row r="251" spans="4:4">
      <c r="D251" s="180"/>
    </row>
    <row r="252" spans="4:4">
      <c r="D252" s="180"/>
    </row>
    <row r="253" spans="4:4">
      <c r="D253" s="180"/>
    </row>
    <row r="254" spans="4:4">
      <c r="D254" s="180"/>
    </row>
    <row r="255" spans="4:4">
      <c r="D255" s="180"/>
    </row>
    <row r="256" spans="4:4">
      <c r="D256" s="180"/>
    </row>
    <row r="257" spans="4:4">
      <c r="D257" s="180"/>
    </row>
    <row r="258" spans="4:4">
      <c r="D258" s="180"/>
    </row>
    <row r="259" spans="4:4">
      <c r="D259" s="180"/>
    </row>
    <row r="260" spans="4:4">
      <c r="D260" s="180"/>
    </row>
    <row r="261" spans="4:4">
      <c r="D261" s="180"/>
    </row>
    <row r="262" spans="4:4">
      <c r="D262" s="180"/>
    </row>
    <row r="263" spans="4:4">
      <c r="D263" s="180"/>
    </row>
    <row r="264" spans="4:4">
      <c r="D264" s="180"/>
    </row>
    <row r="265" spans="4:4">
      <c r="D265" s="180"/>
    </row>
    <row r="266" spans="4:4">
      <c r="D266" s="180"/>
    </row>
    <row r="267" spans="4:4">
      <c r="D267" s="180"/>
    </row>
    <row r="268" spans="4:4">
      <c r="D268" s="180"/>
    </row>
    <row r="269" spans="4:4">
      <c r="D269" s="180"/>
    </row>
    <row r="270" spans="4:4">
      <c r="D270" s="180"/>
    </row>
    <row r="271" spans="4:4">
      <c r="D271" s="180"/>
    </row>
    <row r="272" spans="4:4">
      <c r="D272" s="180"/>
    </row>
    <row r="273" spans="4:4">
      <c r="D273" s="180"/>
    </row>
    <row r="274" spans="4:4">
      <c r="D274" s="180"/>
    </row>
    <row r="275" spans="4:4">
      <c r="D275" s="180"/>
    </row>
    <row r="276" spans="4:4">
      <c r="D276" s="180"/>
    </row>
    <row r="277" spans="4:4">
      <c r="D277" s="180"/>
    </row>
    <row r="278" spans="4:4">
      <c r="D278" s="180"/>
    </row>
    <row r="279" spans="4:4">
      <c r="D279" s="180"/>
    </row>
    <row r="280" spans="4:4">
      <c r="D280" s="180"/>
    </row>
    <row r="281" spans="4:4">
      <c r="D281" s="180"/>
    </row>
    <row r="282" spans="4:4">
      <c r="D282" s="180"/>
    </row>
    <row r="283" spans="4:4">
      <c r="D283" s="180"/>
    </row>
    <row r="284" spans="4:4">
      <c r="D284" s="180"/>
    </row>
    <row r="285" spans="4:4">
      <c r="D285" s="180"/>
    </row>
    <row r="286" spans="4:4">
      <c r="D286" s="180"/>
    </row>
    <row r="287" spans="4:4">
      <c r="D287" s="180"/>
    </row>
    <row r="288" spans="4:4">
      <c r="D288" s="180"/>
    </row>
    <row r="289" spans="4:4">
      <c r="D289" s="180"/>
    </row>
    <row r="290" spans="4:4">
      <c r="D290" s="180"/>
    </row>
    <row r="291" spans="4:4">
      <c r="D291" s="180"/>
    </row>
    <row r="292" spans="4:4">
      <c r="D292" s="180"/>
    </row>
    <row r="293" spans="4:4">
      <c r="D293" s="180"/>
    </row>
    <row r="294" spans="4:4">
      <c r="D294" s="180"/>
    </row>
    <row r="295" spans="4:4">
      <c r="D295" s="180"/>
    </row>
    <row r="296" spans="4:4">
      <c r="D296" s="180"/>
    </row>
    <row r="297" spans="4:4">
      <c r="D297" s="180"/>
    </row>
    <row r="298" spans="4:4">
      <c r="D298" s="180"/>
    </row>
    <row r="299" spans="4:4">
      <c r="D299" s="180"/>
    </row>
    <row r="300" spans="4:4">
      <c r="D300" s="180"/>
    </row>
    <row r="301" spans="4:4">
      <c r="D301" s="180"/>
    </row>
    <row r="302" spans="4:4">
      <c r="D302" s="180"/>
    </row>
    <row r="303" spans="4:4">
      <c r="D303" s="180"/>
    </row>
    <row r="304" spans="4:4">
      <c r="D304" s="180"/>
    </row>
    <row r="305" spans="4:4">
      <c r="D305" s="180"/>
    </row>
    <row r="306" spans="4:4">
      <c r="D306" s="180"/>
    </row>
    <row r="307" spans="4:4">
      <c r="D307" s="180"/>
    </row>
    <row r="308" spans="4:4">
      <c r="D308" s="180"/>
    </row>
    <row r="309" spans="4:4">
      <c r="D309" s="180"/>
    </row>
    <row r="310" spans="4:4">
      <c r="D310" s="180"/>
    </row>
    <row r="311" spans="4:4">
      <c r="D311" s="180"/>
    </row>
    <row r="312" spans="4:4">
      <c r="D312" s="180"/>
    </row>
    <row r="313" spans="4:4">
      <c r="D313" s="180"/>
    </row>
    <row r="314" spans="4:4">
      <c r="D314" s="180"/>
    </row>
    <row r="315" spans="4:4">
      <c r="D315" s="180"/>
    </row>
    <row r="316" spans="4:4">
      <c r="D316" s="180"/>
    </row>
    <row r="317" spans="4:4">
      <c r="D317" s="180"/>
    </row>
    <row r="318" spans="4:4">
      <c r="D318" s="180"/>
    </row>
    <row r="319" spans="4:4">
      <c r="D319" s="180"/>
    </row>
    <row r="320" spans="4:4">
      <c r="D320" s="180"/>
    </row>
    <row r="321" spans="4:4">
      <c r="D321" s="180"/>
    </row>
    <row r="322" spans="4:4">
      <c r="D322" s="180"/>
    </row>
    <row r="323" spans="4:4">
      <c r="D323" s="180"/>
    </row>
    <row r="324" spans="4:4">
      <c r="D324" s="180"/>
    </row>
    <row r="325" spans="4:4">
      <c r="D325" s="180"/>
    </row>
    <row r="326" spans="4:4">
      <c r="D326" s="180"/>
    </row>
    <row r="327" spans="4:4">
      <c r="D327" s="180"/>
    </row>
    <row r="328" spans="4:4">
      <c r="D328" s="180"/>
    </row>
    <row r="329" spans="4:4">
      <c r="D329" s="180"/>
    </row>
    <row r="330" spans="4:4">
      <c r="D330" s="180"/>
    </row>
    <row r="331" spans="4:4">
      <c r="D331" s="180"/>
    </row>
    <row r="332" spans="4:4">
      <c r="D332" s="180"/>
    </row>
    <row r="333" spans="4:4">
      <c r="D333" s="180"/>
    </row>
    <row r="334" spans="4:4">
      <c r="D334" s="180"/>
    </row>
    <row r="335" spans="4:4">
      <c r="D335" s="180"/>
    </row>
    <row r="336" spans="4:4">
      <c r="D336" s="180"/>
    </row>
    <row r="337" spans="4:4">
      <c r="D337" s="180"/>
    </row>
    <row r="338" spans="4:4">
      <c r="D338" s="180"/>
    </row>
    <row r="339" spans="4:4">
      <c r="D339" s="180"/>
    </row>
    <row r="340" spans="4:4">
      <c r="D340" s="180"/>
    </row>
    <row r="341" spans="4:4">
      <c r="D341" s="180"/>
    </row>
    <row r="342" spans="4:4">
      <c r="D342" s="180"/>
    </row>
    <row r="343" spans="4:4">
      <c r="D343" s="180"/>
    </row>
    <row r="344" spans="4:4">
      <c r="D344" s="180"/>
    </row>
    <row r="345" spans="4:4">
      <c r="D345" s="180"/>
    </row>
    <row r="346" spans="4:4">
      <c r="D346" s="180"/>
    </row>
    <row r="347" spans="4:4">
      <c r="D347" s="180"/>
    </row>
    <row r="348" spans="4:4">
      <c r="D348" s="180"/>
    </row>
    <row r="349" spans="4:4">
      <c r="D349" s="180"/>
    </row>
    <row r="350" spans="4:4">
      <c r="D350" s="180"/>
    </row>
    <row r="351" spans="4:4">
      <c r="D351" s="180"/>
    </row>
    <row r="352" spans="4:4">
      <c r="D352" s="180"/>
    </row>
    <row r="353" spans="4:4">
      <c r="D353" s="180"/>
    </row>
    <row r="354" spans="4:4">
      <c r="D354" s="180"/>
    </row>
    <row r="355" spans="4:4">
      <c r="D355" s="180"/>
    </row>
    <row r="356" spans="4:4">
      <c r="D356" s="180"/>
    </row>
    <row r="357" spans="4:4">
      <c r="D357" s="180"/>
    </row>
    <row r="358" spans="4:4">
      <c r="D358" s="180"/>
    </row>
    <row r="359" spans="4:4">
      <c r="D359" s="180"/>
    </row>
    <row r="360" spans="4:4">
      <c r="D360" s="180"/>
    </row>
    <row r="361" spans="4:4">
      <c r="D361" s="180"/>
    </row>
    <row r="362" spans="4:4">
      <c r="D362" s="180"/>
    </row>
    <row r="363" spans="4:4">
      <c r="D363" s="180"/>
    </row>
    <row r="364" spans="4:4">
      <c r="D364" s="180"/>
    </row>
    <row r="365" spans="4:4">
      <c r="D365" s="180"/>
    </row>
    <row r="366" spans="4:4">
      <c r="D366" s="180"/>
    </row>
    <row r="367" spans="4:4">
      <c r="D367" s="180"/>
    </row>
    <row r="368" spans="4:4">
      <c r="D368" s="180"/>
    </row>
    <row r="369" spans="4:4">
      <c r="D369" s="180"/>
    </row>
    <row r="370" spans="4:4">
      <c r="D370" s="180"/>
    </row>
    <row r="371" spans="4:4">
      <c r="D371" s="180"/>
    </row>
    <row r="372" spans="4:4">
      <c r="D372" s="180"/>
    </row>
    <row r="373" spans="4:4">
      <c r="D373" s="180"/>
    </row>
    <row r="374" spans="4:4">
      <c r="D374" s="180"/>
    </row>
    <row r="375" spans="4:4">
      <c r="D375" s="180"/>
    </row>
    <row r="376" spans="4:4">
      <c r="D376" s="180"/>
    </row>
    <row r="377" spans="4:4">
      <c r="D377" s="180"/>
    </row>
    <row r="378" spans="4:4">
      <c r="D378" s="180"/>
    </row>
    <row r="379" spans="4:4">
      <c r="D379" s="180"/>
    </row>
    <row r="380" spans="4:4">
      <c r="D380" s="180"/>
    </row>
    <row r="381" spans="4:4">
      <c r="D381" s="180"/>
    </row>
    <row r="382" spans="4:4">
      <c r="D382" s="180"/>
    </row>
    <row r="383" spans="4:4">
      <c r="D383" s="180"/>
    </row>
    <row r="384" spans="4:4">
      <c r="D384" s="180"/>
    </row>
    <row r="385" spans="4:4">
      <c r="D385" s="180"/>
    </row>
    <row r="386" spans="4:4">
      <c r="D386" s="180"/>
    </row>
    <row r="387" spans="4:4">
      <c r="D387" s="180"/>
    </row>
    <row r="388" spans="4:4">
      <c r="D388" s="180"/>
    </row>
    <row r="389" spans="4:4">
      <c r="D389" s="180"/>
    </row>
    <row r="390" spans="4:4">
      <c r="D390" s="180"/>
    </row>
    <row r="391" spans="4:4">
      <c r="D391" s="180"/>
    </row>
    <row r="392" spans="4:4">
      <c r="D392" s="180"/>
    </row>
    <row r="393" spans="4:4">
      <c r="D393" s="180"/>
    </row>
    <row r="394" spans="4:4">
      <c r="D394" s="180"/>
    </row>
    <row r="395" spans="4:4">
      <c r="D395" s="180"/>
    </row>
    <row r="396" spans="4:4">
      <c r="D396" s="180"/>
    </row>
    <row r="397" spans="4:4">
      <c r="D397" s="180"/>
    </row>
    <row r="398" spans="4:4">
      <c r="D398" s="180"/>
    </row>
    <row r="399" spans="4:4">
      <c r="D399" s="180"/>
    </row>
    <row r="400" spans="4:4">
      <c r="D400" s="180"/>
    </row>
    <row r="401" spans="4:4">
      <c r="D401" s="180"/>
    </row>
    <row r="402" spans="4:4">
      <c r="D402" s="180"/>
    </row>
    <row r="403" spans="4:4">
      <c r="D403" s="180"/>
    </row>
    <row r="404" spans="4:4">
      <c r="D404" s="180"/>
    </row>
    <row r="405" spans="4:4">
      <c r="D405" s="180"/>
    </row>
    <row r="406" spans="4:4">
      <c r="D406" s="180"/>
    </row>
    <row r="407" spans="4:4">
      <c r="D407" s="180"/>
    </row>
    <row r="408" spans="4:4">
      <c r="D408" s="180"/>
    </row>
    <row r="409" spans="4:4">
      <c r="D409" s="180"/>
    </row>
    <row r="410" spans="4:4">
      <c r="D410" s="180"/>
    </row>
    <row r="411" spans="4:4">
      <c r="D411" s="180"/>
    </row>
    <row r="412" spans="4:4">
      <c r="D412" s="180"/>
    </row>
    <row r="413" spans="4:4">
      <c r="D413" s="180"/>
    </row>
    <row r="414" spans="4:4">
      <c r="D414" s="180"/>
    </row>
    <row r="415" spans="4:4">
      <c r="D415" s="180"/>
    </row>
    <row r="416" spans="4:4">
      <c r="D416" s="180"/>
    </row>
    <row r="417" spans="4:4">
      <c r="D417" s="180"/>
    </row>
    <row r="418" spans="4:4">
      <c r="D418" s="180"/>
    </row>
    <row r="419" spans="4:4">
      <c r="D419" s="180"/>
    </row>
    <row r="420" spans="4:4">
      <c r="D420" s="180"/>
    </row>
    <row r="421" spans="4:4">
      <c r="D421" s="180"/>
    </row>
    <row r="422" spans="4:4">
      <c r="D422" s="180"/>
    </row>
    <row r="423" spans="4:4">
      <c r="D423" s="180"/>
    </row>
    <row r="424" spans="4:4">
      <c r="D424" s="180"/>
    </row>
    <row r="425" spans="4:4">
      <c r="D425" s="180"/>
    </row>
    <row r="426" spans="4:4">
      <c r="D426" s="180"/>
    </row>
    <row r="427" spans="4:4">
      <c r="D427" s="180"/>
    </row>
    <row r="428" spans="4:4">
      <c r="D428" s="180"/>
    </row>
    <row r="429" spans="4:4">
      <c r="D429" s="180"/>
    </row>
    <row r="430" spans="4:4">
      <c r="D430" s="180"/>
    </row>
    <row r="431" spans="4:4">
      <c r="D431" s="180"/>
    </row>
    <row r="432" spans="4:4">
      <c r="D432" s="180"/>
    </row>
    <row r="433" spans="4:4">
      <c r="D433" s="180"/>
    </row>
    <row r="434" spans="4:4">
      <c r="D434" s="180"/>
    </row>
    <row r="435" spans="4:4">
      <c r="D435" s="180"/>
    </row>
    <row r="436" spans="4:4">
      <c r="D436" s="180"/>
    </row>
    <row r="437" spans="4:4">
      <c r="D437" s="180"/>
    </row>
    <row r="438" spans="4:4">
      <c r="D438" s="180"/>
    </row>
    <row r="439" spans="4:4">
      <c r="D439" s="180"/>
    </row>
    <row r="440" spans="4:4">
      <c r="D440" s="180"/>
    </row>
    <row r="441" spans="4:4">
      <c r="D441" s="180"/>
    </row>
    <row r="442" spans="4:4">
      <c r="D442" s="180"/>
    </row>
    <row r="443" spans="4:4">
      <c r="D443" s="180"/>
    </row>
    <row r="444" spans="4:4">
      <c r="D444" s="180"/>
    </row>
    <row r="445" spans="4:4">
      <c r="D445" s="180"/>
    </row>
    <row r="446" spans="4:4">
      <c r="D446" s="180"/>
    </row>
    <row r="447" spans="4:4">
      <c r="D447" s="180"/>
    </row>
    <row r="448" spans="4:4">
      <c r="D448" s="180"/>
    </row>
    <row r="449" spans="4:4">
      <c r="D449" s="180"/>
    </row>
    <row r="450" spans="4:4">
      <c r="D450" s="180"/>
    </row>
    <row r="451" spans="4:4">
      <c r="D451" s="180"/>
    </row>
    <row r="452" spans="4:4">
      <c r="D452" s="180"/>
    </row>
    <row r="453" spans="4:4">
      <c r="D453" s="180"/>
    </row>
    <row r="454" spans="4:4">
      <c r="D454" s="180"/>
    </row>
    <row r="455" spans="4:4">
      <c r="D455" s="180"/>
    </row>
    <row r="456" spans="4:4">
      <c r="D456" s="180"/>
    </row>
    <row r="457" spans="4:4">
      <c r="D457" s="180"/>
    </row>
    <row r="458" spans="4:4">
      <c r="D458" s="180"/>
    </row>
    <row r="459" spans="4:4">
      <c r="D459" s="180"/>
    </row>
    <row r="460" spans="4:4">
      <c r="D460" s="180"/>
    </row>
    <row r="461" spans="4:4">
      <c r="D461" s="180"/>
    </row>
    <row r="462" spans="4:4">
      <c r="D462" s="180"/>
    </row>
    <row r="463" spans="4:4">
      <c r="D463" s="180"/>
    </row>
    <row r="464" spans="4:4">
      <c r="D464" s="180"/>
    </row>
    <row r="465" spans="4:4">
      <c r="D465" s="180"/>
    </row>
    <row r="466" spans="4:4">
      <c r="D466" s="180"/>
    </row>
    <row r="467" spans="4:4">
      <c r="D467" s="180"/>
    </row>
    <row r="468" spans="4:4">
      <c r="D468" s="180"/>
    </row>
    <row r="469" spans="4:4">
      <c r="D469" s="180"/>
    </row>
    <row r="470" spans="4:4">
      <c r="D470" s="180"/>
    </row>
    <row r="471" spans="4:4">
      <c r="D471" s="180"/>
    </row>
    <row r="472" spans="4:4">
      <c r="D472" s="180"/>
    </row>
    <row r="473" spans="4:4">
      <c r="D473" s="180"/>
    </row>
    <row r="474" spans="4:4">
      <c r="D474" s="180"/>
    </row>
    <row r="475" spans="4:4">
      <c r="D475" s="180"/>
    </row>
    <row r="476" spans="4:4">
      <c r="D476" s="180"/>
    </row>
    <row r="477" spans="4:4">
      <c r="D477" s="180"/>
    </row>
    <row r="478" spans="4:4">
      <c r="D478" s="180"/>
    </row>
    <row r="479" spans="4:4">
      <c r="D479" s="180"/>
    </row>
    <row r="480" spans="4:4">
      <c r="D480" s="180"/>
    </row>
    <row r="481" spans="4:4">
      <c r="D481" s="180"/>
    </row>
    <row r="482" spans="4:4">
      <c r="D482" s="180"/>
    </row>
    <row r="483" spans="4:4">
      <c r="D483" s="180"/>
    </row>
    <row r="484" spans="4:4">
      <c r="D484" s="180"/>
    </row>
    <row r="485" spans="4:4">
      <c r="D485" s="180"/>
    </row>
    <row r="486" spans="4:4">
      <c r="D486" s="180"/>
    </row>
    <row r="487" spans="4:4">
      <c r="D487" s="180"/>
    </row>
    <row r="488" spans="4:4">
      <c r="D488" s="180"/>
    </row>
    <row r="489" spans="4:4">
      <c r="D489" s="180"/>
    </row>
    <row r="490" spans="4:4">
      <c r="D490" s="180"/>
    </row>
    <row r="491" spans="4:4">
      <c r="D491" s="180"/>
    </row>
    <row r="492" spans="4:4">
      <c r="D492" s="180"/>
    </row>
    <row r="493" spans="4:4">
      <c r="D493" s="180"/>
    </row>
    <row r="494" spans="4:4">
      <c r="D494" s="180"/>
    </row>
    <row r="495" spans="4:4">
      <c r="D495" s="180"/>
    </row>
    <row r="496" spans="4:4">
      <c r="D496" s="180"/>
    </row>
    <row r="497" spans="4:4">
      <c r="D497" s="180"/>
    </row>
    <row r="498" spans="4:4">
      <c r="D498" s="180"/>
    </row>
    <row r="499" spans="4:4">
      <c r="D499" s="180"/>
    </row>
    <row r="500" spans="4:4">
      <c r="D500" s="180"/>
    </row>
    <row r="501" spans="4:4">
      <c r="D501" s="180"/>
    </row>
    <row r="502" spans="4:4">
      <c r="D502" s="180"/>
    </row>
    <row r="503" spans="4:4">
      <c r="D503" s="180"/>
    </row>
    <row r="504" spans="4:4">
      <c r="D504" s="180"/>
    </row>
    <row r="505" spans="4:4">
      <c r="D505" s="180"/>
    </row>
    <row r="506" spans="4:4">
      <c r="D506" s="180"/>
    </row>
    <row r="507" spans="4:4">
      <c r="D507" s="180"/>
    </row>
    <row r="508" spans="4:4">
      <c r="D508" s="180"/>
    </row>
    <row r="509" spans="4:4">
      <c r="D509" s="180"/>
    </row>
    <row r="510" spans="4:4">
      <c r="D510" s="180"/>
    </row>
    <row r="511" spans="4:4">
      <c r="D511" s="180"/>
    </row>
    <row r="512" spans="4:4">
      <c r="D512" s="180"/>
    </row>
    <row r="513" spans="4:4">
      <c r="D513" s="180"/>
    </row>
    <row r="514" spans="4:4">
      <c r="D514" s="180"/>
    </row>
    <row r="515" spans="4:4">
      <c r="D515" s="180"/>
    </row>
    <row r="516" spans="4:4">
      <c r="D516" s="180"/>
    </row>
    <row r="517" spans="4:4">
      <c r="D517" s="180"/>
    </row>
    <row r="518" spans="4:4">
      <c r="D518" s="180"/>
    </row>
    <row r="519" spans="4:4">
      <c r="D519" s="180"/>
    </row>
    <row r="520" spans="4:4">
      <c r="D520" s="180"/>
    </row>
    <row r="521" spans="4:4">
      <c r="D521" s="180"/>
    </row>
    <row r="522" spans="4:4">
      <c r="D522" s="180"/>
    </row>
    <row r="523" spans="4:4">
      <c r="D523" s="180"/>
    </row>
    <row r="524" spans="4:4">
      <c r="D524" s="180"/>
    </row>
    <row r="525" spans="4:4">
      <c r="D525" s="180"/>
    </row>
    <row r="526" spans="4:4">
      <c r="D526" s="180"/>
    </row>
    <row r="527" spans="4:4">
      <c r="D527" s="180"/>
    </row>
    <row r="528" spans="4:4">
      <c r="D528" s="180"/>
    </row>
    <row r="529" spans="4:4">
      <c r="D529" s="180"/>
    </row>
    <row r="530" spans="4:4">
      <c r="D530" s="180"/>
    </row>
    <row r="531" spans="4:4">
      <c r="D531" s="180"/>
    </row>
    <row r="532" spans="4:4">
      <c r="D532" s="180"/>
    </row>
    <row r="533" spans="4:4">
      <c r="D533" s="180"/>
    </row>
    <row r="534" spans="4:4">
      <c r="D534" s="180"/>
    </row>
    <row r="535" spans="4:4">
      <c r="D535" s="180"/>
    </row>
    <row r="536" spans="4:4">
      <c r="D536" s="180"/>
    </row>
    <row r="537" spans="4:4">
      <c r="D537" s="180"/>
    </row>
    <row r="538" spans="4:4">
      <c r="D538" s="180"/>
    </row>
    <row r="539" spans="4:4">
      <c r="D539" s="180"/>
    </row>
    <row r="540" spans="4:4">
      <c r="D540" s="180"/>
    </row>
    <row r="541" spans="4:4">
      <c r="D541" s="180"/>
    </row>
    <row r="542" spans="4:4">
      <c r="D542" s="180"/>
    </row>
    <row r="543" spans="4:4">
      <c r="D543" s="180"/>
    </row>
    <row r="544" spans="4:4">
      <c r="D544" s="180"/>
    </row>
    <row r="545" spans="4:4">
      <c r="D545" s="180"/>
    </row>
    <row r="546" spans="4:4">
      <c r="D546" s="180"/>
    </row>
    <row r="547" spans="4:4">
      <c r="D547" s="180"/>
    </row>
    <row r="548" spans="4:4">
      <c r="D548" s="180"/>
    </row>
    <row r="549" spans="4:4">
      <c r="D549" s="180"/>
    </row>
    <row r="550" spans="4:4">
      <c r="D550" s="180"/>
    </row>
    <row r="551" spans="4:4">
      <c r="D551" s="180"/>
    </row>
    <row r="552" spans="4:4">
      <c r="D552" s="180"/>
    </row>
    <row r="553" spans="4:4">
      <c r="D553" s="180"/>
    </row>
    <row r="554" spans="4:4">
      <c r="D554" s="180"/>
    </row>
    <row r="555" spans="4:4">
      <c r="D555" s="180"/>
    </row>
    <row r="556" spans="4:4">
      <c r="D556" s="180"/>
    </row>
    <row r="557" spans="4:4">
      <c r="D557" s="180"/>
    </row>
    <row r="558" spans="4:4">
      <c r="D558" s="180"/>
    </row>
    <row r="559" spans="4:4">
      <c r="D559" s="180"/>
    </row>
    <row r="560" spans="4:4">
      <c r="D560" s="180"/>
    </row>
    <row r="561" spans="4:4">
      <c r="D561" s="180"/>
    </row>
    <row r="562" spans="4:4">
      <c r="D562" s="180"/>
    </row>
    <row r="563" spans="4:4">
      <c r="D563" s="180"/>
    </row>
    <row r="564" spans="4:4">
      <c r="D564" s="180"/>
    </row>
    <row r="565" spans="4:4">
      <c r="D565" s="180"/>
    </row>
    <row r="566" spans="4:4">
      <c r="D566" s="180"/>
    </row>
    <row r="567" spans="4:4">
      <c r="D567" s="180"/>
    </row>
    <row r="568" spans="4:4">
      <c r="D568" s="180"/>
    </row>
    <row r="569" spans="4:4">
      <c r="D569" s="180"/>
    </row>
    <row r="570" spans="4:4">
      <c r="D570" s="180"/>
    </row>
    <row r="571" spans="4:4">
      <c r="D571" s="180"/>
    </row>
    <row r="572" spans="4:4">
      <c r="D572" s="180"/>
    </row>
    <row r="573" spans="4:4">
      <c r="D573" s="180"/>
    </row>
    <row r="574" spans="4:4">
      <c r="D574" s="180"/>
    </row>
    <row r="575" spans="4:4">
      <c r="D575" s="180"/>
    </row>
    <row r="576" spans="4:4">
      <c r="D576" s="180"/>
    </row>
    <row r="577" spans="4:4">
      <c r="D577" s="180"/>
    </row>
    <row r="578" spans="4:4">
      <c r="D578" s="180"/>
    </row>
    <row r="579" spans="4:4">
      <c r="D579" s="180"/>
    </row>
    <row r="580" spans="4:4">
      <c r="D580" s="180"/>
    </row>
    <row r="581" spans="4:4">
      <c r="D581" s="180"/>
    </row>
    <row r="582" spans="4:4">
      <c r="D582" s="180"/>
    </row>
    <row r="583" spans="4:4">
      <c r="D583" s="180"/>
    </row>
    <row r="584" spans="4:4">
      <c r="D584" s="180"/>
    </row>
    <row r="585" spans="4:4">
      <c r="D585" s="180"/>
    </row>
    <row r="586" spans="4:4">
      <c r="D586" s="180"/>
    </row>
    <row r="587" spans="4:4">
      <c r="D587" s="180"/>
    </row>
    <row r="588" spans="4:4">
      <c r="D588" s="180"/>
    </row>
    <row r="589" spans="4:4">
      <c r="D589" s="180"/>
    </row>
    <row r="590" spans="4:4">
      <c r="D590" s="180"/>
    </row>
    <row r="591" spans="4:4">
      <c r="D591" s="180"/>
    </row>
    <row r="592" spans="4:4">
      <c r="D592" s="180"/>
    </row>
    <row r="593" spans="4:4">
      <c r="D593" s="180"/>
    </row>
    <row r="594" spans="4:4">
      <c r="D594" s="180"/>
    </row>
    <row r="595" spans="4:4">
      <c r="D595" s="180"/>
    </row>
    <row r="596" spans="4:4">
      <c r="D596" s="180"/>
    </row>
    <row r="597" spans="4:4">
      <c r="D597" s="180"/>
    </row>
    <row r="598" spans="4:4">
      <c r="D598" s="180"/>
    </row>
    <row r="599" spans="4:4">
      <c r="D599" s="180"/>
    </row>
    <row r="600" spans="4:4">
      <c r="D600" s="180"/>
    </row>
    <row r="601" spans="4:4">
      <c r="D601" s="180"/>
    </row>
    <row r="602" spans="4:4">
      <c r="D602" s="180"/>
    </row>
    <row r="603" spans="4:4">
      <c r="D603" s="180"/>
    </row>
    <row r="604" spans="4:4">
      <c r="D604" s="180"/>
    </row>
    <row r="605" spans="4:4">
      <c r="D605" s="180"/>
    </row>
    <row r="606" spans="4:4">
      <c r="D606" s="180"/>
    </row>
    <row r="607" spans="4:4">
      <c r="D607" s="180"/>
    </row>
    <row r="608" spans="4:4">
      <c r="D608" s="180"/>
    </row>
    <row r="609" spans="4:4">
      <c r="D609" s="180"/>
    </row>
    <row r="610" spans="4:4">
      <c r="D610" s="180"/>
    </row>
    <row r="611" spans="4:4">
      <c r="D611" s="180"/>
    </row>
    <row r="612" spans="4:4">
      <c r="D612" s="180"/>
    </row>
    <row r="613" spans="4:4">
      <c r="D613" s="180"/>
    </row>
    <row r="614" spans="4:4">
      <c r="D614" s="180"/>
    </row>
    <row r="615" spans="4:4">
      <c r="D615" s="180"/>
    </row>
    <row r="616" spans="4:4">
      <c r="D616" s="180"/>
    </row>
    <row r="617" spans="4:4">
      <c r="D617" s="180"/>
    </row>
    <row r="618" spans="4:4">
      <c r="D618" s="180"/>
    </row>
    <row r="619" spans="4:4">
      <c r="D619" s="180"/>
    </row>
    <row r="620" spans="4:4">
      <c r="D620" s="180"/>
    </row>
    <row r="621" spans="4:4">
      <c r="D621" s="180"/>
    </row>
    <row r="622" spans="4:4">
      <c r="D622" s="180"/>
    </row>
    <row r="623" spans="4:4">
      <c r="D623" s="180"/>
    </row>
    <row r="624" spans="4:4">
      <c r="D624" s="180"/>
    </row>
    <row r="625" spans="4:4">
      <c r="D625" s="180"/>
    </row>
    <row r="626" spans="4:4">
      <c r="D626" s="180"/>
    </row>
    <row r="627" spans="4:4">
      <c r="D627" s="180"/>
    </row>
    <row r="628" spans="4:4">
      <c r="D628" s="180"/>
    </row>
    <row r="629" spans="4:4">
      <c r="D629" s="180"/>
    </row>
    <row r="630" spans="4:4">
      <c r="D630" s="180"/>
    </row>
    <row r="631" spans="4:4">
      <c r="D631" s="180"/>
    </row>
    <row r="632" spans="4:4">
      <c r="D632" s="180"/>
    </row>
    <row r="633" spans="4:4">
      <c r="D633" s="180"/>
    </row>
    <row r="634" spans="4:4">
      <c r="D634" s="180"/>
    </row>
    <row r="635" spans="4:4">
      <c r="D635" s="180"/>
    </row>
    <row r="636" spans="4:4">
      <c r="D636" s="180"/>
    </row>
    <row r="637" spans="4:4">
      <c r="D637" s="180"/>
    </row>
    <row r="638" spans="4:4">
      <c r="D638" s="180"/>
    </row>
    <row r="639" spans="4:4">
      <c r="D639" s="180"/>
    </row>
    <row r="640" spans="4:4">
      <c r="D640" s="180"/>
    </row>
    <row r="641" spans="4:4">
      <c r="D641" s="180"/>
    </row>
    <row r="642" spans="4:4">
      <c r="D642" s="180"/>
    </row>
    <row r="643" spans="4:4">
      <c r="D643" s="180"/>
    </row>
    <row r="644" spans="4:4">
      <c r="D644" s="180"/>
    </row>
    <row r="645" spans="4:4">
      <c r="D645" s="180"/>
    </row>
    <row r="646" spans="4:4">
      <c r="D646" s="180"/>
    </row>
    <row r="647" spans="4:4">
      <c r="D647" s="180"/>
    </row>
    <row r="648" spans="4:4">
      <c r="D648" s="180"/>
    </row>
    <row r="649" spans="4:4">
      <c r="D649" s="180"/>
    </row>
    <row r="650" spans="4:4">
      <c r="D650" s="180"/>
    </row>
    <row r="651" spans="4:4">
      <c r="D651" s="180"/>
    </row>
    <row r="652" spans="4:4">
      <c r="D652" s="180"/>
    </row>
    <row r="653" spans="4:4">
      <c r="D653" s="180"/>
    </row>
    <row r="654" spans="4:4">
      <c r="D654" s="180"/>
    </row>
    <row r="655" spans="4:4">
      <c r="D655" s="180"/>
    </row>
    <row r="656" spans="4:4">
      <c r="D656" s="180"/>
    </row>
    <row r="657" spans="4:4">
      <c r="D657" s="180"/>
    </row>
    <row r="658" spans="4:4">
      <c r="D658" s="180"/>
    </row>
    <row r="659" spans="4:4">
      <c r="D659" s="180"/>
    </row>
    <row r="660" spans="4:4">
      <c r="D660" s="180"/>
    </row>
    <row r="661" spans="4:4">
      <c r="D661" s="180"/>
    </row>
    <row r="662" spans="4:4">
      <c r="D662" s="180"/>
    </row>
    <row r="663" spans="4:4">
      <c r="D663" s="180"/>
    </row>
    <row r="664" spans="4:4">
      <c r="D664" s="180"/>
    </row>
    <row r="665" spans="4:4">
      <c r="D665" s="180"/>
    </row>
    <row r="666" spans="4:4">
      <c r="D666" s="180"/>
    </row>
    <row r="667" spans="4:4">
      <c r="D667" s="180"/>
    </row>
    <row r="668" spans="4:4">
      <c r="D668" s="180"/>
    </row>
    <row r="669" spans="4:4">
      <c r="D669" s="180"/>
    </row>
    <row r="670" spans="4:4">
      <c r="D670" s="180"/>
    </row>
    <row r="671" spans="4:4">
      <c r="D671" s="180"/>
    </row>
    <row r="672" spans="4:4">
      <c r="D672" s="180"/>
    </row>
    <row r="673" spans="4:4">
      <c r="D673" s="180"/>
    </row>
    <row r="674" spans="4:4">
      <c r="D674" s="180"/>
    </row>
    <row r="675" spans="4:4">
      <c r="D675" s="180"/>
    </row>
    <row r="676" spans="4:4">
      <c r="D676" s="180"/>
    </row>
    <row r="677" spans="4:4">
      <c r="D677" s="180"/>
    </row>
    <row r="678" spans="4:4">
      <c r="D678" s="180"/>
    </row>
    <row r="679" spans="4:4">
      <c r="D679" s="180"/>
    </row>
    <row r="680" spans="4:4">
      <c r="D680" s="180"/>
    </row>
    <row r="681" spans="4:4">
      <c r="D681" s="180"/>
    </row>
    <row r="682" spans="4:4">
      <c r="D682" s="180"/>
    </row>
    <row r="683" spans="4:4">
      <c r="D683" s="180"/>
    </row>
    <row r="684" spans="4:4">
      <c r="D684" s="180"/>
    </row>
    <row r="685" spans="4:4">
      <c r="D685" s="180"/>
    </row>
    <row r="686" spans="4:4">
      <c r="D686" s="180"/>
    </row>
    <row r="687" spans="4:4">
      <c r="D687" s="180"/>
    </row>
    <row r="688" spans="4:4">
      <c r="D688" s="180"/>
    </row>
    <row r="689" spans="4:4">
      <c r="D689" s="180"/>
    </row>
    <row r="690" spans="4:4">
      <c r="D690" s="180"/>
    </row>
    <row r="691" spans="4:4">
      <c r="D691" s="180"/>
    </row>
    <row r="692" spans="4:4">
      <c r="D692" s="180"/>
    </row>
    <row r="693" spans="4:4">
      <c r="D693" s="180"/>
    </row>
    <row r="694" spans="4:4">
      <c r="D694" s="180"/>
    </row>
    <row r="695" spans="4:4">
      <c r="D695" s="180"/>
    </row>
    <row r="696" spans="4:4">
      <c r="D696" s="180"/>
    </row>
    <row r="697" spans="4:4">
      <c r="D697" s="180"/>
    </row>
    <row r="698" spans="4:4">
      <c r="D698" s="180"/>
    </row>
    <row r="699" spans="4:4">
      <c r="D699" s="180"/>
    </row>
    <row r="700" spans="4:4">
      <c r="D700" s="180"/>
    </row>
    <row r="701" spans="4:4">
      <c r="D701" s="180"/>
    </row>
    <row r="702" spans="4:4">
      <c r="D702" s="180"/>
    </row>
    <row r="703" spans="4:4">
      <c r="D703" s="180"/>
    </row>
    <row r="704" spans="4:4">
      <c r="D704" s="180"/>
    </row>
    <row r="705" spans="4:4">
      <c r="D705" s="180"/>
    </row>
    <row r="706" spans="4:4">
      <c r="D706" s="180"/>
    </row>
    <row r="707" spans="4:4">
      <c r="D707" s="180"/>
    </row>
    <row r="708" spans="4:4">
      <c r="D708" s="180"/>
    </row>
    <row r="709" spans="4:4">
      <c r="D709" s="180"/>
    </row>
    <row r="710" spans="4:4">
      <c r="D710" s="180"/>
    </row>
    <row r="711" spans="4:4">
      <c r="D711" s="180"/>
    </row>
    <row r="712" spans="4:4">
      <c r="D712" s="180"/>
    </row>
    <row r="713" spans="4:4">
      <c r="D713" s="180"/>
    </row>
    <row r="714" spans="4:4">
      <c r="D714" s="180"/>
    </row>
    <row r="715" spans="4:4">
      <c r="D715" s="180"/>
    </row>
    <row r="716" spans="4:4">
      <c r="D716" s="180"/>
    </row>
    <row r="717" spans="4:4">
      <c r="D717" s="180"/>
    </row>
    <row r="718" spans="4:4">
      <c r="D718" s="180"/>
    </row>
    <row r="719" spans="4:4">
      <c r="D719" s="180"/>
    </row>
    <row r="720" spans="4:4">
      <c r="D720" s="180"/>
    </row>
    <row r="721" spans="4:4">
      <c r="D721" s="180"/>
    </row>
    <row r="722" spans="4:4">
      <c r="D722" s="180"/>
    </row>
    <row r="723" spans="4:4">
      <c r="D723" s="180"/>
    </row>
    <row r="724" spans="4:4">
      <c r="D724" s="180"/>
    </row>
    <row r="725" spans="4:4">
      <c r="D725" s="180"/>
    </row>
    <row r="726" spans="4:4">
      <c r="D726" s="180"/>
    </row>
    <row r="727" spans="4:4">
      <c r="D727" s="180"/>
    </row>
    <row r="728" spans="4:4">
      <c r="D728" s="180"/>
    </row>
    <row r="729" spans="4:4">
      <c r="D729" s="180"/>
    </row>
    <row r="730" spans="4:4">
      <c r="D730" s="180"/>
    </row>
    <row r="731" spans="4:4">
      <c r="D731" s="180"/>
    </row>
    <row r="732" spans="4:4">
      <c r="D732" s="180"/>
    </row>
    <row r="733" spans="4:4">
      <c r="D733" s="180"/>
    </row>
    <row r="734" spans="4:4">
      <c r="D734" s="180"/>
    </row>
    <row r="735" spans="4:4">
      <c r="D735" s="180"/>
    </row>
    <row r="736" spans="4:4">
      <c r="D736" s="180"/>
    </row>
    <row r="737" spans="4:4">
      <c r="D737" s="180"/>
    </row>
    <row r="738" spans="4:4">
      <c r="D738" s="180"/>
    </row>
    <row r="739" spans="4:4">
      <c r="D739" s="180"/>
    </row>
    <row r="740" spans="4:4">
      <c r="D740" s="180"/>
    </row>
    <row r="741" spans="4:4">
      <c r="D741" s="180"/>
    </row>
    <row r="742" spans="4:4">
      <c r="D742" s="180"/>
    </row>
    <row r="743" spans="4:4">
      <c r="D743" s="180"/>
    </row>
    <row r="744" spans="4:4">
      <c r="D744" s="180"/>
    </row>
    <row r="745" spans="4:4">
      <c r="D745" s="180"/>
    </row>
    <row r="746" spans="4:4">
      <c r="D746" s="180"/>
    </row>
    <row r="747" spans="4:4">
      <c r="D747" s="180"/>
    </row>
    <row r="748" spans="4:4">
      <c r="D748" s="180"/>
    </row>
    <row r="749" spans="4:4">
      <c r="D749" s="180"/>
    </row>
    <row r="750" spans="4:4">
      <c r="D750" s="180"/>
    </row>
    <row r="751" spans="4:4">
      <c r="D751" s="180"/>
    </row>
    <row r="752" spans="4:4">
      <c r="D752" s="180"/>
    </row>
    <row r="753" spans="4:4">
      <c r="D753" s="180"/>
    </row>
    <row r="754" spans="4:4">
      <c r="D754" s="180"/>
    </row>
    <row r="755" spans="4:4">
      <c r="D755" s="180"/>
    </row>
    <row r="756" spans="4:4">
      <c r="D756" s="180"/>
    </row>
    <row r="757" spans="4:4">
      <c r="D757" s="180"/>
    </row>
    <row r="758" spans="4:4">
      <c r="D758" s="180"/>
    </row>
    <row r="759" spans="4:4">
      <c r="D759" s="180"/>
    </row>
    <row r="760" spans="4:4">
      <c r="D760" s="180"/>
    </row>
    <row r="761" spans="4:4">
      <c r="D761" s="180"/>
    </row>
    <row r="762" spans="4:4">
      <c r="D762" s="180"/>
    </row>
    <row r="763" spans="4:4">
      <c r="D763" s="180"/>
    </row>
    <row r="764" spans="4:4">
      <c r="D764" s="180"/>
    </row>
    <row r="765" spans="4:4">
      <c r="D765" s="180"/>
    </row>
    <row r="766" spans="4:4">
      <c r="D766" s="180"/>
    </row>
    <row r="767" spans="4:4">
      <c r="D767" s="180"/>
    </row>
    <row r="768" spans="4:4">
      <c r="D768" s="180"/>
    </row>
    <row r="769" spans="4:4">
      <c r="D769" s="180"/>
    </row>
    <row r="770" spans="4:4">
      <c r="D770" s="180"/>
    </row>
    <row r="771" spans="4:4">
      <c r="D771" s="180"/>
    </row>
    <row r="772" spans="4:4">
      <c r="D772" s="180"/>
    </row>
    <row r="773" spans="4:4">
      <c r="D773" s="180"/>
    </row>
    <row r="774" spans="4:4">
      <c r="D774" s="180"/>
    </row>
    <row r="775" spans="4:4">
      <c r="D775" s="180"/>
    </row>
    <row r="776" spans="4:4">
      <c r="D776" s="180"/>
    </row>
    <row r="777" spans="4:4">
      <c r="D777" s="180"/>
    </row>
    <row r="778" spans="4:4">
      <c r="D778" s="180"/>
    </row>
    <row r="779" spans="4:4">
      <c r="D779" s="180"/>
    </row>
    <row r="780" spans="4:4">
      <c r="D780" s="180"/>
    </row>
    <row r="781" spans="4:4">
      <c r="D781" s="180"/>
    </row>
    <row r="782" spans="4:4">
      <c r="D782" s="180"/>
    </row>
    <row r="783" spans="4:4">
      <c r="D783" s="180"/>
    </row>
    <row r="784" spans="4:4">
      <c r="D784" s="180"/>
    </row>
    <row r="785" spans="4:4">
      <c r="D785" s="180"/>
    </row>
    <row r="786" spans="4:4">
      <c r="D786" s="180"/>
    </row>
    <row r="787" spans="4:4">
      <c r="D787" s="180"/>
    </row>
    <row r="788" spans="4:4">
      <c r="D788" s="180"/>
    </row>
    <row r="789" spans="4:4">
      <c r="D789" s="180"/>
    </row>
    <row r="790" spans="4:4">
      <c r="D790" s="180"/>
    </row>
    <row r="791" spans="4:4">
      <c r="D791" s="180"/>
    </row>
    <row r="792" spans="4:4">
      <c r="D792" s="180"/>
    </row>
    <row r="793" spans="4:4">
      <c r="D793" s="180"/>
    </row>
    <row r="794" spans="4:4">
      <c r="D794" s="180"/>
    </row>
    <row r="795" spans="4:4">
      <c r="D795" s="180"/>
    </row>
    <row r="796" spans="4:4">
      <c r="D796" s="180"/>
    </row>
    <row r="797" spans="4:4">
      <c r="D797" s="180"/>
    </row>
    <row r="798" spans="4:4">
      <c r="D798" s="180"/>
    </row>
    <row r="799" spans="4:4">
      <c r="D799" s="180"/>
    </row>
    <row r="800" spans="4:4">
      <c r="D800" s="180"/>
    </row>
    <row r="801" spans="4:4">
      <c r="D801" s="180"/>
    </row>
    <row r="802" spans="4:4">
      <c r="D802" s="180"/>
    </row>
    <row r="803" spans="4:4">
      <c r="D803" s="180"/>
    </row>
    <row r="804" spans="4:4">
      <c r="D804" s="180"/>
    </row>
    <row r="805" spans="4:4">
      <c r="D805" s="180"/>
    </row>
    <row r="806" spans="4:4">
      <c r="D806" s="180"/>
    </row>
    <row r="807" spans="4:4">
      <c r="D807" s="180"/>
    </row>
    <row r="808" spans="4:4">
      <c r="D808" s="180"/>
    </row>
    <row r="809" spans="4:4">
      <c r="D809" s="180"/>
    </row>
    <row r="810" spans="4:4">
      <c r="D810" s="180"/>
    </row>
    <row r="811" spans="4:4">
      <c r="D811" s="180"/>
    </row>
    <row r="812" spans="4:4">
      <c r="D812" s="180"/>
    </row>
    <row r="813" spans="4:4">
      <c r="D813" s="180"/>
    </row>
    <row r="814" spans="4:4">
      <c r="D814" s="180"/>
    </row>
    <row r="815" spans="4:4">
      <c r="D815" s="180"/>
    </row>
    <row r="816" spans="4:4">
      <c r="D816" s="180"/>
    </row>
    <row r="817" spans="4:4">
      <c r="D817" s="180"/>
    </row>
    <row r="818" spans="4:4">
      <c r="D818" s="180"/>
    </row>
    <row r="819" spans="4:4">
      <c r="D819" s="180"/>
    </row>
    <row r="820" spans="4:4">
      <c r="D820" s="180"/>
    </row>
    <row r="821" spans="4:4">
      <c r="D821" s="180"/>
    </row>
    <row r="822" spans="4:4">
      <c r="D822" s="180"/>
    </row>
    <row r="823" spans="4:4">
      <c r="D823" s="180"/>
    </row>
    <row r="824" spans="4:4">
      <c r="D824" s="180"/>
    </row>
    <row r="825" spans="4:4">
      <c r="D825" s="180"/>
    </row>
    <row r="826" spans="4:4">
      <c r="D826" s="180"/>
    </row>
    <row r="827" spans="4:4">
      <c r="D827" s="180"/>
    </row>
    <row r="828" spans="4:4">
      <c r="D828" s="180"/>
    </row>
    <row r="829" spans="4:4">
      <c r="D829" s="180"/>
    </row>
    <row r="830" spans="4:4">
      <c r="D830" s="180"/>
    </row>
    <row r="831" spans="4:4">
      <c r="D831" s="180"/>
    </row>
    <row r="832" spans="4:4">
      <c r="D832" s="180"/>
    </row>
    <row r="833" spans="4:4">
      <c r="D833" s="180"/>
    </row>
    <row r="834" spans="4:4">
      <c r="D834" s="180"/>
    </row>
    <row r="835" spans="4:4">
      <c r="D835" s="180"/>
    </row>
    <row r="836" spans="4:4">
      <c r="D836" s="180"/>
    </row>
    <row r="837" spans="4:4">
      <c r="D837" s="180"/>
    </row>
    <row r="838" spans="4:4">
      <c r="D838" s="180"/>
    </row>
    <row r="839" spans="4:4">
      <c r="D839" s="180"/>
    </row>
    <row r="840" spans="4:4">
      <c r="D840" s="180"/>
    </row>
    <row r="841" spans="4:4">
      <c r="D841" s="180"/>
    </row>
    <row r="842" spans="4:4">
      <c r="D842" s="180"/>
    </row>
    <row r="843" spans="4:4">
      <c r="D843" s="180"/>
    </row>
    <row r="844" spans="4:4">
      <c r="D844" s="180"/>
    </row>
    <row r="845" spans="4:4">
      <c r="D845" s="180"/>
    </row>
    <row r="846" spans="4:4">
      <c r="D846" s="180"/>
    </row>
    <row r="847" spans="4:4">
      <c r="D847" s="180"/>
    </row>
    <row r="848" spans="4:4">
      <c r="D848" s="180"/>
    </row>
    <row r="849" spans="4:4">
      <c r="D849" s="180"/>
    </row>
    <row r="850" spans="4:4">
      <c r="D850" s="180"/>
    </row>
    <row r="851" spans="4:4">
      <c r="D851" s="180"/>
    </row>
    <row r="852" spans="4:4">
      <c r="D852" s="180"/>
    </row>
    <row r="853" spans="4:4">
      <c r="D853" s="180"/>
    </row>
    <row r="854" spans="4:4">
      <c r="D854" s="180"/>
    </row>
    <row r="855" spans="4:4">
      <c r="D855" s="180"/>
    </row>
    <row r="856" spans="4:4">
      <c r="D856" s="180"/>
    </row>
    <row r="857" spans="4:4">
      <c r="D857" s="180"/>
    </row>
    <row r="858" spans="4:4">
      <c r="D858" s="180"/>
    </row>
    <row r="859" spans="4:4">
      <c r="D859" s="180"/>
    </row>
    <row r="860" spans="4:4">
      <c r="D860" s="180"/>
    </row>
    <row r="861" spans="4:4">
      <c r="D861" s="180"/>
    </row>
    <row r="862" spans="4:4">
      <c r="D862" s="180"/>
    </row>
    <row r="863" spans="4:4">
      <c r="D863" s="180"/>
    </row>
    <row r="864" spans="4:4">
      <c r="D864" s="180"/>
    </row>
    <row r="865" spans="4:4">
      <c r="D865" s="180"/>
    </row>
    <row r="866" spans="4:4">
      <c r="D866" s="180"/>
    </row>
    <row r="867" spans="4:4">
      <c r="D867" s="180"/>
    </row>
    <row r="868" spans="4:4">
      <c r="D868" s="180"/>
    </row>
    <row r="869" spans="4:4">
      <c r="D869" s="180"/>
    </row>
    <row r="870" spans="4:4">
      <c r="D870" s="180"/>
    </row>
    <row r="871" spans="4:4">
      <c r="D871" s="180"/>
    </row>
    <row r="872" spans="4:4">
      <c r="D872" s="180"/>
    </row>
    <row r="873" spans="4:4">
      <c r="D873" s="180"/>
    </row>
    <row r="874" spans="4:4">
      <c r="D874" s="180"/>
    </row>
    <row r="875" spans="4:4">
      <c r="D875" s="180"/>
    </row>
    <row r="876" spans="4:4">
      <c r="D876" s="180"/>
    </row>
    <row r="877" spans="4:4">
      <c r="D877" s="180"/>
    </row>
    <row r="878" spans="4:4">
      <c r="D878" s="180"/>
    </row>
    <row r="879" spans="4:4">
      <c r="D879" s="180"/>
    </row>
    <row r="880" spans="4:4">
      <c r="D880" s="180"/>
    </row>
    <row r="881" spans="4:4">
      <c r="D881" s="180"/>
    </row>
    <row r="882" spans="4:4">
      <c r="D882" s="180"/>
    </row>
    <row r="883" spans="4:4">
      <c r="D883" s="180"/>
    </row>
    <row r="884" spans="4:4">
      <c r="D884" s="180"/>
    </row>
    <row r="885" spans="4:4">
      <c r="D885" s="180"/>
    </row>
    <row r="886" spans="4:4">
      <c r="D886" s="180"/>
    </row>
    <row r="887" spans="4:4">
      <c r="D887" s="180"/>
    </row>
    <row r="888" spans="4:4">
      <c r="D888" s="180"/>
    </row>
    <row r="889" spans="4:4">
      <c r="D889" s="180"/>
    </row>
    <row r="890" spans="4:4">
      <c r="D890" s="180"/>
    </row>
    <row r="891" spans="4:4">
      <c r="D891" s="180"/>
    </row>
    <row r="892" spans="4:4">
      <c r="D892" s="180"/>
    </row>
    <row r="893" spans="4:4">
      <c r="D893" s="180"/>
    </row>
    <row r="894" spans="4:4">
      <c r="D894" s="180"/>
    </row>
    <row r="895" spans="4:4">
      <c r="D895" s="180"/>
    </row>
    <row r="896" spans="4:4">
      <c r="D896" s="180"/>
    </row>
    <row r="897" spans="4:4">
      <c r="D897" s="180"/>
    </row>
    <row r="898" spans="4:4">
      <c r="D898" s="180"/>
    </row>
    <row r="899" spans="4:4">
      <c r="D899" s="180"/>
    </row>
    <row r="900" spans="4:4">
      <c r="D900" s="180"/>
    </row>
    <row r="901" spans="4:4">
      <c r="D901" s="180"/>
    </row>
    <row r="902" spans="4:4">
      <c r="D902" s="180"/>
    </row>
    <row r="903" spans="4:4">
      <c r="D903" s="180"/>
    </row>
    <row r="904" spans="4:4">
      <c r="D904" s="180"/>
    </row>
    <row r="905" spans="4:4">
      <c r="D905" s="180"/>
    </row>
    <row r="906" spans="4:4">
      <c r="D906" s="180"/>
    </row>
    <row r="907" spans="4:4">
      <c r="D907" s="180"/>
    </row>
    <row r="908" spans="4:4">
      <c r="D908" s="180"/>
    </row>
    <row r="909" spans="4:4">
      <c r="D909" s="180"/>
    </row>
    <row r="910" spans="4:4">
      <c r="D910" s="180"/>
    </row>
    <row r="911" spans="4:4">
      <c r="D911" s="180"/>
    </row>
    <row r="912" spans="4:4">
      <c r="D912" s="180"/>
    </row>
    <row r="913" spans="4:4">
      <c r="D913" s="180"/>
    </row>
    <row r="914" spans="4:4">
      <c r="D914" s="180"/>
    </row>
    <row r="915" spans="4:4">
      <c r="D915" s="180"/>
    </row>
    <row r="916" spans="4:4">
      <c r="D916" s="180"/>
    </row>
    <row r="917" spans="4:4">
      <c r="D917" s="180"/>
    </row>
    <row r="918" spans="4:4">
      <c r="D918" s="180"/>
    </row>
    <row r="919" spans="4:4">
      <c r="D919" s="180"/>
    </row>
    <row r="920" spans="4:4">
      <c r="D920" s="180"/>
    </row>
    <row r="921" spans="4:4">
      <c r="D921" s="180"/>
    </row>
    <row r="922" spans="4:4">
      <c r="D922" s="180"/>
    </row>
    <row r="923" spans="4:4">
      <c r="D923" s="180"/>
    </row>
    <row r="924" spans="4:4">
      <c r="D924" s="180"/>
    </row>
    <row r="925" spans="4:4">
      <c r="D925" s="180"/>
    </row>
    <row r="926" spans="4:4">
      <c r="D926" s="180"/>
    </row>
    <row r="927" spans="4:4">
      <c r="D927" s="180"/>
    </row>
    <row r="928" spans="4:4">
      <c r="D928" s="180"/>
    </row>
    <row r="929" spans="4:4">
      <c r="D929" s="180"/>
    </row>
    <row r="930" spans="4:4">
      <c r="D930" s="180"/>
    </row>
    <row r="931" spans="4:4">
      <c r="D931" s="180"/>
    </row>
    <row r="932" spans="4:4">
      <c r="D932" s="180"/>
    </row>
    <row r="933" spans="4:4">
      <c r="D933" s="180"/>
    </row>
    <row r="934" spans="4:4">
      <c r="D934" s="180"/>
    </row>
    <row r="935" spans="4:4">
      <c r="D935" s="180"/>
    </row>
    <row r="936" spans="4:4">
      <c r="D936" s="180"/>
    </row>
    <row r="937" spans="4:4">
      <c r="D937" s="180"/>
    </row>
    <row r="938" spans="4:4">
      <c r="D938" s="180"/>
    </row>
    <row r="939" spans="4:4">
      <c r="D939" s="180"/>
    </row>
    <row r="940" spans="4:4">
      <c r="D940" s="180"/>
    </row>
    <row r="941" spans="4:4">
      <c r="D941" s="180"/>
    </row>
    <row r="942" spans="4:4">
      <c r="D942" s="180"/>
    </row>
    <row r="943" spans="4:4">
      <c r="D943" s="180"/>
    </row>
    <row r="944" spans="4:4">
      <c r="D944" s="180"/>
    </row>
    <row r="945" spans="4:4">
      <c r="D945" s="180"/>
    </row>
    <row r="946" spans="4:4">
      <c r="D946" s="180"/>
    </row>
    <row r="947" spans="4:4">
      <c r="D947" s="180"/>
    </row>
    <row r="948" spans="4:4">
      <c r="D948" s="180"/>
    </row>
    <row r="949" spans="4:4">
      <c r="D949" s="180"/>
    </row>
    <row r="950" spans="4:4">
      <c r="D950" s="180"/>
    </row>
    <row r="951" spans="4:4">
      <c r="D951" s="180"/>
    </row>
    <row r="952" spans="4:4">
      <c r="D952" s="180"/>
    </row>
    <row r="953" spans="4:4">
      <c r="D953" s="180"/>
    </row>
    <row r="954" spans="4:4">
      <c r="D954" s="180"/>
    </row>
    <row r="955" spans="4:4">
      <c r="D955" s="180"/>
    </row>
    <row r="956" spans="4:4">
      <c r="D956" s="180"/>
    </row>
    <row r="957" spans="4:4">
      <c r="D957" s="180"/>
    </row>
    <row r="958" spans="4:4">
      <c r="D958" s="180"/>
    </row>
    <row r="959" spans="4:4">
      <c r="D959" s="180"/>
    </row>
    <row r="960" spans="4:4">
      <c r="D960" s="180"/>
    </row>
    <row r="961" spans="4:4">
      <c r="D961" s="180"/>
    </row>
    <row r="962" spans="4:4">
      <c r="D962" s="180"/>
    </row>
    <row r="963" spans="4:4">
      <c r="D963" s="180"/>
    </row>
    <row r="964" spans="4:4">
      <c r="D964" s="180"/>
    </row>
    <row r="965" spans="4:4">
      <c r="D965" s="180"/>
    </row>
    <row r="966" spans="4:4">
      <c r="D966" s="180"/>
    </row>
    <row r="967" spans="4:4">
      <c r="D967" s="180"/>
    </row>
    <row r="968" spans="4:4">
      <c r="D968" s="180"/>
    </row>
    <row r="969" spans="4:4">
      <c r="D969" s="180"/>
    </row>
    <row r="970" spans="4:4">
      <c r="D970" s="180"/>
    </row>
    <row r="971" spans="4:4">
      <c r="D971" s="180"/>
    </row>
    <row r="972" spans="4:4">
      <c r="D972" s="180"/>
    </row>
    <row r="973" spans="4:4">
      <c r="D973" s="180"/>
    </row>
    <row r="974" spans="4:4">
      <c r="D974" s="180"/>
    </row>
    <row r="975" spans="4:4">
      <c r="D975" s="180"/>
    </row>
    <row r="976" spans="4:4">
      <c r="D976" s="180"/>
    </row>
    <row r="977" spans="4:4">
      <c r="D977" s="180"/>
    </row>
    <row r="978" spans="4:4">
      <c r="D978" s="180"/>
    </row>
    <row r="979" spans="4:4">
      <c r="D979" s="180"/>
    </row>
    <row r="980" spans="4:4">
      <c r="D980" s="180"/>
    </row>
    <row r="981" spans="4:4">
      <c r="D981" s="180"/>
    </row>
    <row r="982" spans="4:4">
      <c r="D982" s="180"/>
    </row>
    <row r="983" spans="4:4">
      <c r="D983" s="180"/>
    </row>
    <row r="984" spans="4:4">
      <c r="D984" s="180"/>
    </row>
    <row r="985" spans="4:4">
      <c r="D985" s="180"/>
    </row>
    <row r="986" spans="4:4">
      <c r="D986" s="180"/>
    </row>
    <row r="987" spans="4:4">
      <c r="D987" s="180"/>
    </row>
    <row r="988" spans="4:4">
      <c r="D988" s="180"/>
    </row>
    <row r="989" spans="4:4">
      <c r="D989" s="180"/>
    </row>
    <row r="990" spans="4:4">
      <c r="D990" s="180"/>
    </row>
    <row r="991" spans="4:4">
      <c r="D991" s="180"/>
    </row>
    <row r="992" spans="4:4">
      <c r="D992" s="180"/>
    </row>
    <row r="993" spans="4:4">
      <c r="D993" s="180"/>
    </row>
    <row r="994" spans="4:4">
      <c r="D994" s="180"/>
    </row>
    <row r="995" spans="4:4">
      <c r="D995" s="180"/>
    </row>
    <row r="996" spans="4:4">
      <c r="D996" s="180"/>
    </row>
    <row r="997" spans="4:4">
      <c r="D997" s="180"/>
    </row>
    <row r="998" spans="4:4">
      <c r="D998" s="180"/>
    </row>
    <row r="999" spans="4:4">
      <c r="D999" s="180"/>
    </row>
    <row r="1000" spans="4:4">
      <c r="D1000" s="180"/>
    </row>
    <row r="1001" spans="4:4">
      <c r="D1001" s="180"/>
    </row>
    <row r="1002" spans="4:4">
      <c r="D1002" s="180"/>
    </row>
    <row r="1003" spans="4:4">
      <c r="D1003" s="180"/>
    </row>
    <row r="1004" spans="4:4">
      <c r="D1004" s="180"/>
    </row>
    <row r="1005" spans="4:4">
      <c r="D1005" s="180"/>
    </row>
    <row r="1006" spans="4:4">
      <c r="D1006" s="180"/>
    </row>
    <row r="1007" spans="4:4">
      <c r="D1007" s="180"/>
    </row>
    <row r="1008" spans="4:4">
      <c r="D1008" s="180"/>
    </row>
    <row r="1009" spans="4:4">
      <c r="D1009" s="180"/>
    </row>
    <row r="1010" spans="4:4">
      <c r="D1010" s="180"/>
    </row>
    <row r="1011" spans="4:4">
      <c r="D1011" s="180"/>
    </row>
    <row r="1012" spans="4:4">
      <c r="D1012" s="180"/>
    </row>
    <row r="1013" spans="4:4">
      <c r="D1013" s="180"/>
    </row>
    <row r="1014" spans="4:4">
      <c r="D1014" s="180"/>
    </row>
    <row r="1015" spans="4:4">
      <c r="D1015" s="180"/>
    </row>
    <row r="1016" spans="4:4">
      <c r="D1016" s="180"/>
    </row>
    <row r="1017" spans="4:4">
      <c r="D1017" s="180"/>
    </row>
    <row r="1018" spans="4:4">
      <c r="D1018" s="180"/>
    </row>
    <row r="1019" spans="4:4">
      <c r="D1019" s="180"/>
    </row>
    <row r="1020" spans="4:4">
      <c r="D1020" s="180"/>
    </row>
    <row r="1021" spans="4:4">
      <c r="D1021" s="180"/>
    </row>
    <row r="1022" spans="4:4">
      <c r="D1022" s="180"/>
    </row>
    <row r="1023" spans="4:4">
      <c r="D1023" s="180"/>
    </row>
    <row r="1024" spans="4:4">
      <c r="D1024" s="180"/>
    </row>
    <row r="1025" spans="4:4">
      <c r="D1025" s="180"/>
    </row>
    <row r="1026" spans="4:4">
      <c r="D1026" s="180"/>
    </row>
    <row r="1027" spans="4:4">
      <c r="D1027" s="180"/>
    </row>
    <row r="1028" spans="4:4">
      <c r="D1028" s="180"/>
    </row>
    <row r="1029" spans="4:4">
      <c r="D1029" s="180"/>
    </row>
    <row r="1030" spans="4:4">
      <c r="D1030" s="180"/>
    </row>
    <row r="1031" spans="4:4">
      <c r="D1031" s="180"/>
    </row>
    <row r="1032" spans="4:4">
      <c r="D1032" s="180"/>
    </row>
    <row r="1033" spans="4:4">
      <c r="D1033" s="180"/>
    </row>
    <row r="1034" spans="4:4">
      <c r="D1034" s="180"/>
    </row>
    <row r="1035" spans="4:4">
      <c r="D1035" s="180"/>
    </row>
    <row r="1036" spans="4:4">
      <c r="D1036" s="180"/>
    </row>
    <row r="1037" spans="4:4">
      <c r="D1037" s="180"/>
    </row>
    <row r="1038" spans="4:4">
      <c r="D1038" s="180"/>
    </row>
    <row r="1039" spans="4:4">
      <c r="D1039" s="180"/>
    </row>
    <row r="1040" spans="4:4">
      <c r="D1040" s="180"/>
    </row>
    <row r="1041" spans="4:4">
      <c r="D1041" s="180"/>
    </row>
    <row r="1042" spans="4:4">
      <c r="D1042" s="180"/>
    </row>
    <row r="1043" spans="4:4">
      <c r="D1043" s="180"/>
    </row>
    <row r="1044" spans="4:4">
      <c r="D1044" s="180"/>
    </row>
    <row r="1045" spans="4:4">
      <c r="D1045" s="180"/>
    </row>
    <row r="1046" spans="4:4">
      <c r="D1046" s="180"/>
    </row>
    <row r="1047" spans="4:4">
      <c r="D1047" s="180"/>
    </row>
    <row r="1048" spans="4:4">
      <c r="D1048" s="180"/>
    </row>
    <row r="1049" spans="4:4">
      <c r="D1049" s="180"/>
    </row>
    <row r="1050" spans="4:4">
      <c r="D1050" s="180"/>
    </row>
    <row r="1051" spans="4:4">
      <c r="D1051" s="180"/>
    </row>
    <row r="1052" spans="4:4">
      <c r="D1052" s="180"/>
    </row>
    <row r="1053" spans="4:4">
      <c r="D1053" s="180"/>
    </row>
    <row r="1054" spans="4:4">
      <c r="D1054" s="180"/>
    </row>
    <row r="1055" spans="4:4">
      <c r="D1055" s="180"/>
    </row>
    <row r="1056" spans="4:4">
      <c r="D1056" s="180"/>
    </row>
    <row r="1057" spans="4:4">
      <c r="D1057" s="180"/>
    </row>
    <row r="1058" spans="4:4">
      <c r="D1058" s="180"/>
    </row>
    <row r="1059" spans="4:4">
      <c r="D1059" s="180"/>
    </row>
    <row r="1060" spans="4:4">
      <c r="D1060" s="180"/>
    </row>
    <row r="1061" spans="4:4">
      <c r="D1061" s="180"/>
    </row>
    <row r="1062" spans="4:4">
      <c r="D1062" s="180"/>
    </row>
    <row r="1063" spans="4:4">
      <c r="D1063" s="180"/>
    </row>
    <row r="1064" spans="4:4">
      <c r="D1064" s="180"/>
    </row>
    <row r="1065" spans="4:4">
      <c r="D1065" s="180"/>
    </row>
    <row r="1066" spans="4:4">
      <c r="D1066" s="180"/>
    </row>
    <row r="1067" spans="4:4">
      <c r="D1067" s="180"/>
    </row>
    <row r="1068" spans="4:4">
      <c r="D1068" s="180"/>
    </row>
    <row r="1069" spans="4:4">
      <c r="D1069" s="180"/>
    </row>
    <row r="1070" spans="4:4">
      <c r="D1070" s="180"/>
    </row>
    <row r="1071" spans="4:4">
      <c r="D1071" s="180"/>
    </row>
    <row r="1072" spans="4:4">
      <c r="D1072" s="180"/>
    </row>
    <row r="1073" spans="4:4">
      <c r="D1073" s="180"/>
    </row>
    <row r="1074" spans="4:4">
      <c r="D1074" s="180"/>
    </row>
    <row r="1075" spans="4:4">
      <c r="D1075" s="180"/>
    </row>
    <row r="1076" spans="4:4">
      <c r="D1076" s="180"/>
    </row>
    <row r="1077" spans="4:4">
      <c r="D1077" s="180"/>
    </row>
    <row r="1078" spans="4:4">
      <c r="D1078" s="180"/>
    </row>
    <row r="1079" spans="4:4">
      <c r="D1079" s="180"/>
    </row>
    <row r="1080" spans="4:4">
      <c r="D1080" s="180"/>
    </row>
    <row r="1081" spans="4:4">
      <c r="D1081" s="180"/>
    </row>
    <row r="1082" spans="4:4">
      <c r="D1082" s="180"/>
    </row>
    <row r="1083" spans="4:4">
      <c r="D1083" s="180"/>
    </row>
    <row r="1084" spans="4:4">
      <c r="D1084" s="180"/>
    </row>
    <row r="1085" spans="4:4">
      <c r="D1085" s="180"/>
    </row>
    <row r="1086" spans="4:4">
      <c r="D1086" s="180"/>
    </row>
    <row r="1087" spans="4:4">
      <c r="D1087" s="180"/>
    </row>
    <row r="1088" spans="4:4">
      <c r="D1088" s="180"/>
    </row>
    <row r="1089" spans="4:4">
      <c r="D1089" s="180"/>
    </row>
    <row r="1090" spans="4:4">
      <c r="D1090" s="180"/>
    </row>
    <row r="1091" spans="4:4">
      <c r="D1091" s="180"/>
    </row>
    <row r="1092" spans="4:4">
      <c r="D1092" s="180"/>
    </row>
    <row r="1093" spans="4:4">
      <c r="D1093" s="180"/>
    </row>
    <row r="1094" spans="4:4">
      <c r="D1094" s="180"/>
    </row>
    <row r="1095" spans="4:4">
      <c r="D1095" s="180"/>
    </row>
    <row r="1096" spans="4:4">
      <c r="D1096" s="180"/>
    </row>
    <row r="1097" spans="4:4">
      <c r="D1097" s="180"/>
    </row>
    <row r="1098" spans="4:4">
      <c r="D1098" s="180"/>
    </row>
    <row r="1099" spans="4:4">
      <c r="D1099" s="180"/>
    </row>
    <row r="1100" spans="4:4">
      <c r="D1100" s="180"/>
    </row>
    <row r="1101" spans="4:4">
      <c r="D1101" s="180"/>
    </row>
    <row r="1102" spans="4:4">
      <c r="D1102" s="180"/>
    </row>
    <row r="1103" spans="4:4">
      <c r="D1103" s="180"/>
    </row>
    <row r="1104" spans="4:4">
      <c r="D1104" s="180"/>
    </row>
    <row r="1105" spans="4:4">
      <c r="D1105" s="180"/>
    </row>
    <row r="1106" spans="4:4">
      <c r="D1106" s="180"/>
    </row>
    <row r="1107" spans="4:4">
      <c r="D1107" s="180"/>
    </row>
    <row r="1108" spans="4:4">
      <c r="D1108" s="180"/>
    </row>
    <row r="1109" spans="4:4">
      <c r="D1109" s="180"/>
    </row>
    <row r="1110" spans="4:4">
      <c r="D1110" s="180"/>
    </row>
    <row r="1111" spans="4:4">
      <c r="D1111" s="180"/>
    </row>
    <row r="1112" spans="4:4">
      <c r="D1112" s="180"/>
    </row>
    <row r="1113" spans="4:4">
      <c r="D1113" s="180"/>
    </row>
    <row r="1114" spans="4:4">
      <c r="D1114" s="180"/>
    </row>
    <row r="1115" spans="4:4">
      <c r="D1115" s="180"/>
    </row>
    <row r="1116" spans="4:4">
      <c r="D1116" s="180"/>
    </row>
    <row r="1117" spans="4:4">
      <c r="D1117" s="180"/>
    </row>
    <row r="1118" spans="4:4">
      <c r="D1118" s="180"/>
    </row>
    <row r="1119" spans="4:4">
      <c r="D1119" s="180"/>
    </row>
    <row r="1120" spans="4:4">
      <c r="D1120" s="180"/>
    </row>
    <row r="1121" spans="4:4">
      <c r="D1121" s="180"/>
    </row>
    <row r="1122" spans="4:4">
      <c r="D1122" s="180"/>
    </row>
    <row r="1123" spans="4:4">
      <c r="D1123" s="180"/>
    </row>
    <row r="1124" spans="4:4">
      <c r="D1124" s="180"/>
    </row>
    <row r="1125" spans="4:4">
      <c r="D1125" s="180"/>
    </row>
    <row r="1126" spans="4:4">
      <c r="D1126" s="180"/>
    </row>
    <row r="1127" spans="4:4">
      <c r="D1127" s="180"/>
    </row>
    <row r="1128" spans="4:4">
      <c r="D1128" s="180"/>
    </row>
    <row r="1129" spans="4:4">
      <c r="D1129" s="180"/>
    </row>
    <row r="1130" spans="4:4">
      <c r="D1130" s="180"/>
    </row>
    <row r="1131" spans="4:4">
      <c r="D1131" s="180"/>
    </row>
    <row r="1132" spans="4:4">
      <c r="D1132" s="180"/>
    </row>
    <row r="1133" spans="4:4">
      <c r="D1133" s="180"/>
    </row>
    <row r="1134" spans="4:4">
      <c r="D1134" s="180"/>
    </row>
    <row r="1135" spans="4:4">
      <c r="D1135" s="180"/>
    </row>
    <row r="1136" spans="4:4">
      <c r="D1136" s="180"/>
    </row>
    <row r="1137" spans="4:4">
      <c r="D1137" s="180"/>
    </row>
    <row r="1138" spans="4:4">
      <c r="D1138" s="180"/>
    </row>
    <row r="1139" spans="4:4">
      <c r="D1139" s="180"/>
    </row>
    <row r="1140" spans="4:4">
      <c r="D1140" s="180"/>
    </row>
    <row r="1141" spans="4:4">
      <c r="D1141" s="180"/>
    </row>
    <row r="1142" spans="4:4">
      <c r="D1142" s="180"/>
    </row>
    <row r="1143" spans="4:4">
      <c r="D1143" s="180"/>
    </row>
    <row r="1144" spans="4:4">
      <c r="D1144" s="180"/>
    </row>
    <row r="1145" spans="4:4">
      <c r="D1145" s="180"/>
    </row>
    <row r="1146" spans="4:4">
      <c r="D1146" s="180"/>
    </row>
    <row r="1147" spans="4:4">
      <c r="D1147" s="180"/>
    </row>
    <row r="1148" spans="4:4">
      <c r="D1148" s="180"/>
    </row>
    <row r="1149" spans="4:4">
      <c r="D1149" s="180"/>
    </row>
    <row r="1150" spans="4:4">
      <c r="D1150" s="180"/>
    </row>
    <row r="1151" spans="4:4">
      <c r="D1151" s="180"/>
    </row>
    <row r="1152" spans="4:4">
      <c r="D1152" s="180"/>
    </row>
    <row r="1153" spans="4:4">
      <c r="D1153" s="180"/>
    </row>
    <row r="1154" spans="4:4">
      <c r="D1154" s="180"/>
    </row>
    <row r="1155" spans="4:4">
      <c r="D1155" s="180"/>
    </row>
    <row r="1156" spans="4:4">
      <c r="D1156" s="180"/>
    </row>
    <row r="1157" spans="4:4">
      <c r="D1157" s="180"/>
    </row>
    <row r="1158" spans="4:4">
      <c r="D1158" s="180"/>
    </row>
    <row r="1159" spans="4:4">
      <c r="D1159" s="180"/>
    </row>
    <row r="1160" spans="4:4">
      <c r="D1160" s="180"/>
    </row>
    <row r="1161" spans="4:4">
      <c r="D1161" s="180"/>
    </row>
    <row r="1162" spans="4:4">
      <c r="D1162" s="180"/>
    </row>
    <row r="1163" spans="4:4">
      <c r="D1163" s="180"/>
    </row>
    <row r="1164" spans="4:4">
      <c r="D1164" s="180"/>
    </row>
    <row r="1165" spans="4:4">
      <c r="D1165" s="180"/>
    </row>
    <row r="1166" spans="4:4">
      <c r="D1166" s="180"/>
    </row>
    <row r="1167" spans="4:4">
      <c r="D1167" s="180"/>
    </row>
    <row r="1168" spans="4:4">
      <c r="D1168" s="180"/>
    </row>
    <row r="1169" spans="4:4">
      <c r="D1169" s="180"/>
    </row>
    <row r="1170" spans="4:4">
      <c r="D1170" s="180"/>
    </row>
    <row r="1171" spans="4:4">
      <c r="D1171" s="180"/>
    </row>
    <row r="1172" spans="4:4">
      <c r="D1172" s="180"/>
    </row>
    <row r="1173" spans="4:4">
      <c r="D1173" s="180"/>
    </row>
    <row r="1174" spans="4:4">
      <c r="D1174" s="180"/>
    </row>
    <row r="1175" spans="4:4">
      <c r="D1175" s="180"/>
    </row>
    <row r="1176" spans="4:4">
      <c r="D1176" s="180"/>
    </row>
    <row r="1177" spans="4:4">
      <c r="D1177" s="180"/>
    </row>
    <row r="1178" spans="4:4">
      <c r="D1178" s="180"/>
    </row>
    <row r="1179" spans="4:4">
      <c r="D1179" s="180"/>
    </row>
    <row r="1180" spans="4:4">
      <c r="D1180" s="180"/>
    </row>
    <row r="1181" spans="4:4">
      <c r="D1181" s="180"/>
    </row>
    <row r="1182" spans="4:4">
      <c r="D1182" s="180"/>
    </row>
    <row r="1183" spans="4:4">
      <c r="D1183" s="180"/>
    </row>
    <row r="1184" spans="4:4">
      <c r="D1184" s="180"/>
    </row>
    <row r="1185" spans="4:4">
      <c r="D1185" s="180"/>
    </row>
    <row r="1186" spans="4:4">
      <c r="D1186" s="180"/>
    </row>
    <row r="1187" spans="4:4">
      <c r="D1187" s="180"/>
    </row>
    <row r="1188" spans="4:4">
      <c r="D1188" s="180"/>
    </row>
    <row r="1189" spans="4:4">
      <c r="D1189" s="180"/>
    </row>
    <row r="1190" spans="4:4">
      <c r="D1190" s="180"/>
    </row>
    <row r="1191" spans="4:4">
      <c r="D1191" s="180"/>
    </row>
    <row r="1192" spans="4:4">
      <c r="D1192" s="180"/>
    </row>
    <row r="1193" spans="4:4">
      <c r="D1193" s="180"/>
    </row>
    <row r="1194" spans="4:4">
      <c r="D1194" s="180"/>
    </row>
    <row r="1195" spans="4:4">
      <c r="D1195" s="180"/>
    </row>
    <row r="1196" spans="4:4">
      <c r="D1196" s="180"/>
    </row>
    <row r="1197" spans="4:4">
      <c r="D1197" s="180"/>
    </row>
    <row r="1198" spans="4:4">
      <c r="D1198" s="180"/>
    </row>
    <row r="1199" spans="4:4">
      <c r="D1199" s="180"/>
    </row>
    <row r="1200" spans="4:4">
      <c r="D1200" s="180"/>
    </row>
    <row r="1201" spans="4:4">
      <c r="D1201" s="180"/>
    </row>
    <row r="1202" spans="4:4">
      <c r="D1202" s="180"/>
    </row>
    <row r="1203" spans="4:4">
      <c r="D1203" s="180"/>
    </row>
    <row r="1204" spans="4:4">
      <c r="D1204" s="180"/>
    </row>
    <row r="1205" spans="4:4">
      <c r="D1205" s="180"/>
    </row>
    <row r="1206" spans="4:4">
      <c r="D1206" s="180"/>
    </row>
    <row r="1207" spans="4:4">
      <c r="D1207" s="180"/>
    </row>
    <row r="1208" spans="4:4">
      <c r="D1208" s="180"/>
    </row>
    <row r="1209" spans="4:4">
      <c r="D1209" s="180"/>
    </row>
    <row r="1210" spans="4:4">
      <c r="D1210" s="180"/>
    </row>
    <row r="1211" spans="4:4">
      <c r="D1211" s="180"/>
    </row>
    <row r="1212" spans="4:4">
      <c r="D1212" s="180"/>
    </row>
    <row r="1213" spans="4:4">
      <c r="D1213" s="180"/>
    </row>
    <row r="1214" spans="4:4">
      <c r="D1214" s="180"/>
    </row>
    <row r="1215" spans="4:4">
      <c r="D1215" s="180"/>
    </row>
    <row r="1216" spans="4:4">
      <c r="D1216" s="180"/>
    </row>
    <row r="1217" spans="4:4">
      <c r="D1217" s="180"/>
    </row>
    <row r="1218" spans="4:4">
      <c r="D1218" s="180"/>
    </row>
    <row r="1219" spans="4:4">
      <c r="D1219" s="180"/>
    </row>
    <row r="1220" spans="4:4">
      <c r="D1220" s="180"/>
    </row>
    <row r="1221" spans="4:4">
      <c r="D1221" s="180"/>
    </row>
    <row r="1222" spans="4:4">
      <c r="D1222" s="180"/>
    </row>
    <row r="1223" spans="4:4">
      <c r="D1223" s="180"/>
    </row>
    <row r="1224" spans="4:4">
      <c r="D1224" s="180"/>
    </row>
    <row r="1225" spans="4:4">
      <c r="D1225" s="180"/>
    </row>
    <row r="1226" spans="4:4">
      <c r="D1226" s="180"/>
    </row>
    <row r="1227" spans="4:4">
      <c r="D1227" s="180"/>
    </row>
    <row r="1228" spans="4:4">
      <c r="D1228" s="180"/>
    </row>
    <row r="1229" spans="4:4">
      <c r="D1229" s="180"/>
    </row>
    <row r="1230" spans="4:4">
      <c r="D1230" s="180"/>
    </row>
    <row r="1231" spans="4:4">
      <c r="D1231" s="180"/>
    </row>
    <row r="1232" spans="4:4">
      <c r="D1232" s="180"/>
    </row>
    <row r="1233" spans="4:4">
      <c r="D1233" s="180"/>
    </row>
    <row r="1234" spans="4:4">
      <c r="D1234" s="180"/>
    </row>
    <row r="1235" spans="4:4">
      <c r="D1235" s="180"/>
    </row>
    <row r="1236" spans="4:4">
      <c r="D1236" s="180"/>
    </row>
    <row r="1237" spans="4:4">
      <c r="D1237" s="180"/>
    </row>
    <row r="1238" spans="4:4">
      <c r="D1238" s="180"/>
    </row>
    <row r="1239" spans="4:4">
      <c r="D1239" s="180"/>
    </row>
    <row r="1240" spans="4:4">
      <c r="D1240" s="180"/>
    </row>
    <row r="1241" spans="4:4">
      <c r="D1241" s="180"/>
    </row>
    <row r="1242" spans="4:4">
      <c r="D1242" s="180"/>
    </row>
    <row r="1243" spans="4:4">
      <c r="D1243" s="180"/>
    </row>
    <row r="1244" spans="4:4">
      <c r="D1244" s="180"/>
    </row>
    <row r="1245" spans="4:4">
      <c r="D1245" s="180"/>
    </row>
    <row r="1246" spans="4:4">
      <c r="D1246" s="180"/>
    </row>
    <row r="1247" spans="4:4">
      <c r="D1247" s="180"/>
    </row>
    <row r="1248" spans="4:4">
      <c r="D1248" s="180"/>
    </row>
    <row r="1249" spans="4:4">
      <c r="D1249" s="180"/>
    </row>
    <row r="1250" spans="4:4">
      <c r="D1250" s="180"/>
    </row>
    <row r="1251" spans="4:4">
      <c r="D1251" s="180"/>
    </row>
    <row r="1252" spans="4:4">
      <c r="D1252" s="180"/>
    </row>
    <row r="1253" spans="4:4">
      <c r="D1253" s="180"/>
    </row>
    <row r="1254" spans="4:4">
      <c r="D1254" s="180"/>
    </row>
    <row r="1255" spans="4:4">
      <c r="D1255" s="180"/>
    </row>
    <row r="1256" spans="4:4">
      <c r="D1256" s="180"/>
    </row>
    <row r="1257" spans="4:4">
      <c r="D1257" s="180"/>
    </row>
    <row r="1258" spans="4:4">
      <c r="D1258" s="180"/>
    </row>
    <row r="1259" spans="4:4">
      <c r="D1259" s="180"/>
    </row>
    <row r="1260" spans="4:4">
      <c r="D1260" s="180"/>
    </row>
    <row r="1261" spans="4:4">
      <c r="D1261" s="180"/>
    </row>
    <row r="1262" spans="4:4">
      <c r="D1262" s="180"/>
    </row>
    <row r="1263" spans="4:4">
      <c r="D1263" s="180"/>
    </row>
    <row r="1264" spans="4:4">
      <c r="D1264" s="180"/>
    </row>
    <row r="1265" spans="4:4">
      <c r="D1265" s="180"/>
    </row>
    <row r="1266" spans="4:4">
      <c r="D1266" s="180"/>
    </row>
    <row r="1267" spans="4:4">
      <c r="D1267" s="180"/>
    </row>
    <row r="1268" spans="4:4">
      <c r="D1268" s="180"/>
    </row>
    <row r="1269" spans="4:4">
      <c r="D1269" s="180"/>
    </row>
    <row r="1270" spans="4:4">
      <c r="D1270" s="180"/>
    </row>
    <row r="1271" spans="4:4">
      <c r="D1271" s="180"/>
    </row>
    <row r="1272" spans="4:4">
      <c r="D1272" s="180"/>
    </row>
    <row r="1273" spans="4:4">
      <c r="D1273" s="180"/>
    </row>
    <row r="1274" spans="4:4">
      <c r="D1274" s="180"/>
    </row>
    <row r="1275" spans="4:4">
      <c r="D1275" s="180"/>
    </row>
    <row r="1276" spans="4:4">
      <c r="D1276" s="180"/>
    </row>
    <row r="1277" spans="4:4">
      <c r="D1277" s="180"/>
    </row>
    <row r="1278" spans="4:4">
      <c r="D1278" s="180"/>
    </row>
    <row r="1279" spans="4:4">
      <c r="D1279" s="180"/>
    </row>
    <row r="1280" spans="4:4">
      <c r="D1280" s="180"/>
    </row>
    <row r="1281" spans="4:4">
      <c r="D1281" s="180"/>
    </row>
    <row r="1282" spans="4:4">
      <c r="D1282" s="180"/>
    </row>
    <row r="1283" spans="4:4">
      <c r="D1283" s="180"/>
    </row>
    <row r="1284" spans="4:4">
      <c r="D1284" s="180"/>
    </row>
    <row r="1285" spans="4:4">
      <c r="D1285" s="180"/>
    </row>
    <row r="1286" spans="4:4">
      <c r="D1286" s="180"/>
    </row>
    <row r="1287" spans="4:4">
      <c r="D1287" s="180"/>
    </row>
    <row r="1288" spans="4:4">
      <c r="D1288" s="180"/>
    </row>
    <row r="1289" spans="4:4">
      <c r="D1289" s="180"/>
    </row>
    <row r="1290" spans="4:4">
      <c r="D1290" s="180"/>
    </row>
    <row r="1291" spans="4:4">
      <c r="D1291" s="180"/>
    </row>
    <row r="1292" spans="4:4">
      <c r="D1292" s="180"/>
    </row>
    <row r="1293" spans="4:4">
      <c r="D1293" s="180"/>
    </row>
    <row r="1294" spans="4:4">
      <c r="D1294" s="180"/>
    </row>
    <row r="1295" spans="4:4">
      <c r="D1295" s="180"/>
    </row>
    <row r="1296" spans="4:4">
      <c r="D1296" s="180"/>
    </row>
    <row r="1297" spans="4:4">
      <c r="D1297" s="180"/>
    </row>
    <row r="1298" spans="4:4">
      <c r="D1298" s="180"/>
    </row>
    <row r="1299" spans="4:4">
      <c r="D1299" s="180"/>
    </row>
    <row r="1300" spans="4:4">
      <c r="D1300" s="180"/>
    </row>
    <row r="1301" spans="4:4">
      <c r="D1301" s="180"/>
    </row>
    <row r="1302" spans="4:4">
      <c r="D1302" s="180"/>
    </row>
    <row r="1303" spans="4:4">
      <c r="D1303" s="180"/>
    </row>
    <row r="1304" spans="4:4">
      <c r="D1304" s="180"/>
    </row>
    <row r="1305" spans="4:4">
      <c r="D1305" s="180"/>
    </row>
    <row r="1306" spans="4:4">
      <c r="D1306" s="180"/>
    </row>
    <row r="1307" spans="4:4">
      <c r="D1307" s="180"/>
    </row>
    <row r="1308" spans="4:4">
      <c r="D1308" s="180"/>
    </row>
    <row r="1309" spans="4:4">
      <c r="D1309" s="180"/>
    </row>
    <row r="1310" spans="4:4">
      <c r="D1310" s="180"/>
    </row>
    <row r="1311" spans="4:4">
      <c r="D1311" s="180"/>
    </row>
    <row r="1312" spans="4:4">
      <c r="D1312" s="180"/>
    </row>
    <row r="1313" spans="4:4">
      <c r="D1313" s="180"/>
    </row>
    <row r="1314" spans="4:4">
      <c r="D1314" s="180"/>
    </row>
    <row r="1315" spans="4:4">
      <c r="D1315" s="180"/>
    </row>
    <row r="1316" spans="4:4">
      <c r="D1316" s="180"/>
    </row>
    <row r="1317" spans="4:4">
      <c r="D1317" s="180"/>
    </row>
    <row r="1318" spans="4:4">
      <c r="D1318" s="180"/>
    </row>
    <row r="1319" spans="4:4">
      <c r="D1319" s="180"/>
    </row>
    <row r="1320" spans="4:4">
      <c r="D1320" s="180"/>
    </row>
    <row r="1321" spans="4:4">
      <c r="D1321" s="180"/>
    </row>
    <row r="1322" spans="4:4">
      <c r="D1322" s="180"/>
    </row>
    <row r="1323" spans="4:4">
      <c r="D1323" s="180"/>
    </row>
    <row r="1324" spans="4:4">
      <c r="D1324" s="180"/>
    </row>
    <row r="1325" spans="4:4">
      <c r="D1325" s="180"/>
    </row>
    <row r="1326" spans="4:4">
      <c r="D1326" s="180"/>
    </row>
    <row r="1327" spans="4:4">
      <c r="D1327" s="180"/>
    </row>
    <row r="1328" spans="4:4">
      <c r="D1328" s="180"/>
    </row>
    <row r="1329" spans="4:4">
      <c r="D1329" s="180"/>
    </row>
    <row r="1330" spans="4:4">
      <c r="D1330" s="180"/>
    </row>
    <row r="1331" spans="4:4">
      <c r="D1331" s="180"/>
    </row>
    <row r="1332" spans="4:4">
      <c r="D1332" s="180"/>
    </row>
    <row r="1333" spans="4:4">
      <c r="D1333" s="180"/>
    </row>
    <row r="1334" spans="4:4">
      <c r="D1334" s="180"/>
    </row>
    <row r="1335" spans="4:4">
      <c r="D1335" s="180"/>
    </row>
    <row r="1336" spans="4:4">
      <c r="D1336" s="180"/>
    </row>
    <row r="1337" spans="4:4">
      <c r="D1337" s="180"/>
    </row>
    <row r="1338" spans="4:4">
      <c r="D1338" s="180"/>
    </row>
    <row r="1339" spans="4:4">
      <c r="D1339" s="180"/>
    </row>
    <row r="1340" spans="4:4">
      <c r="D1340" s="180"/>
    </row>
    <row r="1341" spans="4:4">
      <c r="D1341" s="180"/>
    </row>
    <row r="1342" spans="4:4">
      <c r="D1342" s="180"/>
    </row>
    <row r="1343" spans="4:4">
      <c r="D1343" s="180"/>
    </row>
    <row r="1344" spans="4:4">
      <c r="D1344" s="180"/>
    </row>
    <row r="1345" spans="4:4">
      <c r="D1345" s="180"/>
    </row>
    <row r="1346" spans="4:4">
      <c r="D1346" s="180"/>
    </row>
    <row r="1347" spans="4:4">
      <c r="D1347" s="180"/>
    </row>
    <row r="1348" spans="4:4">
      <c r="D1348" s="180"/>
    </row>
    <row r="1349" spans="4:4">
      <c r="D1349" s="180"/>
    </row>
    <row r="1350" spans="4:4">
      <c r="D1350" s="180"/>
    </row>
    <row r="1351" spans="4:4">
      <c r="D1351" s="180"/>
    </row>
    <row r="1352" spans="4:4">
      <c r="D1352" s="180"/>
    </row>
    <row r="1353" spans="4:4">
      <c r="D1353" s="180"/>
    </row>
    <row r="1354" spans="4:4">
      <c r="D1354" s="180"/>
    </row>
    <row r="1355" spans="4:4">
      <c r="D1355" s="180"/>
    </row>
    <row r="1356" spans="4:4">
      <c r="D1356" s="180"/>
    </row>
    <row r="1357" spans="4:4">
      <c r="D1357" s="180"/>
    </row>
    <row r="1358" spans="4:4">
      <c r="D1358" s="180"/>
    </row>
    <row r="1359" spans="4:4">
      <c r="D1359" s="180"/>
    </row>
    <row r="1360" spans="4:4">
      <c r="D1360" s="180"/>
    </row>
    <row r="1361" spans="4:4">
      <c r="D1361" s="180"/>
    </row>
    <row r="1362" spans="4:4">
      <c r="D1362" s="180"/>
    </row>
    <row r="1363" spans="4:4">
      <c r="D1363" s="180"/>
    </row>
    <row r="1364" spans="4:4">
      <c r="D1364" s="180"/>
    </row>
    <row r="1365" spans="4:4">
      <c r="D1365" s="180"/>
    </row>
    <row r="1366" spans="4:4">
      <c r="D1366" s="180"/>
    </row>
    <row r="1367" spans="4:4">
      <c r="D1367" s="180"/>
    </row>
    <row r="1368" spans="4:4">
      <c r="D1368" s="180"/>
    </row>
    <row r="1369" spans="4:4">
      <c r="D1369" s="180"/>
    </row>
    <row r="1370" spans="4:4">
      <c r="D1370" s="180"/>
    </row>
    <row r="1371" spans="4:4">
      <c r="D1371" s="180"/>
    </row>
    <row r="1372" spans="4:4">
      <c r="D1372" s="180"/>
    </row>
    <row r="1373" spans="4:4">
      <c r="D1373" s="180"/>
    </row>
    <row r="1374" spans="4:4">
      <c r="D1374" s="180"/>
    </row>
    <row r="1375" spans="4:4">
      <c r="D1375" s="180"/>
    </row>
    <row r="1376" spans="4:4">
      <c r="D1376" s="180"/>
    </row>
    <row r="1377" spans="4:4">
      <c r="D1377" s="180"/>
    </row>
    <row r="1378" spans="4:4">
      <c r="D1378" s="180"/>
    </row>
    <row r="1379" spans="4:4">
      <c r="D1379" s="180"/>
    </row>
    <row r="1380" spans="4:4">
      <c r="D1380" s="180"/>
    </row>
    <row r="1381" spans="4:4">
      <c r="D1381" s="180"/>
    </row>
    <row r="1382" spans="4:4">
      <c r="D1382" s="180"/>
    </row>
    <row r="1383" spans="4:4">
      <c r="D1383" s="180"/>
    </row>
    <row r="1384" spans="4:4">
      <c r="D1384" s="180"/>
    </row>
    <row r="1385" spans="4:4">
      <c r="D1385" s="180"/>
    </row>
    <row r="1386" spans="4:4">
      <c r="D1386" s="180"/>
    </row>
    <row r="1387" spans="4:4">
      <c r="D1387" s="180"/>
    </row>
    <row r="1388" spans="4:4">
      <c r="D1388" s="180"/>
    </row>
    <row r="1389" spans="4:4">
      <c r="D1389" s="180"/>
    </row>
    <row r="1390" spans="4:4">
      <c r="D1390" s="180"/>
    </row>
    <row r="1391" spans="4:4">
      <c r="D1391" s="180"/>
    </row>
    <row r="1392" spans="4:4">
      <c r="D1392" s="180"/>
    </row>
    <row r="1393" spans="4:4">
      <c r="D1393" s="180"/>
    </row>
    <row r="1394" spans="4:4">
      <c r="D1394" s="180"/>
    </row>
    <row r="1395" spans="4:4">
      <c r="D1395" s="180"/>
    </row>
    <row r="1396" spans="4:4">
      <c r="D1396" s="180"/>
    </row>
    <row r="1397" spans="4:4">
      <c r="D1397" s="180"/>
    </row>
    <row r="1398" spans="4:4">
      <c r="D1398" s="180"/>
    </row>
    <row r="1399" spans="4:4">
      <c r="D1399" s="180"/>
    </row>
    <row r="1400" spans="4:4">
      <c r="D1400" s="180"/>
    </row>
    <row r="1401" spans="4:4">
      <c r="D1401" s="180"/>
    </row>
    <row r="1402" spans="4:4">
      <c r="D1402" s="180"/>
    </row>
    <row r="1403" spans="4:4">
      <c r="D1403" s="180"/>
    </row>
    <row r="1404" spans="4:4">
      <c r="D1404" s="180"/>
    </row>
    <row r="1405" spans="4:4">
      <c r="D1405" s="180"/>
    </row>
    <row r="1406" spans="4:4">
      <c r="D1406" s="180"/>
    </row>
    <row r="1407" spans="4:4">
      <c r="D1407" s="180"/>
    </row>
    <row r="1408" spans="4:4">
      <c r="D1408" s="180"/>
    </row>
    <row r="1409" spans="4:4">
      <c r="D1409" s="180"/>
    </row>
    <row r="1410" spans="4:4">
      <c r="D1410" s="180"/>
    </row>
    <row r="1411" spans="4:4">
      <c r="D1411" s="180"/>
    </row>
    <row r="1412" spans="4:4">
      <c r="D1412" s="180"/>
    </row>
    <row r="1413" spans="4:4">
      <c r="D1413" s="180"/>
    </row>
    <row r="1414" spans="4:4">
      <c r="D1414" s="180"/>
    </row>
    <row r="1415" spans="4:4">
      <c r="D1415" s="180"/>
    </row>
    <row r="1416" spans="4:4">
      <c r="D1416" s="180"/>
    </row>
    <row r="1417" spans="4:4">
      <c r="D1417" s="180"/>
    </row>
    <row r="1418" spans="4:4">
      <c r="D1418" s="180"/>
    </row>
    <row r="1419" spans="4:4">
      <c r="D1419" s="180"/>
    </row>
    <row r="1420" spans="4:4">
      <c r="D1420" s="180"/>
    </row>
    <row r="1421" spans="4:4">
      <c r="D1421" s="180"/>
    </row>
    <row r="1422" spans="4:4">
      <c r="D1422" s="180"/>
    </row>
    <row r="1423" spans="4:4">
      <c r="D1423" s="180"/>
    </row>
    <row r="1424" spans="4:4">
      <c r="D1424" s="180"/>
    </row>
    <row r="1425" spans="4:4">
      <c r="D1425" s="180"/>
    </row>
    <row r="1426" spans="4:4">
      <c r="D1426" s="180"/>
    </row>
    <row r="1427" spans="4:4">
      <c r="D1427" s="180"/>
    </row>
    <row r="1428" spans="4:4">
      <c r="D1428" s="180"/>
    </row>
    <row r="1429" spans="4:4">
      <c r="D1429" s="180"/>
    </row>
    <row r="1430" spans="4:4">
      <c r="D1430" s="180"/>
    </row>
    <row r="1431" spans="4:4">
      <c r="D1431" s="180"/>
    </row>
    <row r="1432" spans="4:4">
      <c r="D1432" s="180"/>
    </row>
    <row r="1433" spans="4:4">
      <c r="D1433" s="180"/>
    </row>
    <row r="1434" spans="4:4">
      <c r="D1434" s="180"/>
    </row>
    <row r="1435" spans="4:4">
      <c r="D1435" s="180"/>
    </row>
    <row r="1436" spans="4:4">
      <c r="D1436" s="180"/>
    </row>
    <row r="1437" spans="4:4">
      <c r="D1437" s="180"/>
    </row>
    <row r="1438" spans="4:4">
      <c r="D1438" s="180"/>
    </row>
    <row r="1439" spans="4:4">
      <c r="D1439" s="180"/>
    </row>
    <row r="1440" spans="4:4">
      <c r="D1440" s="180"/>
    </row>
    <row r="1441" spans="4:4">
      <c r="D1441" s="180"/>
    </row>
    <row r="1442" spans="4:4">
      <c r="D1442" s="180"/>
    </row>
    <row r="1443" spans="4:4">
      <c r="D1443" s="180"/>
    </row>
    <row r="1444" spans="4:4">
      <c r="D1444" s="180"/>
    </row>
    <row r="1445" spans="4:4">
      <c r="D1445" s="180"/>
    </row>
    <row r="1446" spans="4:4">
      <c r="D1446" s="180"/>
    </row>
    <row r="1447" spans="4:4">
      <c r="D1447" s="180"/>
    </row>
    <row r="1448" spans="4:4">
      <c r="D1448" s="180"/>
    </row>
    <row r="1449" spans="4:4">
      <c r="D1449" s="180"/>
    </row>
    <row r="1450" spans="4:4">
      <c r="D1450" s="180"/>
    </row>
    <row r="1451" spans="4:4">
      <c r="D1451" s="180"/>
    </row>
    <row r="1452" spans="4:4">
      <c r="D1452" s="180"/>
    </row>
    <row r="1453" spans="4:4">
      <c r="D1453" s="180"/>
    </row>
    <row r="1454" spans="4:4">
      <c r="D1454" s="180"/>
    </row>
    <row r="1455" spans="4:4">
      <c r="D1455" s="180"/>
    </row>
    <row r="1456" spans="4:4">
      <c r="D1456" s="180"/>
    </row>
    <row r="1457" spans="4:4">
      <c r="D1457" s="180"/>
    </row>
    <row r="1458" spans="4:4">
      <c r="D1458" s="180"/>
    </row>
    <row r="1459" spans="4:4">
      <c r="D1459" s="180"/>
    </row>
    <row r="1460" spans="4:4">
      <c r="D1460" s="180"/>
    </row>
    <row r="1461" spans="4:4">
      <c r="D1461" s="180"/>
    </row>
    <row r="1462" spans="4:4">
      <c r="D1462" s="180"/>
    </row>
    <row r="1463" spans="4:4">
      <c r="D1463" s="180"/>
    </row>
    <row r="1464" spans="4:4">
      <c r="D1464" s="180"/>
    </row>
    <row r="1465" spans="4:4">
      <c r="D1465" s="180"/>
    </row>
    <row r="1466" spans="4:4">
      <c r="D1466" s="180"/>
    </row>
    <row r="1467" spans="4:4">
      <c r="D1467" s="180"/>
    </row>
    <row r="1468" spans="4:4">
      <c r="D1468" s="180"/>
    </row>
    <row r="1469" spans="4:4">
      <c r="D1469" s="180"/>
    </row>
    <row r="1470" spans="4:4">
      <c r="D1470" s="180"/>
    </row>
    <row r="1471" spans="4:4">
      <c r="D1471" s="180"/>
    </row>
    <row r="1472" spans="4:4">
      <c r="D1472" s="180"/>
    </row>
    <row r="1473" spans="4:4">
      <c r="D1473" s="180"/>
    </row>
    <row r="1474" spans="4:4">
      <c r="D1474" s="180"/>
    </row>
    <row r="1475" spans="4:4">
      <c r="D1475" s="180"/>
    </row>
    <row r="1476" spans="4:4">
      <c r="D1476" s="180"/>
    </row>
    <row r="1477" spans="4:4">
      <c r="D1477" s="180"/>
    </row>
    <row r="1478" spans="4:4">
      <c r="D1478" s="180"/>
    </row>
    <row r="1479" spans="4:4">
      <c r="D1479" s="180"/>
    </row>
    <row r="1480" spans="4:4">
      <c r="D1480" s="180"/>
    </row>
    <row r="1481" spans="4:4">
      <c r="D1481" s="180"/>
    </row>
    <row r="1482" spans="4:4">
      <c r="D1482" s="180"/>
    </row>
    <row r="1483" spans="4:4">
      <c r="D1483" s="180"/>
    </row>
    <row r="1484" spans="4:4">
      <c r="D1484" s="180"/>
    </row>
    <row r="1485" spans="4:4">
      <c r="D1485" s="180"/>
    </row>
    <row r="1486" spans="4:4">
      <c r="D1486" s="180"/>
    </row>
    <row r="1487" spans="4:4">
      <c r="D1487" s="180"/>
    </row>
    <row r="1488" spans="4:4">
      <c r="D1488" s="180"/>
    </row>
    <row r="1489" spans="4:4">
      <c r="D1489" s="180"/>
    </row>
    <row r="1490" spans="4:4">
      <c r="D1490" s="180"/>
    </row>
    <row r="1491" spans="4:4">
      <c r="D1491" s="180"/>
    </row>
    <row r="1492" spans="4:4">
      <c r="D1492" s="180"/>
    </row>
    <row r="1493" spans="4:4">
      <c r="D1493" s="180"/>
    </row>
    <row r="1494" spans="4:4">
      <c r="D1494" s="180"/>
    </row>
    <row r="1495" spans="4:4">
      <c r="D1495" s="180"/>
    </row>
    <row r="1496" spans="4:4">
      <c r="D1496" s="180"/>
    </row>
    <row r="1497" spans="4:4">
      <c r="D1497" s="180"/>
    </row>
    <row r="1498" spans="4:4">
      <c r="D1498" s="180"/>
    </row>
    <row r="1499" spans="4:4">
      <c r="D1499" s="180"/>
    </row>
    <row r="1500" spans="4:4">
      <c r="D1500" s="180"/>
    </row>
    <row r="1501" spans="4:4">
      <c r="D1501" s="180"/>
    </row>
    <row r="1502" spans="4:4">
      <c r="D1502" s="180"/>
    </row>
    <row r="1503" spans="4:4">
      <c r="D1503" s="180"/>
    </row>
    <row r="1504" spans="4:4">
      <c r="D1504" s="180"/>
    </row>
    <row r="1505" spans="4:4">
      <c r="D1505" s="180"/>
    </row>
    <row r="1506" spans="4:4">
      <c r="D1506" s="180"/>
    </row>
    <row r="1507" spans="4:4">
      <c r="D1507" s="180"/>
    </row>
    <row r="1508" spans="4:4">
      <c r="D1508" s="180"/>
    </row>
    <row r="1509" spans="4:4">
      <c r="D1509" s="180"/>
    </row>
    <row r="1510" spans="4:4">
      <c r="D1510" s="180"/>
    </row>
    <row r="1511" spans="4:4">
      <c r="D1511" s="180"/>
    </row>
    <row r="1512" spans="4:4">
      <c r="D1512" s="180"/>
    </row>
    <row r="1513" spans="4:4">
      <c r="D1513" s="180"/>
    </row>
    <row r="1514" spans="4:4">
      <c r="D1514" s="180"/>
    </row>
    <row r="1515" spans="4:4">
      <c r="D1515" s="180"/>
    </row>
    <row r="1516" spans="4:4">
      <c r="D1516" s="180"/>
    </row>
    <row r="1517" spans="4:4">
      <c r="D1517" s="180"/>
    </row>
    <row r="1518" spans="4:4">
      <c r="D1518" s="180"/>
    </row>
    <row r="1519" spans="4:4">
      <c r="D1519" s="180"/>
    </row>
    <row r="1520" spans="4:4">
      <c r="D1520" s="180"/>
    </row>
    <row r="1521" spans="4:4">
      <c r="D1521" s="180"/>
    </row>
    <row r="1522" spans="4:4">
      <c r="D1522" s="180"/>
    </row>
    <row r="1523" spans="4:4">
      <c r="D1523" s="180"/>
    </row>
    <row r="1524" spans="4:4">
      <c r="D1524" s="180"/>
    </row>
    <row r="1525" spans="4:4">
      <c r="D1525" s="180"/>
    </row>
    <row r="1526" spans="4:4">
      <c r="D1526" s="180"/>
    </row>
    <row r="1527" spans="4:4">
      <c r="D1527" s="180"/>
    </row>
    <row r="1528" spans="4:4">
      <c r="D1528" s="180"/>
    </row>
    <row r="1529" spans="4:4">
      <c r="D1529" s="180"/>
    </row>
    <row r="1530" spans="4:4">
      <c r="D1530" s="180"/>
    </row>
    <row r="1531" spans="4:4">
      <c r="D1531" s="180"/>
    </row>
    <row r="1532" spans="4:4">
      <c r="D1532" s="180"/>
    </row>
    <row r="1533" spans="4:4">
      <c r="D1533" s="180"/>
    </row>
    <row r="1534" spans="4:4">
      <c r="D1534" s="180"/>
    </row>
    <row r="1535" spans="4:4">
      <c r="D1535" s="180"/>
    </row>
    <row r="1536" spans="4:4">
      <c r="D1536" s="180"/>
    </row>
    <row r="1537" spans="4:4">
      <c r="D1537" s="180"/>
    </row>
    <row r="1538" spans="4:4">
      <c r="D1538" s="180"/>
    </row>
    <row r="1539" spans="4:4">
      <c r="D1539" s="180"/>
    </row>
    <row r="1540" spans="4:4">
      <c r="D1540" s="180"/>
    </row>
    <row r="1541" spans="4:4">
      <c r="D1541" s="180"/>
    </row>
    <row r="1542" spans="4:4">
      <c r="D1542" s="180"/>
    </row>
    <row r="1543" spans="4:4">
      <c r="D1543" s="180"/>
    </row>
    <row r="1544" spans="4:4">
      <c r="D1544" s="180"/>
    </row>
    <row r="1545" spans="4:4">
      <c r="D1545" s="180"/>
    </row>
    <row r="1546" spans="4:4">
      <c r="D1546" s="180"/>
    </row>
    <row r="1547" spans="4:4">
      <c r="D1547" s="180"/>
    </row>
    <row r="1548" spans="4:4">
      <c r="D1548" s="180"/>
    </row>
    <row r="1549" spans="4:4">
      <c r="D1549" s="180"/>
    </row>
    <row r="1550" spans="4:4">
      <c r="D1550" s="180"/>
    </row>
    <row r="1551" spans="4:4">
      <c r="D1551" s="180"/>
    </row>
    <row r="1552" spans="4:4">
      <c r="D1552" s="180"/>
    </row>
    <row r="1553" spans="4:4">
      <c r="D1553" s="180"/>
    </row>
    <row r="1554" spans="4:4">
      <c r="D1554" s="180"/>
    </row>
    <row r="1555" spans="4:4">
      <c r="D1555" s="180"/>
    </row>
    <row r="1556" spans="4:4">
      <c r="D1556" s="180"/>
    </row>
    <row r="1557" spans="4:4">
      <c r="D1557" s="180"/>
    </row>
    <row r="1558" spans="4:4">
      <c r="D1558" s="180"/>
    </row>
    <row r="1559" spans="4:4">
      <c r="D1559" s="180"/>
    </row>
    <row r="1560" spans="4:4">
      <c r="D1560" s="180"/>
    </row>
    <row r="1561" spans="4:4">
      <c r="D1561" s="180"/>
    </row>
    <row r="1562" spans="4:4">
      <c r="D1562" s="180"/>
    </row>
    <row r="1563" spans="4:4">
      <c r="D1563" s="180"/>
    </row>
    <row r="1564" spans="4:4">
      <c r="D1564" s="180"/>
    </row>
    <row r="1565" spans="4:4">
      <c r="D1565" s="180"/>
    </row>
    <row r="1566" spans="4:4">
      <c r="D1566" s="180"/>
    </row>
    <row r="1567" spans="4:4">
      <c r="D1567" s="180"/>
    </row>
    <row r="1568" spans="4:4">
      <c r="D1568" s="180"/>
    </row>
    <row r="1569" spans="4:4">
      <c r="D1569" s="180"/>
    </row>
    <row r="1570" spans="4:4">
      <c r="D1570" s="180"/>
    </row>
    <row r="1571" spans="4:4">
      <c r="D1571" s="180"/>
    </row>
    <row r="1572" spans="4:4">
      <c r="D1572" s="180"/>
    </row>
    <row r="1573" spans="4:4">
      <c r="D1573" s="180"/>
    </row>
    <row r="1574" spans="4:4">
      <c r="D1574" s="180"/>
    </row>
    <row r="1575" spans="4:4">
      <c r="D1575" s="180"/>
    </row>
    <row r="1576" spans="4:4">
      <c r="D1576" s="180"/>
    </row>
    <row r="1577" spans="4:4">
      <c r="D1577" s="180"/>
    </row>
    <row r="1578" spans="4:4">
      <c r="D1578" s="180"/>
    </row>
    <row r="1579" spans="4:4">
      <c r="D1579" s="180"/>
    </row>
    <row r="1580" spans="4:4">
      <c r="D1580" s="180"/>
    </row>
    <row r="1581" spans="4:4">
      <c r="D1581" s="180"/>
    </row>
    <row r="1582" spans="4:4">
      <c r="D1582" s="180"/>
    </row>
    <row r="1583" spans="4:4">
      <c r="D1583" s="180"/>
    </row>
    <row r="1584" spans="4:4">
      <c r="D1584" s="180"/>
    </row>
    <row r="1585" spans="4:4">
      <c r="D1585" s="180"/>
    </row>
    <row r="1586" spans="4:4">
      <c r="D1586" s="180"/>
    </row>
    <row r="1587" spans="4:4">
      <c r="D1587" s="180"/>
    </row>
    <row r="1588" spans="4:4">
      <c r="D1588" s="180"/>
    </row>
    <row r="1589" spans="4:4">
      <c r="D1589" s="180"/>
    </row>
    <row r="1590" spans="4:4">
      <c r="D1590" s="180"/>
    </row>
    <row r="1591" spans="4:4">
      <c r="D1591" s="180"/>
    </row>
    <row r="1592" spans="4:4">
      <c r="D1592" s="180"/>
    </row>
    <row r="1593" spans="4:4">
      <c r="D1593" s="180"/>
    </row>
    <row r="1594" spans="4:4">
      <c r="D1594" s="180"/>
    </row>
    <row r="1595" spans="4:4">
      <c r="D1595" s="180"/>
    </row>
    <row r="1596" spans="4:4">
      <c r="D1596" s="180"/>
    </row>
    <row r="1597" spans="4:4">
      <c r="D1597" s="180"/>
    </row>
    <row r="1598" spans="4:4">
      <c r="D1598" s="180"/>
    </row>
    <row r="1599" spans="4:4">
      <c r="D1599" s="180"/>
    </row>
    <row r="1600" spans="4:4">
      <c r="D1600" s="180"/>
    </row>
    <row r="1601" spans="4:4">
      <c r="D1601" s="180"/>
    </row>
    <row r="1602" spans="4:4">
      <c r="D1602" s="180"/>
    </row>
    <row r="1603" spans="4:4">
      <c r="D1603" s="180"/>
    </row>
    <row r="1604" spans="4:4">
      <c r="D1604" s="180"/>
    </row>
    <row r="1605" spans="4:4">
      <c r="D1605" s="180"/>
    </row>
    <row r="1606" spans="4:4">
      <c r="D1606" s="180"/>
    </row>
    <row r="1607" spans="4:4">
      <c r="D1607" s="180"/>
    </row>
    <row r="1608" spans="4:4">
      <c r="D1608" s="180"/>
    </row>
    <row r="1609" spans="4:4">
      <c r="D1609" s="180"/>
    </row>
    <row r="1610" spans="4:4">
      <c r="D1610" s="180"/>
    </row>
    <row r="1611" spans="4:4">
      <c r="D1611" s="180"/>
    </row>
    <row r="1612" spans="4:4">
      <c r="D1612" s="180"/>
    </row>
    <row r="1613" spans="4:4">
      <c r="D1613" s="180"/>
    </row>
    <row r="1614" spans="4:4">
      <c r="D1614" s="180"/>
    </row>
    <row r="1615" spans="4:4">
      <c r="D1615" s="180"/>
    </row>
    <row r="1616" spans="4:4">
      <c r="D1616" s="180"/>
    </row>
    <row r="1617" spans="4:4">
      <c r="D1617" s="180"/>
    </row>
    <row r="1618" spans="4:4">
      <c r="D1618" s="180"/>
    </row>
    <row r="1619" spans="4:4">
      <c r="D1619" s="180"/>
    </row>
    <row r="1620" spans="4:4">
      <c r="D1620" s="180"/>
    </row>
    <row r="1621" spans="4:4">
      <c r="D1621" s="180"/>
    </row>
    <row r="1622" spans="4:4">
      <c r="D1622" s="180"/>
    </row>
    <row r="1623" spans="4:4">
      <c r="D1623" s="180"/>
    </row>
    <row r="1624" spans="4:4">
      <c r="D1624" s="180"/>
    </row>
    <row r="1625" spans="4:4">
      <c r="D1625" s="180"/>
    </row>
    <row r="1626" spans="4:4">
      <c r="D1626" s="180"/>
    </row>
    <row r="1627" spans="4:4">
      <c r="D1627" s="180"/>
    </row>
    <row r="1628" spans="4:4">
      <c r="D1628" s="180"/>
    </row>
    <row r="1629" spans="4:4">
      <c r="D1629" s="180"/>
    </row>
    <row r="1630" spans="4:4">
      <c r="D1630" s="180"/>
    </row>
    <row r="1631" spans="4:4">
      <c r="D1631" s="180"/>
    </row>
    <row r="1632" spans="4:4">
      <c r="D1632" s="180"/>
    </row>
    <row r="1633" spans="4:4">
      <c r="D1633" s="180"/>
    </row>
    <row r="1634" spans="4:4">
      <c r="D1634" s="180"/>
    </row>
    <row r="1635" spans="4:4">
      <c r="D1635" s="180"/>
    </row>
    <row r="1636" spans="4:4">
      <c r="D1636" s="180"/>
    </row>
    <row r="1637" spans="4:4">
      <c r="D1637" s="180"/>
    </row>
    <row r="1638" spans="4:4">
      <c r="D1638" s="180"/>
    </row>
    <row r="1639" spans="4:4">
      <c r="D1639" s="180"/>
    </row>
    <row r="1640" spans="4:4">
      <c r="D1640" s="180"/>
    </row>
    <row r="1641" spans="4:4">
      <c r="D1641" s="180"/>
    </row>
    <row r="1642" spans="4:4">
      <c r="D1642" s="180"/>
    </row>
    <row r="1643" spans="4:4">
      <c r="D1643" s="180"/>
    </row>
    <row r="1644" spans="4:4">
      <c r="D1644" s="180"/>
    </row>
    <row r="1645" spans="4:4">
      <c r="D1645" s="180"/>
    </row>
    <row r="1646" spans="4:4">
      <c r="D1646" s="180"/>
    </row>
    <row r="1647" spans="4:4">
      <c r="D1647" s="180"/>
    </row>
    <row r="1648" spans="4:4">
      <c r="D1648" s="180"/>
    </row>
    <row r="1649" spans="4:4">
      <c r="D1649" s="180"/>
    </row>
    <row r="1650" spans="4:4">
      <c r="D1650" s="180"/>
    </row>
    <row r="1651" spans="4:4">
      <c r="D1651" s="180"/>
    </row>
    <row r="1652" spans="4:4">
      <c r="D1652" s="180"/>
    </row>
    <row r="1653" spans="4:4">
      <c r="D1653" s="180"/>
    </row>
    <row r="1654" spans="4:4">
      <c r="D1654" s="180"/>
    </row>
    <row r="1655" spans="4:4">
      <c r="D1655" s="180"/>
    </row>
    <row r="1656" spans="4:4">
      <c r="D1656" s="180"/>
    </row>
    <row r="1657" spans="4:4">
      <c r="D1657" s="180"/>
    </row>
    <row r="1658" spans="4:4">
      <c r="D1658" s="180"/>
    </row>
    <row r="1659" spans="4:4">
      <c r="D1659" s="180"/>
    </row>
    <row r="1660" spans="4:4">
      <c r="D1660" s="180"/>
    </row>
    <row r="1661" spans="4:4">
      <c r="D1661" s="180"/>
    </row>
    <row r="1662" spans="4:4">
      <c r="D1662" s="180"/>
    </row>
    <row r="1663" spans="4:4">
      <c r="D1663" s="180"/>
    </row>
    <row r="1664" spans="4:4">
      <c r="D1664" s="180"/>
    </row>
    <row r="1665" spans="4:4">
      <c r="D1665" s="180"/>
    </row>
    <row r="1666" spans="4:4">
      <c r="D1666" s="180"/>
    </row>
    <row r="1667" spans="4:4">
      <c r="D1667" s="180"/>
    </row>
    <row r="1668" spans="4:4">
      <c r="D1668" s="180"/>
    </row>
    <row r="1669" spans="4:4">
      <c r="D1669" s="180"/>
    </row>
    <row r="1670" spans="4:4">
      <c r="D1670" s="180"/>
    </row>
    <row r="1671" spans="4:4">
      <c r="D1671" s="180"/>
    </row>
    <row r="1672" spans="4:4">
      <c r="D1672" s="180"/>
    </row>
    <row r="1673" spans="4:4">
      <c r="D1673" s="180"/>
    </row>
    <row r="1674" spans="4:4">
      <c r="D1674" s="180"/>
    </row>
    <row r="1675" spans="4:4">
      <c r="D1675" s="180"/>
    </row>
    <row r="1676" spans="4:4">
      <c r="D1676" s="180"/>
    </row>
    <row r="1677" spans="4:4">
      <c r="D1677" s="180"/>
    </row>
    <row r="1678" spans="4:4">
      <c r="D1678" s="180"/>
    </row>
    <row r="1679" spans="4:4">
      <c r="D1679" s="180"/>
    </row>
    <row r="1680" spans="4:4">
      <c r="D1680" s="180"/>
    </row>
    <row r="1681" spans="4:4">
      <c r="D1681" s="180"/>
    </row>
    <row r="1682" spans="4:4">
      <c r="D1682" s="180"/>
    </row>
    <row r="1683" spans="4:4">
      <c r="D1683" s="180"/>
    </row>
    <row r="1684" spans="4:4">
      <c r="D1684" s="180"/>
    </row>
    <row r="1685" spans="4:4">
      <c r="D1685" s="180"/>
    </row>
    <row r="1686" spans="4:4">
      <c r="D1686" s="180"/>
    </row>
    <row r="1687" spans="4:4">
      <c r="D1687" s="180"/>
    </row>
    <row r="1688" spans="4:4">
      <c r="D1688" s="180"/>
    </row>
    <row r="1689" spans="4:4">
      <c r="D1689" s="180"/>
    </row>
    <row r="1690" spans="4:4">
      <c r="D1690" s="180"/>
    </row>
    <row r="1691" spans="4:4">
      <c r="D1691" s="180"/>
    </row>
    <row r="1692" spans="4:4">
      <c r="D1692" s="180"/>
    </row>
    <row r="1693" spans="4:4">
      <c r="D1693" s="180"/>
    </row>
    <row r="1694" spans="4:4">
      <c r="D1694" s="180"/>
    </row>
    <row r="1695" spans="4:4">
      <c r="D1695" s="180"/>
    </row>
    <row r="1696" spans="4:4">
      <c r="D1696" s="180"/>
    </row>
    <row r="1697" spans="4:4">
      <c r="D1697" s="180"/>
    </row>
    <row r="1698" spans="4:4">
      <c r="D1698" s="180"/>
    </row>
    <row r="1699" spans="4:4">
      <c r="D1699" s="180"/>
    </row>
    <row r="1700" spans="4:4">
      <c r="D1700" s="180"/>
    </row>
    <row r="1701" spans="4:4">
      <c r="D1701" s="180"/>
    </row>
    <row r="1702" spans="4:4">
      <c r="D1702" s="180"/>
    </row>
    <row r="1703" spans="4:4">
      <c r="D1703" s="180"/>
    </row>
    <row r="1704" spans="4:4">
      <c r="D1704" s="180"/>
    </row>
    <row r="1705" spans="4:4">
      <c r="D1705" s="180"/>
    </row>
    <row r="1706" spans="4:4">
      <c r="D1706" s="180"/>
    </row>
    <row r="1707" spans="4:4">
      <c r="D1707" s="180"/>
    </row>
    <row r="1708" spans="4:4">
      <c r="D1708" s="180"/>
    </row>
    <row r="1709" spans="4:4">
      <c r="D1709" s="180"/>
    </row>
    <row r="1710" spans="4:4">
      <c r="D1710" s="180"/>
    </row>
    <row r="1711" spans="4:4">
      <c r="D1711" s="180"/>
    </row>
    <row r="1712" spans="4:4">
      <c r="D1712" s="180"/>
    </row>
    <row r="1713" spans="4:4">
      <c r="D1713" s="180"/>
    </row>
    <row r="1714" spans="4:4">
      <c r="D1714" s="180"/>
    </row>
    <row r="1715" spans="4:4">
      <c r="D1715" s="180"/>
    </row>
    <row r="1716" spans="4:4">
      <c r="D1716" s="180"/>
    </row>
    <row r="1717" spans="4:4">
      <c r="D1717" s="180"/>
    </row>
    <row r="1718" spans="4:4">
      <c r="D1718" s="180"/>
    </row>
    <row r="1719" spans="4:4">
      <c r="D1719" s="180"/>
    </row>
    <row r="1720" spans="4:4">
      <c r="D1720" s="180"/>
    </row>
    <row r="1721" spans="4:4">
      <c r="D1721" s="180"/>
    </row>
    <row r="1722" spans="4:4">
      <c r="D1722" s="180"/>
    </row>
    <row r="1723" spans="4:4">
      <c r="D1723" s="180"/>
    </row>
    <row r="1724" spans="4:4">
      <c r="D1724" s="180"/>
    </row>
    <row r="1725" spans="4:4">
      <c r="D1725" s="180"/>
    </row>
    <row r="1726" spans="4:4">
      <c r="D1726" s="180"/>
    </row>
    <row r="1727" spans="4:4">
      <c r="D1727" s="180"/>
    </row>
    <row r="1728" spans="4:4">
      <c r="D1728" s="180"/>
    </row>
    <row r="1729" spans="4:4">
      <c r="D1729" s="180"/>
    </row>
    <row r="1730" spans="4:4">
      <c r="D1730" s="180"/>
    </row>
    <row r="1731" spans="4:4">
      <c r="D1731" s="180"/>
    </row>
    <row r="1732" spans="4:4">
      <c r="D1732" s="180"/>
    </row>
    <row r="1733" spans="4:4">
      <c r="D1733" s="180"/>
    </row>
    <row r="1734" spans="4:4">
      <c r="D1734" s="180"/>
    </row>
    <row r="1735" spans="4:4">
      <c r="D1735" s="180"/>
    </row>
    <row r="1736" spans="4:4">
      <c r="D1736" s="180"/>
    </row>
    <row r="1737" spans="4:4">
      <c r="D1737" s="180"/>
    </row>
    <row r="1738" spans="4:4">
      <c r="D1738" s="180"/>
    </row>
    <row r="1739" spans="4:4">
      <c r="D1739" s="180"/>
    </row>
    <row r="1740" spans="4:4">
      <c r="D1740" s="180"/>
    </row>
    <row r="1741" spans="4:4">
      <c r="D1741" s="180"/>
    </row>
    <row r="1742" spans="4:4">
      <c r="D1742" s="180"/>
    </row>
    <row r="1743" spans="4:4">
      <c r="D1743" s="180"/>
    </row>
    <row r="1744" spans="4:4">
      <c r="D1744" s="180"/>
    </row>
    <row r="1745" spans="4:4">
      <c r="D1745" s="180"/>
    </row>
    <row r="1746" spans="4:4">
      <c r="D1746" s="180"/>
    </row>
    <row r="1747" spans="4:4">
      <c r="D1747" s="180"/>
    </row>
    <row r="1748" spans="4:4">
      <c r="D1748" s="180"/>
    </row>
    <row r="1749" spans="4:4">
      <c r="D1749" s="180"/>
    </row>
    <row r="1750" spans="4:4">
      <c r="D1750" s="180"/>
    </row>
    <row r="1751" spans="4:4">
      <c r="D1751" s="180"/>
    </row>
    <row r="1752" spans="4:4">
      <c r="D1752" s="180"/>
    </row>
    <row r="1753" spans="4:4">
      <c r="D1753" s="180"/>
    </row>
    <row r="1754" spans="4:4">
      <c r="D1754" s="180"/>
    </row>
    <row r="1755" spans="4:4">
      <c r="D1755" s="180"/>
    </row>
    <row r="1756" spans="4:4">
      <c r="D1756" s="180"/>
    </row>
    <row r="1757" spans="4:4">
      <c r="D1757" s="180"/>
    </row>
    <row r="1758" spans="4:4">
      <c r="D1758" s="180"/>
    </row>
    <row r="1759" spans="4:4">
      <c r="D1759" s="180"/>
    </row>
    <row r="1760" spans="4:4">
      <c r="D1760" s="180"/>
    </row>
    <row r="1761" spans="4:4">
      <c r="D1761" s="180"/>
    </row>
    <row r="1762" spans="4:4">
      <c r="D1762" s="180"/>
    </row>
    <row r="1763" spans="4:4">
      <c r="D1763" s="180"/>
    </row>
    <row r="1764" spans="4:4">
      <c r="D1764" s="180"/>
    </row>
    <row r="1765" spans="4:4">
      <c r="D1765" s="180"/>
    </row>
    <row r="1766" spans="4:4">
      <c r="D1766" s="180"/>
    </row>
    <row r="1767" spans="4:4">
      <c r="D1767" s="180"/>
    </row>
    <row r="1768" spans="4:4">
      <c r="D1768" s="180"/>
    </row>
    <row r="1769" spans="4:4">
      <c r="D1769" s="180"/>
    </row>
    <row r="1770" spans="4:4">
      <c r="D1770" s="180"/>
    </row>
    <row r="1771" spans="4:4">
      <c r="D1771" s="180"/>
    </row>
    <row r="1772" spans="4:4">
      <c r="D1772" s="180"/>
    </row>
    <row r="1773" spans="4:4">
      <c r="D1773" s="180"/>
    </row>
    <row r="1774" spans="4:4">
      <c r="D1774" s="180"/>
    </row>
    <row r="1775" spans="4:4">
      <c r="D1775" s="180"/>
    </row>
    <row r="1776" spans="4:4">
      <c r="D1776" s="180"/>
    </row>
    <row r="1777" spans="4:4">
      <c r="D1777" s="180"/>
    </row>
    <row r="1778" spans="4:4">
      <c r="D1778" s="180"/>
    </row>
    <row r="1779" spans="4:4">
      <c r="D1779" s="180"/>
    </row>
    <row r="1780" spans="4:4">
      <c r="D1780" s="180"/>
    </row>
    <row r="1781" spans="4:4">
      <c r="D1781" s="180"/>
    </row>
    <row r="1782" spans="4:4">
      <c r="D1782" s="180"/>
    </row>
    <row r="1783" spans="4:4">
      <c r="D1783" s="180"/>
    </row>
    <row r="1784" spans="4:4">
      <c r="D1784" s="180"/>
    </row>
    <row r="1785" spans="4:4">
      <c r="D1785" s="180"/>
    </row>
    <row r="1786" spans="4:4">
      <c r="D1786" s="180"/>
    </row>
    <row r="1787" spans="4:4">
      <c r="D1787" s="180"/>
    </row>
    <row r="1788" spans="4:4">
      <c r="D1788" s="180"/>
    </row>
    <row r="1789" spans="4:4">
      <c r="D1789" s="180"/>
    </row>
    <row r="1790" spans="4:4">
      <c r="D1790" s="180"/>
    </row>
    <row r="1791" spans="4:4">
      <c r="D1791" s="180"/>
    </row>
    <row r="1792" spans="4:4">
      <c r="D1792" s="180"/>
    </row>
    <row r="1793" spans="4:4">
      <c r="D1793" s="180"/>
    </row>
    <row r="1794" spans="4:4">
      <c r="D1794" s="180"/>
    </row>
    <row r="1795" spans="4:4">
      <c r="D1795" s="180"/>
    </row>
    <row r="1796" spans="4:4">
      <c r="D1796" s="180"/>
    </row>
    <row r="1797" spans="4:4">
      <c r="D1797" s="180"/>
    </row>
    <row r="1798" spans="4:4">
      <c r="D1798" s="180"/>
    </row>
    <row r="1799" spans="4:4">
      <c r="D1799" s="180"/>
    </row>
    <row r="1800" spans="4:4">
      <c r="D1800" s="180"/>
    </row>
    <row r="1801" spans="4:4">
      <c r="D1801" s="180"/>
    </row>
    <row r="1802" spans="4:4">
      <c r="D1802" s="180"/>
    </row>
    <row r="1803" spans="4:4">
      <c r="D1803" s="180"/>
    </row>
    <row r="1804" spans="4:4">
      <c r="D1804" s="180"/>
    </row>
    <row r="1805" spans="4:4">
      <c r="D1805" s="180"/>
    </row>
    <row r="1806" spans="4:4">
      <c r="D1806" s="180"/>
    </row>
    <row r="1807" spans="4:4">
      <c r="D1807" s="180"/>
    </row>
    <row r="1808" spans="4:4">
      <c r="D1808" s="180"/>
    </row>
    <row r="1809" spans="4:4">
      <c r="D1809" s="180"/>
    </row>
    <row r="1810" spans="4:4">
      <c r="D1810" s="180"/>
    </row>
    <row r="1811" spans="4:4">
      <c r="D1811" s="180"/>
    </row>
    <row r="1812" spans="4:4">
      <c r="D1812" s="180"/>
    </row>
    <row r="1813" spans="4:4">
      <c r="D1813" s="180"/>
    </row>
    <row r="1814" spans="4:4">
      <c r="D1814" s="180"/>
    </row>
    <row r="1815" spans="4:4">
      <c r="D1815" s="180"/>
    </row>
    <row r="1816" spans="4:4">
      <c r="D1816" s="180"/>
    </row>
    <row r="1817" spans="4:4">
      <c r="D1817" s="180"/>
    </row>
    <row r="1818" spans="4:4">
      <c r="D1818" s="180"/>
    </row>
    <row r="1819" spans="4:4">
      <c r="D1819" s="180"/>
    </row>
    <row r="1820" spans="4:4">
      <c r="D1820" s="180"/>
    </row>
    <row r="1821" spans="4:4">
      <c r="D1821" s="180"/>
    </row>
    <row r="1822" spans="4:4">
      <c r="D1822" s="180"/>
    </row>
    <row r="1823" spans="4:4">
      <c r="D1823" s="180"/>
    </row>
    <row r="1824" spans="4:4">
      <c r="D1824" s="180"/>
    </row>
    <row r="1825" spans="4:4">
      <c r="D1825" s="180"/>
    </row>
    <row r="1826" spans="4:4">
      <c r="D1826" s="180"/>
    </row>
    <row r="1827" spans="4:4">
      <c r="D1827" s="180"/>
    </row>
    <row r="1828" spans="4:4">
      <c r="D1828" s="180"/>
    </row>
    <row r="1829" spans="4:4">
      <c r="D1829" s="180"/>
    </row>
    <row r="1830" spans="4:4">
      <c r="D1830" s="180"/>
    </row>
    <row r="1831" spans="4:4">
      <c r="D1831" s="180"/>
    </row>
    <row r="1832" spans="4:4">
      <c r="D1832" s="180"/>
    </row>
    <row r="1833" spans="4:4">
      <c r="D1833" s="180"/>
    </row>
    <row r="1834" spans="4:4">
      <c r="D1834" s="180"/>
    </row>
    <row r="1835" spans="4:4">
      <c r="D1835" s="180"/>
    </row>
    <row r="1836" spans="4:4">
      <c r="D1836" s="180"/>
    </row>
    <row r="1837" spans="4:4">
      <c r="D1837" s="180"/>
    </row>
    <row r="1838" spans="4:4">
      <c r="D1838" s="180"/>
    </row>
    <row r="1839" spans="4:4">
      <c r="D1839" s="180"/>
    </row>
    <row r="1840" spans="4:4">
      <c r="D1840" s="180"/>
    </row>
    <row r="1841" spans="4:4">
      <c r="D1841" s="180"/>
    </row>
    <row r="1842" spans="4:4">
      <c r="D1842" s="180"/>
    </row>
    <row r="1843" spans="4:4">
      <c r="D1843" s="180"/>
    </row>
    <row r="1844" spans="4:4">
      <c r="D1844" s="180"/>
    </row>
    <row r="1845" spans="4:4">
      <c r="D1845" s="180"/>
    </row>
    <row r="1846" spans="4:4">
      <c r="D1846" s="180"/>
    </row>
    <row r="1847" spans="4:4">
      <c r="D1847" s="180"/>
    </row>
    <row r="1848" spans="4:4">
      <c r="D1848" s="180"/>
    </row>
    <row r="1849" spans="4:4">
      <c r="D1849" s="180"/>
    </row>
    <row r="1850" spans="4:4">
      <c r="D1850" s="180"/>
    </row>
    <row r="1851" spans="4:4">
      <c r="D1851" s="180"/>
    </row>
    <row r="1852" spans="4:4">
      <c r="D1852" s="180"/>
    </row>
    <row r="1853" spans="4:4">
      <c r="D1853" s="180"/>
    </row>
    <row r="1854" spans="4:4">
      <c r="D1854" s="180"/>
    </row>
    <row r="1855" spans="4:4">
      <c r="D1855" s="180"/>
    </row>
    <row r="1856" spans="4:4">
      <c r="D1856" s="180"/>
    </row>
    <row r="1857" spans="4:4">
      <c r="D1857" s="180"/>
    </row>
    <row r="1858" spans="4:4">
      <c r="D1858" s="180"/>
    </row>
    <row r="1859" spans="4:4">
      <c r="D1859" s="180"/>
    </row>
    <row r="1860" spans="4:4">
      <c r="D1860" s="180"/>
    </row>
    <row r="1861" spans="4:4">
      <c r="D1861" s="180"/>
    </row>
    <row r="1862" spans="4:4">
      <c r="D1862" s="180"/>
    </row>
    <row r="1863" spans="4:4">
      <c r="D1863" s="180"/>
    </row>
    <row r="1864" spans="4:4">
      <c r="D1864" s="180"/>
    </row>
    <row r="1865" spans="4:4">
      <c r="D1865" s="180"/>
    </row>
    <row r="1866" spans="4:4">
      <c r="D1866" s="180"/>
    </row>
    <row r="1867" spans="4:4">
      <c r="D1867" s="180"/>
    </row>
    <row r="1868" spans="4:4">
      <c r="D1868" s="180"/>
    </row>
    <row r="1869" spans="4:4">
      <c r="D1869" s="180"/>
    </row>
    <row r="1870" spans="4:4">
      <c r="D1870" s="180"/>
    </row>
    <row r="1871" spans="4:4">
      <c r="D1871" s="180"/>
    </row>
    <row r="1872" spans="4:4">
      <c r="D1872" s="180"/>
    </row>
    <row r="1873" spans="4:4">
      <c r="D1873" s="180"/>
    </row>
    <row r="1874" spans="4:4">
      <c r="D1874" s="180"/>
    </row>
    <row r="1875" spans="4:4">
      <c r="D1875" s="180"/>
    </row>
    <row r="1876" spans="4:4">
      <c r="D1876" s="180"/>
    </row>
    <row r="1877" spans="4:4">
      <c r="D1877" s="180"/>
    </row>
    <row r="1878" spans="4:4">
      <c r="D1878" s="180"/>
    </row>
    <row r="1879" spans="4:4">
      <c r="D1879" s="180"/>
    </row>
    <row r="1880" spans="4:4">
      <c r="D1880" s="180"/>
    </row>
    <row r="1881" spans="4:4">
      <c r="D1881" s="180"/>
    </row>
    <row r="1882" spans="4:4">
      <c r="D1882" s="180"/>
    </row>
    <row r="1883" spans="4:4">
      <c r="D1883" s="180"/>
    </row>
    <row r="1884" spans="4:4">
      <c r="D1884" s="180"/>
    </row>
    <row r="1885" spans="4:4">
      <c r="D1885" s="180"/>
    </row>
    <row r="1886" spans="4:4">
      <c r="D1886" s="180"/>
    </row>
    <row r="1887" spans="4:4">
      <c r="D1887" s="180"/>
    </row>
    <row r="1888" spans="4:4">
      <c r="D1888" s="180"/>
    </row>
    <row r="1889" spans="4:4">
      <c r="D1889" s="180"/>
    </row>
    <row r="1890" spans="4:4">
      <c r="D1890" s="180"/>
    </row>
    <row r="1891" spans="4:4">
      <c r="D1891" s="180"/>
    </row>
    <row r="1892" spans="4:4">
      <c r="D1892" s="180"/>
    </row>
    <row r="1893" spans="4:4">
      <c r="D1893" s="180"/>
    </row>
    <row r="1894" spans="4:4">
      <c r="D1894" s="180"/>
    </row>
    <row r="1895" spans="4:4">
      <c r="D1895" s="180"/>
    </row>
    <row r="1896" spans="4:4">
      <c r="D1896" s="180"/>
    </row>
    <row r="1897" spans="4:4">
      <c r="D1897" s="180"/>
    </row>
    <row r="1898" spans="4:4">
      <c r="D1898" s="180"/>
    </row>
    <row r="1899" spans="4:4">
      <c r="D1899" s="180"/>
    </row>
    <row r="1900" spans="4:4">
      <c r="D1900" s="180"/>
    </row>
    <row r="1901" spans="4:4">
      <c r="D1901" s="180"/>
    </row>
    <row r="1902" spans="4:4">
      <c r="D1902" s="180"/>
    </row>
    <row r="1903" spans="4:4">
      <c r="D1903" s="180"/>
    </row>
    <row r="1904" spans="4:4">
      <c r="D1904" s="180"/>
    </row>
    <row r="1905" spans="4:4">
      <c r="D1905" s="180"/>
    </row>
    <row r="1906" spans="4:4">
      <c r="D1906" s="180"/>
    </row>
    <row r="1907" spans="4:4">
      <c r="D1907" s="180"/>
    </row>
    <row r="1908" spans="4:4">
      <c r="D1908" s="180"/>
    </row>
    <row r="1909" spans="4:4">
      <c r="D1909" s="180"/>
    </row>
    <row r="1910" spans="4:4">
      <c r="D1910" s="180"/>
    </row>
    <row r="1911" spans="4:4">
      <c r="D1911" s="180"/>
    </row>
    <row r="1912" spans="4:4">
      <c r="D1912" s="180"/>
    </row>
    <row r="1913" spans="4:4">
      <c r="D1913" s="180"/>
    </row>
    <row r="1914" spans="4:4">
      <c r="D1914" s="180"/>
    </row>
    <row r="1915" spans="4:4">
      <c r="D1915" s="180"/>
    </row>
    <row r="1916" spans="4:4">
      <c r="D1916" s="180"/>
    </row>
    <row r="1917" spans="4:4">
      <c r="D1917" s="180"/>
    </row>
    <row r="1918" spans="4:4">
      <c r="D1918" s="180"/>
    </row>
    <row r="1919" spans="4:4">
      <c r="D1919" s="180"/>
    </row>
    <row r="1920" spans="4:4">
      <c r="D1920" s="180"/>
    </row>
    <row r="1921" spans="4:4">
      <c r="D1921" s="180"/>
    </row>
    <row r="1922" spans="4:4">
      <c r="D1922" s="180"/>
    </row>
    <row r="1923" spans="4:4">
      <c r="D1923" s="180"/>
    </row>
    <row r="1924" spans="4:4">
      <c r="D1924" s="180"/>
    </row>
    <row r="1925" spans="4:4">
      <c r="D1925" s="180"/>
    </row>
    <row r="1926" spans="4:4">
      <c r="D1926" s="180"/>
    </row>
    <row r="1927" spans="4:4">
      <c r="D1927" s="180"/>
    </row>
    <row r="1928" spans="4:4">
      <c r="D1928" s="180"/>
    </row>
    <row r="1929" spans="4:4">
      <c r="D1929" s="180"/>
    </row>
    <row r="1930" spans="4:4">
      <c r="D1930" s="180"/>
    </row>
    <row r="1931" spans="4:4">
      <c r="D1931" s="180"/>
    </row>
    <row r="1932" spans="4:4">
      <c r="D1932" s="180"/>
    </row>
    <row r="1933" spans="4:4">
      <c r="D1933" s="180"/>
    </row>
    <row r="1934" spans="4:4">
      <c r="D1934" s="180"/>
    </row>
    <row r="1935" spans="4:4">
      <c r="D1935" s="180"/>
    </row>
    <row r="1936" spans="4:4">
      <c r="D1936" s="180"/>
    </row>
    <row r="1937" spans="4:4">
      <c r="D1937" s="180"/>
    </row>
    <row r="1938" spans="4:4">
      <c r="D1938" s="180"/>
    </row>
    <row r="1939" spans="4:4">
      <c r="D1939" s="180"/>
    </row>
    <row r="1940" spans="4:4">
      <c r="D1940" s="180"/>
    </row>
    <row r="1941" spans="4:4">
      <c r="D1941" s="180"/>
    </row>
    <row r="1942" spans="4:4">
      <c r="D1942" s="180"/>
    </row>
    <row r="1943" spans="4:4">
      <c r="D1943" s="180"/>
    </row>
    <row r="1944" spans="4:4">
      <c r="D1944" s="180"/>
    </row>
    <row r="1945" spans="4:4">
      <c r="D1945" s="180"/>
    </row>
    <row r="1946" spans="4:4">
      <c r="D1946" s="180"/>
    </row>
    <row r="1947" spans="4:4">
      <c r="D1947" s="180"/>
    </row>
    <row r="1948" spans="4:4">
      <c r="D1948" s="180"/>
    </row>
    <row r="1949" spans="4:4">
      <c r="D1949" s="180"/>
    </row>
    <row r="1950" spans="4:4">
      <c r="D1950" s="180"/>
    </row>
    <row r="1951" spans="4:4">
      <c r="D1951" s="180"/>
    </row>
    <row r="1952" spans="4:4">
      <c r="D1952" s="180"/>
    </row>
    <row r="1953" spans="4:4">
      <c r="D1953" s="180"/>
    </row>
    <row r="1954" spans="4:4">
      <c r="D1954" s="180"/>
    </row>
    <row r="1955" spans="4:4">
      <c r="D1955" s="180"/>
    </row>
    <row r="1956" spans="4:4">
      <c r="D1956" s="180"/>
    </row>
    <row r="1957" spans="4:4">
      <c r="D1957" s="180"/>
    </row>
    <row r="1958" spans="4:4">
      <c r="D1958" s="180"/>
    </row>
    <row r="1959" spans="4:4">
      <c r="D1959" s="180"/>
    </row>
    <row r="1960" spans="4:4">
      <c r="D1960" s="180"/>
    </row>
    <row r="1961" spans="4:4">
      <c r="D1961" s="180"/>
    </row>
    <row r="1962" spans="4:4">
      <c r="D1962" s="180"/>
    </row>
    <row r="1963" spans="4:4">
      <c r="D1963" s="180"/>
    </row>
    <row r="1964" spans="4:4">
      <c r="D1964" s="180"/>
    </row>
    <row r="1965" spans="4:4">
      <c r="D1965" s="180"/>
    </row>
    <row r="1966" spans="4:4">
      <c r="D1966" s="180"/>
    </row>
    <row r="1967" spans="4:4">
      <c r="D1967" s="180"/>
    </row>
    <row r="1968" spans="4:4">
      <c r="D1968" s="180"/>
    </row>
    <row r="1969" spans="4:4">
      <c r="D1969" s="180"/>
    </row>
    <row r="1970" spans="4:4">
      <c r="D1970" s="180"/>
    </row>
    <row r="1971" spans="4:4">
      <c r="D1971" s="180"/>
    </row>
    <row r="1972" spans="4:4">
      <c r="D1972" s="180"/>
    </row>
    <row r="1973" spans="4:4">
      <c r="D1973" s="180"/>
    </row>
    <row r="1974" spans="4:4">
      <c r="D1974" s="180"/>
    </row>
    <row r="1975" spans="4:4">
      <c r="D1975" s="180"/>
    </row>
    <row r="1976" spans="4:4">
      <c r="D1976" s="180"/>
    </row>
    <row r="1977" spans="4:4">
      <c r="D1977" s="180"/>
    </row>
    <row r="1978" spans="4:4">
      <c r="D1978" s="180"/>
    </row>
    <row r="1979" spans="4:4">
      <c r="D1979" s="180"/>
    </row>
    <row r="1980" spans="4:4">
      <c r="D1980" s="180"/>
    </row>
    <row r="1981" spans="4:4">
      <c r="D1981" s="180"/>
    </row>
    <row r="1982" spans="4:4">
      <c r="D1982" s="180"/>
    </row>
    <row r="1983" spans="4:4">
      <c r="D1983" s="180"/>
    </row>
    <row r="1984" spans="4:4">
      <c r="D1984" s="180"/>
    </row>
    <row r="1985" spans="4:4">
      <c r="D1985" s="180"/>
    </row>
    <row r="1986" spans="4:4">
      <c r="D1986" s="180"/>
    </row>
    <row r="1987" spans="4:4">
      <c r="D1987" s="180"/>
    </row>
    <row r="1988" spans="4:4">
      <c r="D1988" s="180"/>
    </row>
    <row r="1989" spans="4:4">
      <c r="D1989" s="180"/>
    </row>
    <row r="1990" spans="4:4">
      <c r="D1990" s="180"/>
    </row>
    <row r="1991" spans="4:4">
      <c r="D1991" s="180"/>
    </row>
    <row r="1992" spans="4:4">
      <c r="D1992" s="180"/>
    </row>
    <row r="1993" spans="4:4">
      <c r="D1993" s="180"/>
    </row>
    <row r="1994" spans="4:4">
      <c r="D1994" s="180"/>
    </row>
    <row r="1995" spans="4:4">
      <c r="D1995" s="180"/>
    </row>
    <row r="1996" spans="4:4">
      <c r="D1996" s="180"/>
    </row>
    <row r="1997" spans="4:4">
      <c r="D1997" s="180"/>
    </row>
    <row r="1998" spans="4:4">
      <c r="D1998" s="180"/>
    </row>
    <row r="1999" spans="4:4">
      <c r="D1999" s="180"/>
    </row>
    <row r="2000" spans="4:4">
      <c r="D2000" s="180"/>
    </row>
    <row r="2001" spans="4:4">
      <c r="D2001" s="180"/>
    </row>
    <row r="2002" spans="4:4">
      <c r="D2002" s="180"/>
    </row>
    <row r="2003" spans="4:4">
      <c r="D2003" s="180"/>
    </row>
    <row r="2004" spans="4:4">
      <c r="D2004" s="180"/>
    </row>
    <row r="2005" spans="4:4">
      <c r="D2005" s="180"/>
    </row>
    <row r="2006" spans="4:4">
      <c r="D2006" s="180"/>
    </row>
    <row r="2007" spans="4:4">
      <c r="D2007" s="180"/>
    </row>
    <row r="2008" spans="4:4">
      <c r="D2008" s="180"/>
    </row>
    <row r="2009" spans="4:4">
      <c r="D2009" s="180"/>
    </row>
    <row r="2010" spans="4:4">
      <c r="D2010" s="180"/>
    </row>
    <row r="2011" spans="4:4">
      <c r="D2011" s="180"/>
    </row>
    <row r="2012" spans="4:4">
      <c r="D2012" s="180"/>
    </row>
    <row r="2013" spans="4:4">
      <c r="D2013" s="180"/>
    </row>
    <row r="2014" spans="4:4">
      <c r="D2014" s="180"/>
    </row>
    <row r="2015" spans="4:4">
      <c r="D2015" s="180"/>
    </row>
    <row r="2016" spans="4:4">
      <c r="D2016" s="180"/>
    </row>
    <row r="2017" spans="4:4">
      <c r="D2017" s="180"/>
    </row>
    <row r="2018" spans="4:4">
      <c r="D2018" s="180"/>
    </row>
    <row r="2019" spans="4:4">
      <c r="D2019" s="180"/>
    </row>
    <row r="2020" spans="4:4">
      <c r="D2020" s="180"/>
    </row>
    <row r="2021" spans="4:4">
      <c r="D2021" s="180"/>
    </row>
    <row r="2022" spans="4:4">
      <c r="D2022" s="180"/>
    </row>
    <row r="2023" spans="4:4">
      <c r="D2023" s="180"/>
    </row>
    <row r="2024" spans="4:4">
      <c r="D2024" s="180"/>
    </row>
    <row r="2025" spans="4:4">
      <c r="D2025" s="180"/>
    </row>
    <row r="2026" spans="4:4">
      <c r="D2026" s="180"/>
    </row>
    <row r="2027" spans="4:4">
      <c r="D2027" s="180"/>
    </row>
    <row r="2028" spans="4:4">
      <c r="D2028" s="180"/>
    </row>
    <row r="2029" spans="4:4">
      <c r="D2029" s="180"/>
    </row>
    <row r="2030" spans="4:4">
      <c r="D2030" s="180"/>
    </row>
    <row r="2031" spans="4:4">
      <c r="D2031" s="180"/>
    </row>
    <row r="2032" spans="4:4">
      <c r="D2032" s="180"/>
    </row>
    <row r="2033" spans="4:4">
      <c r="D2033" s="180"/>
    </row>
    <row r="2034" spans="4:4">
      <c r="D2034" s="180"/>
    </row>
    <row r="2035" spans="4:4">
      <c r="D2035" s="180"/>
    </row>
    <row r="2036" spans="4:4">
      <c r="D2036" s="180"/>
    </row>
    <row r="2037" spans="4:4">
      <c r="D2037" s="180"/>
    </row>
    <row r="2038" spans="4:4">
      <c r="D2038" s="180"/>
    </row>
    <row r="2039" spans="4:4">
      <c r="D2039" s="180"/>
    </row>
    <row r="2040" spans="4:4">
      <c r="D2040" s="180"/>
    </row>
    <row r="2041" spans="4:4">
      <c r="D2041" s="180"/>
    </row>
    <row r="2042" spans="4:4">
      <c r="D2042" s="180"/>
    </row>
    <row r="2043" spans="4:4">
      <c r="D2043" s="180"/>
    </row>
    <row r="2044" spans="4:4">
      <c r="D2044" s="180"/>
    </row>
    <row r="2045" spans="4:4">
      <c r="D2045" s="180"/>
    </row>
    <row r="2046" spans="4:4">
      <c r="D2046" s="180"/>
    </row>
    <row r="2047" spans="4:4">
      <c r="D2047" s="180"/>
    </row>
    <row r="2048" spans="4:4">
      <c r="D2048" s="180"/>
    </row>
    <row r="2049" spans="4:4">
      <c r="D2049" s="180"/>
    </row>
    <row r="2050" spans="4:4">
      <c r="D2050" s="180"/>
    </row>
    <row r="2051" spans="4:4">
      <c r="D2051" s="180"/>
    </row>
    <row r="2052" spans="4:4">
      <c r="D2052" s="180"/>
    </row>
    <row r="2053" spans="4:4">
      <c r="D2053" s="180"/>
    </row>
    <row r="2054" spans="4:4">
      <c r="D2054" s="180"/>
    </row>
    <row r="2055" spans="4:4">
      <c r="D2055" s="180"/>
    </row>
    <row r="2056" spans="4:4">
      <c r="D2056" s="180"/>
    </row>
    <row r="2057" spans="4:4">
      <c r="D2057" s="180"/>
    </row>
    <row r="2058" spans="4:4">
      <c r="D2058" s="180"/>
    </row>
    <row r="2059" spans="4:4">
      <c r="D2059" s="180"/>
    </row>
    <row r="2060" spans="4:4">
      <c r="D2060" s="180"/>
    </row>
    <row r="2061" spans="4:4">
      <c r="D2061" s="180"/>
    </row>
    <row r="2062" spans="4:4">
      <c r="D2062" s="180"/>
    </row>
    <row r="2063" spans="4:4">
      <c r="D2063" s="180"/>
    </row>
    <row r="2064" spans="4:4">
      <c r="D2064" s="180"/>
    </row>
    <row r="2065" spans="4:4">
      <c r="D2065" s="180"/>
    </row>
    <row r="2066" spans="4:4">
      <c r="D2066" s="180"/>
    </row>
    <row r="2067" spans="4:4">
      <c r="D2067" s="180"/>
    </row>
    <row r="2068" spans="4:4">
      <c r="D2068" s="180"/>
    </row>
    <row r="2069" spans="4:4">
      <c r="D2069" s="180"/>
    </row>
    <row r="2070" spans="4:4">
      <c r="D2070" s="180"/>
    </row>
    <row r="2071" spans="4:4">
      <c r="D2071" s="180"/>
    </row>
    <row r="2072" spans="4:4">
      <c r="D2072" s="180"/>
    </row>
    <row r="2073" spans="4:4">
      <c r="D2073" s="180"/>
    </row>
    <row r="2074" spans="4:4">
      <c r="D2074" s="180"/>
    </row>
    <row r="2075" spans="4:4">
      <c r="D2075" s="180"/>
    </row>
    <row r="2076" spans="4:4">
      <c r="D2076" s="180"/>
    </row>
    <row r="2077" spans="4:4">
      <c r="D2077" s="180"/>
    </row>
    <row r="2078" spans="4:4">
      <c r="D2078" s="180"/>
    </row>
    <row r="2079" spans="4:4">
      <c r="D2079" s="180"/>
    </row>
    <row r="2080" spans="4:4">
      <c r="D2080" s="180"/>
    </row>
    <row r="2081" spans="4:4">
      <c r="D2081" s="180"/>
    </row>
    <row r="2082" spans="4:4">
      <c r="D2082" s="180"/>
    </row>
    <row r="2083" spans="4:4">
      <c r="D2083" s="180"/>
    </row>
    <row r="2084" spans="4:4">
      <c r="D2084" s="180"/>
    </row>
    <row r="2085" spans="4:4">
      <c r="D2085" s="180"/>
    </row>
    <row r="2086" spans="4:4">
      <c r="D2086" s="180"/>
    </row>
    <row r="2087" spans="4:4">
      <c r="D2087" s="180"/>
    </row>
    <row r="2088" spans="4:4">
      <c r="D2088" s="180"/>
    </row>
    <row r="2089" spans="4:4">
      <c r="D2089" s="180"/>
    </row>
    <row r="2090" spans="4:4">
      <c r="D2090" s="180"/>
    </row>
    <row r="2091" spans="4:4">
      <c r="D2091" s="180"/>
    </row>
    <row r="2092" spans="4:4">
      <c r="D2092" s="180"/>
    </row>
    <row r="2093" spans="4:4">
      <c r="D2093" s="180"/>
    </row>
    <row r="2094" spans="4:4">
      <c r="D2094" s="180"/>
    </row>
    <row r="2095" spans="4:4">
      <c r="D2095" s="180"/>
    </row>
    <row r="2096" spans="4:4">
      <c r="D2096" s="180"/>
    </row>
    <row r="2097" spans="4:4">
      <c r="D2097" s="180"/>
    </row>
    <row r="2098" spans="4:4">
      <c r="D2098" s="180"/>
    </row>
    <row r="2099" spans="4:4">
      <c r="D2099" s="180"/>
    </row>
    <row r="2100" spans="4:4">
      <c r="D2100" s="180"/>
    </row>
    <row r="2101" spans="4:4">
      <c r="D2101" s="180"/>
    </row>
    <row r="2102" spans="4:4">
      <c r="D2102" s="180"/>
    </row>
    <row r="2103" spans="4:4">
      <c r="D2103" s="180"/>
    </row>
    <row r="2104" spans="4:4">
      <c r="D2104" s="180"/>
    </row>
    <row r="2105" spans="4:4">
      <c r="D2105" s="180"/>
    </row>
    <row r="2106" spans="4:4">
      <c r="D2106" s="180"/>
    </row>
    <row r="2107" spans="4:4">
      <c r="D2107" s="180"/>
    </row>
    <row r="2108" spans="4:4">
      <c r="D2108" s="180"/>
    </row>
    <row r="2109" spans="4:4">
      <c r="D2109" s="180"/>
    </row>
    <row r="2110" spans="4:4">
      <c r="D2110" s="180"/>
    </row>
    <row r="2111" spans="4:4">
      <c r="D2111" s="180"/>
    </row>
    <row r="2112" spans="4:4">
      <c r="D2112" s="180"/>
    </row>
    <row r="2113" spans="4:4">
      <c r="D2113" s="180"/>
    </row>
    <row r="2114" spans="4:4">
      <c r="D2114" s="180"/>
    </row>
    <row r="2115" spans="4:4">
      <c r="D2115" s="180"/>
    </row>
    <row r="2116" spans="4:4">
      <c r="D2116" s="180"/>
    </row>
    <row r="2117" spans="4:4">
      <c r="D2117" s="180"/>
    </row>
    <row r="2118" spans="4:4">
      <c r="D2118" s="180"/>
    </row>
    <row r="2119" spans="4:4">
      <c r="D2119" s="180"/>
    </row>
    <row r="2120" spans="4:4">
      <c r="D2120" s="180"/>
    </row>
    <row r="2121" spans="4:4">
      <c r="D2121" s="180"/>
    </row>
    <row r="2122" spans="4:4">
      <c r="D2122" s="180"/>
    </row>
    <row r="2123" spans="4:4">
      <c r="D2123" s="180"/>
    </row>
    <row r="2124" spans="4:4">
      <c r="D2124" s="180"/>
    </row>
    <row r="2125" spans="4:4">
      <c r="D2125" s="180"/>
    </row>
    <row r="2126" spans="4:4">
      <c r="D2126" s="180"/>
    </row>
    <row r="2127" spans="4:4">
      <c r="D2127" s="180"/>
    </row>
    <row r="2128" spans="4:4">
      <c r="D2128" s="180"/>
    </row>
    <row r="2129" spans="4:4">
      <c r="D2129" s="180"/>
    </row>
    <row r="2130" spans="4:4">
      <c r="D2130" s="180"/>
    </row>
    <row r="2131" spans="4:4">
      <c r="D2131" s="180"/>
    </row>
    <row r="2132" spans="4:4">
      <c r="D2132" s="180"/>
    </row>
    <row r="2133" spans="4:4">
      <c r="D2133" s="180"/>
    </row>
    <row r="2134" spans="4:4">
      <c r="D2134" s="180"/>
    </row>
    <row r="2135" spans="4:4">
      <c r="D2135" s="180"/>
    </row>
    <row r="2136" spans="4:4">
      <c r="D2136" s="180"/>
    </row>
    <row r="2137" spans="4:4">
      <c r="D2137" s="180"/>
    </row>
    <row r="2138" spans="4:4">
      <c r="D2138" s="180"/>
    </row>
    <row r="2139" spans="4:4">
      <c r="D2139" s="180"/>
    </row>
    <row r="2140" spans="4:4">
      <c r="D2140" s="180"/>
    </row>
    <row r="2141" spans="4:4">
      <c r="D2141" s="180"/>
    </row>
    <row r="2142" spans="4:4">
      <c r="D2142" s="180"/>
    </row>
    <row r="2143" spans="4:4">
      <c r="D2143" s="180"/>
    </row>
    <row r="2144" spans="4:4">
      <c r="D2144" s="180"/>
    </row>
    <row r="2145" spans="4:4">
      <c r="D2145" s="180"/>
    </row>
    <row r="2146" spans="4:4">
      <c r="D2146" s="180"/>
    </row>
    <row r="2147" spans="4:4">
      <c r="D2147" s="180"/>
    </row>
    <row r="2148" spans="4:4">
      <c r="D2148" s="180"/>
    </row>
    <row r="2149" spans="4:4">
      <c r="D2149" s="180"/>
    </row>
    <row r="2150" spans="4:4">
      <c r="D2150" s="180"/>
    </row>
    <row r="2151" spans="4:4">
      <c r="D2151" s="180"/>
    </row>
    <row r="2152" spans="4:4">
      <c r="D2152" s="180"/>
    </row>
    <row r="2153" spans="4:4">
      <c r="D2153" s="180"/>
    </row>
    <row r="2154" spans="4:4">
      <c r="D2154" s="180"/>
    </row>
    <row r="2155" spans="4:4">
      <c r="D2155" s="180"/>
    </row>
    <row r="2156" spans="4:4">
      <c r="D2156" s="180"/>
    </row>
    <row r="2157" spans="4:4">
      <c r="D2157" s="180"/>
    </row>
    <row r="2158" spans="4:4">
      <c r="D2158" s="180"/>
    </row>
    <row r="2159" spans="4:4">
      <c r="D2159" s="180"/>
    </row>
    <row r="2160" spans="4:4">
      <c r="D2160" s="180"/>
    </row>
    <row r="2161" spans="4:4">
      <c r="D2161" s="180"/>
    </row>
    <row r="2162" spans="4:4">
      <c r="D2162" s="180"/>
    </row>
    <row r="2163" spans="4:4">
      <c r="D2163" s="180"/>
    </row>
    <row r="2164" spans="4:4">
      <c r="D2164" s="180"/>
    </row>
    <row r="2165" spans="4:4">
      <c r="D2165" s="180"/>
    </row>
    <row r="2166" spans="4:4">
      <c r="D2166" s="180"/>
    </row>
    <row r="2167" spans="4:4">
      <c r="D2167" s="180"/>
    </row>
    <row r="2168" spans="4:4">
      <c r="D2168" s="180"/>
    </row>
    <row r="2169" spans="4:4">
      <c r="D2169" s="180"/>
    </row>
    <row r="2170" spans="4:4">
      <c r="D2170" s="180"/>
    </row>
    <row r="2171" spans="4:4">
      <c r="D2171" s="180"/>
    </row>
    <row r="2172" spans="4:4">
      <c r="D2172" s="180"/>
    </row>
    <row r="2173" spans="4:4">
      <c r="D2173" s="180"/>
    </row>
    <row r="2174" spans="4:4">
      <c r="D2174" s="180"/>
    </row>
    <row r="2175" spans="4:4">
      <c r="D2175" s="180"/>
    </row>
    <row r="2176" spans="4:4">
      <c r="D2176" s="180"/>
    </row>
    <row r="2177" spans="4:4">
      <c r="D2177" s="180"/>
    </row>
    <row r="2178" spans="4:4">
      <c r="D2178" s="180"/>
    </row>
    <row r="2179" spans="4:4">
      <c r="D2179" s="180"/>
    </row>
    <row r="2180" spans="4:4">
      <c r="D2180" s="180"/>
    </row>
    <row r="2181" spans="4:4">
      <c r="D2181" s="180"/>
    </row>
    <row r="2182" spans="4:4">
      <c r="D2182" s="180"/>
    </row>
    <row r="2183" spans="4:4">
      <c r="D2183" s="180"/>
    </row>
    <row r="2184" spans="4:4">
      <c r="D2184" s="180"/>
    </row>
    <row r="2185" spans="4:4">
      <c r="D2185" s="180"/>
    </row>
    <row r="2186" spans="4:4">
      <c r="D2186" s="180"/>
    </row>
    <row r="2187" spans="4:4">
      <c r="D2187" s="180"/>
    </row>
    <row r="2188" spans="4:4">
      <c r="D2188" s="180"/>
    </row>
    <row r="2189" spans="4:4">
      <c r="D2189" s="180"/>
    </row>
    <row r="2190" spans="4:4">
      <c r="D2190" s="180"/>
    </row>
    <row r="2191" spans="4:4">
      <c r="D2191" s="180"/>
    </row>
    <row r="2192" spans="4:4">
      <c r="D2192" s="180"/>
    </row>
    <row r="2193" spans="4:4">
      <c r="D2193" s="180"/>
    </row>
    <row r="2194" spans="4:4">
      <c r="D2194" s="180"/>
    </row>
    <row r="2195" spans="4:4">
      <c r="D2195" s="180"/>
    </row>
    <row r="2196" spans="4:4">
      <c r="D2196" s="180"/>
    </row>
    <row r="2197" spans="4:4">
      <c r="D2197" s="180"/>
    </row>
    <row r="2198" spans="4:4">
      <c r="D2198" s="180"/>
    </row>
    <row r="2199" spans="4:4">
      <c r="D2199" s="180"/>
    </row>
    <row r="2200" spans="4:4">
      <c r="D2200" s="180"/>
    </row>
    <row r="2201" spans="4:4">
      <c r="D2201" s="180"/>
    </row>
    <row r="2202" spans="4:4">
      <c r="D2202" s="180"/>
    </row>
    <row r="2203" spans="4:4">
      <c r="D2203" s="180"/>
    </row>
    <row r="2204" spans="4:4">
      <c r="D2204" s="180"/>
    </row>
    <row r="2205" spans="4:4">
      <c r="D2205" s="180"/>
    </row>
    <row r="2206" spans="4:4">
      <c r="D2206" s="180"/>
    </row>
    <row r="2207" spans="4:4">
      <c r="D2207" s="180"/>
    </row>
    <row r="2208" spans="4:4">
      <c r="D2208" s="180"/>
    </row>
    <row r="2209" spans="4:4">
      <c r="D2209" s="180"/>
    </row>
    <row r="2210" spans="4:4">
      <c r="D2210" s="180"/>
    </row>
    <row r="2211" spans="4:4">
      <c r="D2211" s="180"/>
    </row>
    <row r="2212" spans="4:4">
      <c r="D2212" s="180"/>
    </row>
    <row r="2213" spans="4:4">
      <c r="D2213" s="180"/>
    </row>
    <row r="2214" spans="4:4">
      <c r="D2214" s="180"/>
    </row>
    <row r="2215" spans="4:4">
      <c r="D2215" s="180"/>
    </row>
    <row r="2216" spans="4:4">
      <c r="D2216" s="180"/>
    </row>
    <row r="2217" spans="4:4">
      <c r="D2217" s="180"/>
    </row>
    <row r="2218" spans="4:4">
      <c r="D2218" s="180"/>
    </row>
    <row r="2219" spans="4:4">
      <c r="D2219" s="180"/>
    </row>
    <row r="2220" spans="4:4">
      <c r="D2220" s="180"/>
    </row>
    <row r="2221" spans="4:4">
      <c r="D2221" s="180"/>
    </row>
    <row r="2222" spans="4:4">
      <c r="D2222" s="180"/>
    </row>
    <row r="2223" spans="4:4">
      <c r="D2223" s="180"/>
    </row>
    <row r="2224" spans="4:4">
      <c r="D2224" s="180"/>
    </row>
    <row r="2225" spans="4:4">
      <c r="D2225" s="180"/>
    </row>
    <row r="2226" spans="4:4">
      <c r="D2226" s="180"/>
    </row>
    <row r="2227" spans="4:4">
      <c r="D2227" s="180"/>
    </row>
    <row r="2228" spans="4:4">
      <c r="D2228" s="180"/>
    </row>
    <row r="2229" spans="4:4">
      <c r="D2229" s="180"/>
    </row>
    <row r="2230" spans="4:4">
      <c r="D2230" s="180"/>
    </row>
    <row r="2231" spans="4:4">
      <c r="D2231" s="180"/>
    </row>
    <row r="2232" spans="4:4">
      <c r="D2232" s="180"/>
    </row>
    <row r="2233" spans="4:4">
      <c r="D2233" s="180"/>
    </row>
    <row r="2234" spans="4:4">
      <c r="D2234" s="180"/>
    </row>
    <row r="2235" spans="4:4">
      <c r="D2235" s="180"/>
    </row>
    <row r="2236" spans="4:4">
      <c r="D2236" s="180"/>
    </row>
    <row r="2237" spans="4:4">
      <c r="D2237" s="180"/>
    </row>
    <row r="2238" spans="4:4">
      <c r="D2238" s="180"/>
    </row>
    <row r="2239" spans="4:4">
      <c r="D2239" s="180"/>
    </row>
    <row r="2240" spans="4:4">
      <c r="D2240" s="180"/>
    </row>
    <row r="2241" spans="4:4">
      <c r="D2241" s="180"/>
    </row>
    <row r="2242" spans="4:4">
      <c r="D2242" s="180"/>
    </row>
    <row r="2243" spans="4:4">
      <c r="D2243" s="180"/>
    </row>
    <row r="2244" spans="4:4">
      <c r="D2244" s="180"/>
    </row>
    <row r="2245" spans="4:4">
      <c r="D2245" s="180"/>
    </row>
    <row r="2246" spans="4:4">
      <c r="D2246" s="180"/>
    </row>
    <row r="2247" spans="4:4">
      <c r="D2247" s="180"/>
    </row>
    <row r="2248" spans="4:4">
      <c r="D2248" s="180"/>
    </row>
    <row r="2249" spans="4:4">
      <c r="D2249" s="180"/>
    </row>
    <row r="2250" spans="4:4">
      <c r="D2250" s="180"/>
    </row>
    <row r="2251" spans="4:4">
      <c r="D2251" s="180"/>
    </row>
    <row r="2252" spans="4:4">
      <c r="D2252" s="180"/>
    </row>
    <row r="2253" spans="4:4">
      <c r="D2253" s="180"/>
    </row>
    <row r="2254" spans="4:4">
      <c r="D2254" s="180"/>
    </row>
    <row r="2255" spans="4:4">
      <c r="D2255" s="180"/>
    </row>
    <row r="2256" spans="4:4">
      <c r="D2256" s="180"/>
    </row>
    <row r="2257" spans="4:4">
      <c r="D2257" s="180"/>
    </row>
    <row r="2258" spans="4:4">
      <c r="D2258" s="180"/>
    </row>
    <row r="2259" spans="4:4">
      <c r="D2259" s="180"/>
    </row>
    <row r="2260" spans="4:4">
      <c r="D2260" s="180"/>
    </row>
    <row r="2261" spans="4:4">
      <c r="D2261" s="180"/>
    </row>
    <row r="2262" spans="4:4">
      <c r="D2262" s="180"/>
    </row>
    <row r="2263" spans="4:4">
      <c r="D2263" s="180"/>
    </row>
    <row r="2264" spans="4:4">
      <c r="D2264" s="180"/>
    </row>
    <row r="2265" spans="4:4">
      <c r="D2265" s="180"/>
    </row>
    <row r="2266" spans="4:4">
      <c r="D2266" s="180"/>
    </row>
    <row r="2267" spans="4:4">
      <c r="D2267" s="180"/>
    </row>
    <row r="2268" spans="4:4">
      <c r="D2268" s="180"/>
    </row>
    <row r="2269" spans="4:4">
      <c r="D2269" s="180"/>
    </row>
    <row r="2270" spans="4:4">
      <c r="D2270" s="180"/>
    </row>
    <row r="2271" spans="4:4">
      <c r="D2271" s="180"/>
    </row>
    <row r="2272" spans="4:4">
      <c r="D2272" s="180"/>
    </row>
    <row r="2273" spans="4:4">
      <c r="D2273" s="180"/>
    </row>
    <row r="2274" spans="4:4">
      <c r="D2274" s="180"/>
    </row>
    <row r="2275" spans="4:4">
      <c r="D2275" s="180"/>
    </row>
    <row r="2276" spans="4:4">
      <c r="D2276" s="180"/>
    </row>
    <row r="2277" spans="4:4">
      <c r="D2277" s="180"/>
    </row>
    <row r="2278" spans="4:4">
      <c r="D2278" s="180"/>
    </row>
    <row r="2279" spans="4:4">
      <c r="D2279" s="180"/>
    </row>
    <row r="2280" spans="4:4">
      <c r="D2280" s="180"/>
    </row>
    <row r="2281" spans="4:4">
      <c r="D2281" s="180"/>
    </row>
    <row r="2282" spans="4:4">
      <c r="D2282" s="180"/>
    </row>
    <row r="2283" spans="4:4">
      <c r="D2283" s="180"/>
    </row>
    <row r="2284" spans="4:4">
      <c r="D2284" s="180"/>
    </row>
    <row r="2285" spans="4:4">
      <c r="D2285" s="180"/>
    </row>
    <row r="2286" spans="4:4">
      <c r="D2286" s="180"/>
    </row>
    <row r="2287" spans="4:4">
      <c r="D2287" s="180"/>
    </row>
    <row r="2288" spans="4:4">
      <c r="D2288" s="180"/>
    </row>
    <row r="2289" spans="4:4">
      <c r="D2289" s="180"/>
    </row>
    <row r="2290" spans="4:4">
      <c r="D2290" s="180"/>
    </row>
    <row r="2291" spans="4:4">
      <c r="D2291" s="180"/>
    </row>
    <row r="2292" spans="4:4">
      <c r="D2292" s="180"/>
    </row>
    <row r="2293" spans="4:4">
      <c r="D2293" s="180"/>
    </row>
    <row r="2294" spans="4:4">
      <c r="D2294" s="180"/>
    </row>
    <row r="2295" spans="4:4">
      <c r="D2295" s="180"/>
    </row>
    <row r="2296" spans="4:4">
      <c r="D2296" s="180"/>
    </row>
    <row r="2297" spans="4:4">
      <c r="D2297" s="180"/>
    </row>
    <row r="2298" spans="4:4">
      <c r="D2298" s="180"/>
    </row>
    <row r="2299" spans="4:4">
      <c r="D2299" s="180"/>
    </row>
    <row r="2300" spans="4:4">
      <c r="D2300" s="180"/>
    </row>
    <row r="2301" spans="4:4">
      <c r="D2301" s="180"/>
    </row>
    <row r="2302" spans="4:4">
      <c r="D2302" s="180"/>
    </row>
    <row r="2303" spans="4:4">
      <c r="D2303" s="180"/>
    </row>
    <row r="2304" spans="4:4">
      <c r="D2304" s="180"/>
    </row>
    <row r="2305" spans="4:4">
      <c r="D2305" s="180"/>
    </row>
    <row r="2306" spans="4:4">
      <c r="D2306" s="180"/>
    </row>
    <row r="2307" spans="4:4">
      <c r="D2307" s="180"/>
    </row>
    <row r="2308" spans="4:4">
      <c r="D2308" s="180"/>
    </row>
    <row r="2309" spans="4:4">
      <c r="D2309" s="180"/>
    </row>
    <row r="2310" spans="4:4">
      <c r="D2310" s="180"/>
    </row>
    <row r="2311" spans="4:4">
      <c r="D2311" s="180"/>
    </row>
    <row r="2312" spans="4:4">
      <c r="D2312" s="180"/>
    </row>
    <row r="2313" spans="4:4">
      <c r="D2313" s="180"/>
    </row>
    <row r="2314" spans="4:4">
      <c r="D2314" s="180"/>
    </row>
    <row r="2315" spans="4:4">
      <c r="D2315" s="180"/>
    </row>
    <row r="2316" spans="4:4">
      <c r="D2316" s="180"/>
    </row>
    <row r="2317" spans="4:4">
      <c r="D2317" s="180"/>
    </row>
    <row r="2318" spans="4:4">
      <c r="D2318" s="180"/>
    </row>
    <row r="2319" spans="4:4">
      <c r="D2319" s="180"/>
    </row>
    <row r="2320" spans="4:4">
      <c r="D2320" s="180"/>
    </row>
    <row r="2321" spans="4:4">
      <c r="D2321" s="180"/>
    </row>
    <row r="2322" spans="4:4">
      <c r="D2322" s="180"/>
    </row>
    <row r="2323" spans="4:4">
      <c r="D2323" s="180"/>
    </row>
    <row r="2324" spans="4:4">
      <c r="D2324" s="180"/>
    </row>
    <row r="2325" spans="4:4">
      <c r="D2325" s="180"/>
    </row>
    <row r="2326" spans="4:4">
      <c r="D2326" s="180"/>
    </row>
    <row r="2327" spans="4:4">
      <c r="D2327" s="180"/>
    </row>
    <row r="2328" spans="4:4">
      <c r="D2328" s="180"/>
    </row>
    <row r="2329" spans="4:4">
      <c r="D2329" s="180"/>
    </row>
    <row r="2330" spans="4:4">
      <c r="D2330" s="180"/>
    </row>
    <row r="2331" spans="4:4">
      <c r="D2331" s="180"/>
    </row>
    <row r="2332" spans="4:4">
      <c r="D2332" s="180"/>
    </row>
    <row r="2333" spans="4:4">
      <c r="D2333" s="180"/>
    </row>
    <row r="2334" spans="4:4">
      <c r="D2334" s="180"/>
    </row>
    <row r="2335" spans="4:4">
      <c r="D2335" s="180"/>
    </row>
    <row r="2336" spans="4:4">
      <c r="D2336" s="180"/>
    </row>
    <row r="2337" spans="4:4">
      <c r="D2337" s="180"/>
    </row>
    <row r="2338" spans="4:4">
      <c r="D2338" s="180"/>
    </row>
    <row r="2339" spans="4:4">
      <c r="D2339" s="180"/>
    </row>
    <row r="2340" spans="4:4">
      <c r="D2340" s="180"/>
    </row>
    <row r="2341" spans="4:4">
      <c r="D2341" s="180"/>
    </row>
    <row r="2342" spans="4:4">
      <c r="D2342" s="180"/>
    </row>
    <row r="2343" spans="4:4">
      <c r="D2343" s="180"/>
    </row>
    <row r="2344" spans="4:4">
      <c r="D2344" s="180"/>
    </row>
    <row r="2345" spans="4:4">
      <c r="D2345" s="180"/>
    </row>
    <row r="2346" spans="4:4">
      <c r="D2346" s="180"/>
    </row>
    <row r="2347" spans="4:4">
      <c r="D2347" s="180"/>
    </row>
    <row r="2348" spans="4:4">
      <c r="D2348" s="180"/>
    </row>
    <row r="2349" spans="4:4">
      <c r="D2349" s="180"/>
    </row>
    <row r="2350" spans="4:4">
      <c r="D2350" s="180"/>
    </row>
    <row r="2351" spans="4:4">
      <c r="D2351" s="180"/>
    </row>
    <row r="2352" spans="4:4">
      <c r="D2352" s="180"/>
    </row>
    <row r="2353" spans="4:4">
      <c r="D2353" s="180"/>
    </row>
    <row r="2354" spans="4:4">
      <c r="D2354" s="180"/>
    </row>
    <row r="2355" spans="4:4">
      <c r="D2355" s="180"/>
    </row>
    <row r="2356" spans="4:4">
      <c r="D2356" s="180"/>
    </row>
    <row r="2357" spans="4:4">
      <c r="D2357" s="180"/>
    </row>
    <row r="2358" spans="4:4">
      <c r="D2358" s="180"/>
    </row>
    <row r="2359" spans="4:4">
      <c r="D2359" s="180"/>
    </row>
    <row r="2360" spans="4:4">
      <c r="D2360" s="180"/>
    </row>
    <row r="2361" spans="4:4">
      <c r="D2361" s="180"/>
    </row>
    <row r="2362" spans="4:4">
      <c r="D2362" s="180"/>
    </row>
    <row r="2363" spans="4:4">
      <c r="D2363" s="180"/>
    </row>
    <row r="2364" spans="4:4">
      <c r="D2364" s="180"/>
    </row>
    <row r="2365" spans="4:4">
      <c r="D2365" s="180"/>
    </row>
    <row r="2366" spans="4:4">
      <c r="D2366" s="180"/>
    </row>
    <row r="2367" spans="4:4">
      <c r="D2367" s="180"/>
    </row>
    <row r="2368" spans="4:4">
      <c r="D2368" s="180"/>
    </row>
    <row r="2369" spans="4:4">
      <c r="D2369" s="180"/>
    </row>
    <row r="2370" spans="4:4">
      <c r="D2370" s="180"/>
    </row>
    <row r="2371" spans="4:4">
      <c r="D2371" s="180"/>
    </row>
    <row r="2372" spans="4:4">
      <c r="D2372" s="180"/>
    </row>
    <row r="2373" spans="4:4">
      <c r="D2373" s="180"/>
    </row>
    <row r="2374" spans="4:4">
      <c r="D2374" s="180"/>
    </row>
    <row r="2375" spans="4:4">
      <c r="D2375" s="180"/>
    </row>
    <row r="2376" spans="4:4">
      <c r="D2376" s="180"/>
    </row>
    <row r="2377" spans="4:4">
      <c r="D2377" s="180"/>
    </row>
    <row r="2378" spans="4:4">
      <c r="D2378" s="180"/>
    </row>
    <row r="2379" spans="4:4">
      <c r="D2379" s="180"/>
    </row>
    <row r="2380" spans="4:4">
      <c r="D2380" s="180"/>
    </row>
    <row r="2381" spans="4:4">
      <c r="D2381" s="180"/>
    </row>
    <row r="2382" spans="4:4">
      <c r="D2382" s="180"/>
    </row>
    <row r="2383" spans="4:4">
      <c r="D2383" s="180"/>
    </row>
    <row r="2384" spans="4:4">
      <c r="D2384" s="180"/>
    </row>
    <row r="2385" spans="4:4">
      <c r="D2385" s="180"/>
    </row>
    <row r="2386" spans="4:4">
      <c r="D2386" s="180"/>
    </row>
    <row r="2387" spans="4:4">
      <c r="D2387" s="180"/>
    </row>
    <row r="2388" spans="4:4">
      <c r="D2388" s="180"/>
    </row>
    <row r="2389" spans="4:4">
      <c r="D2389" s="180"/>
    </row>
    <row r="2390" spans="4:4">
      <c r="D2390" s="180"/>
    </row>
    <row r="2391" spans="4:4">
      <c r="D2391" s="180"/>
    </row>
    <row r="2392" spans="4:4">
      <c r="D2392" s="180"/>
    </row>
    <row r="2393" spans="4:4">
      <c r="D2393" s="180"/>
    </row>
    <row r="2394" spans="4:4">
      <c r="D2394" s="180"/>
    </row>
    <row r="2395" spans="4:4">
      <c r="D2395" s="180"/>
    </row>
    <row r="2396" spans="4:4">
      <c r="D2396" s="180"/>
    </row>
    <row r="2397" spans="4:4">
      <c r="D2397" s="180"/>
    </row>
    <row r="2398" spans="4:4">
      <c r="D2398" s="180"/>
    </row>
    <row r="2399" spans="4:4">
      <c r="D2399" s="180"/>
    </row>
    <row r="2400" spans="4:4">
      <c r="D2400" s="180"/>
    </row>
    <row r="2401" spans="4:4">
      <c r="D2401" s="180"/>
    </row>
    <row r="2402" spans="4:4">
      <c r="D2402" s="180"/>
    </row>
    <row r="2403" spans="4:4">
      <c r="D2403" s="180"/>
    </row>
    <row r="2404" spans="4:4">
      <c r="D2404" s="180"/>
    </row>
    <row r="2405" spans="4:4">
      <c r="D2405" s="180"/>
    </row>
    <row r="2406" spans="4:4">
      <c r="D2406" s="180"/>
    </row>
    <row r="2407" spans="4:4">
      <c r="D2407" s="180"/>
    </row>
    <row r="2408" spans="4:4">
      <c r="D2408" s="180"/>
    </row>
    <row r="2409" spans="4:4">
      <c r="D2409" s="180"/>
    </row>
    <row r="2410" spans="4:4">
      <c r="D2410" s="180"/>
    </row>
    <row r="2411" spans="4:4">
      <c r="D2411" s="180"/>
    </row>
    <row r="2412" spans="4:4">
      <c r="D2412" s="180"/>
    </row>
    <row r="2413" spans="4:4">
      <c r="D2413" s="180"/>
    </row>
    <row r="2414" spans="4:4">
      <c r="D2414" s="180"/>
    </row>
    <row r="2415" spans="4:4">
      <c r="D2415" s="180"/>
    </row>
    <row r="2416" spans="4:4">
      <c r="D2416" s="180"/>
    </row>
    <row r="2417" spans="4:4">
      <c r="D2417" s="180"/>
    </row>
    <row r="2418" spans="4:4">
      <c r="D2418" s="180"/>
    </row>
    <row r="2419" spans="4:4">
      <c r="D2419" s="180"/>
    </row>
    <row r="2420" spans="4:4">
      <c r="D2420" s="180"/>
    </row>
    <row r="2421" spans="4:4">
      <c r="D2421" s="180"/>
    </row>
    <row r="2422" spans="4:4">
      <c r="D2422" s="180"/>
    </row>
    <row r="2423" spans="4:4">
      <c r="D2423" s="180"/>
    </row>
    <row r="2424" spans="4:4">
      <c r="D2424" s="180"/>
    </row>
    <row r="2425" spans="4:4">
      <c r="D2425" s="180"/>
    </row>
    <row r="2426" spans="4:4">
      <c r="D2426" s="180"/>
    </row>
    <row r="2427" spans="4:4">
      <c r="D2427" s="180"/>
    </row>
    <row r="2428" spans="4:4">
      <c r="D2428" s="180"/>
    </row>
    <row r="2429" spans="4:4">
      <c r="D2429" s="180"/>
    </row>
    <row r="2430" spans="4:4">
      <c r="D2430" s="180"/>
    </row>
    <row r="2431" spans="4:4">
      <c r="D2431" s="180"/>
    </row>
    <row r="2432" spans="4:4">
      <c r="D2432" s="180"/>
    </row>
    <row r="2433" spans="4:4">
      <c r="D2433" s="180"/>
    </row>
    <row r="2434" spans="4:4">
      <c r="D2434" s="180"/>
    </row>
    <row r="2435" spans="4:4">
      <c r="D2435" s="180"/>
    </row>
    <row r="2436" spans="4:4">
      <c r="D2436" s="180"/>
    </row>
    <row r="2437" spans="4:4">
      <c r="D2437" s="180"/>
    </row>
    <row r="2438" spans="4:4">
      <c r="D2438" s="180"/>
    </row>
    <row r="2439" spans="4:4">
      <c r="D2439" s="180"/>
    </row>
    <row r="2440" spans="4:4">
      <c r="D2440" s="180"/>
    </row>
    <row r="2441" spans="4:4">
      <c r="D2441" s="180"/>
    </row>
    <row r="2442" spans="4:4">
      <c r="D2442" s="180"/>
    </row>
    <row r="2443" spans="4:4">
      <c r="D2443" s="180"/>
    </row>
    <row r="2444" spans="4:4">
      <c r="D2444" s="180"/>
    </row>
    <row r="2445" spans="4:4">
      <c r="D2445" s="180"/>
    </row>
    <row r="2446" spans="4:4">
      <c r="D2446" s="180"/>
    </row>
    <row r="2447" spans="4:4">
      <c r="D2447" s="180"/>
    </row>
    <row r="2448" spans="4:4">
      <c r="D2448" s="180"/>
    </row>
    <row r="2449" spans="4:4">
      <c r="D2449" s="180"/>
    </row>
    <row r="2450" spans="4:4">
      <c r="D2450" s="180"/>
    </row>
    <row r="2451" spans="4:4">
      <c r="D2451" s="180"/>
    </row>
    <row r="2452" spans="4:4">
      <c r="D2452" s="180"/>
    </row>
    <row r="2453" spans="4:4">
      <c r="D2453" s="180"/>
    </row>
    <row r="2454" spans="4:4">
      <c r="D2454" s="180"/>
    </row>
    <row r="2455" spans="4:4">
      <c r="D2455" s="180"/>
    </row>
    <row r="2456" spans="4:4">
      <c r="D2456" s="180"/>
    </row>
    <row r="2457" spans="4:4">
      <c r="D2457" s="180"/>
    </row>
    <row r="2458" spans="4:4">
      <c r="D2458" s="180"/>
    </row>
    <row r="2459" spans="4:4">
      <c r="D2459" s="180"/>
    </row>
    <row r="2460" spans="4:4">
      <c r="D2460" s="180"/>
    </row>
    <row r="2461" spans="4:4">
      <c r="D2461" s="180"/>
    </row>
    <row r="2462" spans="4:4">
      <c r="D2462" s="180"/>
    </row>
    <row r="2463" spans="4:4">
      <c r="D2463" s="180"/>
    </row>
    <row r="2464" spans="4:4">
      <c r="D2464" s="180"/>
    </row>
    <row r="2465" spans="4:4">
      <c r="D2465" s="180"/>
    </row>
    <row r="2466" spans="4:4">
      <c r="D2466" s="180"/>
    </row>
    <row r="2467" spans="4:4">
      <c r="D2467" s="180"/>
    </row>
    <row r="2468" spans="4:4">
      <c r="D2468" s="180"/>
    </row>
    <row r="2469" spans="4:4">
      <c r="D2469" s="180"/>
    </row>
    <row r="2470" spans="4:4">
      <c r="D2470" s="180"/>
    </row>
    <row r="2471" spans="4:4">
      <c r="D2471" s="180"/>
    </row>
    <row r="2472" spans="4:4">
      <c r="D2472" s="180"/>
    </row>
    <row r="2473" spans="4:4">
      <c r="D2473" s="180"/>
    </row>
    <row r="2474" spans="4:4">
      <c r="D2474" s="180"/>
    </row>
    <row r="2475" spans="4:4">
      <c r="D2475" s="180"/>
    </row>
    <row r="2476" spans="4:4">
      <c r="D2476" s="180"/>
    </row>
    <row r="2477" spans="4:4">
      <c r="D2477" s="180"/>
    </row>
    <row r="2478" spans="4:4">
      <c r="D2478" s="180"/>
    </row>
    <row r="2479" spans="4:4">
      <c r="D2479" s="180"/>
    </row>
    <row r="2480" spans="4:4">
      <c r="D2480" s="180"/>
    </row>
    <row r="2481" spans="4:4">
      <c r="D2481" s="180"/>
    </row>
    <row r="2482" spans="4:4">
      <c r="D2482" s="180"/>
    </row>
    <row r="2483" spans="4:4">
      <c r="D2483" s="180"/>
    </row>
    <row r="2484" spans="4:4">
      <c r="D2484" s="180"/>
    </row>
    <row r="2485" spans="4:4">
      <c r="D2485" s="180"/>
    </row>
    <row r="2486" spans="4:4">
      <c r="D2486" s="180"/>
    </row>
    <row r="2487" spans="4:4">
      <c r="D2487" s="180"/>
    </row>
    <row r="2488" spans="4:4">
      <c r="D2488" s="180"/>
    </row>
    <row r="2489" spans="4:4">
      <c r="D2489" s="180"/>
    </row>
    <row r="2490" spans="4:4">
      <c r="D2490" s="180"/>
    </row>
    <row r="2491" spans="4:4">
      <c r="D2491" s="180"/>
    </row>
    <row r="2492" spans="4:4">
      <c r="D2492" s="180"/>
    </row>
    <row r="2493" spans="4:4">
      <c r="D2493" s="180"/>
    </row>
    <row r="2494" spans="4:4">
      <c r="D2494" s="180"/>
    </row>
    <row r="2495" spans="4:4">
      <c r="D2495" s="180"/>
    </row>
    <row r="2496" spans="4:4">
      <c r="D2496" s="180"/>
    </row>
    <row r="2497" spans="4:4">
      <c r="D2497" s="180"/>
    </row>
    <row r="2498" spans="4:4">
      <c r="D2498" s="180"/>
    </row>
    <row r="2499" spans="4:4">
      <c r="D2499" s="180"/>
    </row>
    <row r="2500" spans="4:4">
      <c r="D2500" s="180"/>
    </row>
    <row r="2501" spans="4:4">
      <c r="D2501" s="180"/>
    </row>
    <row r="2502" spans="4:4">
      <c r="D2502" s="180"/>
    </row>
    <row r="2503" spans="4:4">
      <c r="D2503" s="180"/>
    </row>
    <row r="2504" spans="4:4">
      <c r="D2504" s="180"/>
    </row>
    <row r="2505" spans="4:4">
      <c r="D2505" s="180"/>
    </row>
    <row r="2506" spans="4:4">
      <c r="D2506" s="180"/>
    </row>
    <row r="2507" spans="4:4">
      <c r="D2507" s="180"/>
    </row>
    <row r="2508" spans="4:4">
      <c r="D2508" s="180"/>
    </row>
    <row r="2509" spans="4:4">
      <c r="D2509" s="180"/>
    </row>
    <row r="2510" spans="4:4">
      <c r="D2510" s="180"/>
    </row>
    <row r="2511" spans="4:4">
      <c r="D2511" s="180"/>
    </row>
    <row r="2512" spans="4:4">
      <c r="D2512" s="180"/>
    </row>
    <row r="2513" spans="4:4">
      <c r="D2513" s="180"/>
    </row>
    <row r="2514" spans="4:4">
      <c r="D2514" s="180"/>
    </row>
    <row r="2515" spans="4:4">
      <c r="D2515" s="180"/>
    </row>
    <row r="2516" spans="4:4">
      <c r="D2516" s="180"/>
    </row>
    <row r="2517" spans="4:4">
      <c r="D2517" s="180"/>
    </row>
    <row r="2518" spans="4:4">
      <c r="D2518" s="180"/>
    </row>
    <row r="2519" spans="4:4">
      <c r="D2519" s="180"/>
    </row>
    <row r="2520" spans="4:4">
      <c r="D2520" s="180"/>
    </row>
    <row r="2521" spans="4:4">
      <c r="D2521" s="180"/>
    </row>
    <row r="2522" spans="4:4">
      <c r="D2522" s="180"/>
    </row>
    <row r="2523" spans="4:4">
      <c r="D2523" s="180"/>
    </row>
    <row r="2524" spans="4:4">
      <c r="D2524" s="180"/>
    </row>
    <row r="2525" spans="4:4">
      <c r="D2525" s="180"/>
    </row>
    <row r="2526" spans="4:4">
      <c r="D2526" s="180"/>
    </row>
    <row r="2527" spans="4:4">
      <c r="D2527" s="180"/>
    </row>
    <row r="2528" spans="4:4">
      <c r="D2528" s="180"/>
    </row>
    <row r="2529" spans="4:4">
      <c r="D2529" s="180"/>
    </row>
    <row r="2530" spans="4:4">
      <c r="D2530" s="180"/>
    </row>
    <row r="2531" spans="4:4">
      <c r="D2531" s="180"/>
    </row>
    <row r="2532" spans="4:4">
      <c r="D2532" s="180"/>
    </row>
    <row r="2533" spans="4:4">
      <c r="D2533" s="180"/>
    </row>
    <row r="2534" spans="4:4">
      <c r="D2534" s="180"/>
    </row>
    <row r="2535" spans="4:4">
      <c r="D2535" s="180"/>
    </row>
    <row r="2536" spans="4:4">
      <c r="D2536" s="180"/>
    </row>
    <row r="2537" spans="4:4">
      <c r="D2537" s="180"/>
    </row>
    <row r="2538" spans="4:4">
      <c r="D2538" s="180"/>
    </row>
    <row r="2539" spans="4:4">
      <c r="D2539" s="180"/>
    </row>
    <row r="2540" spans="4:4">
      <c r="D2540" s="180"/>
    </row>
    <row r="2541" spans="4:4">
      <c r="D2541" s="180"/>
    </row>
    <row r="2542" spans="4:4">
      <c r="D2542" s="180"/>
    </row>
    <row r="2543" spans="4:4">
      <c r="D2543" s="180"/>
    </row>
    <row r="2544" spans="4:4">
      <c r="D2544" s="180"/>
    </row>
    <row r="2545" spans="4:4">
      <c r="D2545" s="180"/>
    </row>
    <row r="2546" spans="4:4">
      <c r="D2546" s="180"/>
    </row>
    <row r="2547" spans="4:4">
      <c r="D2547" s="180"/>
    </row>
    <row r="2548" spans="4:4">
      <c r="D2548" s="180"/>
    </row>
    <row r="2549" spans="4:4">
      <c r="D2549" s="180"/>
    </row>
    <row r="2550" spans="4:4">
      <c r="D2550" s="180"/>
    </row>
    <row r="2551" spans="4:4">
      <c r="D2551" s="180"/>
    </row>
    <row r="2552" spans="4:4">
      <c r="D2552" s="180"/>
    </row>
    <row r="2553" spans="4:4">
      <c r="D2553" s="180"/>
    </row>
    <row r="2554" spans="4:4">
      <c r="D2554" s="180"/>
    </row>
    <row r="2555" spans="4:4">
      <c r="D2555" s="180"/>
    </row>
    <row r="2556" spans="4:4">
      <c r="D2556" s="180"/>
    </row>
    <row r="2557" spans="4:4">
      <c r="D2557" s="180"/>
    </row>
    <row r="2558" spans="4:4">
      <c r="D2558" s="180"/>
    </row>
    <row r="2559" spans="4:4">
      <c r="D2559" s="180"/>
    </row>
    <row r="2560" spans="4:4">
      <c r="D2560" s="180"/>
    </row>
    <row r="2561" spans="4:4">
      <c r="D2561" s="180"/>
    </row>
    <row r="2562" spans="4:4">
      <c r="D2562" s="180"/>
    </row>
    <row r="2563" spans="4:4">
      <c r="D2563" s="180"/>
    </row>
    <row r="2564" spans="4:4">
      <c r="D2564" s="180"/>
    </row>
    <row r="2565" spans="4:4">
      <c r="D2565" s="180"/>
    </row>
    <row r="2566" spans="4:4">
      <c r="D2566" s="180"/>
    </row>
    <row r="2567" spans="4:4">
      <c r="D2567" s="180"/>
    </row>
    <row r="2568" spans="4:4">
      <c r="D2568" s="180"/>
    </row>
    <row r="2569" spans="4:4">
      <c r="D2569" s="180"/>
    </row>
    <row r="2570" spans="4:4">
      <c r="D2570" s="180"/>
    </row>
    <row r="2571" spans="4:4">
      <c r="D2571" s="180"/>
    </row>
    <row r="2572" spans="4:4">
      <c r="D2572" s="180"/>
    </row>
    <row r="2573" spans="4:4">
      <c r="D2573" s="180"/>
    </row>
    <row r="2574" spans="4:4">
      <c r="D2574" s="180"/>
    </row>
    <row r="2575" spans="4:4">
      <c r="D2575" s="180"/>
    </row>
    <row r="2576" spans="4:4">
      <c r="D2576" s="180"/>
    </row>
    <row r="2577" spans="4:4">
      <c r="D2577" s="180"/>
    </row>
    <row r="2578" spans="4:4">
      <c r="D2578" s="180"/>
    </row>
    <row r="2579" spans="4:4">
      <c r="D2579" s="180"/>
    </row>
    <row r="2580" spans="4:4">
      <c r="D2580" s="180"/>
    </row>
    <row r="2581" spans="4:4">
      <c r="D2581" s="180"/>
    </row>
    <row r="2582" spans="4:4">
      <c r="D2582" s="180"/>
    </row>
    <row r="2583" spans="4:4">
      <c r="D2583" s="180"/>
    </row>
    <row r="2584" spans="4:4">
      <c r="D2584" s="180"/>
    </row>
    <row r="2585" spans="4:4">
      <c r="D2585" s="180"/>
    </row>
    <row r="2586" spans="4:4">
      <c r="D2586" s="180"/>
    </row>
    <row r="2587" spans="4:4">
      <c r="D2587" s="180"/>
    </row>
    <row r="2588" spans="4:4">
      <c r="D2588" s="180"/>
    </row>
    <row r="2589" spans="4:4">
      <c r="D2589" s="180"/>
    </row>
    <row r="2590" spans="4:4">
      <c r="D2590" s="180"/>
    </row>
    <row r="2591" spans="4:4">
      <c r="D2591" s="180"/>
    </row>
    <row r="2592" spans="4:4">
      <c r="D2592" s="180"/>
    </row>
    <row r="2593" spans="4:4">
      <c r="D2593" s="180"/>
    </row>
    <row r="2594" spans="4:4">
      <c r="D2594" s="180"/>
    </row>
    <row r="2595" spans="4:4">
      <c r="D2595" s="180"/>
    </row>
    <row r="2596" spans="4:4">
      <c r="D2596" s="180"/>
    </row>
    <row r="2597" spans="4:4">
      <c r="D2597" s="180"/>
    </row>
    <row r="2598" spans="4:4">
      <c r="D2598" s="180"/>
    </row>
    <row r="2599" spans="4:4">
      <c r="D2599" s="180"/>
    </row>
    <row r="2600" spans="4:4">
      <c r="D2600" s="180"/>
    </row>
    <row r="2601" spans="4:4">
      <c r="D2601" s="180"/>
    </row>
    <row r="2602" spans="4:4">
      <c r="D2602" s="180"/>
    </row>
    <row r="2603" spans="4:4">
      <c r="D2603" s="180"/>
    </row>
    <row r="2604" spans="4:4">
      <c r="D2604" s="180"/>
    </row>
    <row r="2605" spans="4:4">
      <c r="D2605" s="180"/>
    </row>
    <row r="2606" spans="4:4">
      <c r="D2606" s="180"/>
    </row>
    <row r="2607" spans="4:4">
      <c r="D2607" s="180"/>
    </row>
    <row r="2608" spans="4:4">
      <c r="D2608" s="180"/>
    </row>
    <row r="2609" spans="4:4">
      <c r="D2609" s="180"/>
    </row>
    <row r="2610" spans="4:4">
      <c r="D2610" s="180"/>
    </row>
    <row r="2611" spans="4:4">
      <c r="D2611" s="180"/>
    </row>
    <row r="2612" spans="4:4">
      <c r="D2612" s="180"/>
    </row>
    <row r="2613" spans="4:4">
      <c r="D2613" s="180"/>
    </row>
    <row r="2614" spans="4:4">
      <c r="D2614" s="180"/>
    </row>
    <row r="2615" spans="4:4">
      <c r="D2615" s="180"/>
    </row>
    <row r="2616" spans="4:4">
      <c r="D2616" s="180"/>
    </row>
    <row r="2617" spans="4:4">
      <c r="D2617" s="180"/>
    </row>
    <row r="2618" spans="4:4">
      <c r="D2618" s="180"/>
    </row>
    <row r="2619" spans="4:4">
      <c r="D2619" s="180"/>
    </row>
    <row r="2620" spans="4:4">
      <c r="D2620" s="180"/>
    </row>
    <row r="2621" spans="4:4">
      <c r="D2621" s="180"/>
    </row>
    <row r="2622" spans="4:4">
      <c r="D2622" s="180"/>
    </row>
    <row r="2623" spans="4:4">
      <c r="D2623" s="180"/>
    </row>
    <row r="2624" spans="4:4">
      <c r="D2624" s="180"/>
    </row>
    <row r="2625" spans="4:4">
      <c r="D2625" s="180"/>
    </row>
    <row r="2626" spans="4:4">
      <c r="D2626" s="180"/>
    </row>
    <row r="2627" spans="4:4">
      <c r="D2627" s="180"/>
    </row>
    <row r="2628" spans="4:4">
      <c r="D2628" s="180"/>
    </row>
    <row r="2629" spans="4:4">
      <c r="D2629" s="180"/>
    </row>
    <row r="2630" spans="4:4">
      <c r="D2630" s="180"/>
    </row>
    <row r="2631" spans="4:4">
      <c r="D2631" s="180"/>
    </row>
    <row r="2632" spans="4:4">
      <c r="D2632" s="180"/>
    </row>
    <row r="2633" spans="4:4">
      <c r="D2633" s="180"/>
    </row>
    <row r="2634" spans="4:4">
      <c r="D2634" s="180"/>
    </row>
    <row r="2635" spans="4:4">
      <c r="D2635" s="180"/>
    </row>
    <row r="2636" spans="4:4">
      <c r="D2636" s="180"/>
    </row>
    <row r="2637" spans="4:4">
      <c r="D2637" s="180"/>
    </row>
    <row r="2638" spans="4:4">
      <c r="D2638" s="180"/>
    </row>
    <row r="2639" spans="4:4">
      <c r="D2639" s="180"/>
    </row>
    <row r="2640" spans="4:4">
      <c r="D2640" s="180"/>
    </row>
    <row r="2641" spans="4:4">
      <c r="D2641" s="180"/>
    </row>
    <row r="2642" spans="4:4">
      <c r="D2642" s="180"/>
    </row>
    <row r="2643" spans="4:4">
      <c r="D2643" s="180"/>
    </row>
    <row r="2644" spans="4:4">
      <c r="D2644" s="180"/>
    </row>
    <row r="2645" spans="4:4">
      <c r="D2645" s="180"/>
    </row>
    <row r="2646" spans="4:4">
      <c r="D2646" s="180"/>
    </row>
    <row r="2647" spans="4:4">
      <c r="D2647" s="180"/>
    </row>
    <row r="2648" spans="4:4">
      <c r="D2648" s="180"/>
    </row>
    <row r="2649" spans="4:4">
      <c r="D2649" s="180"/>
    </row>
    <row r="2650" spans="4:4">
      <c r="D2650" s="180"/>
    </row>
    <row r="2651" spans="4:4">
      <c r="D2651" s="180"/>
    </row>
    <row r="2652" spans="4:4">
      <c r="D2652" s="180"/>
    </row>
    <row r="2653" spans="4:4">
      <c r="D2653" s="180"/>
    </row>
    <row r="2654" spans="4:4">
      <c r="D2654" s="180"/>
    </row>
    <row r="2655" spans="4:4">
      <c r="D2655" s="180"/>
    </row>
    <row r="2656" spans="4:4">
      <c r="D2656" s="180"/>
    </row>
    <row r="2657" spans="4:4">
      <c r="D2657" s="180"/>
    </row>
    <row r="2658" spans="4:4">
      <c r="D2658" s="180"/>
    </row>
    <row r="2659" spans="4:4">
      <c r="D2659" s="180"/>
    </row>
    <row r="2660" spans="4:4">
      <c r="D2660" s="180"/>
    </row>
    <row r="2661" spans="4:4">
      <c r="D2661" s="180"/>
    </row>
    <row r="2662" spans="4:4">
      <c r="D2662" s="180"/>
    </row>
    <row r="2663" spans="4:4">
      <c r="D2663" s="180"/>
    </row>
    <row r="2664" spans="4:4">
      <c r="D2664" s="180"/>
    </row>
    <row r="2665" spans="4:4">
      <c r="D2665" s="180"/>
    </row>
    <row r="2666" spans="4:4">
      <c r="D2666" s="180"/>
    </row>
    <row r="2667" spans="4:4">
      <c r="D2667" s="180"/>
    </row>
    <row r="2668" spans="4:4">
      <c r="D2668" s="180"/>
    </row>
    <row r="2669" spans="4:4">
      <c r="D2669" s="180"/>
    </row>
    <row r="2670" spans="4:4">
      <c r="D2670" s="180"/>
    </row>
    <row r="2671" spans="4:4">
      <c r="D2671" s="180"/>
    </row>
    <row r="2672" spans="4:4">
      <c r="D2672" s="180"/>
    </row>
    <row r="2673" spans="4:4">
      <c r="D2673" s="180"/>
    </row>
    <row r="2674" spans="4:4">
      <c r="D2674" s="180"/>
    </row>
    <row r="2675" spans="4:4">
      <c r="D2675" s="180"/>
    </row>
    <row r="2676" spans="4:4">
      <c r="D2676" s="180"/>
    </row>
    <row r="2677" spans="4:4">
      <c r="D2677" s="180"/>
    </row>
    <row r="2678" spans="4:4">
      <c r="D2678" s="180"/>
    </row>
    <row r="2679" spans="4:4">
      <c r="D2679" s="180"/>
    </row>
    <row r="2680" spans="4:4">
      <c r="D2680" s="180"/>
    </row>
    <row r="2681" spans="4:4">
      <c r="D2681" s="180"/>
    </row>
    <row r="2682" spans="4:4">
      <c r="D2682" s="180"/>
    </row>
    <row r="2683" spans="4:4">
      <c r="D2683" s="180"/>
    </row>
    <row r="2684" spans="4:4">
      <c r="D2684" s="180"/>
    </row>
    <row r="2685" spans="4:4">
      <c r="D2685" s="180"/>
    </row>
    <row r="2686" spans="4:4">
      <c r="D2686" s="180"/>
    </row>
    <row r="2687" spans="4:4">
      <c r="D2687" s="180"/>
    </row>
    <row r="2688" spans="4:4">
      <c r="D2688" s="180"/>
    </row>
    <row r="2689" spans="4:4">
      <c r="D2689" s="180"/>
    </row>
    <row r="2690" spans="4:4">
      <c r="D2690" s="180"/>
    </row>
    <row r="2691" spans="4:4">
      <c r="D2691" s="180"/>
    </row>
    <row r="2692" spans="4:4">
      <c r="D2692" s="180"/>
    </row>
    <row r="2693" spans="4:4">
      <c r="D2693" s="180"/>
    </row>
    <row r="2694" spans="4:4">
      <c r="D2694" s="180"/>
    </row>
    <row r="2695" spans="4:4">
      <c r="D2695" s="180"/>
    </row>
    <row r="2696" spans="4:4">
      <c r="D2696" s="180"/>
    </row>
    <row r="2697" spans="4:4">
      <c r="D2697" s="180"/>
    </row>
    <row r="2698" spans="4:4">
      <c r="D2698" s="180"/>
    </row>
    <row r="2699" spans="4:4">
      <c r="D2699" s="180"/>
    </row>
    <row r="2700" spans="4:4">
      <c r="D2700" s="180"/>
    </row>
    <row r="2701" spans="4:4">
      <c r="D2701" s="180"/>
    </row>
    <row r="2702" spans="4:4">
      <c r="D2702" s="180"/>
    </row>
    <row r="2703" spans="4:4">
      <c r="D2703" s="180"/>
    </row>
    <row r="2704" spans="4:4">
      <c r="D2704" s="180"/>
    </row>
    <row r="2705" spans="4:4">
      <c r="D2705" s="180"/>
    </row>
    <row r="2706" spans="4:4">
      <c r="D2706" s="180"/>
    </row>
    <row r="2707" spans="4:4">
      <c r="D2707" s="180"/>
    </row>
    <row r="2708" spans="4:4">
      <c r="D2708" s="180"/>
    </row>
    <row r="2709" spans="4:4">
      <c r="D2709" s="180"/>
    </row>
    <row r="2710" spans="4:4">
      <c r="D2710" s="180"/>
    </row>
    <row r="2711" spans="4:4">
      <c r="D2711" s="180"/>
    </row>
    <row r="2712" spans="4:4">
      <c r="D2712" s="180"/>
    </row>
    <row r="2713" spans="4:4">
      <c r="D2713" s="180"/>
    </row>
    <row r="2714" spans="4:4">
      <c r="D2714" s="180"/>
    </row>
    <row r="2715" spans="4:4">
      <c r="D2715" s="180"/>
    </row>
    <row r="2716" spans="4:4">
      <c r="D2716" s="180"/>
    </row>
    <row r="2717" spans="4:4">
      <c r="D2717" s="180"/>
    </row>
    <row r="2718" spans="4:4">
      <c r="D2718" s="180"/>
    </row>
    <row r="2719" spans="4:4">
      <c r="D2719" s="180"/>
    </row>
    <row r="2720" spans="4:4">
      <c r="D2720" s="180"/>
    </row>
    <row r="2721" spans="4:4">
      <c r="D2721" s="180"/>
    </row>
    <row r="2722" spans="4:4">
      <c r="D2722" s="180"/>
    </row>
    <row r="2723" spans="4:4">
      <c r="D2723" s="180"/>
    </row>
    <row r="2724" spans="4:4">
      <c r="D2724" s="180"/>
    </row>
    <row r="2725" spans="4:4">
      <c r="D2725" s="180"/>
    </row>
    <row r="2726" spans="4:4">
      <c r="D2726" s="180"/>
    </row>
    <row r="2727" spans="4:4">
      <c r="D2727" s="180"/>
    </row>
    <row r="2728" spans="4:4">
      <c r="D2728" s="180"/>
    </row>
    <row r="2729" spans="4:4">
      <c r="D2729" s="180"/>
    </row>
    <row r="2730" spans="4:4">
      <c r="D2730" s="180"/>
    </row>
    <row r="2731" spans="4:4">
      <c r="D2731" s="180"/>
    </row>
    <row r="2732" spans="4:4">
      <c r="D2732" s="180"/>
    </row>
    <row r="2733" spans="4:4">
      <c r="D2733" s="180"/>
    </row>
    <row r="2734" spans="4:4">
      <c r="D2734" s="180"/>
    </row>
    <row r="2735" spans="4:4">
      <c r="D2735" s="180"/>
    </row>
    <row r="2736" spans="4:4">
      <c r="D2736" s="180"/>
    </row>
    <row r="2737" spans="4:4">
      <c r="D2737" s="180"/>
    </row>
    <row r="2738" spans="4:4">
      <c r="D2738" s="180"/>
    </row>
    <row r="2739" spans="4:4">
      <c r="D2739" s="180"/>
    </row>
    <row r="2740" spans="4:4">
      <c r="D2740" s="180"/>
    </row>
    <row r="2741" spans="4:4">
      <c r="D2741" s="180"/>
    </row>
    <row r="2742" spans="4:4">
      <c r="D2742" s="180"/>
    </row>
    <row r="2743" spans="4:4">
      <c r="D2743" s="180"/>
    </row>
    <row r="2744" spans="4:4">
      <c r="D2744" s="180"/>
    </row>
    <row r="2745" spans="4:4">
      <c r="D2745" s="180"/>
    </row>
    <row r="2746" spans="4:4">
      <c r="D2746" s="180"/>
    </row>
    <row r="2747" spans="4:4">
      <c r="D2747" s="180"/>
    </row>
    <row r="2748" spans="4:4">
      <c r="D2748" s="180"/>
    </row>
    <row r="2749" spans="4:4">
      <c r="D2749" s="180"/>
    </row>
    <row r="2750" spans="4:4">
      <c r="D2750" s="180"/>
    </row>
    <row r="2751" spans="4:4">
      <c r="D2751" s="180"/>
    </row>
    <row r="2752" spans="4:4">
      <c r="D2752" s="180"/>
    </row>
    <row r="2753" spans="4:4">
      <c r="D2753" s="180"/>
    </row>
    <row r="2754" spans="4:4">
      <c r="D2754" s="180"/>
    </row>
    <row r="2755" spans="4:4">
      <c r="D2755" s="180"/>
    </row>
    <row r="2756" spans="4:4">
      <c r="D2756" s="180"/>
    </row>
    <row r="2757" spans="4:4">
      <c r="D2757" s="180"/>
    </row>
    <row r="2758" spans="4:4">
      <c r="D2758" s="180"/>
    </row>
    <row r="2759" spans="4:4">
      <c r="D2759" s="180"/>
    </row>
    <row r="2760" spans="4:4">
      <c r="D2760" s="180"/>
    </row>
    <row r="2761" spans="4:4">
      <c r="D2761" s="180"/>
    </row>
    <row r="2762" spans="4:4">
      <c r="D2762" s="180"/>
    </row>
    <row r="2763" spans="4:4">
      <c r="D2763" s="180"/>
    </row>
    <row r="2764" spans="4:4">
      <c r="D2764" s="180"/>
    </row>
    <row r="2765" spans="4:4">
      <c r="D2765" s="180"/>
    </row>
    <row r="2766" spans="4:4">
      <c r="D2766" s="180"/>
    </row>
    <row r="2767" spans="4:4">
      <c r="D2767" s="180"/>
    </row>
    <row r="2768" spans="4:4">
      <c r="D2768" s="180"/>
    </row>
    <row r="2769" spans="4:4">
      <c r="D2769" s="180"/>
    </row>
    <row r="2770" spans="4:4">
      <c r="D2770" s="180"/>
    </row>
    <row r="2771" spans="4:4">
      <c r="D2771" s="180"/>
    </row>
    <row r="2772" spans="4:4">
      <c r="D2772" s="180"/>
    </row>
    <row r="2773" spans="4:4">
      <c r="D2773" s="180"/>
    </row>
    <row r="2774" spans="4:4">
      <c r="D2774" s="180"/>
    </row>
    <row r="2775" spans="4:4">
      <c r="D2775" s="180"/>
    </row>
    <row r="2776" spans="4:4">
      <c r="D2776" s="180"/>
    </row>
    <row r="2777" spans="4:4">
      <c r="D2777" s="180"/>
    </row>
    <row r="2778" spans="4:4">
      <c r="D2778" s="180"/>
    </row>
    <row r="2779" spans="4:4">
      <c r="D2779" s="180"/>
    </row>
    <row r="2780" spans="4:4">
      <c r="D2780" s="180"/>
    </row>
    <row r="2781" spans="4:4">
      <c r="D2781" s="180"/>
    </row>
    <row r="2782" spans="4:4">
      <c r="D2782" s="180"/>
    </row>
    <row r="2783" spans="4:4">
      <c r="D2783" s="180"/>
    </row>
    <row r="2784" spans="4:4">
      <c r="D2784" s="180"/>
    </row>
    <row r="2785" spans="4:4">
      <c r="D2785" s="180"/>
    </row>
    <row r="2786" spans="4:4">
      <c r="D2786" s="180"/>
    </row>
    <row r="2787" spans="4:4">
      <c r="D2787" s="180"/>
    </row>
    <row r="2788" spans="4:4">
      <c r="D2788" s="180"/>
    </row>
    <row r="2789" spans="4:4">
      <c r="D2789" s="180"/>
    </row>
    <row r="2790" spans="4:4">
      <c r="D2790" s="180"/>
    </row>
    <row r="2791" spans="4:4">
      <c r="D2791" s="180"/>
    </row>
    <row r="2792" spans="4:4">
      <c r="D2792" s="180"/>
    </row>
    <row r="2793" spans="4:4">
      <c r="D2793" s="180"/>
    </row>
    <row r="2794" spans="4:4">
      <c r="D2794" s="180"/>
    </row>
    <row r="2795" spans="4:4">
      <c r="D2795" s="180"/>
    </row>
    <row r="2796" spans="4:4">
      <c r="D2796" s="180"/>
    </row>
    <row r="2797" spans="4:4">
      <c r="D2797" s="180"/>
    </row>
    <row r="2798" spans="4:4">
      <c r="D2798" s="180"/>
    </row>
    <row r="2799" spans="4:4">
      <c r="D2799" s="180"/>
    </row>
    <row r="2800" spans="4:4">
      <c r="D2800" s="180"/>
    </row>
    <row r="2801" spans="4:4">
      <c r="D2801" s="180"/>
    </row>
    <row r="2802" spans="4:4">
      <c r="D2802" s="180"/>
    </row>
    <row r="2803" spans="4:4">
      <c r="D2803" s="180"/>
    </row>
    <row r="2804" spans="4:4">
      <c r="D2804" s="180"/>
    </row>
    <row r="2805" spans="4:4">
      <c r="D2805" s="180"/>
    </row>
    <row r="2806" spans="4:4">
      <c r="D2806" s="180"/>
    </row>
    <row r="2807" spans="4:4">
      <c r="D2807" s="180"/>
    </row>
    <row r="2808" spans="4:4">
      <c r="D2808" s="180"/>
    </row>
    <row r="2809" spans="4:4">
      <c r="D2809" s="180"/>
    </row>
    <row r="2810" spans="4:4">
      <c r="D2810" s="180"/>
    </row>
    <row r="2811" spans="4:4">
      <c r="D2811" s="180"/>
    </row>
    <row r="2812" spans="4:4">
      <c r="D2812" s="180"/>
    </row>
    <row r="2813" spans="4:4">
      <c r="D2813" s="180"/>
    </row>
    <row r="2814" spans="4:4">
      <c r="D2814" s="180"/>
    </row>
    <row r="2815" spans="4:4">
      <c r="D2815" s="180"/>
    </row>
    <row r="2816" spans="4:4">
      <c r="D2816" s="180"/>
    </row>
    <row r="2817" spans="4:4">
      <c r="D2817" s="180"/>
    </row>
    <row r="2818" spans="4:4">
      <c r="D2818" s="180"/>
    </row>
    <row r="2819" spans="4:4">
      <c r="D2819" s="180"/>
    </row>
    <row r="2820" spans="4:4">
      <c r="D2820" s="180"/>
    </row>
    <row r="2821" spans="4:4">
      <c r="D2821" s="180"/>
    </row>
    <row r="2822" spans="4:4">
      <c r="D2822" s="180"/>
    </row>
    <row r="2823" spans="4:4">
      <c r="D2823" s="180"/>
    </row>
    <row r="2824" spans="4:4">
      <c r="D2824" s="180"/>
    </row>
    <row r="2825" spans="4:4">
      <c r="D2825" s="180"/>
    </row>
    <row r="2826" spans="4:4">
      <c r="D2826" s="180"/>
    </row>
    <row r="2827" spans="4:4">
      <c r="D2827" s="180"/>
    </row>
    <row r="2828" spans="4:4">
      <c r="D2828" s="180"/>
    </row>
    <row r="2829" spans="4:4">
      <c r="D2829" s="180"/>
    </row>
    <row r="2830" spans="4:4">
      <c r="D2830" s="180"/>
    </row>
    <row r="2831" spans="4:4">
      <c r="D2831" s="180"/>
    </row>
    <row r="2832" spans="4:4">
      <c r="D2832" s="180"/>
    </row>
    <row r="2833" spans="4:4">
      <c r="D2833" s="180"/>
    </row>
    <row r="2834" spans="4:4">
      <c r="D2834" s="180"/>
    </row>
    <row r="2835" spans="4:4">
      <c r="D2835" s="180"/>
    </row>
    <row r="2836" spans="4:4">
      <c r="D2836" s="180"/>
    </row>
    <row r="2837" spans="4:4">
      <c r="D2837" s="180"/>
    </row>
    <row r="2838" spans="4:4">
      <c r="D2838" s="180"/>
    </row>
    <row r="2839" spans="4:4">
      <c r="D2839" s="180"/>
    </row>
    <row r="2840" spans="4:4">
      <c r="D2840" s="180"/>
    </row>
    <row r="2841" spans="4:4">
      <c r="D2841" s="180"/>
    </row>
    <row r="2842" spans="4:4">
      <c r="D2842" s="180"/>
    </row>
    <row r="2843" spans="4:4">
      <c r="D2843" s="180"/>
    </row>
    <row r="2844" spans="4:4">
      <c r="D2844" s="180"/>
    </row>
    <row r="2845" spans="4:4">
      <c r="D2845" s="180"/>
    </row>
    <row r="2846" spans="4:4">
      <c r="D2846" s="180"/>
    </row>
    <row r="2847" spans="4:4">
      <c r="D2847" s="180"/>
    </row>
    <row r="2848" spans="4:4">
      <c r="D2848" s="180"/>
    </row>
    <row r="2849" spans="4:4">
      <c r="D2849" s="180"/>
    </row>
    <row r="2850" spans="4:4">
      <c r="D2850" s="180"/>
    </row>
    <row r="2851" spans="4:4">
      <c r="D2851" s="180"/>
    </row>
    <row r="2852" spans="4:4">
      <c r="D2852" s="180"/>
    </row>
    <row r="2853" spans="4:4">
      <c r="D2853" s="180"/>
    </row>
    <row r="2854" spans="4:4">
      <c r="D2854" s="180"/>
    </row>
    <row r="2855" spans="4:4">
      <c r="D2855" s="180"/>
    </row>
    <row r="2856" spans="4:4">
      <c r="D2856" s="180"/>
    </row>
    <row r="2857" spans="4:4">
      <c r="D2857" s="180"/>
    </row>
    <row r="2858" spans="4:4">
      <c r="D2858" s="180"/>
    </row>
    <row r="2859" spans="4:4">
      <c r="D2859" s="180"/>
    </row>
    <row r="2860" spans="4:4">
      <c r="D2860" s="180"/>
    </row>
    <row r="2861" spans="4:4">
      <c r="D2861" s="180"/>
    </row>
    <row r="2862" spans="4:4">
      <c r="D2862" s="180"/>
    </row>
    <row r="2863" spans="4:4">
      <c r="D2863" s="180"/>
    </row>
    <row r="2864" spans="4:4">
      <c r="D2864" s="180"/>
    </row>
    <row r="2865" spans="4:4">
      <c r="D2865" s="180"/>
    </row>
    <row r="2866" spans="4:4">
      <c r="D2866" s="180"/>
    </row>
    <row r="2867" spans="4:4">
      <c r="D2867" s="180"/>
    </row>
    <row r="2868" spans="4:4">
      <c r="D2868" s="180"/>
    </row>
    <row r="2869" spans="4:4">
      <c r="D2869" s="180"/>
    </row>
    <row r="2870" spans="4:4">
      <c r="D2870" s="180"/>
    </row>
    <row r="2871" spans="4:4">
      <c r="D2871" s="180"/>
    </row>
    <row r="2872" spans="4:4">
      <c r="D2872" s="180"/>
    </row>
    <row r="2873" spans="4:4">
      <c r="D2873" s="180"/>
    </row>
    <row r="2874" spans="4:4">
      <c r="D2874" s="180"/>
    </row>
    <row r="2875" spans="4:4">
      <c r="D2875" s="180"/>
    </row>
    <row r="2876" spans="4:4">
      <c r="D2876" s="180"/>
    </row>
    <row r="2877" spans="4:4">
      <c r="D2877" s="180"/>
    </row>
    <row r="2878" spans="4:4">
      <c r="D2878" s="180"/>
    </row>
    <row r="2879" spans="4:4">
      <c r="D2879" s="180"/>
    </row>
    <row r="2880" spans="4:4">
      <c r="D2880" s="180"/>
    </row>
    <row r="2881" spans="4:4">
      <c r="D2881" s="180"/>
    </row>
    <row r="2882" spans="4:4">
      <c r="D2882" s="180"/>
    </row>
    <row r="2883" spans="4:4">
      <c r="D2883" s="180"/>
    </row>
    <row r="2884" spans="4:4">
      <c r="D2884" s="180"/>
    </row>
    <row r="2885" spans="4:4">
      <c r="D2885" s="180"/>
    </row>
    <row r="2886" spans="4:4">
      <c r="D2886" s="180"/>
    </row>
    <row r="2887" spans="4:4">
      <c r="D2887" s="180"/>
    </row>
    <row r="2888" spans="4:4">
      <c r="D2888" s="180"/>
    </row>
    <row r="2889" spans="4:4">
      <c r="D2889" s="180"/>
    </row>
    <row r="2890" spans="4:4">
      <c r="D2890" s="180"/>
    </row>
    <row r="2891" spans="4:4">
      <c r="D2891" s="180"/>
    </row>
    <row r="2892" spans="4:4">
      <c r="D2892" s="180"/>
    </row>
    <row r="2893" spans="4:4">
      <c r="D2893" s="180"/>
    </row>
    <row r="2894" spans="4:4">
      <c r="D2894" s="180"/>
    </row>
    <row r="2895" spans="4:4">
      <c r="D2895" s="180"/>
    </row>
    <row r="2896" spans="4:4">
      <c r="D2896" s="180"/>
    </row>
    <row r="2897" spans="4:4">
      <c r="D2897" s="180"/>
    </row>
    <row r="2898" spans="4:4">
      <c r="D2898" s="180"/>
    </row>
    <row r="2899" spans="4:4">
      <c r="D2899" s="180"/>
    </row>
    <row r="2900" spans="4:4">
      <c r="D2900" s="180"/>
    </row>
    <row r="2901" spans="4:4">
      <c r="D2901" s="180"/>
    </row>
    <row r="2902" spans="4:4">
      <c r="D2902" s="180"/>
    </row>
    <row r="2903" spans="4:4">
      <c r="D2903" s="180"/>
    </row>
    <row r="2904" spans="4:4">
      <c r="D2904" s="180"/>
    </row>
    <row r="2905" spans="4:4">
      <c r="D2905" s="180"/>
    </row>
    <row r="2906" spans="4:4">
      <c r="D2906" s="180"/>
    </row>
    <row r="2907" spans="4:4">
      <c r="D2907" s="180"/>
    </row>
    <row r="2908" spans="4:4">
      <c r="D2908" s="180"/>
    </row>
    <row r="2909" spans="4:4">
      <c r="D2909" s="180"/>
    </row>
    <row r="2910" spans="4:4">
      <c r="D2910" s="180"/>
    </row>
    <row r="2911" spans="4:4">
      <c r="D2911" s="180"/>
    </row>
    <row r="2912" spans="4:4">
      <c r="D2912" s="180"/>
    </row>
    <row r="2913" spans="4:4">
      <c r="D2913" s="180"/>
    </row>
    <row r="2914" spans="4:4">
      <c r="D2914" s="180"/>
    </row>
    <row r="2915" spans="4:4">
      <c r="D2915" s="180"/>
    </row>
    <row r="2916" spans="4:4">
      <c r="D2916" s="180"/>
    </row>
    <row r="2917" spans="4:4">
      <c r="D2917" s="180"/>
    </row>
    <row r="2918" spans="4:4">
      <c r="D2918" s="180"/>
    </row>
    <row r="2919" spans="4:4">
      <c r="D2919" s="180"/>
    </row>
    <row r="2920" spans="4:4">
      <c r="D2920" s="180"/>
    </row>
    <row r="2921" spans="4:4">
      <c r="D2921" s="180"/>
    </row>
    <row r="2922" spans="4:4">
      <c r="D2922" s="180"/>
    </row>
    <row r="2923" spans="4:4">
      <c r="D2923" s="180"/>
    </row>
    <row r="2924" spans="4:4">
      <c r="D2924" s="180"/>
    </row>
    <row r="2925" spans="4:4">
      <c r="D2925" s="180"/>
    </row>
    <row r="2926" spans="4:4">
      <c r="D2926" s="180"/>
    </row>
    <row r="2927" spans="4:4">
      <c r="D2927" s="180"/>
    </row>
    <row r="2928" spans="4:4">
      <c r="D2928" s="180"/>
    </row>
    <row r="2929" spans="4:4">
      <c r="D2929" s="180"/>
    </row>
    <row r="2930" spans="4:4">
      <c r="D2930" s="180"/>
    </row>
    <row r="2931" spans="4:4">
      <c r="D2931" s="180"/>
    </row>
    <row r="2932" spans="4:4">
      <c r="D2932" s="180"/>
    </row>
    <row r="2933" spans="4:4">
      <c r="D2933" s="180"/>
    </row>
    <row r="2934" spans="4:4">
      <c r="D2934" s="180"/>
    </row>
    <row r="2935" spans="4:4">
      <c r="D2935" s="180"/>
    </row>
    <row r="2936" spans="4:4">
      <c r="D2936" s="180"/>
    </row>
    <row r="2937" spans="4:4">
      <c r="D2937" s="180"/>
    </row>
    <row r="2938" spans="4:4">
      <c r="D2938" s="180"/>
    </row>
    <row r="2939" spans="4:4">
      <c r="D2939" s="180"/>
    </row>
    <row r="2940" spans="4:4">
      <c r="D2940" s="180"/>
    </row>
    <row r="2941" spans="4:4">
      <c r="D2941" s="180"/>
    </row>
    <row r="2942" spans="4:4">
      <c r="D2942" s="180"/>
    </row>
    <row r="2943" spans="4:4">
      <c r="D2943" s="180"/>
    </row>
    <row r="2944" spans="4:4">
      <c r="D2944" s="180"/>
    </row>
    <row r="2945" spans="4:4">
      <c r="D2945" s="180"/>
    </row>
    <row r="2946" spans="4:4">
      <c r="D2946" s="180"/>
    </row>
    <row r="2947" spans="4:4">
      <c r="D2947" s="180"/>
    </row>
    <row r="2948" spans="4:4">
      <c r="D2948" s="180"/>
    </row>
    <row r="2949" spans="4:4">
      <c r="D2949" s="180"/>
    </row>
    <row r="2950" spans="4:4">
      <c r="D2950" s="180"/>
    </row>
    <row r="2951" spans="4:4">
      <c r="D2951" s="180"/>
    </row>
    <row r="2952" spans="4:4">
      <c r="D2952" s="180"/>
    </row>
    <row r="2953" spans="4:4">
      <c r="D2953" s="180"/>
    </row>
    <row r="2954" spans="4:4">
      <c r="D2954" s="180"/>
    </row>
    <row r="2955" spans="4:4">
      <c r="D2955" s="180"/>
    </row>
    <row r="2956" spans="4:4">
      <c r="D2956" s="180"/>
    </row>
    <row r="2957" spans="4:4">
      <c r="D2957" s="180"/>
    </row>
    <row r="2958" spans="4:4">
      <c r="D2958" s="180"/>
    </row>
    <row r="2959" spans="4:4">
      <c r="D2959" s="180"/>
    </row>
    <row r="2960" spans="4:4">
      <c r="D2960" s="180"/>
    </row>
    <row r="2961" spans="4:4">
      <c r="D2961" s="180"/>
    </row>
    <row r="2962" spans="4:4">
      <c r="D2962" s="180"/>
    </row>
    <row r="2963" spans="4:4">
      <c r="D2963" s="180"/>
    </row>
    <row r="2964" spans="4:4">
      <c r="D2964" s="180"/>
    </row>
    <row r="2965" spans="4:4">
      <c r="D2965" s="180"/>
    </row>
    <row r="2966" spans="4:4">
      <c r="D2966" s="180"/>
    </row>
    <row r="2967" spans="4:4">
      <c r="D2967" s="180"/>
    </row>
    <row r="2968" spans="4:4">
      <c r="D2968" s="180"/>
    </row>
    <row r="2969" spans="4:4">
      <c r="D2969" s="180"/>
    </row>
    <row r="2970" spans="4:4">
      <c r="D2970" s="180"/>
    </row>
    <row r="2971" spans="4:4">
      <c r="D2971" s="180"/>
    </row>
    <row r="2972" spans="4:4">
      <c r="D2972" s="180"/>
    </row>
    <row r="2973" spans="4:4">
      <c r="D2973" s="180"/>
    </row>
    <row r="2974" spans="4:4">
      <c r="D2974" s="180"/>
    </row>
    <row r="2975" spans="4:4">
      <c r="D2975" s="180"/>
    </row>
    <row r="2976" spans="4:4">
      <c r="D2976" s="180"/>
    </row>
    <row r="2977" spans="4:4">
      <c r="D2977" s="180"/>
    </row>
    <row r="2978" spans="4:4">
      <c r="D2978" s="180"/>
    </row>
    <row r="2979" spans="4:4">
      <c r="D2979" s="180"/>
    </row>
    <row r="2980" spans="4:4">
      <c r="D2980" s="180"/>
    </row>
    <row r="2981" spans="4:4">
      <c r="D2981" s="180"/>
    </row>
    <row r="2982" spans="4:4">
      <c r="D2982" s="180"/>
    </row>
    <row r="2983" spans="4:4">
      <c r="D2983" s="180"/>
    </row>
    <row r="2984" spans="4:4">
      <c r="D2984" s="180"/>
    </row>
    <row r="2985" spans="4:4">
      <c r="D2985" s="180"/>
    </row>
    <row r="2986" spans="4:4">
      <c r="D2986" s="180"/>
    </row>
    <row r="2987" spans="4:4">
      <c r="D2987" s="180"/>
    </row>
    <row r="2988" spans="4:4">
      <c r="D2988" s="180"/>
    </row>
    <row r="2989" spans="4:4">
      <c r="D2989" s="180"/>
    </row>
    <row r="2990" spans="4:4">
      <c r="D2990" s="180"/>
    </row>
    <row r="2991" spans="4:4">
      <c r="D2991" s="180"/>
    </row>
    <row r="2992" spans="4:4">
      <c r="D2992" s="180"/>
    </row>
    <row r="2993" spans="4:4">
      <c r="D2993" s="180"/>
    </row>
    <row r="2994" spans="4:4">
      <c r="D2994" s="180"/>
    </row>
    <row r="2995" spans="4:4">
      <c r="D2995" s="180"/>
    </row>
    <row r="2996" spans="4:4">
      <c r="D2996" s="180"/>
    </row>
    <row r="2997" spans="4:4">
      <c r="D2997" s="180"/>
    </row>
    <row r="2998" spans="4:4">
      <c r="D2998" s="180"/>
    </row>
    <row r="2999" spans="4:4">
      <c r="D2999" s="180"/>
    </row>
    <row r="3000" spans="4:4">
      <c r="D3000" s="180"/>
    </row>
    <row r="3001" spans="4:4">
      <c r="D3001" s="180"/>
    </row>
    <row r="3002" spans="4:4">
      <c r="D3002" s="180"/>
    </row>
    <row r="3003" spans="4:4">
      <c r="D3003" s="180"/>
    </row>
    <row r="3004" spans="4:4">
      <c r="D3004" s="180"/>
    </row>
    <row r="3005" spans="4:4">
      <c r="D3005" s="180"/>
    </row>
    <row r="3006" spans="4:4">
      <c r="D3006" s="180"/>
    </row>
    <row r="3007" spans="4:4">
      <c r="D3007" s="180"/>
    </row>
    <row r="3008" spans="4:4">
      <c r="D3008" s="180"/>
    </row>
    <row r="3009" spans="4:4">
      <c r="D3009" s="180"/>
    </row>
    <row r="3010" spans="4:4">
      <c r="D3010" s="180"/>
    </row>
    <row r="3011" spans="4:4">
      <c r="D3011" s="180"/>
    </row>
    <row r="3012" spans="4:4">
      <c r="D3012" s="180"/>
    </row>
    <row r="3013" spans="4:4">
      <c r="D3013" s="180"/>
    </row>
    <row r="3014" spans="4:4">
      <c r="D3014" s="180"/>
    </row>
    <row r="3015" spans="4:4">
      <c r="D3015" s="180"/>
    </row>
    <row r="3016" spans="4:4">
      <c r="D3016" s="180"/>
    </row>
    <row r="3017" spans="4:4">
      <c r="D3017" s="180"/>
    </row>
    <row r="3018" spans="4:4">
      <c r="D3018" s="180"/>
    </row>
    <row r="3019" spans="4:4">
      <c r="D3019" s="180"/>
    </row>
    <row r="3020" spans="4:4">
      <c r="D3020" s="180"/>
    </row>
    <row r="3021" spans="4:4">
      <c r="D3021" s="180"/>
    </row>
    <row r="3022" spans="4:4">
      <c r="D3022" s="180"/>
    </row>
    <row r="3023" spans="4:4">
      <c r="D3023" s="180"/>
    </row>
    <row r="3024" spans="4:4">
      <c r="D3024" s="180"/>
    </row>
    <row r="3025" spans="4:4">
      <c r="D3025" s="180"/>
    </row>
    <row r="3026" spans="4:4">
      <c r="D3026" s="180"/>
    </row>
    <row r="3027" spans="4:4">
      <c r="D3027" s="180"/>
    </row>
    <row r="3028" spans="4:4">
      <c r="D3028" s="180"/>
    </row>
    <row r="3029" spans="4:4">
      <c r="D3029" s="180"/>
    </row>
    <row r="3030" spans="4:4">
      <c r="D3030" s="180"/>
    </row>
    <row r="3031" spans="4:4">
      <c r="D3031" s="180"/>
    </row>
    <row r="3032" spans="4:4">
      <c r="D3032" s="180"/>
    </row>
    <row r="3033" spans="4:4">
      <c r="D3033" s="180"/>
    </row>
    <row r="3034" spans="4:4">
      <c r="D3034" s="180"/>
    </row>
    <row r="3035" spans="4:4">
      <c r="D3035" s="180"/>
    </row>
    <row r="3036" spans="4:4">
      <c r="D3036" s="180"/>
    </row>
    <row r="3037" spans="4:4">
      <c r="D3037" s="180"/>
    </row>
    <row r="3038" spans="4:4">
      <c r="D3038" s="180"/>
    </row>
    <row r="3039" spans="4:4">
      <c r="D3039" s="180"/>
    </row>
    <row r="3040" spans="4:4">
      <c r="D3040" s="180"/>
    </row>
    <row r="3041" spans="4:4">
      <c r="D3041" s="180"/>
    </row>
    <row r="3042" spans="4:4">
      <c r="D3042" s="180"/>
    </row>
    <row r="3043" spans="4:4">
      <c r="D3043" s="180"/>
    </row>
    <row r="3044" spans="4:4">
      <c r="D3044" s="180"/>
    </row>
    <row r="3045" spans="4:4">
      <c r="D3045" s="180"/>
    </row>
    <row r="3046" spans="4:4">
      <c r="D3046" s="180"/>
    </row>
    <row r="3047" spans="4:4">
      <c r="D3047" s="180"/>
    </row>
    <row r="3048" spans="4:4">
      <c r="D3048" s="180"/>
    </row>
    <row r="3049" spans="4:4">
      <c r="D3049" s="180"/>
    </row>
    <row r="3050" spans="4:4">
      <c r="D3050" s="180"/>
    </row>
    <row r="3051" spans="4:4">
      <c r="D3051" s="180"/>
    </row>
    <row r="3052" spans="4:4">
      <c r="D3052" s="180"/>
    </row>
    <row r="3053" spans="4:4">
      <c r="D3053" s="180"/>
    </row>
    <row r="3054" spans="4:4">
      <c r="D3054" s="180"/>
    </row>
    <row r="3055" spans="4:4">
      <c r="D3055" s="180"/>
    </row>
    <row r="3056" spans="4:4">
      <c r="D3056" s="180"/>
    </row>
    <row r="3057" spans="4:4">
      <c r="D3057" s="180"/>
    </row>
    <row r="3058" spans="4:4">
      <c r="D3058" s="180"/>
    </row>
    <row r="3059" spans="4:4">
      <c r="D3059" s="180"/>
    </row>
    <row r="3060" spans="4:4">
      <c r="D3060" s="180"/>
    </row>
    <row r="3061" spans="4:4">
      <c r="D3061" s="180"/>
    </row>
    <row r="3062" spans="4:4">
      <c r="D3062" s="180"/>
    </row>
    <row r="3063" spans="4:4">
      <c r="D3063" s="180"/>
    </row>
    <row r="3064" spans="4:4">
      <c r="D3064" s="180"/>
    </row>
    <row r="3065" spans="4:4">
      <c r="D3065" s="180"/>
    </row>
    <row r="3066" spans="4:4">
      <c r="D3066" s="180"/>
    </row>
    <row r="3067" spans="4:4">
      <c r="D3067" s="180"/>
    </row>
    <row r="3068" spans="4:4">
      <c r="D3068" s="180"/>
    </row>
    <row r="3069" spans="4:4">
      <c r="D3069" s="180"/>
    </row>
    <row r="3070" spans="4:4">
      <c r="D3070" s="180"/>
    </row>
    <row r="3071" spans="4:4">
      <c r="D3071" s="180"/>
    </row>
    <row r="3072" spans="4:4">
      <c r="D3072" s="180"/>
    </row>
    <row r="3073" spans="4:4">
      <c r="D3073" s="180"/>
    </row>
    <row r="3074" spans="4:4">
      <c r="D3074" s="180"/>
    </row>
    <row r="3075" spans="4:4">
      <c r="D3075" s="180"/>
    </row>
    <row r="3076" spans="4:4">
      <c r="D3076" s="180"/>
    </row>
    <row r="3077" spans="4:4">
      <c r="D3077" s="180"/>
    </row>
    <row r="3078" spans="4:4">
      <c r="D3078" s="180"/>
    </row>
    <row r="3079" spans="4:4">
      <c r="D3079" s="180"/>
    </row>
    <row r="3080" spans="4:4">
      <c r="D3080" s="180"/>
    </row>
    <row r="3081" spans="4:4">
      <c r="D3081" s="180"/>
    </row>
    <row r="3082" spans="4:4">
      <c r="D3082" s="180"/>
    </row>
    <row r="3083" spans="4:4">
      <c r="D3083" s="180"/>
    </row>
    <row r="3084" spans="4:4">
      <c r="D3084" s="180"/>
    </row>
    <row r="3085" spans="4:4">
      <c r="D3085" s="180"/>
    </row>
    <row r="3086" spans="4:4">
      <c r="D3086" s="180"/>
    </row>
    <row r="3087" spans="4:4">
      <c r="D3087" s="180"/>
    </row>
    <row r="3088" spans="4:4">
      <c r="D3088" s="180"/>
    </row>
    <row r="3089" spans="4:4">
      <c r="D3089" s="180"/>
    </row>
    <row r="3090" spans="4:4">
      <c r="D3090" s="180"/>
    </row>
    <row r="3091" spans="4:4">
      <c r="D3091" s="180"/>
    </row>
    <row r="3092" spans="4:4">
      <c r="D3092" s="180"/>
    </row>
    <row r="3093" spans="4:4">
      <c r="D3093" s="180"/>
    </row>
    <row r="3094" spans="4:4">
      <c r="D3094" s="180"/>
    </row>
    <row r="3095" spans="4:4">
      <c r="D3095" s="180"/>
    </row>
    <row r="3096" spans="4:4">
      <c r="D3096" s="180"/>
    </row>
    <row r="3097" spans="4:4">
      <c r="D3097" s="180"/>
    </row>
    <row r="3098" spans="4:4">
      <c r="D3098" s="180"/>
    </row>
    <row r="3099" spans="4:4">
      <c r="D3099" s="180"/>
    </row>
    <row r="3100" spans="4:4">
      <c r="D3100" s="180"/>
    </row>
    <row r="3101" spans="4:4">
      <c r="D3101" s="180"/>
    </row>
    <row r="3102" spans="4:4">
      <c r="D3102" s="180"/>
    </row>
    <row r="3103" spans="4:4">
      <c r="D3103" s="180"/>
    </row>
    <row r="3104" spans="4:4">
      <c r="D3104" s="180"/>
    </row>
    <row r="3105" spans="4:4">
      <c r="D3105" s="180"/>
    </row>
    <row r="3106" spans="4:4">
      <c r="D3106" s="180"/>
    </row>
    <row r="3107" spans="4:4">
      <c r="D3107" s="180"/>
    </row>
    <row r="3108" spans="4:4">
      <c r="D3108" s="180"/>
    </row>
    <row r="3109" spans="4:4">
      <c r="D3109" s="180"/>
    </row>
    <row r="3110" spans="4:4">
      <c r="D3110" s="180"/>
    </row>
    <row r="3111" spans="4:4">
      <c r="D3111" s="180"/>
    </row>
    <row r="3112" spans="4:4">
      <c r="D3112" s="180"/>
    </row>
    <row r="3113" spans="4:4">
      <c r="D3113" s="180"/>
    </row>
    <row r="3114" spans="4:4">
      <c r="D3114" s="180"/>
    </row>
    <row r="3115" spans="4:4">
      <c r="D3115" s="180"/>
    </row>
    <row r="3116" spans="4:4">
      <c r="D3116" s="180"/>
    </row>
    <row r="3117" spans="4:4">
      <c r="D3117" s="180"/>
    </row>
    <row r="3118" spans="4:4">
      <c r="D3118" s="180"/>
    </row>
    <row r="3119" spans="4:4">
      <c r="D3119" s="180"/>
    </row>
    <row r="3120" spans="4:4">
      <c r="D3120" s="180"/>
    </row>
    <row r="3121" spans="4:4">
      <c r="D3121" s="180"/>
    </row>
    <row r="3122" spans="4:4">
      <c r="D3122" s="180"/>
    </row>
    <row r="3123" spans="4:4">
      <c r="D3123" s="180"/>
    </row>
    <row r="3124" spans="4:4">
      <c r="D3124" s="180"/>
    </row>
    <row r="3125" spans="4:4">
      <c r="D3125" s="180"/>
    </row>
    <row r="3126" spans="4:4">
      <c r="D3126" s="180"/>
    </row>
    <row r="3127" spans="4:4">
      <c r="D3127" s="180"/>
    </row>
    <row r="3128" spans="4:4">
      <c r="D3128" s="180"/>
    </row>
    <row r="3129" spans="4:4">
      <c r="D3129" s="180"/>
    </row>
    <row r="3130" spans="4:4">
      <c r="D3130" s="180"/>
    </row>
    <row r="3131" spans="4:4">
      <c r="D3131" s="180"/>
    </row>
    <row r="3132" spans="4:4">
      <c r="D3132" s="180"/>
    </row>
    <row r="3133" spans="4:4">
      <c r="D3133" s="180"/>
    </row>
    <row r="3134" spans="4:4">
      <c r="D3134" s="180"/>
    </row>
    <row r="3135" spans="4:4">
      <c r="D3135" s="180"/>
    </row>
    <row r="3136" spans="4:4">
      <c r="D3136" s="180"/>
    </row>
    <row r="3137" spans="4:4">
      <c r="D3137" s="180"/>
    </row>
    <row r="3138" spans="4:4">
      <c r="D3138" s="180"/>
    </row>
    <row r="3139" spans="4:4">
      <c r="D3139" s="180"/>
    </row>
    <row r="3140" spans="4:4">
      <c r="D3140" s="180"/>
    </row>
    <row r="3141" spans="4:4">
      <c r="D3141" s="180"/>
    </row>
    <row r="3142" spans="4:4">
      <c r="D3142" s="180"/>
    </row>
    <row r="3143" spans="4:4">
      <c r="D3143" s="180"/>
    </row>
    <row r="3144" spans="4:4">
      <c r="D3144" s="180"/>
    </row>
    <row r="3145" spans="4:4">
      <c r="D3145" s="180"/>
    </row>
    <row r="3146" spans="4:4">
      <c r="D3146" s="180"/>
    </row>
    <row r="3147" spans="4:4">
      <c r="D3147" s="180"/>
    </row>
    <row r="3148" spans="4:4">
      <c r="D3148" s="180"/>
    </row>
    <row r="3149" spans="4:4">
      <c r="D3149" s="180"/>
    </row>
    <row r="3150" spans="4:4">
      <c r="D3150" s="180"/>
    </row>
    <row r="3151" spans="4:4">
      <c r="D3151" s="180"/>
    </row>
    <row r="3152" spans="4:4">
      <c r="D3152" s="180"/>
    </row>
    <row r="3153" spans="4:4">
      <c r="D3153" s="180"/>
    </row>
    <row r="3154" spans="4:4">
      <c r="D3154" s="180"/>
    </row>
    <row r="3155" spans="4:4">
      <c r="D3155" s="180"/>
    </row>
    <row r="3156" spans="4:4">
      <c r="D3156" s="180"/>
    </row>
    <row r="3157" spans="4:4">
      <c r="D3157" s="180"/>
    </row>
    <row r="3158" spans="4:4">
      <c r="D3158" s="180"/>
    </row>
    <row r="3159" spans="4:4">
      <c r="D3159" s="180"/>
    </row>
    <row r="3160" spans="4:4">
      <c r="D3160" s="180"/>
    </row>
    <row r="3161" spans="4:4">
      <c r="D3161" s="180"/>
    </row>
    <row r="3162" spans="4:4">
      <c r="D3162" s="180"/>
    </row>
    <row r="3163" spans="4:4">
      <c r="D3163" s="180"/>
    </row>
    <row r="3164" spans="4:4">
      <c r="D3164" s="180"/>
    </row>
    <row r="3165" spans="4:4">
      <c r="D3165" s="180"/>
    </row>
    <row r="3166" spans="4:4">
      <c r="D3166" s="180"/>
    </row>
    <row r="3167" spans="4:4">
      <c r="D3167" s="180"/>
    </row>
    <row r="3168" spans="4:4">
      <c r="D3168" s="180"/>
    </row>
    <row r="3169" spans="4:4">
      <c r="D3169" s="180"/>
    </row>
    <row r="3170" spans="4:4">
      <c r="D3170" s="180"/>
    </row>
    <row r="3171" spans="4:4">
      <c r="D3171" s="180"/>
    </row>
    <row r="3172" spans="4:4">
      <c r="D3172" s="180"/>
    </row>
    <row r="3173" spans="4:4">
      <c r="D3173" s="180"/>
    </row>
    <row r="3174" spans="4:4">
      <c r="D3174" s="180"/>
    </row>
    <row r="3175" spans="4:4">
      <c r="D3175" s="180"/>
    </row>
    <row r="3176" spans="4:4">
      <c r="D3176" s="180"/>
    </row>
    <row r="3177" spans="4:4">
      <c r="D3177" s="180"/>
    </row>
    <row r="3178" spans="4:4">
      <c r="D3178" s="180"/>
    </row>
    <row r="3179" spans="4:4">
      <c r="D3179" s="180"/>
    </row>
    <row r="3180" spans="4:4">
      <c r="D3180" s="180"/>
    </row>
    <row r="3181" spans="4:4">
      <c r="D3181" s="180"/>
    </row>
    <row r="3182" spans="4:4">
      <c r="D3182" s="180"/>
    </row>
    <row r="3183" spans="4:4">
      <c r="D3183" s="180"/>
    </row>
    <row r="3184" spans="4:4">
      <c r="D3184" s="180"/>
    </row>
    <row r="3185" spans="4:4">
      <c r="D3185" s="180"/>
    </row>
    <row r="3186" spans="4:4">
      <c r="D3186" s="180"/>
    </row>
    <row r="3187" spans="4:4">
      <c r="D3187" s="180"/>
    </row>
    <row r="3188" spans="4:4">
      <c r="D3188" s="180"/>
    </row>
    <row r="3189" spans="4:4">
      <c r="D3189" s="180"/>
    </row>
    <row r="3190" spans="4:4">
      <c r="D3190" s="180"/>
    </row>
    <row r="3191" spans="4:4">
      <c r="D3191" s="180"/>
    </row>
    <row r="3192" spans="4:4">
      <c r="D3192" s="180"/>
    </row>
    <row r="3193" spans="4:4">
      <c r="D3193" s="180"/>
    </row>
    <row r="3194" spans="4:4">
      <c r="D3194" s="180"/>
    </row>
    <row r="3195" spans="4:4">
      <c r="D3195" s="180"/>
    </row>
    <row r="3196" spans="4:4">
      <c r="D3196" s="180"/>
    </row>
    <row r="3197" spans="4:4">
      <c r="D3197" s="180"/>
    </row>
    <row r="3198" spans="4:4">
      <c r="D3198" s="180"/>
    </row>
    <row r="3199" spans="4:4">
      <c r="D3199" s="180"/>
    </row>
    <row r="3200" spans="4:4">
      <c r="D3200" s="180"/>
    </row>
    <row r="3201" spans="4:4">
      <c r="D3201" s="180"/>
    </row>
    <row r="3202" spans="4:4">
      <c r="D3202" s="180"/>
    </row>
    <row r="3203" spans="4:4">
      <c r="D3203" s="180"/>
    </row>
    <row r="3204" spans="4:4">
      <c r="D3204" s="180"/>
    </row>
    <row r="3205" spans="4:4">
      <c r="D3205" s="180"/>
    </row>
    <row r="3206" spans="4:4">
      <c r="D3206" s="180"/>
    </row>
    <row r="3207" spans="4:4">
      <c r="D3207" s="180"/>
    </row>
    <row r="3208" spans="4:4">
      <c r="D3208" s="180"/>
    </row>
    <row r="3209" spans="4:4">
      <c r="D3209" s="180"/>
    </row>
    <row r="3210" spans="4:4">
      <c r="D3210" s="180"/>
    </row>
    <row r="3211" spans="4:4">
      <c r="D3211" s="180"/>
    </row>
    <row r="3212" spans="4:4">
      <c r="D3212" s="180"/>
    </row>
    <row r="3213" spans="4:4">
      <c r="D3213" s="180"/>
    </row>
    <row r="3214" spans="4:4">
      <c r="D3214" s="180"/>
    </row>
    <row r="3215" spans="4:4">
      <c r="D3215" s="180"/>
    </row>
    <row r="3216" spans="4:4">
      <c r="D3216" s="180"/>
    </row>
    <row r="3217" spans="4:4">
      <c r="D3217" s="180"/>
    </row>
    <row r="3218" spans="4:4">
      <c r="D3218" s="180"/>
    </row>
    <row r="3219" spans="4:4">
      <c r="D3219" s="180"/>
    </row>
    <row r="3220" spans="4:4">
      <c r="D3220" s="180"/>
    </row>
    <row r="3221" spans="4:4">
      <c r="D3221" s="180"/>
    </row>
    <row r="3222" spans="4:4">
      <c r="D3222" s="180"/>
    </row>
    <row r="3223" spans="4:4">
      <c r="D3223" s="180"/>
    </row>
    <row r="3224" spans="4:4">
      <c r="D3224" s="180"/>
    </row>
    <row r="3225" spans="4:4">
      <c r="D3225" s="180"/>
    </row>
    <row r="3226" spans="4:4">
      <c r="D3226" s="180"/>
    </row>
    <row r="3227" spans="4:4">
      <c r="D3227" s="180"/>
    </row>
    <row r="3228" spans="4:4">
      <c r="D3228" s="180"/>
    </row>
    <row r="3229" spans="4:4">
      <c r="D3229" s="180"/>
    </row>
    <row r="3230" spans="4:4">
      <c r="D3230" s="180"/>
    </row>
    <row r="3231" spans="4:4">
      <c r="D3231" s="180"/>
    </row>
    <row r="3232" spans="4:4">
      <c r="D3232" s="180"/>
    </row>
    <row r="3233" spans="4:4">
      <c r="D3233" s="180"/>
    </row>
    <row r="3234" spans="4:4">
      <c r="D3234" s="180"/>
    </row>
    <row r="3235" spans="4:4">
      <c r="D3235" s="180"/>
    </row>
    <row r="3236" spans="4:4">
      <c r="D3236" s="180"/>
    </row>
    <row r="3237" spans="4:4">
      <c r="D3237" s="180"/>
    </row>
    <row r="3238" spans="4:4">
      <c r="D3238" s="180"/>
    </row>
    <row r="3239" spans="4:4">
      <c r="D3239" s="180"/>
    </row>
    <row r="3240" spans="4:4">
      <c r="D3240" s="180"/>
    </row>
    <row r="3241" spans="4:4">
      <c r="D3241" s="180"/>
    </row>
    <row r="3242" spans="4:4">
      <c r="D3242" s="180"/>
    </row>
    <row r="3243" spans="4:4">
      <c r="D3243" s="180"/>
    </row>
    <row r="3244" spans="4:4">
      <c r="D3244" s="180"/>
    </row>
    <row r="3245" spans="4:4">
      <c r="D3245" s="180"/>
    </row>
    <row r="3246" spans="4:4">
      <c r="D3246" s="180"/>
    </row>
    <row r="3247" spans="4:4">
      <c r="D3247" s="180"/>
    </row>
    <row r="3248" spans="4:4">
      <c r="D3248" s="180"/>
    </row>
    <row r="3249" spans="4:4">
      <c r="D3249" s="180"/>
    </row>
    <row r="3250" spans="4:4">
      <c r="D3250" s="180"/>
    </row>
    <row r="3251" spans="4:4">
      <c r="D3251" s="180"/>
    </row>
    <row r="3252" spans="4:4">
      <c r="D3252" s="180"/>
    </row>
    <row r="3253" spans="4:4">
      <c r="D3253" s="180"/>
    </row>
    <row r="3254" spans="4:4">
      <c r="D3254" s="180"/>
    </row>
    <row r="3255" spans="4:4">
      <c r="D3255" s="180"/>
    </row>
    <row r="3256" spans="4:4">
      <c r="D3256" s="180"/>
    </row>
    <row r="3257" spans="4:4">
      <c r="D3257" s="180"/>
    </row>
    <row r="3258" spans="4:4">
      <c r="D3258" s="180"/>
    </row>
    <row r="3259" spans="4:4">
      <c r="D3259" s="180"/>
    </row>
    <row r="3260" spans="4:4">
      <c r="D3260" s="180"/>
    </row>
    <row r="3261" spans="4:4">
      <c r="D3261" s="180"/>
    </row>
    <row r="3262" spans="4:4">
      <c r="D3262" s="180"/>
    </row>
    <row r="3263" spans="4:4">
      <c r="D3263" s="180"/>
    </row>
    <row r="3264" spans="4:4">
      <c r="D3264" s="180"/>
    </row>
    <row r="3265" spans="4:4">
      <c r="D3265" s="180"/>
    </row>
    <row r="3266" spans="4:4">
      <c r="D3266" s="180"/>
    </row>
    <row r="3267" spans="4:4">
      <c r="D3267" s="180"/>
    </row>
    <row r="3268" spans="4:4">
      <c r="D3268" s="180"/>
    </row>
    <row r="3269" spans="4:4">
      <c r="D3269" s="180"/>
    </row>
    <row r="3270" spans="4:4">
      <c r="D3270" s="180"/>
    </row>
    <row r="3271" spans="4:4">
      <c r="D3271" s="180"/>
    </row>
    <row r="3272" spans="4:4">
      <c r="D3272" s="180"/>
    </row>
    <row r="3273" spans="4:4">
      <c r="D3273" s="180"/>
    </row>
    <row r="3274" spans="4:4">
      <c r="D3274" s="180"/>
    </row>
    <row r="3275" spans="4:4">
      <c r="D3275" s="180"/>
    </row>
    <row r="3276" spans="4:4">
      <c r="D3276" s="180"/>
    </row>
    <row r="3277" spans="4:4">
      <c r="D3277" s="180"/>
    </row>
    <row r="3278" spans="4:4">
      <c r="D3278" s="180"/>
    </row>
    <row r="3279" spans="4:4">
      <c r="D3279" s="180"/>
    </row>
    <row r="3280" spans="4:4">
      <c r="D3280" s="180"/>
    </row>
    <row r="3281" spans="4:4">
      <c r="D3281" s="180"/>
    </row>
    <row r="3282" spans="4:4">
      <c r="D3282" s="180"/>
    </row>
    <row r="3283" spans="4:4">
      <c r="D3283" s="180"/>
    </row>
    <row r="3284" spans="4:4">
      <c r="D3284" s="180"/>
    </row>
    <row r="3285" spans="4:4">
      <c r="D3285" s="180"/>
    </row>
    <row r="3286" spans="4:4">
      <c r="D3286" s="180"/>
    </row>
    <row r="3287" spans="4:4">
      <c r="D3287" s="180"/>
    </row>
    <row r="3288" spans="4:4">
      <c r="D3288" s="180"/>
    </row>
    <row r="3289" spans="4:4">
      <c r="D3289" s="180"/>
    </row>
    <row r="3290" spans="4:4">
      <c r="D3290" s="180"/>
    </row>
    <row r="3291" spans="4:4">
      <c r="D3291" s="180"/>
    </row>
    <row r="3292" spans="4:4">
      <c r="D3292" s="180"/>
    </row>
    <row r="3293" spans="4:4">
      <c r="D3293" s="180"/>
    </row>
    <row r="3294" spans="4:4">
      <c r="D3294" s="180"/>
    </row>
    <row r="3295" spans="4:4">
      <c r="D3295" s="180"/>
    </row>
    <row r="3296" spans="4:4">
      <c r="D3296" s="180"/>
    </row>
    <row r="3297" spans="4:4">
      <c r="D3297" s="180"/>
    </row>
    <row r="3298" spans="4:4">
      <c r="D3298" s="180"/>
    </row>
    <row r="3299" spans="4:4">
      <c r="D3299" s="180"/>
    </row>
    <row r="3300" spans="4:4">
      <c r="D3300" s="180"/>
    </row>
    <row r="3301" spans="4:4">
      <c r="D3301" s="180"/>
    </row>
    <row r="3302" spans="4:4">
      <c r="D3302" s="180"/>
    </row>
    <row r="3303" spans="4:4">
      <c r="D3303" s="180"/>
    </row>
    <row r="3304" spans="4:4">
      <c r="D3304" s="180"/>
    </row>
    <row r="3305" spans="4:4">
      <c r="D3305" s="180"/>
    </row>
    <row r="3306" spans="4:4">
      <c r="D3306" s="180"/>
    </row>
    <row r="3307" spans="4:4">
      <c r="D3307" s="180"/>
    </row>
    <row r="3308" spans="4:4">
      <c r="D3308" s="180"/>
    </row>
    <row r="3309" spans="4:4">
      <c r="D3309" s="180"/>
    </row>
    <row r="3310" spans="4:4">
      <c r="D3310" s="180"/>
    </row>
    <row r="3311" spans="4:4">
      <c r="D3311" s="180"/>
    </row>
    <row r="3312" spans="4:4">
      <c r="D3312" s="180"/>
    </row>
    <row r="3313" spans="4:4">
      <c r="D3313" s="180"/>
    </row>
    <row r="3314" spans="4:4">
      <c r="D3314" s="180"/>
    </row>
    <row r="3315" spans="4:4">
      <c r="D3315" s="180"/>
    </row>
    <row r="3316" spans="4:4">
      <c r="D3316" s="180"/>
    </row>
    <row r="3317" spans="4:4">
      <c r="D3317" s="180"/>
    </row>
    <row r="3318" spans="4:4">
      <c r="D3318" s="180"/>
    </row>
    <row r="3319" spans="4:4">
      <c r="D3319" s="180"/>
    </row>
    <row r="3320" spans="4:4">
      <c r="D3320" s="180"/>
    </row>
    <row r="3321" spans="4:4">
      <c r="D3321" s="180"/>
    </row>
    <row r="3322" spans="4:4">
      <c r="D3322" s="180"/>
    </row>
    <row r="3323" spans="4:4">
      <c r="D3323" s="180"/>
    </row>
    <row r="3324" spans="4:4">
      <c r="D3324" s="180"/>
    </row>
    <row r="3325" spans="4:4">
      <c r="D3325" s="180"/>
    </row>
    <row r="3326" spans="4:4">
      <c r="D3326" s="180"/>
    </row>
    <row r="3327" spans="4:4">
      <c r="D3327" s="180"/>
    </row>
    <row r="3328" spans="4:4">
      <c r="D3328" s="180"/>
    </row>
    <row r="3329" spans="4:4">
      <c r="D3329" s="180"/>
    </row>
    <row r="3330" spans="4:4">
      <c r="D3330" s="180"/>
    </row>
    <row r="3331" spans="4:4">
      <c r="D3331" s="180"/>
    </row>
    <row r="3332" spans="4:4">
      <c r="D3332" s="180"/>
    </row>
    <row r="3333" spans="4:4">
      <c r="D3333" s="180"/>
    </row>
    <row r="3334" spans="4:4">
      <c r="D3334" s="180"/>
    </row>
    <row r="3335" spans="4:4">
      <c r="D3335" s="180"/>
    </row>
    <row r="3336" spans="4:4">
      <c r="D3336" s="180"/>
    </row>
    <row r="3337" spans="4:4">
      <c r="D3337" s="180"/>
    </row>
    <row r="3338" spans="4:4">
      <c r="D3338" s="180"/>
    </row>
    <row r="3339" spans="4:4">
      <c r="D3339" s="180"/>
    </row>
    <row r="3340" spans="4:4">
      <c r="D3340" s="180"/>
    </row>
    <row r="3341" spans="4:4">
      <c r="D3341" s="180"/>
    </row>
    <row r="3342" spans="4:4">
      <c r="D3342" s="180"/>
    </row>
    <row r="3343" spans="4:4">
      <c r="D3343" s="180"/>
    </row>
    <row r="3344" spans="4:4">
      <c r="D3344" s="180"/>
    </row>
    <row r="3345" spans="4:4">
      <c r="D3345" s="180"/>
    </row>
    <row r="3346" spans="4:4">
      <c r="D3346" s="180"/>
    </row>
    <row r="3347" spans="4:4">
      <c r="D3347" s="180"/>
    </row>
    <row r="3348" spans="4:4">
      <c r="D3348" s="180"/>
    </row>
    <row r="3349" spans="4:4">
      <c r="D3349" s="180"/>
    </row>
    <row r="3350" spans="4:4">
      <c r="D3350" s="180"/>
    </row>
    <row r="3351" spans="4:4">
      <c r="D3351" s="180"/>
    </row>
    <row r="3352" spans="4:4">
      <c r="D3352" s="180"/>
    </row>
    <row r="3353" spans="4:4">
      <c r="D3353" s="180"/>
    </row>
    <row r="3354" spans="4:4">
      <c r="D3354" s="180"/>
    </row>
    <row r="3355" spans="4:4">
      <c r="D3355" s="180"/>
    </row>
    <row r="3356" spans="4:4">
      <c r="D3356" s="180"/>
    </row>
    <row r="3357" spans="4:4">
      <c r="D3357" s="180"/>
    </row>
    <row r="3358" spans="4:4">
      <c r="D3358" s="180"/>
    </row>
    <row r="3359" spans="4:4">
      <c r="D3359" s="180"/>
    </row>
    <row r="3360" spans="4:4">
      <c r="D3360" s="180"/>
    </row>
    <row r="3361" spans="4:4">
      <c r="D3361" s="180"/>
    </row>
    <row r="3362" spans="4:4">
      <c r="D3362" s="180"/>
    </row>
    <row r="3363" spans="4:4">
      <c r="D3363" s="180"/>
    </row>
    <row r="3364" spans="4:4">
      <c r="D3364" s="180"/>
    </row>
    <row r="3365" spans="4:4">
      <c r="D3365" s="180"/>
    </row>
    <row r="3366" spans="4:4">
      <c r="D3366" s="180"/>
    </row>
    <row r="3367" spans="4:4">
      <c r="D3367" s="180"/>
    </row>
    <row r="3368" spans="4:4">
      <c r="D3368" s="180"/>
    </row>
    <row r="3369" spans="4:4">
      <c r="D3369" s="180"/>
    </row>
    <row r="3370" spans="4:4">
      <c r="D3370" s="180"/>
    </row>
    <row r="3371" spans="4:4">
      <c r="D3371" s="180"/>
    </row>
    <row r="3372" spans="4:4">
      <c r="D3372" s="180"/>
    </row>
    <row r="3373" spans="4:4">
      <c r="D3373" s="180"/>
    </row>
    <row r="3374" spans="4:4">
      <c r="D3374" s="180"/>
    </row>
    <row r="3375" spans="4:4">
      <c r="D3375" s="180"/>
    </row>
    <row r="3376" spans="4:4">
      <c r="D3376" s="180"/>
    </row>
    <row r="3377" spans="4:4">
      <c r="D3377" s="180"/>
    </row>
    <row r="3378" spans="4:4">
      <c r="D3378" s="180"/>
    </row>
    <row r="3379" spans="4:4">
      <c r="D3379" s="180"/>
    </row>
    <row r="3380" spans="4:4">
      <c r="D3380" s="180"/>
    </row>
    <row r="3381" spans="4:4">
      <c r="D3381" s="180"/>
    </row>
    <row r="3382" spans="4:4">
      <c r="D3382" s="180"/>
    </row>
    <row r="3383" spans="4:4">
      <c r="D3383" s="180"/>
    </row>
    <row r="3384" spans="4:4">
      <c r="D3384" s="180"/>
    </row>
    <row r="3385" spans="4:4">
      <c r="D3385" s="180"/>
    </row>
    <row r="3386" spans="4:4">
      <c r="D3386" s="180"/>
    </row>
    <row r="3387" spans="4:4">
      <c r="D3387" s="180"/>
    </row>
    <row r="3388" spans="4:4">
      <c r="D3388" s="180"/>
    </row>
    <row r="3389" spans="4:4">
      <c r="D3389" s="180"/>
    </row>
    <row r="3390" spans="4:4">
      <c r="D3390" s="180"/>
    </row>
    <row r="3391" spans="4:4">
      <c r="D3391" s="180"/>
    </row>
    <row r="3392" spans="4:4">
      <c r="D3392" s="180"/>
    </row>
    <row r="3393" spans="4:4">
      <c r="D3393" s="180"/>
    </row>
    <row r="3394" spans="4:4">
      <c r="D3394" s="180"/>
    </row>
    <row r="3395" spans="4:4">
      <c r="D3395" s="180"/>
    </row>
    <row r="3396" spans="4:4">
      <c r="D3396" s="180"/>
    </row>
    <row r="3397" spans="4:4">
      <c r="D3397" s="180"/>
    </row>
    <row r="3398" spans="4:4">
      <c r="D3398" s="180"/>
    </row>
    <row r="3399" spans="4:4">
      <c r="D3399" s="180"/>
    </row>
    <row r="3400" spans="4:4">
      <c r="D3400" s="180"/>
    </row>
    <row r="3401" spans="4:4">
      <c r="D3401" s="180"/>
    </row>
    <row r="3402" spans="4:4">
      <c r="D3402" s="180"/>
    </row>
    <row r="3403" spans="4:4">
      <c r="D3403" s="180"/>
    </row>
    <row r="3404" spans="4:4">
      <c r="D3404" s="180"/>
    </row>
    <row r="3405" spans="4:4">
      <c r="D3405" s="180"/>
    </row>
    <row r="3406" spans="4:4">
      <c r="D3406" s="180"/>
    </row>
    <row r="3407" spans="4:4">
      <c r="D3407" s="180"/>
    </row>
    <row r="3408" spans="4:4">
      <c r="D3408" s="180"/>
    </row>
    <row r="3409" spans="4:4">
      <c r="D3409" s="180"/>
    </row>
    <row r="3410" spans="4:4">
      <c r="D3410" s="180"/>
    </row>
    <row r="3411" spans="4:4">
      <c r="D3411" s="180"/>
    </row>
    <row r="3412" spans="4:4">
      <c r="D3412" s="180"/>
    </row>
    <row r="3413" spans="4:4">
      <c r="D3413" s="180"/>
    </row>
    <row r="3414" spans="4:4">
      <c r="D3414" s="180"/>
    </row>
    <row r="3415" spans="4:4">
      <c r="D3415" s="180"/>
    </row>
    <row r="3416" spans="4:4">
      <c r="D3416" s="180"/>
    </row>
    <row r="3417" spans="4:4">
      <c r="D3417" s="180"/>
    </row>
    <row r="3418" spans="4:4">
      <c r="D3418" s="180"/>
    </row>
    <row r="3419" spans="4:4">
      <c r="D3419" s="180"/>
    </row>
    <row r="3420" spans="4:4">
      <c r="D3420" s="180"/>
    </row>
    <row r="3421" spans="4:4">
      <c r="D3421" s="180"/>
    </row>
    <row r="3422" spans="4:4">
      <c r="D3422" s="180"/>
    </row>
    <row r="3423" spans="4:4">
      <c r="D3423" s="180"/>
    </row>
    <row r="3424" spans="4:4">
      <c r="D3424" s="180"/>
    </row>
    <row r="3425" spans="4:4">
      <c r="D3425" s="180"/>
    </row>
    <row r="3426" spans="4:4">
      <c r="D3426" s="180"/>
    </row>
    <row r="3427" spans="4:4">
      <c r="D3427" s="180"/>
    </row>
    <row r="3428" spans="4:4">
      <c r="D3428" s="180"/>
    </row>
    <row r="3429" spans="4:4">
      <c r="D3429" s="180"/>
    </row>
    <row r="3430" spans="4:4">
      <c r="D3430" s="180"/>
    </row>
    <row r="3431" spans="4:4">
      <c r="D3431" s="180"/>
    </row>
    <row r="3432" spans="4:4">
      <c r="D3432" s="180"/>
    </row>
    <row r="3433" spans="4:4">
      <c r="D3433" s="180"/>
    </row>
    <row r="3434" spans="4:4">
      <c r="D3434" s="180"/>
    </row>
    <row r="3435" spans="4:4">
      <c r="D3435" s="180"/>
    </row>
    <row r="3436" spans="4:4">
      <c r="D3436" s="180"/>
    </row>
    <row r="3437" spans="4:4">
      <c r="D3437" s="180"/>
    </row>
    <row r="3438" spans="4:4">
      <c r="D3438" s="180"/>
    </row>
    <row r="3439" spans="4:4">
      <c r="D3439" s="180"/>
    </row>
    <row r="3440" spans="4:4">
      <c r="D3440" s="180"/>
    </row>
    <row r="3441" spans="4:4">
      <c r="D3441" s="180"/>
    </row>
    <row r="3442" spans="4:4">
      <c r="D3442" s="180"/>
    </row>
    <row r="3443" spans="4:4">
      <c r="D3443" s="180"/>
    </row>
    <row r="3444" spans="4:4">
      <c r="D3444" s="180"/>
    </row>
    <row r="3445" spans="4:4">
      <c r="D3445" s="180"/>
    </row>
    <row r="3446" spans="4:4">
      <c r="D3446" s="180"/>
    </row>
    <row r="3447" spans="4:4">
      <c r="D3447" s="180"/>
    </row>
    <row r="3448" spans="4:4">
      <c r="D3448" s="180"/>
    </row>
    <row r="3449" spans="4:4">
      <c r="D3449" s="180"/>
    </row>
    <row r="3450" spans="4:4">
      <c r="D3450" s="180"/>
    </row>
    <row r="3451" spans="4:4">
      <c r="D3451" s="180"/>
    </row>
    <row r="3452" spans="4:4">
      <c r="D3452" s="180"/>
    </row>
    <row r="3453" spans="4:4">
      <c r="D3453" s="180"/>
    </row>
    <row r="3454" spans="4:4">
      <c r="D3454" s="180"/>
    </row>
    <row r="3455" spans="4:4">
      <c r="D3455" s="180"/>
    </row>
    <row r="3456" spans="4:4">
      <c r="D3456" s="180"/>
    </row>
    <row r="3457" spans="4:4">
      <c r="D3457" s="180"/>
    </row>
    <row r="3458" spans="4:4">
      <c r="D3458" s="180"/>
    </row>
    <row r="3459" spans="4:4">
      <c r="D3459" s="180"/>
    </row>
    <row r="3460" spans="4:4">
      <c r="D3460" s="180"/>
    </row>
    <row r="3461" spans="4:4">
      <c r="D3461" s="180"/>
    </row>
    <row r="3462" spans="4:4">
      <c r="D3462" s="180"/>
    </row>
    <row r="3463" spans="4:4">
      <c r="D3463" s="180"/>
    </row>
    <row r="3464" spans="4:4">
      <c r="D3464" s="180"/>
    </row>
    <row r="3465" spans="4:4">
      <c r="D3465" s="180"/>
    </row>
    <row r="3466" spans="4:4">
      <c r="D3466" s="180"/>
    </row>
    <row r="3467" spans="4:4">
      <c r="D3467" s="180"/>
    </row>
    <row r="3468" spans="4:4">
      <c r="D3468" s="180"/>
    </row>
    <row r="3469" spans="4:4">
      <c r="D3469" s="180"/>
    </row>
    <row r="3470" spans="4:4">
      <c r="D3470" s="180"/>
    </row>
    <row r="3471" spans="4:4">
      <c r="D3471" s="180"/>
    </row>
    <row r="3472" spans="4:4">
      <c r="D3472" s="180"/>
    </row>
    <row r="3473" spans="4:4">
      <c r="D3473" s="180"/>
    </row>
    <row r="3474" spans="4:4">
      <c r="D3474" s="180"/>
    </row>
    <row r="3475" spans="4:4">
      <c r="D3475" s="180"/>
    </row>
    <row r="3476" spans="4:4">
      <c r="D3476" s="180"/>
    </row>
    <row r="3477" spans="4:4">
      <c r="D3477" s="180"/>
    </row>
    <row r="3478" spans="4:4">
      <c r="D3478" s="180"/>
    </row>
    <row r="3479" spans="4:4">
      <c r="D3479" s="180"/>
    </row>
    <row r="3480" spans="4:4">
      <c r="D3480" s="180"/>
    </row>
    <row r="3481" spans="4:4">
      <c r="D3481" s="180"/>
    </row>
    <row r="3482" spans="4:4">
      <c r="D3482" s="180"/>
    </row>
    <row r="3483" spans="4:4">
      <c r="D3483" s="180"/>
    </row>
    <row r="3484" spans="4:4">
      <c r="D3484" s="180"/>
    </row>
    <row r="3485" spans="4:4">
      <c r="D3485" s="180"/>
    </row>
    <row r="3486" spans="4:4">
      <c r="D3486" s="180"/>
    </row>
    <row r="3487" spans="4:4">
      <c r="D3487" s="180"/>
    </row>
    <row r="3488" spans="4:4">
      <c r="D3488" s="180"/>
    </row>
    <row r="3489" spans="4:4">
      <c r="D3489" s="180"/>
    </row>
    <row r="3490" spans="4:4">
      <c r="D3490" s="180"/>
    </row>
    <row r="3491" spans="4:4">
      <c r="D3491" s="180"/>
    </row>
    <row r="3492" spans="4:4">
      <c r="D3492" s="180"/>
    </row>
    <row r="3493" spans="4:4">
      <c r="D3493" s="180"/>
    </row>
    <row r="3494" spans="4:4">
      <c r="D3494" s="180"/>
    </row>
    <row r="3495" spans="4:4">
      <c r="D3495" s="180"/>
    </row>
    <row r="3496" spans="4:4">
      <c r="D3496" s="180"/>
    </row>
    <row r="3497" spans="4:4">
      <c r="D3497" s="180"/>
    </row>
    <row r="3498" spans="4:4">
      <c r="D3498" s="180"/>
    </row>
    <row r="3499" spans="4:4">
      <c r="D3499" s="180"/>
    </row>
    <row r="3500" spans="4:4">
      <c r="D3500" s="180"/>
    </row>
    <row r="3501" spans="4:4">
      <c r="D3501" s="180"/>
    </row>
    <row r="3502" spans="4:4">
      <c r="D3502" s="180"/>
    </row>
    <row r="3503" spans="4:4">
      <c r="D3503" s="180"/>
    </row>
    <row r="3504" spans="4:4">
      <c r="D3504" s="180"/>
    </row>
    <row r="3505" spans="4:4">
      <c r="D3505" s="180"/>
    </row>
    <row r="3506" spans="4:4">
      <c r="D3506" s="180"/>
    </row>
    <row r="3507" spans="4:4">
      <c r="D3507" s="180"/>
    </row>
    <row r="3508" spans="4:4">
      <c r="D3508" s="180"/>
    </row>
    <row r="3509" spans="4:4">
      <c r="D3509" s="180"/>
    </row>
    <row r="3510" spans="4:4">
      <c r="D3510" s="180"/>
    </row>
    <row r="3511" spans="4:4">
      <c r="D3511" s="180"/>
    </row>
    <row r="3512" spans="4:4">
      <c r="D3512" s="180"/>
    </row>
    <row r="3513" spans="4:4">
      <c r="D3513" s="180"/>
    </row>
    <row r="3514" spans="4:4">
      <c r="D3514" s="180"/>
    </row>
    <row r="3515" spans="4:4">
      <c r="D3515" s="180"/>
    </row>
    <row r="3516" spans="4:4">
      <c r="D3516" s="180"/>
    </row>
    <row r="3517" spans="4:4">
      <c r="D3517" s="180"/>
    </row>
    <row r="3518" spans="4:4">
      <c r="D3518" s="180"/>
    </row>
    <row r="3519" spans="4:4">
      <c r="D3519" s="180"/>
    </row>
    <row r="3520" spans="4:4">
      <c r="D3520" s="180"/>
    </row>
    <row r="3521" spans="4:4">
      <c r="D3521" s="180"/>
    </row>
    <row r="3522" spans="4:4">
      <c r="D3522" s="180"/>
    </row>
    <row r="3523" spans="4:4">
      <c r="D3523" s="180"/>
    </row>
    <row r="3524" spans="4:4">
      <c r="D3524" s="180"/>
    </row>
    <row r="3525" spans="4:4">
      <c r="D3525" s="180"/>
    </row>
    <row r="3526" spans="4:4">
      <c r="D3526" s="180"/>
    </row>
    <row r="3527" spans="4:4">
      <c r="D3527" s="180"/>
    </row>
    <row r="3528" spans="4:4">
      <c r="D3528" s="180"/>
    </row>
    <row r="3529" spans="4:4">
      <c r="D3529" s="180"/>
    </row>
    <row r="3530" spans="4:4">
      <c r="D3530" s="180"/>
    </row>
    <row r="3531" spans="4:4">
      <c r="D3531" s="180"/>
    </row>
    <row r="3532" spans="4:4">
      <c r="D3532" s="180"/>
    </row>
    <row r="3533" spans="4:4">
      <c r="D3533" s="180"/>
    </row>
    <row r="3534" spans="4:4">
      <c r="D3534" s="180"/>
    </row>
    <row r="3535" spans="4:4">
      <c r="D3535" s="180"/>
    </row>
    <row r="3536" spans="4:4">
      <c r="D3536" s="180"/>
    </row>
    <row r="3537" spans="4:4">
      <c r="D3537" s="180"/>
    </row>
    <row r="3538" spans="4:4">
      <c r="D3538" s="180"/>
    </row>
    <row r="3539" spans="4:4">
      <c r="D3539" s="180"/>
    </row>
    <row r="3540" spans="4:4">
      <c r="D3540" s="180"/>
    </row>
    <row r="3541" spans="4:4">
      <c r="D3541" s="180"/>
    </row>
    <row r="3542" spans="4:4">
      <c r="D3542" s="180"/>
    </row>
    <row r="3543" spans="4:4">
      <c r="D3543" s="180"/>
    </row>
    <row r="3544" spans="4:4">
      <c r="D3544" s="180"/>
    </row>
    <row r="3545" spans="4:4">
      <c r="D3545" s="180"/>
    </row>
    <row r="3546" spans="4:4">
      <c r="D3546" s="180"/>
    </row>
    <row r="3547" spans="4:4">
      <c r="D3547" s="180"/>
    </row>
    <row r="3548" spans="4:4">
      <c r="D3548" s="180"/>
    </row>
    <row r="3549" spans="4:4">
      <c r="D3549" s="180"/>
    </row>
    <row r="3550" spans="4:4">
      <c r="D3550" s="180"/>
    </row>
    <row r="3551" spans="4:4">
      <c r="D3551" s="180"/>
    </row>
    <row r="3552" spans="4:4">
      <c r="D3552" s="180"/>
    </row>
    <row r="3553" spans="4:4">
      <c r="D3553" s="180"/>
    </row>
    <row r="3554" spans="4:4">
      <c r="D3554" s="180"/>
    </row>
    <row r="3555" spans="4:4">
      <c r="D3555" s="180"/>
    </row>
    <row r="3556" spans="4:4">
      <c r="D3556" s="180"/>
    </row>
    <row r="3557" spans="4:4">
      <c r="D3557" s="180"/>
    </row>
    <row r="3558" spans="4:4">
      <c r="D3558" s="180"/>
    </row>
    <row r="3559" spans="4:4">
      <c r="D3559" s="180"/>
    </row>
    <row r="3560" spans="4:4">
      <c r="D3560" s="180"/>
    </row>
    <row r="3561" spans="4:4">
      <c r="D3561" s="180"/>
    </row>
    <row r="3562" spans="4:4">
      <c r="D3562" s="180"/>
    </row>
    <row r="3563" spans="4:4">
      <c r="D3563" s="180"/>
    </row>
    <row r="3564" spans="4:4">
      <c r="D3564" s="180"/>
    </row>
    <row r="3565" spans="4:4">
      <c r="D3565" s="180"/>
    </row>
    <row r="3566" spans="4:4">
      <c r="D3566" s="180"/>
    </row>
    <row r="3567" spans="4:4">
      <c r="D3567" s="180"/>
    </row>
    <row r="3568" spans="4:4">
      <c r="D3568" s="180"/>
    </row>
    <row r="3569" spans="4:4">
      <c r="D3569" s="180"/>
    </row>
    <row r="3570" spans="4:4">
      <c r="D3570" s="180"/>
    </row>
    <row r="3571" spans="4:4">
      <c r="D3571" s="180"/>
    </row>
    <row r="3572" spans="4:4">
      <c r="D3572" s="180"/>
    </row>
    <row r="3573" spans="4:4">
      <c r="D3573" s="180"/>
    </row>
    <row r="3574" spans="4:4">
      <c r="D3574" s="180"/>
    </row>
    <row r="3575" spans="4:4">
      <c r="D3575" s="180"/>
    </row>
    <row r="3576" spans="4:4">
      <c r="D3576" s="180"/>
    </row>
    <row r="3577" spans="4:4">
      <c r="D3577" s="180"/>
    </row>
    <row r="3578" spans="4:4">
      <c r="D3578" s="180"/>
    </row>
    <row r="3579" spans="4:4">
      <c r="D3579" s="180"/>
    </row>
    <row r="3580" spans="4:4">
      <c r="D3580" s="180"/>
    </row>
    <row r="3581" spans="4:4">
      <c r="D3581" s="180"/>
    </row>
    <row r="3582" spans="4:4">
      <c r="D3582" s="180"/>
    </row>
    <row r="3583" spans="4:4">
      <c r="D3583" s="180"/>
    </row>
    <row r="3584" spans="4:4">
      <c r="D3584" s="180"/>
    </row>
    <row r="3585" spans="4:4">
      <c r="D3585" s="180"/>
    </row>
    <row r="3586" spans="4:4">
      <c r="D3586" s="180"/>
    </row>
    <row r="3587" spans="4:4">
      <c r="D3587" s="180"/>
    </row>
    <row r="3588" spans="4:4">
      <c r="D3588" s="180"/>
    </row>
    <row r="3589" spans="4:4">
      <c r="D3589" s="180"/>
    </row>
    <row r="3590" spans="4:4">
      <c r="D3590" s="180"/>
    </row>
    <row r="3591" spans="4:4">
      <c r="D3591" s="180"/>
    </row>
    <row r="3592" spans="4:4">
      <c r="D3592" s="180"/>
    </row>
    <row r="3593" spans="4:4">
      <c r="D3593" s="180"/>
    </row>
    <row r="3594" spans="4:4">
      <c r="D3594" s="180"/>
    </row>
    <row r="3595" spans="4:4">
      <c r="D3595" s="180"/>
    </row>
    <row r="3596" spans="4:4">
      <c r="D3596" s="180"/>
    </row>
    <row r="3597" spans="4:4">
      <c r="D3597" s="180"/>
    </row>
    <row r="3598" spans="4:4">
      <c r="D3598" s="180"/>
    </row>
    <row r="3599" spans="4:4">
      <c r="D3599" s="180"/>
    </row>
    <row r="3600" spans="4:4">
      <c r="D3600" s="180"/>
    </row>
    <row r="3601" spans="4:4">
      <c r="D3601" s="180"/>
    </row>
    <row r="3602" spans="4:4">
      <c r="D3602" s="180"/>
    </row>
    <row r="3603" spans="4:4">
      <c r="D3603" s="180"/>
    </row>
    <row r="3604" spans="4:4">
      <c r="D3604" s="180"/>
    </row>
    <row r="3605" spans="4:4">
      <c r="D3605" s="180"/>
    </row>
    <row r="3606" spans="4:4">
      <c r="D3606" s="180"/>
    </row>
    <row r="3607" spans="4:4">
      <c r="D3607" s="180"/>
    </row>
    <row r="3608" spans="4:4">
      <c r="D3608" s="180"/>
    </row>
    <row r="3609" spans="4:4">
      <c r="D3609" s="180"/>
    </row>
    <row r="3610" spans="4:4">
      <c r="D3610" s="180"/>
    </row>
    <row r="3611" spans="4:4">
      <c r="D3611" s="180"/>
    </row>
    <row r="3612" spans="4:4">
      <c r="D3612" s="180"/>
    </row>
    <row r="3613" spans="4:4">
      <c r="D3613" s="180"/>
    </row>
    <row r="3614" spans="4:4">
      <c r="D3614" s="180"/>
    </row>
    <row r="3615" spans="4:4">
      <c r="D3615" s="180"/>
    </row>
    <row r="3616" spans="4:4">
      <c r="D3616" s="180"/>
    </row>
    <row r="3617" spans="4:4">
      <c r="D3617" s="180"/>
    </row>
    <row r="3618" spans="4:4">
      <c r="D3618" s="180"/>
    </row>
    <row r="3619" spans="4:4">
      <c r="D3619" s="180"/>
    </row>
    <row r="3620" spans="4:4">
      <c r="D3620" s="180"/>
    </row>
    <row r="3621" spans="4:4">
      <c r="D3621" s="180"/>
    </row>
    <row r="3622" spans="4:4">
      <c r="D3622" s="180"/>
    </row>
    <row r="3623" spans="4:4">
      <c r="D3623" s="180"/>
    </row>
    <row r="3624" spans="4:4">
      <c r="D3624" s="180"/>
    </row>
    <row r="3625" spans="4:4">
      <c r="D3625" s="180"/>
    </row>
    <row r="3626" spans="4:4">
      <c r="D3626" s="180"/>
    </row>
    <row r="3627" spans="4:4">
      <c r="D3627" s="180"/>
    </row>
    <row r="3628" spans="4:4">
      <c r="D3628" s="180"/>
    </row>
    <row r="3629" spans="4:4">
      <c r="D3629" s="180"/>
    </row>
    <row r="3630" spans="4:4">
      <c r="D3630" s="180"/>
    </row>
    <row r="3631" spans="4:4">
      <c r="D3631" s="180"/>
    </row>
    <row r="3632" spans="4:4">
      <c r="D3632" s="180"/>
    </row>
    <row r="3633" spans="4:4">
      <c r="D3633" s="180"/>
    </row>
    <row r="3634" spans="4:4">
      <c r="D3634" s="180"/>
    </row>
    <row r="3635" spans="4:4">
      <c r="D3635" s="180"/>
    </row>
    <row r="3636" spans="4:4">
      <c r="D3636" s="180"/>
    </row>
    <row r="3637" spans="4:4">
      <c r="D3637" s="180"/>
    </row>
    <row r="3638" spans="4:4">
      <c r="D3638" s="180"/>
    </row>
    <row r="3639" spans="4:4">
      <c r="D3639" s="180"/>
    </row>
    <row r="3640" spans="4:4">
      <c r="D3640" s="180"/>
    </row>
    <row r="3641" spans="4:4">
      <c r="D3641" s="180"/>
    </row>
    <row r="3642" spans="4:4">
      <c r="D3642" s="180"/>
    </row>
    <row r="3643" spans="4:4">
      <c r="D3643" s="180"/>
    </row>
    <row r="3644" spans="4:4">
      <c r="D3644" s="180"/>
    </row>
    <row r="3645" spans="4:4">
      <c r="D3645" s="180"/>
    </row>
    <row r="3646" spans="4:4">
      <c r="D3646" s="180"/>
    </row>
    <row r="3647" spans="4:4">
      <c r="D3647" s="180"/>
    </row>
    <row r="3648" spans="4:4">
      <c r="D3648" s="180"/>
    </row>
    <row r="3649" spans="4:4">
      <c r="D3649" s="180"/>
    </row>
    <row r="3650" spans="4:4">
      <c r="D3650" s="180"/>
    </row>
    <row r="3651" spans="4:4">
      <c r="D3651" s="180"/>
    </row>
    <row r="3652" spans="4:4">
      <c r="D3652" s="180"/>
    </row>
    <row r="3653" spans="4:4">
      <c r="D3653" s="180"/>
    </row>
    <row r="3654" spans="4:4">
      <c r="D3654" s="180"/>
    </row>
    <row r="3655" spans="4:4">
      <c r="D3655" s="180"/>
    </row>
    <row r="3656" spans="4:4">
      <c r="D3656" s="180"/>
    </row>
    <row r="3657" spans="4:4">
      <c r="D3657" s="180"/>
    </row>
    <row r="3658" spans="4:4">
      <c r="D3658" s="180"/>
    </row>
    <row r="3659" spans="4:4">
      <c r="D3659" s="180"/>
    </row>
    <row r="3660" spans="4:4">
      <c r="D3660" s="180"/>
    </row>
    <row r="3661" spans="4:4">
      <c r="D3661" s="180"/>
    </row>
    <row r="3662" spans="4:4">
      <c r="D3662" s="180"/>
    </row>
    <row r="3663" spans="4:4">
      <c r="D3663" s="180"/>
    </row>
    <row r="3664" spans="4:4">
      <c r="D3664" s="180"/>
    </row>
    <row r="3665" spans="4:4">
      <c r="D3665" s="180"/>
    </row>
    <row r="3666" spans="4:4">
      <c r="D3666" s="180"/>
    </row>
    <row r="3667" spans="4:4">
      <c r="D3667" s="180"/>
    </row>
    <row r="3668" spans="4:4">
      <c r="D3668" s="180"/>
    </row>
    <row r="3669" spans="4:4">
      <c r="D3669" s="180"/>
    </row>
    <row r="3670" spans="4:4">
      <c r="D3670" s="180"/>
    </row>
    <row r="3671" spans="4:4">
      <c r="D3671" s="180"/>
    </row>
    <row r="3672" spans="4:4">
      <c r="D3672" s="180"/>
    </row>
    <row r="3673" spans="4:4">
      <c r="D3673" s="180"/>
    </row>
    <row r="3674" spans="4:4">
      <c r="D3674" s="180"/>
    </row>
    <row r="3675" spans="4:4">
      <c r="D3675" s="180"/>
    </row>
    <row r="3676" spans="4:4">
      <c r="D3676" s="180"/>
    </row>
    <row r="3677" spans="4:4">
      <c r="D3677" s="180"/>
    </row>
    <row r="3678" spans="4:4">
      <c r="D3678" s="180"/>
    </row>
    <row r="3679" spans="4:4">
      <c r="D3679" s="180"/>
    </row>
    <row r="3680" spans="4:4">
      <c r="D3680" s="180"/>
    </row>
    <row r="3681" spans="4:4">
      <c r="D3681" s="180"/>
    </row>
    <row r="3682" spans="4:4">
      <c r="D3682" s="180"/>
    </row>
    <row r="3683" spans="4:4">
      <c r="D3683" s="180"/>
    </row>
    <row r="3684" spans="4:4">
      <c r="D3684" s="180"/>
    </row>
    <row r="3685" spans="4:4">
      <c r="D3685" s="180"/>
    </row>
    <row r="3686" spans="4:4">
      <c r="D3686" s="180"/>
    </row>
    <row r="3687" spans="4:4">
      <c r="D3687" s="180"/>
    </row>
    <row r="3688" spans="4:4">
      <c r="D3688" s="180"/>
    </row>
    <row r="3689" spans="4:4">
      <c r="D3689" s="180"/>
    </row>
    <row r="3690" spans="4:4">
      <c r="D3690" s="180"/>
    </row>
    <row r="3691" spans="4:4">
      <c r="D3691" s="180"/>
    </row>
    <row r="3692" spans="4:4">
      <c r="D3692" s="180"/>
    </row>
    <row r="3693" spans="4:4">
      <c r="D3693" s="180"/>
    </row>
    <row r="3694" spans="4:4">
      <c r="D3694" s="180"/>
    </row>
    <row r="3695" spans="4:4">
      <c r="D3695" s="180"/>
    </row>
    <row r="3696" spans="4:4">
      <c r="D3696" s="180"/>
    </row>
    <row r="3697" spans="4:4">
      <c r="D3697" s="180"/>
    </row>
    <row r="3698" spans="4:4">
      <c r="D3698" s="180"/>
    </row>
    <row r="3699" spans="4:4">
      <c r="D3699" s="180"/>
    </row>
    <row r="3700" spans="4:4">
      <c r="D3700" s="180"/>
    </row>
    <row r="3701" spans="4:4">
      <c r="D3701" s="180"/>
    </row>
    <row r="3702" spans="4:4">
      <c r="D3702" s="180"/>
    </row>
    <row r="3703" spans="4:4">
      <c r="D3703" s="180"/>
    </row>
    <row r="3704" spans="4:4">
      <c r="D3704" s="180"/>
    </row>
    <row r="3705" spans="4:4">
      <c r="D3705" s="180"/>
    </row>
    <row r="3706" spans="4:4">
      <c r="D3706" s="180"/>
    </row>
    <row r="3707" spans="4:4">
      <c r="D3707" s="180"/>
    </row>
    <row r="3708" spans="4:4">
      <c r="D3708" s="180"/>
    </row>
    <row r="3709" spans="4:4">
      <c r="D3709" s="180"/>
    </row>
    <row r="3710" spans="4:4">
      <c r="D3710" s="180"/>
    </row>
    <row r="3711" spans="4:4">
      <c r="D3711" s="180"/>
    </row>
    <row r="3712" spans="4:4">
      <c r="D3712" s="180"/>
    </row>
    <row r="3713" spans="4:4">
      <c r="D3713" s="180"/>
    </row>
    <row r="3714" spans="4:4">
      <c r="D3714" s="180"/>
    </row>
    <row r="3715" spans="4:4">
      <c r="D3715" s="180"/>
    </row>
    <row r="3716" spans="4:4">
      <c r="D3716" s="180"/>
    </row>
    <row r="3717" spans="4:4">
      <c r="D3717" s="180"/>
    </row>
    <row r="3718" spans="4:4">
      <c r="D3718" s="180"/>
    </row>
    <row r="3719" spans="4:4">
      <c r="D3719" s="180"/>
    </row>
    <row r="3720" spans="4:4">
      <c r="D3720" s="180"/>
    </row>
    <row r="3721" spans="4:4">
      <c r="D3721" s="180"/>
    </row>
    <row r="3722" spans="4:4">
      <c r="D3722" s="180"/>
    </row>
    <row r="3723" spans="4:4">
      <c r="D3723" s="180"/>
    </row>
    <row r="3724" spans="4:4">
      <c r="D3724" s="180"/>
    </row>
    <row r="3725" spans="4:4">
      <c r="D3725" s="180"/>
    </row>
    <row r="3726" spans="4:4">
      <c r="D3726" s="180"/>
    </row>
    <row r="3727" spans="4:4">
      <c r="D3727" s="180"/>
    </row>
    <row r="3728" spans="4:4">
      <c r="D3728" s="180"/>
    </row>
    <row r="3729" spans="4:4">
      <c r="D3729" s="180"/>
    </row>
    <row r="3730" spans="4:4">
      <c r="D3730" s="180"/>
    </row>
    <row r="3731" spans="4:4">
      <c r="D3731" s="180"/>
    </row>
    <row r="3732" spans="4:4">
      <c r="D3732" s="180"/>
    </row>
    <row r="3733" spans="4:4">
      <c r="D3733" s="180"/>
    </row>
    <row r="3734" spans="4:4">
      <c r="D3734" s="180"/>
    </row>
    <row r="3735" spans="4:4">
      <c r="D3735" s="180"/>
    </row>
    <row r="3736" spans="4:4">
      <c r="D3736" s="180"/>
    </row>
    <row r="3737" spans="4:4">
      <c r="D3737" s="180"/>
    </row>
    <row r="3738" spans="4:4">
      <c r="D3738" s="180"/>
    </row>
    <row r="3739" spans="4:4">
      <c r="D3739" s="180"/>
    </row>
    <row r="3740" spans="4:4">
      <c r="D3740" s="180"/>
    </row>
    <row r="3741" spans="4:4">
      <c r="D3741" s="180"/>
    </row>
    <row r="3742" spans="4:4">
      <c r="D3742" s="180"/>
    </row>
    <row r="3743" spans="4:4">
      <c r="D3743" s="180"/>
    </row>
    <row r="3744" spans="4:4">
      <c r="D3744" s="180"/>
    </row>
    <row r="3745" spans="4:4">
      <c r="D3745" s="180"/>
    </row>
    <row r="3746" spans="4:4">
      <c r="D3746" s="180"/>
    </row>
    <row r="3747" spans="4:4">
      <c r="D3747" s="180"/>
    </row>
    <row r="3748" spans="4:4">
      <c r="D3748" s="180"/>
    </row>
    <row r="3749" spans="4:4">
      <c r="D3749" s="180"/>
    </row>
    <row r="3750" spans="4:4">
      <c r="D3750" s="180"/>
    </row>
    <row r="3751" spans="4:4">
      <c r="D3751" s="180"/>
    </row>
    <row r="3752" spans="4:4">
      <c r="D3752" s="180"/>
    </row>
    <row r="3753" spans="4:4">
      <c r="D3753" s="180"/>
    </row>
    <row r="3754" spans="4:4">
      <c r="D3754" s="180"/>
    </row>
    <row r="3755" spans="4:4">
      <c r="D3755" s="180"/>
    </row>
    <row r="3756" spans="4:4">
      <c r="D3756" s="180"/>
    </row>
    <row r="3757" spans="4:4">
      <c r="D3757" s="180"/>
    </row>
    <row r="3758" spans="4:4">
      <c r="D3758" s="180"/>
    </row>
    <row r="3759" spans="4:4">
      <c r="D3759" s="180"/>
    </row>
    <row r="3760" spans="4:4">
      <c r="D3760" s="180"/>
    </row>
    <row r="3761" spans="4:4">
      <c r="D3761" s="180"/>
    </row>
    <row r="3762" spans="4:4">
      <c r="D3762" s="180"/>
    </row>
    <row r="3763" spans="4:4">
      <c r="D3763" s="180"/>
    </row>
    <row r="3764" spans="4:4">
      <c r="D3764" s="180"/>
    </row>
    <row r="3765" spans="4:4">
      <c r="D3765" s="180"/>
    </row>
    <row r="3766" spans="4:4">
      <c r="D3766" s="180"/>
    </row>
    <row r="3767" spans="4:4">
      <c r="D3767" s="180"/>
    </row>
    <row r="3768" spans="4:4">
      <c r="D3768" s="180"/>
    </row>
    <row r="3769" spans="4:4">
      <c r="D3769" s="180"/>
    </row>
    <row r="3770" spans="4:4">
      <c r="D3770" s="180"/>
    </row>
    <row r="3771" spans="4:4">
      <c r="D3771" s="180"/>
    </row>
    <row r="3772" spans="4:4">
      <c r="D3772" s="180"/>
    </row>
    <row r="3773" spans="4:4">
      <c r="D3773" s="180"/>
    </row>
    <row r="3774" spans="4:4">
      <c r="D3774" s="180"/>
    </row>
    <row r="3775" spans="4:4">
      <c r="D3775" s="180"/>
    </row>
    <row r="3776" spans="4:4">
      <c r="D3776" s="180"/>
    </row>
    <row r="3777" spans="4:4">
      <c r="D3777" s="180"/>
    </row>
    <row r="3778" spans="4:4">
      <c r="D3778" s="180"/>
    </row>
    <row r="3779" spans="4:4">
      <c r="D3779" s="180"/>
    </row>
    <row r="3780" spans="4:4">
      <c r="D3780" s="180"/>
    </row>
    <row r="3781" spans="4:4">
      <c r="D3781" s="180"/>
    </row>
    <row r="3782" spans="4:4">
      <c r="D3782" s="180"/>
    </row>
    <row r="3783" spans="4:4">
      <c r="D3783" s="180"/>
    </row>
    <row r="3784" spans="4:4">
      <c r="D3784" s="180"/>
    </row>
    <row r="3785" spans="4:4">
      <c r="D3785" s="180"/>
    </row>
    <row r="3786" spans="4:4">
      <c r="D3786" s="180"/>
    </row>
    <row r="3787" spans="4:4">
      <c r="D3787" s="180"/>
    </row>
    <row r="3788" spans="4:4">
      <c r="D3788" s="180"/>
    </row>
    <row r="3789" spans="4:4">
      <c r="D3789" s="180"/>
    </row>
    <row r="3790" spans="4:4">
      <c r="D3790" s="180"/>
    </row>
    <row r="3791" spans="4:4">
      <c r="D3791" s="180"/>
    </row>
    <row r="3792" spans="4:4">
      <c r="D3792" s="180"/>
    </row>
    <row r="3793" spans="4:4">
      <c r="D3793" s="180"/>
    </row>
    <row r="3794" spans="4:4">
      <c r="D3794" s="180"/>
    </row>
    <row r="3795" spans="4:4">
      <c r="D3795" s="180"/>
    </row>
    <row r="3796" spans="4:4">
      <c r="D3796" s="180"/>
    </row>
    <row r="3797" spans="4:4">
      <c r="D3797" s="180"/>
    </row>
    <row r="3798" spans="4:4">
      <c r="D3798" s="180"/>
    </row>
    <row r="3799" spans="4:4">
      <c r="D3799" s="180"/>
    </row>
    <row r="3800" spans="4:4">
      <c r="D3800" s="180"/>
    </row>
    <row r="3801" spans="4:4">
      <c r="D3801" s="180"/>
    </row>
    <row r="3802" spans="4:4">
      <c r="D3802" s="180"/>
    </row>
    <row r="3803" spans="4:4">
      <c r="D3803" s="180"/>
    </row>
    <row r="3804" spans="4:4">
      <c r="D3804" s="180"/>
    </row>
    <row r="3805" spans="4:4">
      <c r="D3805" s="180"/>
    </row>
    <row r="3806" spans="4:4">
      <c r="D3806" s="180"/>
    </row>
    <row r="3807" spans="4:4">
      <c r="D3807" s="180"/>
    </row>
    <row r="3808" spans="4:4">
      <c r="D3808" s="180"/>
    </row>
    <row r="3809" spans="4:4">
      <c r="D3809" s="180"/>
    </row>
    <row r="3810" spans="4:4">
      <c r="D3810" s="180"/>
    </row>
    <row r="3811" spans="4:4">
      <c r="D3811" s="180"/>
    </row>
    <row r="3812" spans="4:4">
      <c r="D3812" s="180"/>
    </row>
    <row r="3813" spans="4:4">
      <c r="D3813" s="180"/>
    </row>
    <row r="3814" spans="4:4">
      <c r="D3814" s="180"/>
    </row>
    <row r="3815" spans="4:4">
      <c r="D3815" s="180"/>
    </row>
    <row r="3816" spans="4:4">
      <c r="D3816" s="180"/>
    </row>
    <row r="3817" spans="4:4">
      <c r="D3817" s="180"/>
    </row>
    <row r="3818" spans="4:4">
      <c r="D3818" s="180"/>
    </row>
    <row r="3819" spans="4:4">
      <c r="D3819" s="180"/>
    </row>
    <row r="3820" spans="4:4">
      <c r="D3820" s="180"/>
    </row>
    <row r="3821" spans="4:4">
      <c r="D3821" s="180"/>
    </row>
    <row r="3822" spans="4:4">
      <c r="D3822" s="180"/>
    </row>
    <row r="3823" spans="4:4">
      <c r="D3823" s="180"/>
    </row>
    <row r="3824" spans="4:4">
      <c r="D3824" s="180"/>
    </row>
    <row r="3825" spans="4:4">
      <c r="D3825" s="180"/>
    </row>
    <row r="3826" spans="4:4">
      <c r="D3826" s="180"/>
    </row>
    <row r="3827" spans="4:4">
      <c r="D3827" s="180"/>
    </row>
    <row r="3828" spans="4:4">
      <c r="D3828" s="180"/>
    </row>
    <row r="3829" spans="4:4">
      <c r="D3829" s="180"/>
    </row>
    <row r="3830" spans="4:4">
      <c r="D3830" s="180"/>
    </row>
    <row r="3831" spans="4:4">
      <c r="D3831" s="180"/>
    </row>
    <row r="3832" spans="4:4">
      <c r="D3832" s="180"/>
    </row>
    <row r="3833" spans="4:4">
      <c r="D3833" s="180"/>
    </row>
    <row r="3834" spans="4:4">
      <c r="D3834" s="180"/>
    </row>
    <row r="3835" spans="4:4">
      <c r="D3835" s="180"/>
    </row>
    <row r="3836" spans="4:4">
      <c r="D3836" s="180"/>
    </row>
    <row r="3837" spans="4:4">
      <c r="D3837" s="180"/>
    </row>
    <row r="3838" spans="4:4">
      <c r="D3838" s="180"/>
    </row>
    <row r="3839" spans="4:4">
      <c r="D3839" s="180"/>
    </row>
    <row r="3840" spans="4:4">
      <c r="D3840" s="180"/>
    </row>
    <row r="3841" spans="4:4">
      <c r="D3841" s="180"/>
    </row>
    <row r="3842" spans="4:4">
      <c r="D3842" s="180"/>
    </row>
    <row r="3843" spans="4:4">
      <c r="D3843" s="180"/>
    </row>
    <row r="3844" spans="4:4">
      <c r="D3844" s="180"/>
    </row>
    <row r="3845" spans="4:4">
      <c r="D3845" s="180"/>
    </row>
    <row r="3846" spans="4:4">
      <c r="D3846" s="180"/>
    </row>
    <row r="3847" spans="4:4">
      <c r="D3847" s="180"/>
    </row>
    <row r="3848" spans="4:4">
      <c r="D3848" s="180"/>
    </row>
    <row r="3849" spans="4:4">
      <c r="D3849" s="180"/>
    </row>
    <row r="3850" spans="4:4">
      <c r="D3850" s="180"/>
    </row>
    <row r="3851" spans="4:4">
      <c r="D3851" s="180"/>
    </row>
    <row r="3852" spans="4:4">
      <c r="D3852" s="180"/>
    </row>
    <row r="3853" spans="4:4">
      <c r="D3853" s="180"/>
    </row>
    <row r="3854" spans="4:4">
      <c r="D3854" s="180"/>
    </row>
    <row r="3855" spans="4:4">
      <c r="D3855" s="180"/>
    </row>
    <row r="3856" spans="4:4">
      <c r="D3856" s="180"/>
    </row>
    <row r="3857" spans="4:4">
      <c r="D3857" s="180"/>
    </row>
    <row r="3858" spans="4:4">
      <c r="D3858" s="180"/>
    </row>
    <row r="3859" spans="4:4">
      <c r="D3859" s="180"/>
    </row>
    <row r="3860" spans="4:4">
      <c r="D3860" s="180"/>
    </row>
    <row r="3861" spans="4:4">
      <c r="D3861" s="180"/>
    </row>
    <row r="3862" spans="4:4">
      <c r="D3862" s="180"/>
    </row>
    <row r="3863" spans="4:4">
      <c r="D3863" s="180"/>
    </row>
    <row r="3864" spans="4:4">
      <c r="D3864" s="180"/>
    </row>
    <row r="3865" spans="4:4">
      <c r="D3865" s="180"/>
    </row>
    <row r="3866" spans="4:4">
      <c r="D3866" s="180"/>
    </row>
    <row r="3867" spans="4:4">
      <c r="D3867" s="180"/>
    </row>
    <row r="3868" spans="4:4">
      <c r="D3868" s="180"/>
    </row>
    <row r="3869" spans="4:4">
      <c r="D3869" s="180"/>
    </row>
    <row r="3870" spans="4:4">
      <c r="D3870" s="180"/>
    </row>
    <row r="3871" spans="4:4">
      <c r="D3871" s="180"/>
    </row>
    <row r="3872" spans="4:4">
      <c r="D3872" s="180"/>
    </row>
    <row r="3873" spans="4:4">
      <c r="D3873" s="180"/>
    </row>
    <row r="3874" spans="4:4">
      <c r="D3874" s="180"/>
    </row>
    <row r="3875" spans="4:4">
      <c r="D3875" s="180"/>
    </row>
    <row r="3876" spans="4:4">
      <c r="D3876" s="180"/>
    </row>
    <row r="3877" spans="4:4">
      <c r="D3877" s="180"/>
    </row>
    <row r="3878" spans="4:4">
      <c r="D3878" s="180"/>
    </row>
    <row r="3879" spans="4:4">
      <c r="D3879" s="180"/>
    </row>
    <row r="3880" spans="4:4">
      <c r="D3880" s="180"/>
    </row>
    <row r="3881" spans="4:4">
      <c r="D3881" s="180"/>
    </row>
    <row r="3882" spans="4:4">
      <c r="D3882" s="180"/>
    </row>
    <row r="3883" spans="4:4">
      <c r="D3883" s="180"/>
    </row>
    <row r="3884" spans="4:4">
      <c r="D3884" s="180"/>
    </row>
    <row r="3885" spans="4:4">
      <c r="D3885" s="180"/>
    </row>
    <row r="3886" spans="4:4">
      <c r="D3886" s="180"/>
    </row>
    <row r="3887" spans="4:4">
      <c r="D3887" s="180"/>
    </row>
    <row r="3888" spans="4:4">
      <c r="D3888" s="180"/>
    </row>
    <row r="3889" spans="4:4">
      <c r="D3889" s="180"/>
    </row>
    <row r="3890" spans="4:4">
      <c r="D3890" s="180"/>
    </row>
    <row r="3891" spans="4:4">
      <c r="D3891" s="180"/>
    </row>
    <row r="3892" spans="4:4">
      <c r="D3892" s="180"/>
    </row>
    <row r="3893" spans="4:4">
      <c r="D3893" s="180"/>
    </row>
    <row r="3894" spans="4:4">
      <c r="D3894" s="180"/>
    </row>
    <row r="3895" spans="4:4">
      <c r="D3895" s="180"/>
    </row>
    <row r="3896" spans="4:4">
      <c r="D3896" s="180"/>
    </row>
    <row r="3897" spans="4:4">
      <c r="D3897" s="180"/>
    </row>
    <row r="3898" spans="4:4">
      <c r="D3898" s="180"/>
    </row>
    <row r="3899" spans="4:4">
      <c r="D3899" s="180"/>
    </row>
    <row r="3900" spans="4:4">
      <c r="D3900" s="180"/>
    </row>
    <row r="3901" spans="4:4">
      <c r="D3901" s="180"/>
    </row>
    <row r="3902" spans="4:4">
      <c r="D3902" s="180"/>
    </row>
    <row r="3903" spans="4:4">
      <c r="D3903" s="180"/>
    </row>
    <row r="3904" spans="4:4">
      <c r="D3904" s="180"/>
    </row>
    <row r="3905" spans="4:4">
      <c r="D3905" s="180"/>
    </row>
    <row r="3906" spans="4:4">
      <c r="D3906" s="180"/>
    </row>
    <row r="3907" spans="4:4">
      <c r="D3907" s="180"/>
    </row>
    <row r="3908" spans="4:4">
      <c r="D3908" s="180"/>
    </row>
    <row r="3909" spans="4:4">
      <c r="D3909" s="180"/>
    </row>
    <row r="3910" spans="4:4">
      <c r="D3910" s="180"/>
    </row>
    <row r="3911" spans="4:4">
      <c r="D3911" s="180"/>
    </row>
    <row r="3912" spans="4:4">
      <c r="D3912" s="180"/>
    </row>
    <row r="3913" spans="4:4">
      <c r="D3913" s="180"/>
    </row>
    <row r="3914" spans="4:4">
      <c r="D3914" s="180"/>
    </row>
    <row r="3915" spans="4:4">
      <c r="D3915" s="180"/>
    </row>
    <row r="3916" spans="4:4">
      <c r="D3916" s="180"/>
    </row>
    <row r="3917" spans="4:4">
      <c r="D3917" s="180"/>
    </row>
    <row r="3918" spans="4:4">
      <c r="D3918" s="180"/>
    </row>
    <row r="3919" spans="4:4">
      <c r="D3919" s="180"/>
    </row>
    <row r="3920" spans="4:4">
      <c r="D3920" s="180"/>
    </row>
    <row r="3921" spans="4:4">
      <c r="D3921" s="180"/>
    </row>
    <row r="3922" spans="4:4">
      <c r="D3922" s="180"/>
    </row>
    <row r="3923" spans="4:4">
      <c r="D3923" s="180"/>
    </row>
    <row r="3924" spans="4:4">
      <c r="D3924" s="180"/>
    </row>
    <row r="3925" spans="4:4">
      <c r="D3925" s="180"/>
    </row>
    <row r="3926" spans="4:4">
      <c r="D3926" s="180"/>
    </row>
    <row r="3927" spans="4:4">
      <c r="D3927" s="180"/>
    </row>
    <row r="3928" spans="4:4">
      <c r="D3928" s="180"/>
    </row>
    <row r="3929" spans="4:4">
      <c r="D3929" s="180"/>
    </row>
    <row r="3930" spans="4:4">
      <c r="D3930" s="180"/>
    </row>
    <row r="3931" spans="4:4">
      <c r="D3931" s="180"/>
    </row>
    <row r="3932" spans="4:4">
      <c r="D3932" s="180"/>
    </row>
    <row r="3933" spans="4:4">
      <c r="D3933" s="180"/>
    </row>
    <row r="3934" spans="4:4">
      <c r="D3934" s="180"/>
    </row>
    <row r="3935" spans="4:4">
      <c r="D3935" s="180"/>
    </row>
    <row r="3936" spans="4:4">
      <c r="D3936" s="180"/>
    </row>
    <row r="3937" spans="4:4">
      <c r="D3937" s="180"/>
    </row>
    <row r="3938" spans="4:4">
      <c r="D3938" s="180"/>
    </row>
    <row r="3939" spans="4:4">
      <c r="D3939" s="180"/>
    </row>
    <row r="3940" spans="4:4">
      <c r="D3940" s="180"/>
    </row>
    <row r="3941" spans="4:4">
      <c r="D3941" s="180"/>
    </row>
    <row r="3942" spans="4:4">
      <c r="D3942" s="180"/>
    </row>
    <row r="3943" spans="4:4">
      <c r="D3943" s="180"/>
    </row>
    <row r="3944" spans="4:4">
      <c r="D3944" s="180"/>
    </row>
    <row r="3945" spans="4:4">
      <c r="D3945" s="180"/>
    </row>
    <row r="3946" spans="4:4">
      <c r="D3946" s="180"/>
    </row>
    <row r="3947" spans="4:4">
      <c r="D3947" s="180"/>
    </row>
    <row r="3948" spans="4:4">
      <c r="D3948" s="180"/>
    </row>
    <row r="3949" spans="4:4">
      <c r="D3949" s="180"/>
    </row>
    <row r="3950" spans="4:4">
      <c r="D3950" s="180"/>
    </row>
    <row r="3951" spans="4:4">
      <c r="D3951" s="180"/>
    </row>
    <row r="3952" spans="4:4">
      <c r="D3952" s="180"/>
    </row>
    <row r="3953" spans="4:4">
      <c r="D3953" s="180"/>
    </row>
    <row r="3954" spans="4:4">
      <c r="D3954" s="180"/>
    </row>
    <row r="3955" spans="4:4">
      <c r="D3955" s="180"/>
    </row>
    <row r="3956" spans="4:4">
      <c r="D3956" s="180"/>
    </row>
    <row r="3957" spans="4:4">
      <c r="D3957" s="180"/>
    </row>
    <row r="3958" spans="4:4">
      <c r="D3958" s="180"/>
    </row>
    <row r="3959" spans="4:4">
      <c r="D3959" s="180"/>
    </row>
    <row r="3960" spans="4:4">
      <c r="D3960" s="180"/>
    </row>
    <row r="3961" spans="4:4">
      <c r="D3961" s="180"/>
    </row>
    <row r="3962" spans="4:4">
      <c r="D3962" s="180"/>
    </row>
    <row r="3963" spans="4:4">
      <c r="D3963" s="180"/>
    </row>
    <row r="3964" spans="4:4">
      <c r="D3964" s="180"/>
    </row>
    <row r="3965" spans="4:4">
      <c r="D3965" s="180"/>
    </row>
    <row r="3966" spans="4:4">
      <c r="D3966" s="180"/>
    </row>
    <row r="3967" spans="4:4">
      <c r="D3967" s="180"/>
    </row>
    <row r="3968" spans="4:4">
      <c r="D3968" s="180"/>
    </row>
    <row r="3969" spans="4:4">
      <c r="D3969" s="180"/>
    </row>
    <row r="3970" spans="4:4">
      <c r="D3970" s="180"/>
    </row>
    <row r="3971" spans="4:4">
      <c r="D3971" s="180"/>
    </row>
    <row r="3972" spans="4:4">
      <c r="D3972" s="180"/>
    </row>
    <row r="3973" spans="4:4">
      <c r="D3973" s="180"/>
    </row>
    <row r="3974" spans="4:4">
      <c r="D3974" s="180"/>
    </row>
    <row r="3975" spans="4:4">
      <c r="D3975" s="180"/>
    </row>
    <row r="3976" spans="4:4">
      <c r="D3976" s="180"/>
    </row>
    <row r="3977" spans="4:4">
      <c r="D3977" s="180"/>
    </row>
    <row r="3978" spans="4:4">
      <c r="D3978" s="180"/>
    </row>
    <row r="3979" spans="4:4">
      <c r="D3979" s="180"/>
    </row>
    <row r="3980" spans="4:4">
      <c r="D3980" s="180"/>
    </row>
    <row r="3981" spans="4:4">
      <c r="D3981" s="180"/>
    </row>
    <row r="3982" spans="4:4">
      <c r="D3982" s="180"/>
    </row>
    <row r="3983" spans="4:4">
      <c r="D3983" s="180"/>
    </row>
    <row r="3984" spans="4:4">
      <c r="D3984" s="180"/>
    </row>
    <row r="3985" spans="4:4">
      <c r="D3985" s="180"/>
    </row>
    <row r="3986" spans="4:4">
      <c r="D3986" s="180"/>
    </row>
    <row r="3987" spans="4:4">
      <c r="D3987" s="180"/>
    </row>
    <row r="3988" spans="4:4">
      <c r="D3988" s="180"/>
    </row>
    <row r="3989" spans="4:4">
      <c r="D3989" s="180"/>
    </row>
    <row r="3990" spans="4:4">
      <c r="D3990" s="180"/>
    </row>
    <row r="3991" spans="4:4">
      <c r="D3991" s="180"/>
    </row>
    <row r="3992" spans="4:4">
      <c r="D3992" s="180"/>
    </row>
    <row r="3993" spans="4:4">
      <c r="D3993" s="180"/>
    </row>
    <row r="3994" spans="4:4">
      <c r="D3994" s="180"/>
    </row>
    <row r="3995" spans="4:4">
      <c r="D3995" s="180"/>
    </row>
    <row r="3996" spans="4:4">
      <c r="D3996" s="180"/>
    </row>
    <row r="3997" spans="4:4">
      <c r="D3997" s="180"/>
    </row>
    <row r="3998" spans="4:4">
      <c r="D3998" s="180"/>
    </row>
    <row r="3999" spans="4:4">
      <c r="D3999" s="180"/>
    </row>
    <row r="4000" spans="4:4">
      <c r="D4000" s="180"/>
    </row>
    <row r="4001" spans="4:4">
      <c r="D4001" s="180"/>
    </row>
    <row r="4002" spans="4:4">
      <c r="D4002" s="180"/>
    </row>
    <row r="4003" spans="4:4">
      <c r="D4003" s="180"/>
    </row>
    <row r="4004" spans="4:4">
      <c r="D4004" s="180"/>
    </row>
    <row r="4005" spans="4:4">
      <c r="D4005" s="180"/>
    </row>
    <row r="4006" spans="4:4">
      <c r="D4006" s="180"/>
    </row>
    <row r="4007" spans="4:4">
      <c r="D4007" s="180"/>
    </row>
    <row r="4008" spans="4:4">
      <c r="D4008" s="180"/>
    </row>
    <row r="4009" spans="4:4">
      <c r="D4009" s="180"/>
    </row>
    <row r="4010" spans="4:4">
      <c r="D4010" s="180"/>
    </row>
    <row r="4011" spans="4:4">
      <c r="D4011" s="180"/>
    </row>
    <row r="4012" spans="4:4">
      <c r="D4012" s="180"/>
    </row>
    <row r="4013" spans="4:4">
      <c r="D4013" s="180"/>
    </row>
    <row r="4014" spans="4:4">
      <c r="D4014" s="180"/>
    </row>
    <row r="4015" spans="4:4">
      <c r="D4015" s="180"/>
    </row>
    <row r="4016" spans="4:4">
      <c r="D4016" s="180"/>
    </row>
    <row r="4017" spans="4:4">
      <c r="D4017" s="180"/>
    </row>
    <row r="4018" spans="4:4">
      <c r="D4018" s="180"/>
    </row>
    <row r="4019" spans="4:4">
      <c r="D4019" s="180"/>
    </row>
    <row r="4020" spans="4:4">
      <c r="D4020" s="180"/>
    </row>
    <row r="4021" spans="4:4">
      <c r="D4021" s="180"/>
    </row>
    <row r="4022" spans="4:4">
      <c r="D4022" s="180"/>
    </row>
    <row r="4023" spans="4:4">
      <c r="D4023" s="180"/>
    </row>
    <row r="4024" spans="4:4">
      <c r="D4024" s="180"/>
    </row>
    <row r="4025" spans="4:4">
      <c r="D4025" s="180"/>
    </row>
    <row r="4026" spans="4:4">
      <c r="D4026" s="180"/>
    </row>
    <row r="4027" spans="4:4">
      <c r="D4027" s="180"/>
    </row>
    <row r="4028" spans="4:4">
      <c r="D4028" s="180"/>
    </row>
    <row r="4029" spans="4:4">
      <c r="D4029" s="180"/>
    </row>
    <row r="4030" spans="4:4">
      <c r="D4030" s="180"/>
    </row>
    <row r="4031" spans="4:4">
      <c r="D4031" s="180"/>
    </row>
    <row r="4032" spans="4:4">
      <c r="D4032" s="180"/>
    </row>
    <row r="4033" spans="4:4">
      <c r="D4033" s="180"/>
    </row>
    <row r="4034" spans="4:4">
      <c r="D4034" s="180"/>
    </row>
    <row r="4035" spans="4:4">
      <c r="D4035" s="180"/>
    </row>
    <row r="4036" spans="4:4">
      <c r="D4036" s="180"/>
    </row>
    <row r="4037" spans="4:4">
      <c r="D4037" s="180"/>
    </row>
    <row r="4038" spans="4:4">
      <c r="D4038" s="180"/>
    </row>
    <row r="4039" spans="4:4">
      <c r="D4039" s="180"/>
    </row>
    <row r="4040" spans="4:4">
      <c r="D4040" s="180"/>
    </row>
    <row r="4041" spans="4:4">
      <c r="D4041" s="180"/>
    </row>
    <row r="4042" spans="4:4">
      <c r="D4042" s="180"/>
    </row>
    <row r="4043" spans="4:4">
      <c r="D4043" s="180"/>
    </row>
    <row r="4044" spans="4:4">
      <c r="D4044" s="180"/>
    </row>
    <row r="4045" spans="4:4">
      <c r="D4045" s="180"/>
    </row>
    <row r="4046" spans="4:4">
      <c r="D4046" s="180"/>
    </row>
    <row r="4047" spans="4:4">
      <c r="D4047" s="180"/>
    </row>
    <row r="4048" spans="4:4">
      <c r="D4048" s="180"/>
    </row>
    <row r="4049" spans="4:4">
      <c r="D4049" s="180"/>
    </row>
    <row r="4050" spans="4:4">
      <c r="D4050" s="180"/>
    </row>
    <row r="4051" spans="4:4">
      <c r="D4051" s="180"/>
    </row>
    <row r="4052" spans="4:4">
      <c r="D4052" s="180"/>
    </row>
    <row r="4053" spans="4:4">
      <c r="D4053" s="180"/>
    </row>
    <row r="4054" spans="4:4">
      <c r="D4054" s="180"/>
    </row>
    <row r="4055" spans="4:4">
      <c r="D4055" s="180"/>
    </row>
    <row r="4056" spans="4:4">
      <c r="D4056" s="180"/>
    </row>
    <row r="4057" spans="4:4">
      <c r="D4057" s="180"/>
    </row>
    <row r="4058" spans="4:4">
      <c r="D4058" s="180"/>
    </row>
    <row r="4059" spans="4:4">
      <c r="D4059" s="180"/>
    </row>
    <row r="4060" spans="4:4">
      <c r="D4060" s="180"/>
    </row>
    <row r="4061" spans="4:4">
      <c r="D4061" s="180"/>
    </row>
    <row r="4062" spans="4:4">
      <c r="D4062" s="180"/>
    </row>
    <row r="4063" spans="4:4">
      <c r="D4063" s="180"/>
    </row>
    <row r="4064" spans="4:4">
      <c r="D4064" s="180"/>
    </row>
    <row r="4065" spans="4:4">
      <c r="D4065" s="180"/>
    </row>
    <row r="4066" spans="4:4">
      <c r="D4066" s="180"/>
    </row>
    <row r="4067" spans="4:4">
      <c r="D4067" s="180"/>
    </row>
    <row r="4068" spans="4:4">
      <c r="D4068" s="180"/>
    </row>
    <row r="4069" spans="4:4">
      <c r="D4069" s="180"/>
    </row>
    <row r="4070" spans="4:4">
      <c r="D4070" s="180"/>
    </row>
    <row r="4071" spans="4:4">
      <c r="D4071" s="180"/>
    </row>
    <row r="4072" spans="4:4">
      <c r="D4072" s="180"/>
    </row>
    <row r="4073" spans="4:4">
      <c r="D4073" s="180"/>
    </row>
    <row r="4074" spans="4:4">
      <c r="D4074" s="180"/>
    </row>
    <row r="4075" spans="4:4">
      <c r="D4075" s="180"/>
    </row>
    <row r="4076" spans="4:4">
      <c r="D4076" s="180"/>
    </row>
    <row r="4077" spans="4:4">
      <c r="D4077" s="180"/>
    </row>
    <row r="4078" spans="4:4">
      <c r="D4078" s="180"/>
    </row>
    <row r="4079" spans="4:4">
      <c r="D4079" s="180"/>
    </row>
    <row r="4080" spans="4:4">
      <c r="D4080" s="180"/>
    </row>
    <row r="4081" spans="4:4">
      <c r="D4081" s="180"/>
    </row>
    <row r="4082" spans="4:4">
      <c r="D4082" s="180"/>
    </row>
    <row r="4083" spans="4:4">
      <c r="D4083" s="180"/>
    </row>
    <row r="4084" spans="4:4">
      <c r="D4084" s="180"/>
    </row>
    <row r="4085" spans="4:4">
      <c r="D4085" s="180"/>
    </row>
    <row r="4086" spans="4:4">
      <c r="D4086" s="180"/>
    </row>
    <row r="4087" spans="4:4">
      <c r="D4087" s="180"/>
    </row>
    <row r="4088" spans="4:4">
      <c r="D4088" s="180"/>
    </row>
    <row r="4089" spans="4:4">
      <c r="D4089" s="180"/>
    </row>
    <row r="4090" spans="4:4">
      <c r="D4090" s="180"/>
    </row>
    <row r="4091" spans="4:4">
      <c r="D4091" s="180"/>
    </row>
    <row r="4092" spans="4:4">
      <c r="D4092" s="180"/>
    </row>
    <row r="4093" spans="4:4">
      <c r="D4093" s="180"/>
    </row>
    <row r="4094" spans="4:4">
      <c r="D4094" s="180"/>
    </row>
    <row r="4095" spans="4:4">
      <c r="D4095" s="180"/>
    </row>
    <row r="4096" spans="4:4">
      <c r="D4096" s="180"/>
    </row>
    <row r="4097" spans="4:4">
      <c r="D4097" s="180"/>
    </row>
    <row r="4098" spans="4:4">
      <c r="D4098" s="180"/>
    </row>
    <row r="4099" spans="4:4">
      <c r="D4099" s="180"/>
    </row>
    <row r="4100" spans="4:4">
      <c r="D4100" s="180"/>
    </row>
    <row r="4101" spans="4:4">
      <c r="D4101" s="180"/>
    </row>
    <row r="4102" spans="4:4">
      <c r="D4102" s="180"/>
    </row>
    <row r="4103" spans="4:4">
      <c r="D4103" s="180"/>
    </row>
    <row r="4104" spans="4:4">
      <c r="D4104" s="180"/>
    </row>
    <row r="4105" spans="4:4">
      <c r="D4105" s="180"/>
    </row>
    <row r="4106" spans="4:4">
      <c r="D4106" s="180"/>
    </row>
    <row r="4107" spans="4:4">
      <c r="D4107" s="180"/>
    </row>
    <row r="4108" spans="4:4">
      <c r="D4108" s="180"/>
    </row>
    <row r="4109" spans="4:4">
      <c r="D4109" s="180"/>
    </row>
    <row r="4110" spans="4:4">
      <c r="D4110" s="180"/>
    </row>
    <row r="4111" spans="4:4">
      <c r="D4111" s="180"/>
    </row>
    <row r="4112" spans="4:4">
      <c r="D4112" s="180"/>
    </row>
    <row r="4113" spans="4:4">
      <c r="D4113" s="180"/>
    </row>
    <row r="4114" spans="4:4">
      <c r="D4114" s="180"/>
    </row>
    <row r="4115" spans="4:4">
      <c r="D4115" s="180"/>
    </row>
    <row r="4116" spans="4:4">
      <c r="D4116" s="180"/>
    </row>
    <row r="4117" spans="4:4">
      <c r="D4117" s="180"/>
    </row>
    <row r="4118" spans="4:4">
      <c r="D4118" s="180"/>
    </row>
    <row r="4119" spans="4:4">
      <c r="D4119" s="180"/>
    </row>
    <row r="4120" spans="4:4">
      <c r="D4120" s="180"/>
    </row>
    <row r="4121" spans="4:4">
      <c r="D4121" s="180"/>
    </row>
    <row r="4122" spans="4:4">
      <c r="D4122" s="180"/>
    </row>
    <row r="4123" spans="4:4">
      <c r="D4123" s="180"/>
    </row>
    <row r="4124" spans="4:4">
      <c r="D4124" s="180"/>
    </row>
    <row r="4125" spans="4:4">
      <c r="D4125" s="180"/>
    </row>
    <row r="4126" spans="4:4">
      <c r="D4126" s="180"/>
    </row>
    <row r="4127" spans="4:4">
      <c r="D4127" s="180"/>
    </row>
    <row r="4128" spans="4:4">
      <c r="D4128" s="180"/>
    </row>
    <row r="4129" spans="4:4">
      <c r="D4129" s="180"/>
    </row>
    <row r="4130" spans="4:4">
      <c r="D4130" s="180"/>
    </row>
    <row r="4131" spans="4:4">
      <c r="D4131" s="180"/>
    </row>
    <row r="4132" spans="4:4">
      <c r="D4132" s="180"/>
    </row>
    <row r="4133" spans="4:4">
      <c r="D4133" s="180"/>
    </row>
    <row r="4134" spans="4:4">
      <c r="D4134" s="180"/>
    </row>
    <row r="4135" spans="4:4">
      <c r="D4135" s="180"/>
    </row>
    <row r="4136" spans="4:4">
      <c r="D4136" s="180"/>
    </row>
    <row r="4137" spans="4:4">
      <c r="D4137" s="180"/>
    </row>
    <row r="4138" spans="4:4">
      <c r="D4138" s="180"/>
    </row>
    <row r="4139" spans="4:4">
      <c r="D4139" s="180"/>
    </row>
    <row r="4140" spans="4:4">
      <c r="D4140" s="180"/>
    </row>
    <row r="4141" spans="4:4">
      <c r="D4141" s="180"/>
    </row>
    <row r="4142" spans="4:4">
      <c r="D4142" s="180"/>
    </row>
    <row r="4143" spans="4:4">
      <c r="D4143" s="180"/>
    </row>
    <row r="4144" spans="4:4">
      <c r="D4144" s="180"/>
    </row>
    <row r="4145" spans="4:4">
      <c r="D4145" s="180"/>
    </row>
    <row r="4146" spans="4:4">
      <c r="D4146" s="180"/>
    </row>
    <row r="4147" spans="4:4">
      <c r="D4147" s="180"/>
    </row>
    <row r="4148" spans="4:4">
      <c r="D4148" s="180"/>
    </row>
    <row r="4149" spans="4:4">
      <c r="D4149" s="180"/>
    </row>
    <row r="4150" spans="4:4">
      <c r="D4150" s="180"/>
    </row>
    <row r="4151" spans="4:4">
      <c r="D4151" s="180"/>
    </row>
    <row r="4152" spans="4:4">
      <c r="D4152" s="180"/>
    </row>
    <row r="4153" spans="4:4">
      <c r="D4153" s="180"/>
    </row>
    <row r="4154" spans="4:4">
      <c r="D4154" s="180"/>
    </row>
    <row r="4155" spans="4:4">
      <c r="D4155" s="180"/>
    </row>
    <row r="4156" spans="4:4">
      <c r="D4156" s="180"/>
    </row>
    <row r="4157" spans="4:4">
      <c r="D4157" s="180"/>
    </row>
    <row r="4158" spans="4:4">
      <c r="D4158" s="180"/>
    </row>
    <row r="4159" spans="4:4">
      <c r="D4159" s="180"/>
    </row>
    <row r="4160" spans="4:4">
      <c r="D4160" s="180"/>
    </row>
    <row r="4161" spans="4:4">
      <c r="D4161" s="180"/>
    </row>
    <row r="4162" spans="4:4">
      <c r="D4162" s="180"/>
    </row>
    <row r="4163" spans="4:4">
      <c r="D4163" s="180"/>
    </row>
    <row r="4164" spans="4:4">
      <c r="D4164" s="180"/>
    </row>
    <row r="4165" spans="4:4">
      <c r="D4165" s="180"/>
    </row>
    <row r="4166" spans="4:4">
      <c r="D4166" s="180"/>
    </row>
    <row r="4167" spans="4:4">
      <c r="D4167" s="180"/>
    </row>
    <row r="4168" spans="4:4">
      <c r="D4168" s="180"/>
    </row>
    <row r="4169" spans="4:4">
      <c r="D4169" s="180"/>
    </row>
    <row r="4170" spans="4:4">
      <c r="D4170" s="180"/>
    </row>
    <row r="4171" spans="4:4">
      <c r="D4171" s="180"/>
    </row>
    <row r="4172" spans="4:4">
      <c r="D4172" s="180"/>
    </row>
    <row r="4173" spans="4:4">
      <c r="D4173" s="180"/>
    </row>
    <row r="4174" spans="4:4">
      <c r="D4174" s="180"/>
    </row>
    <row r="4175" spans="4:4">
      <c r="D4175" s="180"/>
    </row>
    <row r="4176" spans="4:4">
      <c r="D4176" s="180"/>
    </row>
    <row r="4177" spans="4:4">
      <c r="D4177" s="180"/>
    </row>
    <row r="4178" spans="4:4">
      <c r="D4178" s="180"/>
    </row>
    <row r="4179" spans="4:4">
      <c r="D4179" s="180"/>
    </row>
    <row r="4180" spans="4:4">
      <c r="D4180" s="180"/>
    </row>
    <row r="4181" spans="4:4">
      <c r="D4181" s="180"/>
    </row>
    <row r="4182" spans="4:4">
      <c r="D4182" s="180"/>
    </row>
    <row r="4183" spans="4:4">
      <c r="D4183" s="180"/>
    </row>
    <row r="4184" spans="4:4">
      <c r="D4184" s="180"/>
    </row>
    <row r="4185" spans="4:4">
      <c r="D4185" s="180"/>
    </row>
    <row r="4186" spans="4:4">
      <c r="D4186" s="180"/>
    </row>
    <row r="4187" spans="4:4">
      <c r="D4187" s="180"/>
    </row>
    <row r="4188" spans="4:4">
      <c r="D4188" s="180"/>
    </row>
    <row r="4189" spans="4:4">
      <c r="D4189" s="180"/>
    </row>
    <row r="4190" spans="4:4">
      <c r="D4190" s="180"/>
    </row>
    <row r="4191" spans="4:4">
      <c r="D4191" s="180"/>
    </row>
    <row r="4192" spans="4:4">
      <c r="D4192" s="180"/>
    </row>
    <row r="4193" spans="4:4">
      <c r="D4193" s="180"/>
    </row>
    <row r="4194" spans="4:4">
      <c r="D4194" s="180"/>
    </row>
    <row r="4195" spans="4:4">
      <c r="D4195" s="180"/>
    </row>
    <row r="4196" spans="4:4">
      <c r="D4196" s="180"/>
    </row>
    <row r="4197" spans="4:4">
      <c r="D4197" s="180"/>
    </row>
    <row r="4198" spans="4:4">
      <c r="D4198" s="180"/>
    </row>
    <row r="4199" spans="4:4">
      <c r="D4199" s="180"/>
    </row>
    <row r="4200" spans="4:4">
      <c r="D4200" s="180"/>
    </row>
    <row r="4201" spans="4:4">
      <c r="D4201" s="180"/>
    </row>
    <row r="4202" spans="4:4">
      <c r="D4202" s="180"/>
    </row>
    <row r="4203" spans="4:4">
      <c r="D4203" s="180"/>
    </row>
    <row r="4204" spans="4:4">
      <c r="D4204" s="180"/>
    </row>
    <row r="4205" spans="4:4">
      <c r="D4205" s="180"/>
    </row>
    <row r="4206" spans="4:4">
      <c r="D4206" s="180"/>
    </row>
    <row r="4207" spans="4:4">
      <c r="D4207" s="180"/>
    </row>
    <row r="4208" spans="4:4">
      <c r="D4208" s="180"/>
    </row>
    <row r="4209" spans="4:4">
      <c r="D4209" s="180"/>
    </row>
    <row r="4210" spans="4:4">
      <c r="D4210" s="180"/>
    </row>
    <row r="4211" spans="4:4">
      <c r="D4211" s="180"/>
    </row>
    <row r="4212" spans="4:4">
      <c r="D4212" s="180"/>
    </row>
    <row r="4213" spans="4:4">
      <c r="D4213" s="180"/>
    </row>
    <row r="4214" spans="4:4">
      <c r="D4214" s="180"/>
    </row>
    <row r="4215" spans="4:4">
      <c r="D4215" s="180"/>
    </row>
    <row r="4216" spans="4:4">
      <c r="D4216" s="180"/>
    </row>
    <row r="4217" spans="4:4">
      <c r="D4217" s="180"/>
    </row>
    <row r="4218" spans="4:4">
      <c r="D4218" s="180"/>
    </row>
    <row r="4219" spans="4:4">
      <c r="D4219" s="180"/>
    </row>
    <row r="4220" spans="4:4">
      <c r="D4220" s="180"/>
    </row>
    <row r="4221" spans="4:4">
      <c r="D4221" s="180"/>
    </row>
    <row r="4222" spans="4:4">
      <c r="D4222" s="180"/>
    </row>
    <row r="4223" spans="4:4">
      <c r="D4223" s="180"/>
    </row>
    <row r="4224" spans="4:4">
      <c r="D4224" s="180"/>
    </row>
    <row r="4225" spans="4:4">
      <c r="D4225" s="180"/>
    </row>
    <row r="4226" spans="4:4">
      <c r="D4226" s="180"/>
    </row>
    <row r="4227" spans="4:4">
      <c r="D4227" s="180"/>
    </row>
    <row r="4228" spans="4:4">
      <c r="D4228" s="180"/>
    </row>
    <row r="4229" spans="4:4">
      <c r="D4229" s="180"/>
    </row>
    <row r="4230" spans="4:4">
      <c r="D4230" s="180"/>
    </row>
    <row r="4231" spans="4:4">
      <c r="D4231" s="180"/>
    </row>
    <row r="4232" spans="4:4">
      <c r="D4232" s="180"/>
    </row>
    <row r="4233" spans="4:4">
      <c r="D4233" s="180"/>
    </row>
    <row r="4234" spans="4:4">
      <c r="D4234" s="180"/>
    </row>
    <row r="4235" spans="4:4">
      <c r="D4235" s="180"/>
    </row>
    <row r="4236" spans="4:4">
      <c r="D4236" s="180"/>
    </row>
    <row r="4237" spans="4:4">
      <c r="D4237" s="180"/>
    </row>
    <row r="4238" spans="4:4">
      <c r="D4238" s="180"/>
    </row>
    <row r="4239" spans="4:4">
      <c r="D4239" s="180"/>
    </row>
    <row r="4240" spans="4:4">
      <c r="D4240" s="180"/>
    </row>
    <row r="4241" spans="4:4">
      <c r="D4241" s="180"/>
    </row>
    <row r="4242" spans="4:4">
      <c r="D4242" s="180"/>
    </row>
    <row r="4243" spans="4:4">
      <c r="D4243" s="180"/>
    </row>
    <row r="4244" spans="4:4">
      <c r="D4244" s="180"/>
    </row>
    <row r="4245" spans="4:4">
      <c r="D4245" s="180"/>
    </row>
    <row r="4246" spans="4:4">
      <c r="D4246" s="180"/>
    </row>
    <row r="4247" spans="4:4">
      <c r="D4247" s="180"/>
    </row>
    <row r="4248" spans="4:4">
      <c r="D4248" s="180"/>
    </row>
    <row r="4249" spans="4:4">
      <c r="D4249" s="180"/>
    </row>
    <row r="4250" spans="4:4">
      <c r="D4250" s="180"/>
    </row>
    <row r="4251" spans="4:4">
      <c r="D4251" s="180"/>
    </row>
    <row r="4252" spans="4:4">
      <c r="D4252" s="180"/>
    </row>
    <row r="4253" spans="4:4">
      <c r="D4253" s="180"/>
    </row>
    <row r="4254" spans="4:4">
      <c r="D4254" s="180"/>
    </row>
    <row r="4255" spans="4:4">
      <c r="D4255" s="180"/>
    </row>
    <row r="4256" spans="4:4">
      <c r="D4256" s="180"/>
    </row>
    <row r="4257" spans="4:4">
      <c r="D4257" s="180"/>
    </row>
    <row r="4258" spans="4:4">
      <c r="D4258" s="180"/>
    </row>
    <row r="4259" spans="4:4">
      <c r="D4259" s="180"/>
    </row>
    <row r="4260" spans="4:4">
      <c r="D4260" s="180"/>
    </row>
    <row r="4261" spans="4:4">
      <c r="D4261" s="180"/>
    </row>
    <row r="4262" spans="4:4">
      <c r="D4262" s="180"/>
    </row>
    <row r="4263" spans="4:4">
      <c r="D4263" s="180"/>
    </row>
    <row r="4264" spans="4:4">
      <c r="D4264" s="180"/>
    </row>
    <row r="4265" spans="4:4">
      <c r="D4265" s="180"/>
    </row>
    <row r="4266" spans="4:4">
      <c r="D4266" s="180"/>
    </row>
    <row r="4267" spans="4:4">
      <c r="D4267" s="180"/>
    </row>
    <row r="4268" spans="4:4">
      <c r="D4268" s="180"/>
    </row>
    <row r="4269" spans="4:4">
      <c r="D4269" s="180"/>
    </row>
    <row r="4270" spans="4:4">
      <c r="D4270" s="180"/>
    </row>
    <row r="4271" spans="4:4">
      <c r="D4271" s="180"/>
    </row>
    <row r="4272" spans="4:4">
      <c r="D4272" s="180"/>
    </row>
    <row r="4273" spans="4:4">
      <c r="D4273" s="180"/>
    </row>
    <row r="4274" spans="4:4">
      <c r="D4274" s="180"/>
    </row>
    <row r="4275" spans="4:4">
      <c r="D4275" s="180"/>
    </row>
    <row r="4276" spans="4:4">
      <c r="D4276" s="180"/>
    </row>
    <row r="4277" spans="4:4">
      <c r="D4277" s="180"/>
    </row>
    <row r="4278" spans="4:4">
      <c r="D4278" s="180"/>
    </row>
    <row r="4279" spans="4:4">
      <c r="D4279" s="180"/>
    </row>
    <row r="4280" spans="4:4">
      <c r="D4280" s="180"/>
    </row>
    <row r="4281" spans="4:4">
      <c r="D4281" s="180"/>
    </row>
    <row r="4282" spans="4:4">
      <c r="D4282" s="180"/>
    </row>
    <row r="4283" spans="4:4">
      <c r="D4283" s="180"/>
    </row>
    <row r="4284" spans="4:4">
      <c r="D4284" s="180"/>
    </row>
    <row r="4285" spans="4:4">
      <c r="D4285" s="180"/>
    </row>
    <row r="4286" spans="4:4">
      <c r="D4286" s="180"/>
    </row>
    <row r="4287" spans="4:4">
      <c r="D4287" s="180"/>
    </row>
    <row r="4288" spans="4:4">
      <c r="D4288" s="180"/>
    </row>
    <row r="4289" spans="4:4">
      <c r="D4289" s="180"/>
    </row>
    <row r="4290" spans="4:4">
      <c r="D4290" s="180"/>
    </row>
    <row r="4291" spans="4:4">
      <c r="D4291" s="180"/>
    </row>
    <row r="4292" spans="4:4">
      <c r="D4292" s="180"/>
    </row>
    <row r="4293" spans="4:4">
      <c r="D4293" s="180"/>
    </row>
    <row r="4294" spans="4:4">
      <c r="D4294" s="180"/>
    </row>
    <row r="4295" spans="4:4">
      <c r="D4295" s="180"/>
    </row>
    <row r="4296" spans="4:4">
      <c r="D4296" s="180"/>
    </row>
    <row r="4297" spans="4:4">
      <c r="D4297" s="180"/>
    </row>
    <row r="4298" spans="4:4">
      <c r="D4298" s="180"/>
    </row>
    <row r="4299" spans="4:4">
      <c r="D4299" s="180"/>
    </row>
    <row r="4300" spans="4:4">
      <c r="D4300" s="180"/>
    </row>
    <row r="4301" spans="4:4">
      <c r="D4301" s="180"/>
    </row>
    <row r="4302" spans="4:4">
      <c r="D4302" s="180"/>
    </row>
    <row r="4303" spans="4:4">
      <c r="D4303" s="180"/>
    </row>
    <row r="4304" spans="4:4">
      <c r="D4304" s="180"/>
    </row>
    <row r="4305" spans="4:4">
      <c r="D4305" s="180"/>
    </row>
    <row r="4306" spans="4:4">
      <c r="D4306" s="180"/>
    </row>
    <row r="4307" spans="4:4">
      <c r="D4307" s="180"/>
    </row>
    <row r="4308" spans="4:4">
      <c r="D4308" s="180"/>
    </row>
    <row r="4309" spans="4:4">
      <c r="D4309" s="180"/>
    </row>
    <row r="4310" spans="4:4">
      <c r="D4310" s="180"/>
    </row>
    <row r="4311" spans="4:4">
      <c r="D4311" s="180"/>
    </row>
    <row r="4312" spans="4:4">
      <c r="D4312" s="180"/>
    </row>
    <row r="4313" spans="4:4">
      <c r="D4313" s="180"/>
    </row>
    <row r="4314" spans="4:4">
      <c r="D4314" s="180"/>
    </row>
    <row r="4315" spans="4:4">
      <c r="D4315" s="180"/>
    </row>
    <row r="4316" spans="4:4">
      <c r="D4316" s="180"/>
    </row>
    <row r="4317" spans="4:4">
      <c r="D4317" s="180"/>
    </row>
    <row r="4318" spans="4:4">
      <c r="D4318" s="180"/>
    </row>
    <row r="4319" spans="4:4">
      <c r="D4319" s="180"/>
    </row>
    <row r="4320" spans="4:4">
      <c r="D4320" s="180"/>
    </row>
    <row r="4321" spans="4:4">
      <c r="D4321" s="180"/>
    </row>
    <row r="4322" spans="4:4">
      <c r="D4322" s="180"/>
    </row>
    <row r="4323" spans="4:4">
      <c r="D4323" s="180"/>
    </row>
    <row r="4324" spans="4:4">
      <c r="D4324" s="180"/>
    </row>
    <row r="4325" spans="4:4">
      <c r="D4325" s="180"/>
    </row>
    <row r="4326" spans="4:4">
      <c r="D4326" s="180"/>
    </row>
    <row r="4327" spans="4:4">
      <c r="D4327" s="180"/>
    </row>
    <row r="4328" spans="4:4">
      <c r="D4328" s="180"/>
    </row>
    <row r="4329" spans="4:4">
      <c r="D4329" s="180"/>
    </row>
    <row r="4330" spans="4:4">
      <c r="D4330" s="180"/>
    </row>
    <row r="4331" spans="4:4">
      <c r="D4331" s="180"/>
    </row>
    <row r="4332" spans="4:4">
      <c r="D4332" s="180"/>
    </row>
    <row r="4333" spans="4:4">
      <c r="D4333" s="180"/>
    </row>
    <row r="4334" spans="4:4">
      <c r="D4334" s="180"/>
    </row>
    <row r="4335" spans="4:4">
      <c r="D4335" s="180"/>
    </row>
    <row r="4336" spans="4:4">
      <c r="D4336" s="180"/>
    </row>
    <row r="4337" spans="4:4">
      <c r="D4337" s="180"/>
    </row>
    <row r="4338" spans="4:4">
      <c r="D4338" s="180"/>
    </row>
    <row r="4339" spans="4:4">
      <c r="D4339" s="180"/>
    </row>
    <row r="4340" spans="4:4">
      <c r="D4340" s="180"/>
    </row>
    <row r="4341" spans="4:4">
      <c r="D4341" s="180"/>
    </row>
    <row r="4342" spans="4:4">
      <c r="D4342" s="180"/>
    </row>
    <row r="4343" spans="4:4">
      <c r="D4343" s="180"/>
    </row>
    <row r="4344" spans="4:4">
      <c r="D4344" s="180"/>
    </row>
    <row r="4345" spans="4:4">
      <c r="D4345" s="180"/>
    </row>
    <row r="4346" spans="4:4">
      <c r="D4346" s="180"/>
    </row>
    <row r="4347" spans="4:4">
      <c r="D4347" s="180"/>
    </row>
    <row r="4348" spans="4:4">
      <c r="D4348" s="180"/>
    </row>
    <row r="4349" spans="4:4">
      <c r="D4349" s="180"/>
    </row>
    <row r="4350" spans="4:4">
      <c r="D4350" s="180"/>
    </row>
    <row r="4351" spans="4:4">
      <c r="D4351" s="180"/>
    </row>
    <row r="4352" spans="4:4">
      <c r="D4352" s="180"/>
    </row>
    <row r="4353" spans="4:4">
      <c r="D4353" s="180"/>
    </row>
    <row r="4354" spans="4:4">
      <c r="D4354" s="180"/>
    </row>
    <row r="4355" spans="4:4">
      <c r="D4355" s="180"/>
    </row>
    <row r="4356" spans="4:4">
      <c r="D4356" s="180"/>
    </row>
    <row r="4357" spans="4:4">
      <c r="D4357" s="180"/>
    </row>
    <row r="4358" spans="4:4">
      <c r="D4358" s="180"/>
    </row>
    <row r="4359" spans="4:4">
      <c r="D4359" s="180"/>
    </row>
    <row r="4360" spans="4:4">
      <c r="D4360" s="180"/>
    </row>
    <row r="4361" spans="4:4">
      <c r="D4361" s="180"/>
    </row>
    <row r="4362" spans="4:4">
      <c r="D4362" s="180"/>
    </row>
    <row r="4363" spans="4:4">
      <c r="D4363" s="180"/>
    </row>
    <row r="4364" spans="4:4">
      <c r="D4364" s="180"/>
    </row>
    <row r="4365" spans="4:4">
      <c r="D4365" s="180"/>
    </row>
    <row r="4366" spans="4:4">
      <c r="D4366" s="180"/>
    </row>
    <row r="4367" spans="4:4">
      <c r="D4367" s="180"/>
    </row>
    <row r="4368" spans="4:4">
      <c r="D4368" s="180"/>
    </row>
    <row r="4369" spans="4:4">
      <c r="D4369" s="180"/>
    </row>
    <row r="4370" spans="4:4">
      <c r="D4370" s="180"/>
    </row>
    <row r="4371" spans="4:4">
      <c r="D4371" s="180"/>
    </row>
    <row r="4372" spans="4:4">
      <c r="D4372" s="180"/>
    </row>
    <row r="4373" spans="4:4">
      <c r="D4373" s="180"/>
    </row>
    <row r="4374" spans="4:4">
      <c r="D4374" s="180"/>
    </row>
    <row r="4375" spans="4:4">
      <c r="D4375" s="180"/>
    </row>
    <row r="4376" spans="4:4">
      <c r="D4376" s="180"/>
    </row>
    <row r="4377" spans="4:4">
      <c r="D4377" s="180"/>
    </row>
    <row r="4378" spans="4:4">
      <c r="D4378" s="180"/>
    </row>
    <row r="4379" spans="4:4">
      <c r="D4379" s="180"/>
    </row>
    <row r="4380" spans="4:4">
      <c r="D4380" s="180"/>
    </row>
    <row r="4381" spans="4:4">
      <c r="D4381" s="180"/>
    </row>
    <row r="4382" spans="4:4">
      <c r="D4382" s="180"/>
    </row>
    <row r="4383" spans="4:4">
      <c r="D4383" s="180"/>
    </row>
    <row r="4384" spans="4:4">
      <c r="D4384" s="180"/>
    </row>
    <row r="4385" spans="4:4">
      <c r="D4385" s="180"/>
    </row>
    <row r="4386" spans="4:4">
      <c r="D4386" s="180"/>
    </row>
    <row r="4387" spans="4:4">
      <c r="D4387" s="180"/>
    </row>
    <row r="4388" spans="4:4">
      <c r="D4388" s="180"/>
    </row>
    <row r="4389" spans="4:4">
      <c r="D4389" s="180"/>
    </row>
    <row r="4390" spans="4:4">
      <c r="D4390" s="180"/>
    </row>
    <row r="4391" spans="4:4">
      <c r="D4391" s="180"/>
    </row>
    <row r="4392" spans="4:4">
      <c r="D4392" s="180"/>
    </row>
    <row r="4393" spans="4:4">
      <c r="D4393" s="180"/>
    </row>
    <row r="4394" spans="4:4">
      <c r="D4394" s="180"/>
    </row>
    <row r="4395" spans="4:4">
      <c r="D4395" s="180"/>
    </row>
    <row r="4396" spans="4:4">
      <c r="D4396" s="180"/>
    </row>
    <row r="4397" spans="4:4">
      <c r="D4397" s="180"/>
    </row>
    <row r="4398" spans="4:4">
      <c r="D4398" s="180"/>
    </row>
    <row r="4399" spans="4:4">
      <c r="D4399" s="180"/>
    </row>
    <row r="4400" spans="4:4">
      <c r="D4400" s="180"/>
    </row>
    <row r="4401" spans="4:4">
      <c r="D4401" s="180"/>
    </row>
    <row r="4402" spans="4:4">
      <c r="D4402" s="180"/>
    </row>
    <row r="4403" spans="4:4">
      <c r="D4403" s="180"/>
    </row>
    <row r="4404" spans="4:4">
      <c r="D4404" s="180"/>
    </row>
    <row r="4405" spans="4:4">
      <c r="D4405" s="180"/>
    </row>
    <row r="4406" spans="4:4">
      <c r="D4406" s="180"/>
    </row>
    <row r="4407" spans="4:4">
      <c r="D4407" s="180"/>
    </row>
    <row r="4408" spans="4:4">
      <c r="D4408" s="180"/>
    </row>
    <row r="4409" spans="4:4">
      <c r="D4409" s="180"/>
    </row>
    <row r="4410" spans="4:4">
      <c r="D4410" s="180"/>
    </row>
    <row r="4411" spans="4:4">
      <c r="D4411" s="180"/>
    </row>
    <row r="4412" spans="4:4">
      <c r="D4412" s="180"/>
    </row>
    <row r="4413" spans="4:4">
      <c r="D4413" s="180"/>
    </row>
    <row r="4414" spans="4:4">
      <c r="D4414" s="180"/>
    </row>
    <row r="4415" spans="4:4">
      <c r="D4415" s="180"/>
    </row>
    <row r="4416" spans="4:4">
      <c r="D4416" s="180"/>
    </row>
    <row r="4417" spans="4:4">
      <c r="D4417" s="180"/>
    </row>
    <row r="4418" spans="4:4">
      <c r="D4418" s="180"/>
    </row>
    <row r="4419" spans="4:4">
      <c r="D4419" s="180"/>
    </row>
    <row r="4420" spans="4:4">
      <c r="D4420" s="180"/>
    </row>
    <row r="4421" spans="4:4">
      <c r="D4421" s="180"/>
    </row>
    <row r="4422" spans="4:4">
      <c r="D4422" s="180"/>
    </row>
    <row r="4423" spans="4:4">
      <c r="D4423" s="180"/>
    </row>
    <row r="4424" spans="4:4">
      <c r="D4424" s="180"/>
    </row>
    <row r="4425" spans="4:4">
      <c r="D4425" s="180"/>
    </row>
    <row r="4426" spans="4:4">
      <c r="D4426" s="180"/>
    </row>
    <row r="4427" spans="4:4">
      <c r="D4427" s="180"/>
    </row>
    <row r="4428" spans="4:4">
      <c r="D4428" s="180"/>
    </row>
    <row r="4429" spans="4:4">
      <c r="D4429" s="180"/>
    </row>
    <row r="4430" spans="4:4">
      <c r="D4430" s="180"/>
    </row>
    <row r="4431" spans="4:4">
      <c r="D4431" s="180"/>
    </row>
    <row r="4432" spans="4:4">
      <c r="D4432" s="180"/>
    </row>
    <row r="4433" spans="4:4">
      <c r="D4433" s="180"/>
    </row>
    <row r="4434" spans="4:4">
      <c r="D4434" s="180"/>
    </row>
    <row r="4435" spans="4:4">
      <c r="D4435" s="180"/>
    </row>
    <row r="4436" spans="4:4">
      <c r="D4436" s="180"/>
    </row>
    <row r="4437" spans="4:4">
      <c r="D4437" s="180"/>
    </row>
    <row r="4438" spans="4:4">
      <c r="D4438" s="180"/>
    </row>
    <row r="4439" spans="4:4">
      <c r="D4439" s="180"/>
    </row>
    <row r="4440" spans="4:4">
      <c r="D4440" s="180"/>
    </row>
    <row r="4441" spans="4:4">
      <c r="D4441" s="180"/>
    </row>
    <row r="4442" spans="4:4">
      <c r="D4442" s="180"/>
    </row>
    <row r="4443" spans="4:4">
      <c r="D4443" s="180"/>
    </row>
    <row r="4444" spans="4:4">
      <c r="D4444" s="180"/>
    </row>
    <row r="4445" spans="4:4">
      <c r="D4445" s="180"/>
    </row>
    <row r="4446" spans="4:4">
      <c r="D4446" s="180"/>
    </row>
    <row r="4447" spans="4:4">
      <c r="D4447" s="180"/>
    </row>
    <row r="4448" spans="4:4">
      <c r="D4448" s="180"/>
    </row>
    <row r="4449" spans="4:4">
      <c r="D4449" s="180"/>
    </row>
    <row r="4450" spans="4:4">
      <c r="D4450" s="180"/>
    </row>
    <row r="4451" spans="4:4">
      <c r="D4451" s="180"/>
    </row>
    <row r="4452" spans="4:4">
      <c r="D4452" s="180"/>
    </row>
    <row r="4453" spans="4:4">
      <c r="D4453" s="180"/>
    </row>
    <row r="4454" spans="4:4">
      <c r="D4454" s="180"/>
    </row>
    <row r="4455" spans="4:4">
      <c r="D4455" s="180"/>
    </row>
    <row r="4456" spans="4:4">
      <c r="D4456" s="180"/>
    </row>
    <row r="4457" spans="4:4">
      <c r="D4457" s="180"/>
    </row>
    <row r="4458" spans="4:4">
      <c r="D4458" s="180"/>
    </row>
    <row r="4459" spans="4:4">
      <c r="D4459" s="180"/>
    </row>
    <row r="4460" spans="4:4">
      <c r="D4460" s="180"/>
    </row>
    <row r="4461" spans="4:4">
      <c r="D4461" s="180"/>
    </row>
    <row r="4462" spans="4:4">
      <c r="D4462" s="180"/>
    </row>
    <row r="4463" spans="4:4">
      <c r="D4463" s="180"/>
    </row>
    <row r="4464" spans="4:4">
      <c r="D4464" s="180"/>
    </row>
    <row r="4465" spans="4:4">
      <c r="D4465" s="180"/>
    </row>
    <row r="4466" spans="4:4">
      <c r="D4466" s="180"/>
    </row>
    <row r="4467" spans="4:4">
      <c r="D4467" s="180"/>
    </row>
    <row r="4468" spans="4:4">
      <c r="D4468" s="180"/>
    </row>
    <row r="4469" spans="4:4">
      <c r="D4469" s="180"/>
    </row>
    <row r="4470" spans="4:4">
      <c r="D4470" s="180"/>
    </row>
    <row r="4471" spans="4:4">
      <c r="D4471" s="180"/>
    </row>
    <row r="4472" spans="4:4">
      <c r="D4472" s="180"/>
    </row>
    <row r="4473" spans="4:4">
      <c r="D4473" s="180"/>
    </row>
    <row r="4474" spans="4:4">
      <c r="D4474" s="180"/>
    </row>
    <row r="4475" spans="4:4">
      <c r="D4475" s="180"/>
    </row>
    <row r="4476" spans="4:4">
      <c r="D4476" s="180"/>
    </row>
    <row r="4477" spans="4:4">
      <c r="D4477" s="180"/>
    </row>
    <row r="4478" spans="4:4">
      <c r="D4478" s="180"/>
    </row>
    <row r="4479" spans="4:4">
      <c r="D4479" s="180"/>
    </row>
    <row r="4480" spans="4:4">
      <c r="D4480" s="180"/>
    </row>
    <row r="4481" spans="4:4">
      <c r="D4481" s="180"/>
    </row>
    <row r="4482" spans="4:4">
      <c r="D4482" s="180"/>
    </row>
    <row r="4483" spans="4:4">
      <c r="D4483" s="180"/>
    </row>
    <row r="4484" spans="4:4">
      <c r="D4484" s="180"/>
    </row>
    <row r="4485" spans="4:4">
      <c r="D4485" s="180"/>
    </row>
    <row r="4486" spans="4:4">
      <c r="D4486" s="180"/>
    </row>
    <row r="4487" spans="4:4">
      <c r="D4487" s="180"/>
    </row>
    <row r="4488" spans="4:4">
      <c r="D4488" s="180"/>
    </row>
    <row r="4489" spans="4:4">
      <c r="D4489" s="180"/>
    </row>
    <row r="4490" spans="4:4">
      <c r="D4490" s="180"/>
    </row>
    <row r="4491" spans="4:4">
      <c r="D4491" s="180"/>
    </row>
    <row r="4492" spans="4:4">
      <c r="D4492" s="180"/>
    </row>
    <row r="4493" spans="4:4">
      <c r="D4493" s="180"/>
    </row>
    <row r="4494" spans="4:4">
      <c r="D4494" s="180"/>
    </row>
    <row r="4495" spans="4:4">
      <c r="D4495" s="180"/>
    </row>
    <row r="4496" spans="4:4">
      <c r="D4496" s="180"/>
    </row>
    <row r="4497" spans="4:4">
      <c r="D4497" s="180"/>
    </row>
    <row r="4498" spans="4:4">
      <c r="D4498" s="180"/>
    </row>
    <row r="4499" spans="4:4">
      <c r="D4499" s="180"/>
    </row>
    <row r="4500" spans="4:4">
      <c r="D4500" s="180"/>
    </row>
    <row r="4501" spans="4:4">
      <c r="D4501" s="180"/>
    </row>
    <row r="4502" spans="4:4">
      <c r="D4502" s="180"/>
    </row>
    <row r="4503" spans="4:4">
      <c r="D4503" s="180"/>
    </row>
    <row r="4504" spans="4:4">
      <c r="D4504" s="180"/>
    </row>
    <row r="4505" spans="4:4">
      <c r="D4505" s="180"/>
    </row>
    <row r="4506" spans="4:4">
      <c r="D4506" s="180"/>
    </row>
    <row r="4507" spans="4:4">
      <c r="D4507" s="180"/>
    </row>
    <row r="4508" spans="4:4">
      <c r="D4508" s="180"/>
    </row>
    <row r="4509" spans="4:4">
      <c r="D4509" s="180"/>
    </row>
    <row r="4510" spans="4:4">
      <c r="D4510" s="180"/>
    </row>
    <row r="4511" spans="4:4">
      <c r="D4511" s="180"/>
    </row>
    <row r="4512" spans="4:4">
      <c r="D4512" s="180"/>
    </row>
    <row r="4513" spans="4:4">
      <c r="D4513" s="180"/>
    </row>
    <row r="4514" spans="4:4">
      <c r="D4514" s="180"/>
    </row>
    <row r="4515" spans="4:4">
      <c r="D4515" s="180"/>
    </row>
    <row r="4516" spans="4:4">
      <c r="D4516" s="180"/>
    </row>
    <row r="4517" spans="4:4">
      <c r="D4517" s="180"/>
    </row>
    <row r="4518" spans="4:4">
      <c r="D4518" s="180"/>
    </row>
    <row r="4519" spans="4:4">
      <c r="D4519" s="180"/>
    </row>
    <row r="4520" spans="4:4">
      <c r="D4520" s="180"/>
    </row>
    <row r="4521" spans="4:4">
      <c r="D4521" s="180"/>
    </row>
    <row r="4522" spans="4:4">
      <c r="D4522" s="180"/>
    </row>
    <row r="4523" spans="4:4">
      <c r="D4523" s="180"/>
    </row>
    <row r="4524" spans="4:4">
      <c r="D4524" s="180"/>
    </row>
    <row r="4525" spans="4:4">
      <c r="D4525" s="180"/>
    </row>
    <row r="4526" spans="4:4">
      <c r="D4526" s="180"/>
    </row>
    <row r="4527" spans="4:4">
      <c r="D4527" s="180"/>
    </row>
    <row r="4528" spans="4:4">
      <c r="D4528" s="180"/>
    </row>
    <row r="4529" spans="4:4">
      <c r="D4529" s="180"/>
    </row>
    <row r="4530" spans="4:4">
      <c r="D4530" s="180"/>
    </row>
    <row r="4531" spans="4:4">
      <c r="D4531" s="180"/>
    </row>
    <row r="4532" spans="4:4">
      <c r="D4532" s="180"/>
    </row>
    <row r="4533" spans="4:4">
      <c r="D4533" s="180"/>
    </row>
    <row r="4534" spans="4:4">
      <c r="D4534" s="180"/>
    </row>
    <row r="4535" spans="4:4">
      <c r="D4535" s="180"/>
    </row>
    <row r="4536" spans="4:4">
      <c r="D4536" s="180"/>
    </row>
    <row r="4537" spans="4:4">
      <c r="D4537" s="180"/>
    </row>
    <row r="4538" spans="4:4">
      <c r="D4538" s="180"/>
    </row>
    <row r="4539" spans="4:4">
      <c r="D4539" s="180"/>
    </row>
    <row r="4540" spans="4:4">
      <c r="D4540" s="180"/>
    </row>
    <row r="4541" spans="4:4">
      <c r="D4541" s="180"/>
    </row>
    <row r="4542" spans="4:4">
      <c r="D4542" s="180"/>
    </row>
    <row r="4543" spans="4:4">
      <c r="D4543" s="180"/>
    </row>
    <row r="4544" spans="4:4">
      <c r="D4544" s="180"/>
    </row>
    <row r="4545" spans="4:4">
      <c r="D4545" s="180"/>
    </row>
    <row r="4546" spans="4:4">
      <c r="D4546" s="180"/>
    </row>
    <row r="4547" spans="4:4">
      <c r="D4547" s="180"/>
    </row>
    <row r="4548" spans="4:4">
      <c r="D4548" s="180"/>
    </row>
    <row r="4549" spans="4:4">
      <c r="D4549" s="180"/>
    </row>
    <row r="4550" spans="4:4">
      <c r="D4550" s="180"/>
    </row>
    <row r="4551" spans="4:4">
      <c r="D4551" s="180"/>
    </row>
    <row r="4552" spans="4:4">
      <c r="D4552" s="180"/>
    </row>
    <row r="4553" spans="4:4">
      <c r="D4553" s="180"/>
    </row>
    <row r="4554" spans="4:4">
      <c r="D4554" s="180"/>
    </row>
    <row r="4555" spans="4:4">
      <c r="D4555" s="180"/>
    </row>
    <row r="4556" spans="4:4">
      <c r="D4556" s="180"/>
    </row>
    <row r="4557" spans="4:4">
      <c r="D4557" s="180"/>
    </row>
    <row r="4558" spans="4:4">
      <c r="D4558" s="180"/>
    </row>
    <row r="4559" spans="4:4">
      <c r="D4559" s="180"/>
    </row>
    <row r="4560" spans="4:4">
      <c r="D4560" s="180"/>
    </row>
    <row r="4561" spans="4:4">
      <c r="D4561" s="180"/>
    </row>
    <row r="4562" spans="4:4">
      <c r="D4562" s="180"/>
    </row>
    <row r="4563" spans="4:4">
      <c r="D4563" s="180"/>
    </row>
    <row r="4564" spans="4:4">
      <c r="D4564" s="180"/>
    </row>
    <row r="4565" spans="4:4">
      <c r="D4565" s="180"/>
    </row>
    <row r="4566" spans="4:4">
      <c r="D4566" s="180"/>
    </row>
    <row r="4567" spans="4:4">
      <c r="D4567" s="180"/>
    </row>
    <row r="4568" spans="4:4">
      <c r="D4568" s="180"/>
    </row>
    <row r="4569" spans="4:4">
      <c r="D4569" s="180"/>
    </row>
    <row r="4570" spans="4:4">
      <c r="D4570" s="180"/>
    </row>
    <row r="4571" spans="4:4">
      <c r="D4571" s="180"/>
    </row>
    <row r="4572" spans="4:4">
      <c r="D4572" s="180"/>
    </row>
    <row r="4573" spans="4:4">
      <c r="D4573" s="180"/>
    </row>
    <row r="4574" spans="4:4">
      <c r="D4574" s="180"/>
    </row>
    <row r="4575" spans="4:4">
      <c r="D4575" s="180"/>
    </row>
    <row r="4576" spans="4:4">
      <c r="D4576" s="180"/>
    </row>
    <row r="4577" spans="4:4">
      <c r="D4577" s="180"/>
    </row>
    <row r="4578" spans="4:4">
      <c r="D4578" s="180"/>
    </row>
    <row r="4579" spans="4:4">
      <c r="D4579" s="180"/>
    </row>
    <row r="4580" spans="4:4">
      <c r="D4580" s="180"/>
    </row>
    <row r="4581" spans="4:4">
      <c r="D4581" s="180"/>
    </row>
    <row r="4582" spans="4:4">
      <c r="D4582" s="180"/>
    </row>
    <row r="4583" spans="4:4">
      <c r="D4583" s="180"/>
    </row>
    <row r="4584" spans="4:4">
      <c r="D4584" s="180"/>
    </row>
    <row r="4585" spans="4:4">
      <c r="D4585" s="180"/>
    </row>
    <row r="4586" spans="4:4">
      <c r="D4586" s="180"/>
    </row>
    <row r="4587" spans="4:4">
      <c r="D4587" s="180"/>
    </row>
    <row r="4588" spans="4:4">
      <c r="D4588" s="180"/>
    </row>
    <row r="4589" spans="4:4">
      <c r="D4589" s="180"/>
    </row>
    <row r="4590" spans="4:4">
      <c r="D4590" s="180"/>
    </row>
    <row r="4591" spans="4:4">
      <c r="D4591" s="180"/>
    </row>
    <row r="4592" spans="4:4">
      <c r="D4592" s="180"/>
    </row>
    <row r="4593" spans="4:4">
      <c r="D4593" s="180"/>
    </row>
    <row r="4594" spans="4:4">
      <c r="D4594" s="180"/>
    </row>
    <row r="4595" spans="4:4">
      <c r="D4595" s="180"/>
    </row>
    <row r="4596" spans="4:4">
      <c r="D4596" s="180"/>
    </row>
    <row r="4597" spans="4:4">
      <c r="D4597" s="180"/>
    </row>
    <row r="4598" spans="4:4">
      <c r="D4598" s="180"/>
    </row>
    <row r="4599" spans="4:4">
      <c r="D4599" s="180"/>
    </row>
    <row r="4600" spans="4:4">
      <c r="D4600" s="180"/>
    </row>
    <row r="4601" spans="4:4">
      <c r="D4601" s="180"/>
    </row>
    <row r="4602" spans="4:4">
      <c r="D4602" s="180"/>
    </row>
    <row r="4603" spans="4:4">
      <c r="D4603" s="180"/>
    </row>
    <row r="4604" spans="4:4">
      <c r="D4604" s="180"/>
    </row>
    <row r="4605" spans="4:4">
      <c r="D4605" s="180"/>
    </row>
    <row r="4606" spans="4:4">
      <c r="D4606" s="180"/>
    </row>
    <row r="4607" spans="4:4">
      <c r="D4607" s="180"/>
    </row>
    <row r="4608" spans="4:4">
      <c r="D4608" s="180"/>
    </row>
    <row r="4609" spans="4:4">
      <c r="D4609" s="180"/>
    </row>
    <row r="4610" spans="4:4">
      <c r="D4610" s="180"/>
    </row>
    <row r="4611" spans="4:4">
      <c r="D4611" s="180"/>
    </row>
    <row r="4612" spans="4:4">
      <c r="D4612" s="180"/>
    </row>
    <row r="4613" spans="4:4">
      <c r="D4613" s="180"/>
    </row>
    <row r="4614" spans="4:4">
      <c r="D4614" s="180"/>
    </row>
    <row r="4615" spans="4:4">
      <c r="D4615" s="180"/>
    </row>
    <row r="4616" spans="4:4">
      <c r="D4616" s="180"/>
    </row>
    <row r="4617" spans="4:4">
      <c r="D4617" s="180"/>
    </row>
    <row r="4618" spans="4:4">
      <c r="D4618" s="180"/>
    </row>
    <row r="4619" spans="4:4">
      <c r="D4619" s="180"/>
    </row>
    <row r="4620" spans="4:4">
      <c r="D4620" s="180"/>
    </row>
    <row r="4621" spans="4:4">
      <c r="D4621" s="180"/>
    </row>
    <row r="4622" spans="4:4">
      <c r="D4622" s="180"/>
    </row>
    <row r="4623" spans="4:4">
      <c r="D4623" s="180"/>
    </row>
    <row r="4624" spans="4:4">
      <c r="D4624" s="180"/>
    </row>
    <row r="4625" spans="4:4">
      <c r="D4625" s="180"/>
    </row>
    <row r="4626" spans="4:4">
      <c r="D4626" s="180"/>
    </row>
    <row r="4627" spans="4:4">
      <c r="D4627" s="180"/>
    </row>
    <row r="4628" spans="4:4">
      <c r="D4628" s="180"/>
    </row>
    <row r="4629" spans="4:4">
      <c r="D4629" s="180"/>
    </row>
    <row r="4630" spans="4:4">
      <c r="D4630" s="180"/>
    </row>
    <row r="4631" spans="4:4">
      <c r="D4631" s="180"/>
    </row>
    <row r="4632" spans="4:4">
      <c r="D4632" s="180"/>
    </row>
    <row r="4633" spans="4:4">
      <c r="D4633" s="180"/>
    </row>
    <row r="4634" spans="4:4">
      <c r="D4634" s="180"/>
    </row>
    <row r="4635" spans="4:4">
      <c r="D4635" s="180"/>
    </row>
    <row r="4636" spans="4:4">
      <c r="D4636" s="180"/>
    </row>
    <row r="4637" spans="4:4">
      <c r="D4637" s="180"/>
    </row>
    <row r="4638" spans="4:4">
      <c r="D4638" s="180"/>
    </row>
    <row r="4639" spans="4:4">
      <c r="D4639" s="180"/>
    </row>
    <row r="4640" spans="4:4">
      <c r="D4640" s="180"/>
    </row>
    <row r="4641" spans="4:4">
      <c r="D4641" s="180"/>
    </row>
    <row r="4642" spans="4:4">
      <c r="D4642" s="180"/>
    </row>
    <row r="4643" spans="4:4">
      <c r="D4643" s="180"/>
    </row>
    <row r="4644" spans="4:4">
      <c r="D4644" s="180"/>
    </row>
    <row r="4645" spans="4:4">
      <c r="D4645" s="180"/>
    </row>
    <row r="4646" spans="4:4">
      <c r="D4646" s="180"/>
    </row>
    <row r="4647" spans="4:4">
      <c r="D4647" s="180"/>
    </row>
    <row r="4648" spans="4:4">
      <c r="D4648" s="180"/>
    </row>
    <row r="4649" spans="4:4">
      <c r="D4649" s="180"/>
    </row>
    <row r="4650" spans="4:4">
      <c r="D4650" s="180"/>
    </row>
    <row r="4651" spans="4:4">
      <c r="D4651" s="180"/>
    </row>
    <row r="4652" spans="4:4">
      <c r="D4652" s="180"/>
    </row>
    <row r="4653" spans="4:4">
      <c r="D4653" s="180"/>
    </row>
    <row r="4654" spans="4:4">
      <c r="D4654" s="180"/>
    </row>
    <row r="4655" spans="4:4">
      <c r="D4655" s="180"/>
    </row>
    <row r="4656" spans="4:4">
      <c r="D4656" s="180"/>
    </row>
    <row r="4657" spans="4:4">
      <c r="D4657" s="180"/>
    </row>
    <row r="4658" spans="4:4">
      <c r="D4658" s="180"/>
    </row>
    <row r="4659" spans="4:4">
      <c r="D4659" s="180"/>
    </row>
    <row r="4660" spans="4:4">
      <c r="D4660" s="180"/>
    </row>
    <row r="4661" spans="4:4">
      <c r="D4661" s="180"/>
    </row>
    <row r="4662" spans="4:4">
      <c r="D4662" s="180"/>
    </row>
    <row r="4663" spans="4:4">
      <c r="D4663" s="180"/>
    </row>
    <row r="4664" spans="4:4">
      <c r="D4664" s="180"/>
    </row>
    <row r="4665" spans="4:4">
      <c r="D4665" s="180"/>
    </row>
    <row r="4666" spans="4:4">
      <c r="D4666" s="180"/>
    </row>
    <row r="4667" spans="4:4">
      <c r="D4667" s="180"/>
    </row>
    <row r="4668" spans="4:4">
      <c r="D4668" s="180"/>
    </row>
    <row r="4669" spans="4:4">
      <c r="D4669" s="180"/>
    </row>
    <row r="4670" spans="4:4">
      <c r="D4670" s="180"/>
    </row>
    <row r="4671" spans="4:4">
      <c r="D4671" s="180"/>
    </row>
    <row r="4672" spans="4:4">
      <c r="D4672" s="180"/>
    </row>
    <row r="4673" spans="4:4">
      <c r="D4673" s="180"/>
    </row>
    <row r="4674" spans="4:4">
      <c r="D4674" s="180"/>
    </row>
    <row r="4675" spans="4:4">
      <c r="D4675" s="180"/>
    </row>
    <row r="4676" spans="4:4">
      <c r="D4676" s="180"/>
    </row>
    <row r="4677" spans="4:4">
      <c r="D4677" s="180"/>
    </row>
    <row r="4678" spans="4:4">
      <c r="D4678" s="180"/>
    </row>
    <row r="4679" spans="4:4">
      <c r="D4679" s="180"/>
    </row>
    <row r="4680" spans="4:4">
      <c r="D4680" s="180"/>
    </row>
    <row r="4681" spans="4:4">
      <c r="D4681" s="180"/>
    </row>
    <row r="4682" spans="4:4">
      <c r="D4682" s="180"/>
    </row>
    <row r="4683" spans="4:4">
      <c r="D4683" s="180"/>
    </row>
    <row r="4684" spans="4:4">
      <c r="D4684" s="180"/>
    </row>
    <row r="4685" spans="4:4">
      <c r="D4685" s="180"/>
    </row>
    <row r="4686" spans="4:4">
      <c r="D4686" s="180"/>
    </row>
    <row r="4687" spans="4:4">
      <c r="D4687" s="180"/>
    </row>
    <row r="4688" spans="4:4">
      <c r="D4688" s="180"/>
    </row>
    <row r="4689" spans="4:4">
      <c r="D4689" s="180"/>
    </row>
    <row r="4690" spans="4:4">
      <c r="D4690" s="180"/>
    </row>
    <row r="4691" spans="4:4">
      <c r="D4691" s="180"/>
    </row>
    <row r="4692" spans="4:4">
      <c r="D4692" s="180"/>
    </row>
    <row r="4693" spans="4:4">
      <c r="D4693" s="180"/>
    </row>
    <row r="4694" spans="4:4">
      <c r="D4694" s="180"/>
    </row>
    <row r="4695" spans="4:4">
      <c r="D4695" s="180"/>
    </row>
    <row r="4696" spans="4:4">
      <c r="D4696" s="180"/>
    </row>
    <row r="4697" spans="4:4">
      <c r="D4697" s="180"/>
    </row>
    <row r="4698" spans="4:4">
      <c r="D4698" s="180"/>
    </row>
    <row r="4699" spans="4:4">
      <c r="D4699" s="180"/>
    </row>
    <row r="4700" spans="4:4">
      <c r="D4700" s="180"/>
    </row>
    <row r="4701" spans="4:4">
      <c r="D4701" s="180"/>
    </row>
    <row r="4702" spans="4:4">
      <c r="D4702" s="180"/>
    </row>
    <row r="4703" spans="4:4">
      <c r="D4703" s="180"/>
    </row>
    <row r="4704" spans="4:4">
      <c r="D4704" s="180"/>
    </row>
    <row r="4705" spans="4:4">
      <c r="D4705" s="180"/>
    </row>
    <row r="4706" spans="4:4">
      <c r="D4706" s="180"/>
    </row>
    <row r="4707" spans="4:4">
      <c r="D4707" s="180"/>
    </row>
    <row r="4708" spans="4:4">
      <c r="D4708" s="180"/>
    </row>
    <row r="4709" spans="4:4">
      <c r="D4709" s="180"/>
    </row>
    <row r="4710" spans="4:4">
      <c r="D4710" s="180"/>
    </row>
    <row r="4711" spans="4:4">
      <c r="D4711" s="180"/>
    </row>
    <row r="4712" spans="4:4">
      <c r="D4712" s="180"/>
    </row>
    <row r="4713" spans="4:4">
      <c r="D4713" s="180"/>
    </row>
    <row r="4714" spans="4:4">
      <c r="D4714" s="180"/>
    </row>
    <row r="4715" spans="4:4">
      <c r="D4715" s="180"/>
    </row>
    <row r="4716" spans="4:4">
      <c r="D4716" s="180"/>
    </row>
    <row r="4717" spans="4:4">
      <c r="D4717" s="180"/>
    </row>
    <row r="4718" spans="4:4">
      <c r="D4718" s="180"/>
    </row>
    <row r="4719" spans="4:4">
      <c r="D4719" s="180"/>
    </row>
    <row r="4720" spans="4:4">
      <c r="D4720" s="180"/>
    </row>
    <row r="4721" spans="4:4">
      <c r="D4721" s="180"/>
    </row>
    <row r="4722" spans="4:4">
      <c r="D4722" s="180"/>
    </row>
    <row r="4723" spans="4:4">
      <c r="D4723" s="180"/>
    </row>
    <row r="4724" spans="4:4">
      <c r="D4724" s="180"/>
    </row>
    <row r="4725" spans="4:4">
      <c r="D4725" s="180"/>
    </row>
    <row r="4726" spans="4:4">
      <c r="D4726" s="180"/>
    </row>
    <row r="4727" spans="4:4">
      <c r="D4727" s="180"/>
    </row>
    <row r="4728" spans="4:4">
      <c r="D4728" s="180"/>
    </row>
    <row r="4729" spans="4:4">
      <c r="D4729" s="180"/>
    </row>
    <row r="4730" spans="4:4">
      <c r="D4730" s="180"/>
    </row>
    <row r="4731" spans="4:4">
      <c r="D4731" s="180"/>
    </row>
    <row r="4732" spans="4:4">
      <c r="D4732" s="180"/>
    </row>
    <row r="4733" spans="4:4">
      <c r="D4733" s="180"/>
    </row>
    <row r="4734" spans="4:4">
      <c r="D4734" s="180"/>
    </row>
    <row r="4735" spans="4:4">
      <c r="D4735" s="180"/>
    </row>
    <row r="4736" spans="4:4">
      <c r="D4736" s="180"/>
    </row>
    <row r="4737" spans="4:4">
      <c r="D4737" s="180"/>
    </row>
    <row r="4738" spans="4:4">
      <c r="D4738" s="180"/>
    </row>
    <row r="4739" spans="4:4">
      <c r="D4739" s="180"/>
    </row>
    <row r="4740" spans="4:4">
      <c r="D4740" s="180"/>
    </row>
    <row r="4741" spans="4:4">
      <c r="D4741" s="180"/>
    </row>
    <row r="4742" spans="4:4">
      <c r="D4742" s="180"/>
    </row>
    <row r="4743" spans="4:4">
      <c r="D4743" s="180"/>
    </row>
    <row r="4744" spans="4:4">
      <c r="D4744" s="180"/>
    </row>
    <row r="4745" spans="4:4">
      <c r="D4745" s="180"/>
    </row>
    <row r="4746" spans="4:4">
      <c r="D4746" s="180"/>
    </row>
    <row r="4747" spans="4:4">
      <c r="D4747" s="180"/>
    </row>
    <row r="4748" spans="4:4">
      <c r="D4748" s="180"/>
    </row>
    <row r="4749" spans="4:4">
      <c r="D4749" s="180"/>
    </row>
    <row r="4750" spans="4:4">
      <c r="D4750" s="180"/>
    </row>
    <row r="4751" spans="4:4">
      <c r="D4751" s="180"/>
    </row>
    <row r="4752" spans="4:4">
      <c r="D4752" s="180"/>
    </row>
    <row r="4753" spans="4:4">
      <c r="D4753" s="180"/>
    </row>
    <row r="4754" spans="4:4">
      <c r="D4754" s="180"/>
    </row>
    <row r="4755" spans="4:4">
      <c r="D4755" s="180"/>
    </row>
    <row r="4756" spans="4:4">
      <c r="D4756" s="180"/>
    </row>
    <row r="4757" spans="4:4">
      <c r="D4757" s="180"/>
    </row>
    <row r="4758" spans="4:4">
      <c r="D4758" s="180"/>
    </row>
    <row r="4759" spans="4:4">
      <c r="D4759" s="180"/>
    </row>
    <row r="4760" spans="4:4">
      <c r="D4760" s="180"/>
    </row>
    <row r="4761" spans="4:4">
      <c r="D4761" s="180"/>
    </row>
    <row r="4762" spans="4:4">
      <c r="D4762" s="180"/>
    </row>
    <row r="4763" spans="4:4">
      <c r="D4763" s="180"/>
    </row>
    <row r="4764" spans="4:4">
      <c r="D4764" s="180"/>
    </row>
    <row r="4765" spans="4:4">
      <c r="D4765" s="180"/>
    </row>
    <row r="4766" spans="4:4">
      <c r="D4766" s="180"/>
    </row>
    <row r="4767" spans="4:4">
      <c r="D4767" s="180"/>
    </row>
    <row r="4768" spans="4:4">
      <c r="D4768" s="180"/>
    </row>
    <row r="4769" spans="4:4">
      <c r="D4769" s="180"/>
    </row>
    <row r="4770" spans="4:4">
      <c r="D4770" s="180"/>
    </row>
  </sheetData>
  <mergeCells count="7">
    <mergeCell ref="A71:K82"/>
    <mergeCell ref="A1:G1"/>
    <mergeCell ref="C2:K2"/>
    <mergeCell ref="C3:K3"/>
    <mergeCell ref="C4:K4"/>
    <mergeCell ref="A68:F68"/>
    <mergeCell ref="A70:C70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0"/>
  <sheetViews>
    <sheetView showGridLines="0" workbookViewId="0">
      <selection activeCell="H239" sqref="H239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83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132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ROUND(J125,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ROUND((SUM(BE125:BE239)),  2)</f>
        <v>0</v>
      </c>
      <c r="I33" s="88">
        <v>0.21</v>
      </c>
      <c r="J33" s="87">
        <f>ROUND(((SUM(BE125:BE239))*I33),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ROUND((SUM(BF125:BF239)),  2)</f>
        <v>0</v>
      </c>
      <c r="I34" s="88">
        <v>0.12</v>
      </c>
      <c r="J34" s="87">
        <f>ROUND(((SUM(BF125:BF239))*I34),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ROUND((SUM(BG125:BG239)),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ROUND((SUM(BH125:BH239)),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ROUND((SUM(BI125:BI239)),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SO-01 - HTÚ a bourací práce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J125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J126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J127</f>
        <v>0</v>
      </c>
      <c r="L98" s="104"/>
    </row>
    <row r="99" spans="2:12" s="9" customFormat="1" ht="19.899999999999999" customHeight="1">
      <c r="B99" s="104"/>
      <c r="D99" s="105" t="s">
        <v>140</v>
      </c>
      <c r="E99" s="106"/>
      <c r="F99" s="106"/>
      <c r="G99" s="106"/>
      <c r="H99" s="106"/>
      <c r="I99" s="106"/>
      <c r="J99" s="107">
        <f>J212</f>
        <v>0</v>
      </c>
      <c r="L99" s="104"/>
    </row>
    <row r="100" spans="2:12" s="9" customFormat="1" ht="19.899999999999999" customHeight="1">
      <c r="B100" s="104"/>
      <c r="D100" s="105" t="s">
        <v>141</v>
      </c>
      <c r="E100" s="106"/>
      <c r="F100" s="106"/>
      <c r="G100" s="106"/>
      <c r="H100" s="106"/>
      <c r="I100" s="106"/>
      <c r="J100" s="107">
        <f>J217</f>
        <v>0</v>
      </c>
      <c r="L100" s="104"/>
    </row>
    <row r="101" spans="2:12" s="8" customFormat="1" ht="25" customHeight="1">
      <c r="B101" s="100"/>
      <c r="D101" s="101" t="s">
        <v>142</v>
      </c>
      <c r="E101" s="102"/>
      <c r="F101" s="102"/>
      <c r="G101" s="102"/>
      <c r="H101" s="102"/>
      <c r="I101" s="102"/>
      <c r="J101" s="103">
        <f>J228</f>
        <v>0</v>
      </c>
      <c r="L101" s="100"/>
    </row>
    <row r="102" spans="2:12" s="9" customFormat="1" ht="19.899999999999999" customHeight="1">
      <c r="B102" s="104"/>
      <c r="D102" s="105" t="s">
        <v>143</v>
      </c>
      <c r="E102" s="106"/>
      <c r="F102" s="106"/>
      <c r="G102" s="106"/>
      <c r="H102" s="106"/>
      <c r="I102" s="106"/>
      <c r="J102" s="107">
        <f>J229</f>
        <v>0</v>
      </c>
      <c r="L102" s="104"/>
    </row>
    <row r="103" spans="2:12" s="9" customFormat="1" ht="19.899999999999999" customHeight="1">
      <c r="B103" s="104"/>
      <c r="D103" s="105" t="s">
        <v>144</v>
      </c>
      <c r="E103" s="106"/>
      <c r="F103" s="106"/>
      <c r="G103" s="106"/>
      <c r="H103" s="106"/>
      <c r="I103" s="106"/>
      <c r="J103" s="107">
        <f>J231</f>
        <v>0</v>
      </c>
      <c r="L103" s="104"/>
    </row>
    <row r="104" spans="2:12" s="9" customFormat="1" ht="19.899999999999999" customHeight="1">
      <c r="B104" s="104"/>
      <c r="D104" s="105" t="s">
        <v>145</v>
      </c>
      <c r="E104" s="106"/>
      <c r="F104" s="106"/>
      <c r="G104" s="106"/>
      <c r="H104" s="106"/>
      <c r="I104" s="106"/>
      <c r="J104" s="107">
        <f>J236</f>
        <v>0</v>
      </c>
      <c r="L104" s="104"/>
    </row>
    <row r="105" spans="2:12" s="9" customFormat="1" ht="19.899999999999999" customHeight="1">
      <c r="B105" s="104"/>
      <c r="D105" s="105" t="s">
        <v>146</v>
      </c>
      <c r="E105" s="106"/>
      <c r="F105" s="106"/>
      <c r="G105" s="106"/>
      <c r="H105" s="106"/>
      <c r="I105" s="106"/>
      <c r="J105" s="107">
        <f>J238</f>
        <v>0</v>
      </c>
      <c r="L105" s="104"/>
    </row>
    <row r="106" spans="2:12" s="1" customFormat="1" ht="21.75" customHeight="1">
      <c r="B106" s="28"/>
      <c r="L106" s="28"/>
    </row>
    <row r="107" spans="2:12" s="1" customFormat="1" ht="7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7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5" customHeight="1">
      <c r="B112" s="28"/>
      <c r="C112" s="20" t="s">
        <v>147</v>
      </c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5" t="s">
        <v>14</v>
      </c>
      <c r="L114" s="28"/>
    </row>
    <row r="115" spans="2:65" s="1" customFormat="1" ht="16.5" customHeight="1">
      <c r="B115" s="28"/>
      <c r="E115" s="265" t="str">
        <f>E7</f>
        <v>Revitalizace víceúčelového hřiště - 1.etapa</v>
      </c>
      <c r="F115" s="266"/>
      <c r="G115" s="266"/>
      <c r="H115" s="266"/>
      <c r="L115" s="28"/>
    </row>
    <row r="116" spans="2:65" s="1" customFormat="1" ht="12" customHeight="1">
      <c r="B116" s="28"/>
      <c r="C116" s="25" t="s">
        <v>131</v>
      </c>
      <c r="L116" s="28"/>
    </row>
    <row r="117" spans="2:65" s="1" customFormat="1" ht="16.5" customHeight="1">
      <c r="B117" s="28"/>
      <c r="E117" s="259" t="str">
        <f>E9</f>
        <v>SO-01 - HTÚ a bourací práce</v>
      </c>
      <c r="F117" s="264"/>
      <c r="G117" s="264"/>
      <c r="H117" s="264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5" t="s">
        <v>18</v>
      </c>
      <c r="F119" s="23" t="str">
        <f>F12</f>
        <v>Hlouška, Kutná Hora</v>
      </c>
      <c r="I119" s="25" t="s">
        <v>20</v>
      </c>
      <c r="J119" s="48" t="str">
        <f>IF(J12="","",J12)</f>
        <v>16. 1. 2025</v>
      </c>
      <c r="L119" s="28"/>
    </row>
    <row r="120" spans="2:65" s="1" customFormat="1" ht="7" customHeight="1">
      <c r="B120" s="28"/>
      <c r="L120" s="28"/>
    </row>
    <row r="121" spans="2:65" s="1" customFormat="1" ht="25.65" customHeight="1">
      <c r="B121" s="28"/>
      <c r="C121" s="25" t="s">
        <v>22</v>
      </c>
      <c r="F121" s="23" t="str">
        <f>E15</f>
        <v>Město Kutná Hora</v>
      </c>
      <c r="I121" s="25" t="s">
        <v>28</v>
      </c>
      <c r="J121" s="26" t="str">
        <f>E21</f>
        <v>Sportovní projekty s.r.o.</v>
      </c>
      <c r="L121" s="28"/>
    </row>
    <row r="122" spans="2:65" s="1" customFormat="1" ht="15.15" customHeight="1">
      <c r="B122" s="28"/>
      <c r="C122" s="25" t="s">
        <v>26</v>
      </c>
      <c r="F122" s="23" t="str">
        <f>IF(E18="","",E18)</f>
        <v xml:space="preserve"> </v>
      </c>
      <c r="I122" s="25" t="s">
        <v>31</v>
      </c>
      <c r="J122" s="26" t="str">
        <f>E24</f>
        <v>F.Pecka</v>
      </c>
      <c r="L122" s="28"/>
    </row>
    <row r="123" spans="2:65" s="1" customFormat="1" ht="10.25" customHeight="1">
      <c r="B123" s="28"/>
      <c r="L123" s="28"/>
    </row>
    <row r="124" spans="2:65" s="10" customFormat="1" ht="29.25" customHeight="1">
      <c r="B124" s="108"/>
      <c r="C124" s="109" t="s">
        <v>148</v>
      </c>
      <c r="D124" s="110" t="s">
        <v>59</v>
      </c>
      <c r="E124" s="110" t="s">
        <v>55</v>
      </c>
      <c r="F124" s="110" t="s">
        <v>56</v>
      </c>
      <c r="G124" s="110" t="s">
        <v>149</v>
      </c>
      <c r="H124" s="110" t="s">
        <v>150</v>
      </c>
      <c r="I124" s="110" t="s">
        <v>151</v>
      </c>
      <c r="J124" s="111" t="s">
        <v>135</v>
      </c>
      <c r="K124" s="112" t="s">
        <v>152</v>
      </c>
      <c r="L124" s="108"/>
      <c r="M124" s="55" t="s">
        <v>1</v>
      </c>
      <c r="N124" s="56" t="s">
        <v>38</v>
      </c>
      <c r="O124" s="56" t="s">
        <v>153</v>
      </c>
      <c r="P124" s="56" t="s">
        <v>154</v>
      </c>
      <c r="Q124" s="56" t="s">
        <v>155</v>
      </c>
      <c r="R124" s="56" t="s">
        <v>156</v>
      </c>
      <c r="S124" s="56" t="s">
        <v>157</v>
      </c>
      <c r="T124" s="57" t="s">
        <v>158</v>
      </c>
    </row>
    <row r="125" spans="2:65" s="1" customFormat="1" ht="22.75" customHeight="1">
      <c r="B125" s="28"/>
      <c r="C125" s="60" t="s">
        <v>159</v>
      </c>
      <c r="J125" s="113">
        <f>BK125</f>
        <v>0</v>
      </c>
      <c r="L125" s="28"/>
      <c r="M125" s="58"/>
      <c r="N125" s="49"/>
      <c r="O125" s="49"/>
      <c r="P125" s="114">
        <f>P126+P228</f>
        <v>1684.6141259999999</v>
      </c>
      <c r="Q125" s="49"/>
      <c r="R125" s="114">
        <f>R126+R228</f>
        <v>0</v>
      </c>
      <c r="S125" s="49"/>
      <c r="T125" s="115">
        <f>T126+T228</f>
        <v>309.02755999999999</v>
      </c>
      <c r="AT125" s="16" t="s">
        <v>73</v>
      </c>
      <c r="AU125" s="16" t="s">
        <v>137</v>
      </c>
      <c r="BK125" s="116">
        <f>BK126+BK228</f>
        <v>0</v>
      </c>
    </row>
    <row r="126" spans="2:65" s="11" customFormat="1" ht="25.9" customHeight="1">
      <c r="B126" s="117"/>
      <c r="D126" s="118" t="s">
        <v>73</v>
      </c>
      <c r="E126" s="119" t="s">
        <v>160</v>
      </c>
      <c r="F126" s="119" t="s">
        <v>161</v>
      </c>
      <c r="J126" s="120">
        <f>BK126</f>
        <v>0</v>
      </c>
      <c r="L126" s="117"/>
      <c r="M126" s="121"/>
      <c r="P126" s="122">
        <f>P127+P212+P217</f>
        <v>1684.6141259999999</v>
      </c>
      <c r="R126" s="122">
        <f>R127+R212+R217</f>
        <v>0</v>
      </c>
      <c r="T126" s="123">
        <f>T127+T212+T217</f>
        <v>309.02755999999999</v>
      </c>
      <c r="AR126" s="118" t="s">
        <v>82</v>
      </c>
      <c r="AT126" s="124" t="s">
        <v>73</v>
      </c>
      <c r="AU126" s="124" t="s">
        <v>74</v>
      </c>
      <c r="AY126" s="118" t="s">
        <v>162</v>
      </c>
      <c r="BK126" s="125">
        <f>BK127+BK212+BK217</f>
        <v>0</v>
      </c>
    </row>
    <row r="127" spans="2:65" s="11" customFormat="1" ht="22.75" customHeight="1">
      <c r="B127" s="117"/>
      <c r="D127" s="118" t="s">
        <v>73</v>
      </c>
      <c r="E127" s="126" t="s">
        <v>82</v>
      </c>
      <c r="F127" s="126" t="s">
        <v>163</v>
      </c>
      <c r="J127" s="127">
        <f>BK127</f>
        <v>0</v>
      </c>
      <c r="L127" s="117"/>
      <c r="M127" s="121"/>
      <c r="P127" s="122">
        <f>SUM(P128:P211)</f>
        <v>1247.3117299999999</v>
      </c>
      <c r="R127" s="122">
        <f>SUM(R128:R211)</f>
        <v>0</v>
      </c>
      <c r="T127" s="123">
        <f>SUM(T128:T211)</f>
        <v>308.20256000000001</v>
      </c>
      <c r="AR127" s="118" t="s">
        <v>82</v>
      </c>
      <c r="AT127" s="124" t="s">
        <v>73</v>
      </c>
      <c r="AU127" s="124" t="s">
        <v>82</v>
      </c>
      <c r="AY127" s="118" t="s">
        <v>162</v>
      </c>
      <c r="BK127" s="125">
        <f>SUM(BK128:BK211)</f>
        <v>0</v>
      </c>
    </row>
    <row r="128" spans="2:65" s="1" customFormat="1" ht="24.15" customHeight="1">
      <c r="B128" s="128"/>
      <c r="C128" s="129" t="s">
        <v>82</v>
      </c>
      <c r="D128" s="129" t="s">
        <v>164</v>
      </c>
      <c r="E128" s="130" t="s">
        <v>165</v>
      </c>
      <c r="F128" s="131" t="s">
        <v>166</v>
      </c>
      <c r="G128" s="132" t="s">
        <v>167</v>
      </c>
      <c r="H128" s="133">
        <v>3428</v>
      </c>
      <c r="I128" s="134"/>
      <c r="J128" s="134">
        <f>ROUND(I128*H128,2)</f>
        <v>0</v>
      </c>
      <c r="K128" s="135"/>
      <c r="L128" s="28"/>
      <c r="M128" s="136" t="s">
        <v>1</v>
      </c>
      <c r="N128" s="137" t="s">
        <v>39</v>
      </c>
      <c r="O128" s="138">
        <v>3.0000000000000001E-3</v>
      </c>
      <c r="P128" s="138">
        <f>O128*H128</f>
        <v>10.284000000000001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168</v>
      </c>
      <c r="AT128" s="140" t="s">
        <v>164</v>
      </c>
      <c r="AU128" s="140" t="s">
        <v>84</v>
      </c>
      <c r="AY128" s="16" t="s">
        <v>162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82</v>
      </c>
      <c r="BK128" s="141">
        <f>ROUND(I128*H128,2)</f>
        <v>0</v>
      </c>
      <c r="BL128" s="16" t="s">
        <v>168</v>
      </c>
      <c r="BM128" s="140" t="s">
        <v>169</v>
      </c>
    </row>
    <row r="129" spans="2:65" s="12" customFormat="1">
      <c r="B129" s="142"/>
      <c r="D129" s="143" t="s">
        <v>170</v>
      </c>
      <c r="E129" s="144" t="s">
        <v>1</v>
      </c>
      <c r="F129" s="145" t="s">
        <v>171</v>
      </c>
      <c r="H129" s="146">
        <v>3428</v>
      </c>
      <c r="L129" s="142"/>
      <c r="M129" s="147"/>
      <c r="T129" s="148"/>
      <c r="AT129" s="144" t="s">
        <v>170</v>
      </c>
      <c r="AU129" s="144" t="s">
        <v>84</v>
      </c>
      <c r="AV129" s="12" t="s">
        <v>84</v>
      </c>
      <c r="AW129" s="12" t="s">
        <v>30</v>
      </c>
      <c r="AX129" s="12" t="s">
        <v>82</v>
      </c>
      <c r="AY129" s="144" t="s">
        <v>162</v>
      </c>
    </row>
    <row r="130" spans="2:65" s="1" customFormat="1" ht="24.15" customHeight="1">
      <c r="B130" s="128"/>
      <c r="C130" s="129" t="s">
        <v>84</v>
      </c>
      <c r="D130" s="129" t="s">
        <v>164</v>
      </c>
      <c r="E130" s="130" t="s">
        <v>172</v>
      </c>
      <c r="F130" s="131" t="s">
        <v>173</v>
      </c>
      <c r="G130" s="132" t="s">
        <v>167</v>
      </c>
      <c r="H130" s="133">
        <v>3428</v>
      </c>
      <c r="I130" s="134"/>
      <c r="J130" s="134">
        <f>ROUND(I130*H130,2)</f>
        <v>0</v>
      </c>
      <c r="K130" s="135"/>
      <c r="L130" s="28"/>
      <c r="M130" s="136" t="s">
        <v>1</v>
      </c>
      <c r="N130" s="137" t="s">
        <v>39</v>
      </c>
      <c r="O130" s="138">
        <v>0.108</v>
      </c>
      <c r="P130" s="138">
        <f>O130*H130</f>
        <v>370.22399999999999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168</v>
      </c>
      <c r="AT130" s="140" t="s">
        <v>164</v>
      </c>
      <c r="AU130" s="140" t="s">
        <v>84</v>
      </c>
      <c r="AY130" s="16" t="s">
        <v>162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82</v>
      </c>
      <c r="BK130" s="141">
        <f>ROUND(I130*H130,2)</f>
        <v>0</v>
      </c>
      <c r="BL130" s="16" t="s">
        <v>168</v>
      </c>
      <c r="BM130" s="140" t="s">
        <v>174</v>
      </c>
    </row>
    <row r="131" spans="2:65" s="12" customFormat="1">
      <c r="B131" s="142"/>
      <c r="D131" s="143" t="s">
        <v>170</v>
      </c>
      <c r="E131" s="144" t="s">
        <v>1</v>
      </c>
      <c r="F131" s="145" t="s">
        <v>171</v>
      </c>
      <c r="H131" s="146">
        <v>3428</v>
      </c>
      <c r="L131" s="142"/>
      <c r="M131" s="147"/>
      <c r="T131" s="148"/>
      <c r="AT131" s="144" t="s">
        <v>170</v>
      </c>
      <c r="AU131" s="144" t="s">
        <v>84</v>
      </c>
      <c r="AV131" s="12" t="s">
        <v>84</v>
      </c>
      <c r="AW131" s="12" t="s">
        <v>30</v>
      </c>
      <c r="AX131" s="12" t="s">
        <v>82</v>
      </c>
      <c r="AY131" s="144" t="s">
        <v>162</v>
      </c>
    </row>
    <row r="132" spans="2:65" s="1" customFormat="1" ht="33" customHeight="1">
      <c r="B132" s="128"/>
      <c r="C132" s="129" t="s">
        <v>175</v>
      </c>
      <c r="D132" s="129" t="s">
        <v>164</v>
      </c>
      <c r="E132" s="130" t="s">
        <v>176</v>
      </c>
      <c r="F132" s="131" t="s">
        <v>177</v>
      </c>
      <c r="G132" s="132" t="s">
        <v>178</v>
      </c>
      <c r="H132" s="133">
        <v>3</v>
      </c>
      <c r="I132" s="134"/>
      <c r="J132" s="134">
        <f>ROUND(I132*H132,2)</f>
        <v>0</v>
      </c>
      <c r="K132" s="135"/>
      <c r="L132" s="28"/>
      <c r="M132" s="136" t="s">
        <v>1</v>
      </c>
      <c r="N132" s="137" t="s">
        <v>39</v>
      </c>
      <c r="O132" s="138">
        <v>0.88900000000000001</v>
      </c>
      <c r="P132" s="138">
        <f>O132*H132</f>
        <v>2.6669999999999998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168</v>
      </c>
      <c r="AT132" s="140" t="s">
        <v>164</v>
      </c>
      <c r="AU132" s="140" t="s">
        <v>84</v>
      </c>
      <c r="AY132" s="16" t="s">
        <v>162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82</v>
      </c>
      <c r="BK132" s="141">
        <f>ROUND(I132*H132,2)</f>
        <v>0</v>
      </c>
      <c r="BL132" s="16" t="s">
        <v>168</v>
      </c>
      <c r="BM132" s="140" t="s">
        <v>179</v>
      </c>
    </row>
    <row r="133" spans="2:65" s="12" customFormat="1">
      <c r="B133" s="142"/>
      <c r="D133" s="143" t="s">
        <v>170</v>
      </c>
      <c r="E133" s="144" t="s">
        <v>1</v>
      </c>
      <c r="F133" s="145" t="s">
        <v>175</v>
      </c>
      <c r="H133" s="146">
        <v>3</v>
      </c>
      <c r="L133" s="142"/>
      <c r="M133" s="147"/>
      <c r="T133" s="148"/>
      <c r="AT133" s="144" t="s">
        <v>170</v>
      </c>
      <c r="AU133" s="144" t="s">
        <v>84</v>
      </c>
      <c r="AV133" s="12" t="s">
        <v>84</v>
      </c>
      <c r="AW133" s="12" t="s">
        <v>30</v>
      </c>
      <c r="AX133" s="12" t="s">
        <v>82</v>
      </c>
      <c r="AY133" s="144" t="s">
        <v>162</v>
      </c>
    </row>
    <row r="134" spans="2:65" s="1" customFormat="1" ht="33" customHeight="1">
      <c r="B134" s="128"/>
      <c r="C134" s="129" t="s">
        <v>168</v>
      </c>
      <c r="D134" s="129" t="s">
        <v>164</v>
      </c>
      <c r="E134" s="130" t="s">
        <v>180</v>
      </c>
      <c r="F134" s="131" t="s">
        <v>181</v>
      </c>
      <c r="G134" s="132" t="s">
        <v>178</v>
      </c>
      <c r="H134" s="133">
        <v>2</v>
      </c>
      <c r="I134" s="134"/>
      <c r="J134" s="134">
        <f>ROUND(I134*H134,2)</f>
        <v>0</v>
      </c>
      <c r="K134" s="135"/>
      <c r="L134" s="28"/>
      <c r="M134" s="136" t="s">
        <v>1</v>
      </c>
      <c r="N134" s="137" t="s">
        <v>39</v>
      </c>
      <c r="O134" s="138">
        <v>2.2970000000000002</v>
      </c>
      <c r="P134" s="138">
        <f>O134*H134</f>
        <v>4.5940000000000003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168</v>
      </c>
      <c r="AT134" s="140" t="s">
        <v>164</v>
      </c>
      <c r="AU134" s="140" t="s">
        <v>84</v>
      </c>
      <c r="AY134" s="16" t="s">
        <v>162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82</v>
      </c>
      <c r="BK134" s="141">
        <f>ROUND(I134*H134,2)</f>
        <v>0</v>
      </c>
      <c r="BL134" s="16" t="s">
        <v>168</v>
      </c>
      <c r="BM134" s="140" t="s">
        <v>182</v>
      </c>
    </row>
    <row r="135" spans="2:65" s="12" customFormat="1">
      <c r="B135" s="142"/>
      <c r="D135" s="143" t="s">
        <v>170</v>
      </c>
      <c r="E135" s="144" t="s">
        <v>1</v>
      </c>
      <c r="F135" s="145" t="s">
        <v>84</v>
      </c>
      <c r="H135" s="146">
        <v>2</v>
      </c>
      <c r="L135" s="142"/>
      <c r="M135" s="147"/>
      <c r="T135" s="148"/>
      <c r="AT135" s="144" t="s">
        <v>170</v>
      </c>
      <c r="AU135" s="144" t="s">
        <v>84</v>
      </c>
      <c r="AV135" s="12" t="s">
        <v>84</v>
      </c>
      <c r="AW135" s="12" t="s">
        <v>30</v>
      </c>
      <c r="AX135" s="12" t="s">
        <v>82</v>
      </c>
      <c r="AY135" s="144" t="s">
        <v>162</v>
      </c>
    </row>
    <row r="136" spans="2:65" s="1" customFormat="1" ht="33" customHeight="1">
      <c r="B136" s="128"/>
      <c r="C136" s="129" t="s">
        <v>183</v>
      </c>
      <c r="D136" s="129" t="s">
        <v>164</v>
      </c>
      <c r="E136" s="130" t="s">
        <v>184</v>
      </c>
      <c r="F136" s="131" t="s">
        <v>185</v>
      </c>
      <c r="G136" s="132" t="s">
        <v>178</v>
      </c>
      <c r="H136" s="133">
        <v>2</v>
      </c>
      <c r="I136" s="134"/>
      <c r="J136" s="134">
        <f>ROUND(I136*H136,2)</f>
        <v>0</v>
      </c>
      <c r="K136" s="135"/>
      <c r="L136" s="28"/>
      <c r="M136" s="136" t="s">
        <v>1</v>
      </c>
      <c r="N136" s="137" t="s">
        <v>39</v>
      </c>
      <c r="O136" s="138">
        <v>7.3710000000000004</v>
      </c>
      <c r="P136" s="138">
        <f>O136*H136</f>
        <v>14.742000000000001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168</v>
      </c>
      <c r="AT136" s="140" t="s">
        <v>164</v>
      </c>
      <c r="AU136" s="140" t="s">
        <v>84</v>
      </c>
      <c r="AY136" s="16" t="s">
        <v>162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82</v>
      </c>
      <c r="BK136" s="141">
        <f>ROUND(I136*H136,2)</f>
        <v>0</v>
      </c>
      <c r="BL136" s="16" t="s">
        <v>168</v>
      </c>
      <c r="BM136" s="140" t="s">
        <v>186</v>
      </c>
    </row>
    <row r="137" spans="2:65" s="12" customFormat="1">
      <c r="B137" s="142"/>
      <c r="D137" s="143" t="s">
        <v>170</v>
      </c>
      <c r="E137" s="144" t="s">
        <v>1</v>
      </c>
      <c r="F137" s="145" t="s">
        <v>84</v>
      </c>
      <c r="H137" s="146">
        <v>2</v>
      </c>
      <c r="L137" s="142"/>
      <c r="M137" s="147"/>
      <c r="T137" s="148"/>
      <c r="AT137" s="144" t="s">
        <v>170</v>
      </c>
      <c r="AU137" s="144" t="s">
        <v>84</v>
      </c>
      <c r="AV137" s="12" t="s">
        <v>84</v>
      </c>
      <c r="AW137" s="12" t="s">
        <v>30</v>
      </c>
      <c r="AX137" s="12" t="s">
        <v>82</v>
      </c>
      <c r="AY137" s="144" t="s">
        <v>162</v>
      </c>
    </row>
    <row r="138" spans="2:65" s="1" customFormat="1" ht="33" customHeight="1">
      <c r="B138" s="128"/>
      <c r="C138" s="129" t="s">
        <v>187</v>
      </c>
      <c r="D138" s="129" t="s">
        <v>164</v>
      </c>
      <c r="E138" s="130" t="s">
        <v>188</v>
      </c>
      <c r="F138" s="131" t="s">
        <v>189</v>
      </c>
      <c r="G138" s="132" t="s">
        <v>178</v>
      </c>
      <c r="H138" s="133">
        <v>2</v>
      </c>
      <c r="I138" s="134"/>
      <c r="J138" s="134">
        <f>ROUND(I138*H138,2)</f>
        <v>0</v>
      </c>
      <c r="K138" s="135"/>
      <c r="L138" s="28"/>
      <c r="M138" s="136" t="s">
        <v>1</v>
      </c>
      <c r="N138" s="137" t="s">
        <v>39</v>
      </c>
      <c r="O138" s="138">
        <v>11.239000000000001</v>
      </c>
      <c r="P138" s="138">
        <f>O138*H138</f>
        <v>22.478000000000002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168</v>
      </c>
      <c r="AT138" s="140" t="s">
        <v>164</v>
      </c>
      <c r="AU138" s="140" t="s">
        <v>84</v>
      </c>
      <c r="AY138" s="16" t="s">
        <v>162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82</v>
      </c>
      <c r="BK138" s="141">
        <f>ROUND(I138*H138,2)</f>
        <v>0</v>
      </c>
      <c r="BL138" s="16" t="s">
        <v>168</v>
      </c>
      <c r="BM138" s="140" t="s">
        <v>190</v>
      </c>
    </row>
    <row r="139" spans="2:65" s="12" customFormat="1">
      <c r="B139" s="142"/>
      <c r="D139" s="143" t="s">
        <v>170</v>
      </c>
      <c r="E139" s="144" t="s">
        <v>1</v>
      </c>
      <c r="F139" s="145" t="s">
        <v>84</v>
      </c>
      <c r="H139" s="146">
        <v>2</v>
      </c>
      <c r="L139" s="142"/>
      <c r="M139" s="147"/>
      <c r="T139" s="148"/>
      <c r="AT139" s="144" t="s">
        <v>170</v>
      </c>
      <c r="AU139" s="144" t="s">
        <v>84</v>
      </c>
      <c r="AV139" s="12" t="s">
        <v>84</v>
      </c>
      <c r="AW139" s="12" t="s">
        <v>30</v>
      </c>
      <c r="AX139" s="12" t="s">
        <v>82</v>
      </c>
      <c r="AY139" s="144" t="s">
        <v>162</v>
      </c>
    </row>
    <row r="140" spans="2:65" s="1" customFormat="1" ht="33" customHeight="1">
      <c r="B140" s="128"/>
      <c r="C140" s="129" t="s">
        <v>191</v>
      </c>
      <c r="D140" s="129" t="s">
        <v>164</v>
      </c>
      <c r="E140" s="130" t="s">
        <v>192</v>
      </c>
      <c r="F140" s="131" t="s">
        <v>193</v>
      </c>
      <c r="G140" s="132" t="s">
        <v>178</v>
      </c>
      <c r="H140" s="133">
        <v>1</v>
      </c>
      <c r="I140" s="134"/>
      <c r="J140" s="134">
        <f>ROUND(I140*H140,2)</f>
        <v>0</v>
      </c>
      <c r="K140" s="135"/>
      <c r="L140" s="28"/>
      <c r="M140" s="136" t="s">
        <v>1</v>
      </c>
      <c r="N140" s="137" t="s">
        <v>39</v>
      </c>
      <c r="O140" s="138">
        <v>13.259</v>
      </c>
      <c r="P140" s="138">
        <f>O140*H140</f>
        <v>13.259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168</v>
      </c>
      <c r="AT140" s="140" t="s">
        <v>164</v>
      </c>
      <c r="AU140" s="140" t="s">
        <v>84</v>
      </c>
      <c r="AY140" s="16" t="s">
        <v>162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82</v>
      </c>
      <c r="BK140" s="141">
        <f>ROUND(I140*H140,2)</f>
        <v>0</v>
      </c>
      <c r="BL140" s="16" t="s">
        <v>168</v>
      </c>
      <c r="BM140" s="140" t="s">
        <v>194</v>
      </c>
    </row>
    <row r="141" spans="2:65" s="12" customFormat="1">
      <c r="B141" s="142"/>
      <c r="D141" s="143" t="s">
        <v>170</v>
      </c>
      <c r="E141" s="144" t="s">
        <v>1</v>
      </c>
      <c r="F141" s="145" t="s">
        <v>82</v>
      </c>
      <c r="H141" s="146">
        <v>1</v>
      </c>
      <c r="L141" s="142"/>
      <c r="M141" s="147"/>
      <c r="T141" s="148"/>
      <c r="AT141" s="144" t="s">
        <v>170</v>
      </c>
      <c r="AU141" s="144" t="s">
        <v>84</v>
      </c>
      <c r="AV141" s="12" t="s">
        <v>84</v>
      </c>
      <c r="AW141" s="12" t="s">
        <v>30</v>
      </c>
      <c r="AX141" s="12" t="s">
        <v>82</v>
      </c>
      <c r="AY141" s="144" t="s">
        <v>162</v>
      </c>
    </row>
    <row r="142" spans="2:65" s="1" customFormat="1" ht="33" customHeight="1">
      <c r="B142" s="128"/>
      <c r="C142" s="129" t="s">
        <v>195</v>
      </c>
      <c r="D142" s="129" t="s">
        <v>164</v>
      </c>
      <c r="E142" s="130" t="s">
        <v>196</v>
      </c>
      <c r="F142" s="131" t="s">
        <v>197</v>
      </c>
      <c r="G142" s="132" t="s">
        <v>178</v>
      </c>
      <c r="H142" s="133">
        <v>4</v>
      </c>
      <c r="I142" s="134"/>
      <c r="J142" s="134">
        <f>ROUND(I142*H142,2)</f>
        <v>0</v>
      </c>
      <c r="K142" s="135"/>
      <c r="L142" s="28"/>
      <c r="M142" s="136" t="s">
        <v>1</v>
      </c>
      <c r="N142" s="137" t="s">
        <v>39</v>
      </c>
      <c r="O142" s="138">
        <v>18.260000000000002</v>
      </c>
      <c r="P142" s="138">
        <f>O142*H142</f>
        <v>73.040000000000006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168</v>
      </c>
      <c r="AT142" s="140" t="s">
        <v>164</v>
      </c>
      <c r="AU142" s="140" t="s">
        <v>84</v>
      </c>
      <c r="AY142" s="16" t="s">
        <v>162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82</v>
      </c>
      <c r="BK142" s="141">
        <f>ROUND(I142*H142,2)</f>
        <v>0</v>
      </c>
      <c r="BL142" s="16" t="s">
        <v>168</v>
      </c>
      <c r="BM142" s="140" t="s">
        <v>198</v>
      </c>
    </row>
    <row r="143" spans="2:65" s="12" customFormat="1">
      <c r="B143" s="142"/>
      <c r="D143" s="143" t="s">
        <v>170</v>
      </c>
      <c r="E143" s="144" t="s">
        <v>1</v>
      </c>
      <c r="F143" s="145" t="s">
        <v>168</v>
      </c>
      <c r="H143" s="146">
        <v>4</v>
      </c>
      <c r="L143" s="142"/>
      <c r="M143" s="147"/>
      <c r="T143" s="148"/>
      <c r="AT143" s="144" t="s">
        <v>170</v>
      </c>
      <c r="AU143" s="144" t="s">
        <v>84</v>
      </c>
      <c r="AV143" s="12" t="s">
        <v>84</v>
      </c>
      <c r="AW143" s="12" t="s">
        <v>30</v>
      </c>
      <c r="AX143" s="12" t="s">
        <v>82</v>
      </c>
      <c r="AY143" s="144" t="s">
        <v>162</v>
      </c>
    </row>
    <row r="144" spans="2:65" s="1" customFormat="1" ht="33" customHeight="1">
      <c r="B144" s="128"/>
      <c r="C144" s="129" t="s">
        <v>199</v>
      </c>
      <c r="D144" s="129" t="s">
        <v>164</v>
      </c>
      <c r="E144" s="130" t="s">
        <v>200</v>
      </c>
      <c r="F144" s="131" t="s">
        <v>201</v>
      </c>
      <c r="G144" s="132" t="s">
        <v>178</v>
      </c>
      <c r="H144" s="133">
        <v>4</v>
      </c>
      <c r="I144" s="134"/>
      <c r="J144" s="134">
        <f>ROUND(I144*H144,2)</f>
        <v>0</v>
      </c>
      <c r="K144" s="135"/>
      <c r="L144" s="28"/>
      <c r="M144" s="136" t="s">
        <v>1</v>
      </c>
      <c r="N144" s="137" t="s">
        <v>39</v>
      </c>
      <c r="O144" s="138">
        <v>24.54</v>
      </c>
      <c r="P144" s="138">
        <f>O144*H144</f>
        <v>98.16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168</v>
      </c>
      <c r="AT144" s="140" t="s">
        <v>164</v>
      </c>
      <c r="AU144" s="140" t="s">
        <v>84</v>
      </c>
      <c r="AY144" s="16" t="s">
        <v>162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82</v>
      </c>
      <c r="BK144" s="141">
        <f>ROUND(I144*H144,2)</f>
        <v>0</v>
      </c>
      <c r="BL144" s="16" t="s">
        <v>168</v>
      </c>
      <c r="BM144" s="140" t="s">
        <v>202</v>
      </c>
    </row>
    <row r="145" spans="2:65" s="12" customFormat="1">
      <c r="B145" s="142"/>
      <c r="D145" s="143" t="s">
        <v>170</v>
      </c>
      <c r="E145" s="144" t="s">
        <v>1</v>
      </c>
      <c r="F145" s="145" t="s">
        <v>168</v>
      </c>
      <c r="H145" s="146">
        <v>4</v>
      </c>
      <c r="L145" s="142"/>
      <c r="M145" s="147"/>
      <c r="T145" s="148"/>
      <c r="AT145" s="144" t="s">
        <v>170</v>
      </c>
      <c r="AU145" s="144" t="s">
        <v>84</v>
      </c>
      <c r="AV145" s="12" t="s">
        <v>84</v>
      </c>
      <c r="AW145" s="12" t="s">
        <v>30</v>
      </c>
      <c r="AX145" s="12" t="s">
        <v>82</v>
      </c>
      <c r="AY145" s="144" t="s">
        <v>162</v>
      </c>
    </row>
    <row r="146" spans="2:65" s="1" customFormat="1" ht="33" customHeight="1">
      <c r="B146" s="128"/>
      <c r="C146" s="129" t="s">
        <v>203</v>
      </c>
      <c r="D146" s="129" t="s">
        <v>164</v>
      </c>
      <c r="E146" s="130" t="s">
        <v>204</v>
      </c>
      <c r="F146" s="131" t="s">
        <v>205</v>
      </c>
      <c r="G146" s="132" t="s">
        <v>178</v>
      </c>
      <c r="H146" s="133">
        <v>3</v>
      </c>
      <c r="I146" s="134"/>
      <c r="J146" s="134">
        <f>ROUND(I146*H146,2)</f>
        <v>0</v>
      </c>
      <c r="K146" s="135"/>
      <c r="L146" s="28"/>
      <c r="M146" s="136" t="s">
        <v>1</v>
      </c>
      <c r="N146" s="137" t="s">
        <v>39</v>
      </c>
      <c r="O146" s="138">
        <v>32.5</v>
      </c>
      <c r="P146" s="138">
        <f>O146*H146</f>
        <v>97.5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168</v>
      </c>
      <c r="AT146" s="140" t="s">
        <v>164</v>
      </c>
      <c r="AU146" s="140" t="s">
        <v>84</v>
      </c>
      <c r="AY146" s="16" t="s">
        <v>162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82</v>
      </c>
      <c r="BK146" s="141">
        <f>ROUND(I146*H146,2)</f>
        <v>0</v>
      </c>
      <c r="BL146" s="16" t="s">
        <v>168</v>
      </c>
      <c r="BM146" s="140" t="s">
        <v>206</v>
      </c>
    </row>
    <row r="147" spans="2:65" s="12" customFormat="1">
      <c r="B147" s="142"/>
      <c r="D147" s="143" t="s">
        <v>170</v>
      </c>
      <c r="E147" s="144" t="s">
        <v>1</v>
      </c>
      <c r="F147" s="145" t="s">
        <v>175</v>
      </c>
      <c r="H147" s="146">
        <v>3</v>
      </c>
      <c r="L147" s="142"/>
      <c r="M147" s="147"/>
      <c r="T147" s="148"/>
      <c r="AT147" s="144" t="s">
        <v>170</v>
      </c>
      <c r="AU147" s="144" t="s">
        <v>84</v>
      </c>
      <c r="AV147" s="12" t="s">
        <v>84</v>
      </c>
      <c r="AW147" s="12" t="s">
        <v>30</v>
      </c>
      <c r="AX147" s="12" t="s">
        <v>82</v>
      </c>
      <c r="AY147" s="144" t="s">
        <v>162</v>
      </c>
    </row>
    <row r="148" spans="2:65" s="1" customFormat="1" ht="33" customHeight="1">
      <c r="B148" s="128"/>
      <c r="C148" s="129" t="s">
        <v>207</v>
      </c>
      <c r="D148" s="129" t="s">
        <v>164</v>
      </c>
      <c r="E148" s="130" t="s">
        <v>208</v>
      </c>
      <c r="F148" s="131" t="s">
        <v>209</v>
      </c>
      <c r="G148" s="132" t="s">
        <v>178</v>
      </c>
      <c r="H148" s="133">
        <v>2</v>
      </c>
      <c r="I148" s="134"/>
      <c r="J148" s="134">
        <f>ROUND(I148*H148,2)</f>
        <v>0</v>
      </c>
      <c r="K148" s="135"/>
      <c r="L148" s="28"/>
      <c r="M148" s="136" t="s">
        <v>1</v>
      </c>
      <c r="N148" s="137" t="s">
        <v>39</v>
      </c>
      <c r="O148" s="138">
        <v>41.265000000000001</v>
      </c>
      <c r="P148" s="138">
        <f>O148*H148</f>
        <v>82.53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168</v>
      </c>
      <c r="AT148" s="140" t="s">
        <v>164</v>
      </c>
      <c r="AU148" s="140" t="s">
        <v>84</v>
      </c>
      <c r="AY148" s="16" t="s">
        <v>162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82</v>
      </c>
      <c r="BK148" s="141">
        <f>ROUND(I148*H148,2)</f>
        <v>0</v>
      </c>
      <c r="BL148" s="16" t="s">
        <v>168</v>
      </c>
      <c r="BM148" s="140" t="s">
        <v>210</v>
      </c>
    </row>
    <row r="149" spans="2:65" s="12" customFormat="1">
      <c r="B149" s="142"/>
      <c r="D149" s="143" t="s">
        <v>170</v>
      </c>
      <c r="E149" s="144" t="s">
        <v>1</v>
      </c>
      <c r="F149" s="145" t="s">
        <v>84</v>
      </c>
      <c r="H149" s="146">
        <v>2</v>
      </c>
      <c r="L149" s="142"/>
      <c r="M149" s="147"/>
      <c r="T149" s="148"/>
      <c r="AT149" s="144" t="s">
        <v>170</v>
      </c>
      <c r="AU149" s="144" t="s">
        <v>84</v>
      </c>
      <c r="AV149" s="12" t="s">
        <v>84</v>
      </c>
      <c r="AW149" s="12" t="s">
        <v>30</v>
      </c>
      <c r="AX149" s="12" t="s">
        <v>82</v>
      </c>
      <c r="AY149" s="144" t="s">
        <v>162</v>
      </c>
    </row>
    <row r="150" spans="2:65" s="1" customFormat="1" ht="33" customHeight="1">
      <c r="B150" s="128"/>
      <c r="C150" s="129" t="s">
        <v>8</v>
      </c>
      <c r="D150" s="129" t="s">
        <v>164</v>
      </c>
      <c r="E150" s="130" t="s">
        <v>211</v>
      </c>
      <c r="F150" s="131" t="s">
        <v>212</v>
      </c>
      <c r="G150" s="132" t="s">
        <v>178</v>
      </c>
      <c r="H150" s="133">
        <v>1</v>
      </c>
      <c r="I150" s="134"/>
      <c r="J150" s="134">
        <f>ROUND(I150*H150,2)</f>
        <v>0</v>
      </c>
      <c r="K150" s="135"/>
      <c r="L150" s="28"/>
      <c r="M150" s="136" t="s">
        <v>1</v>
      </c>
      <c r="N150" s="137" t="s">
        <v>39</v>
      </c>
      <c r="O150" s="138">
        <v>42.704999999999998</v>
      </c>
      <c r="P150" s="138">
        <f>O150*H150</f>
        <v>42.704999999999998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168</v>
      </c>
      <c r="AT150" s="140" t="s">
        <v>164</v>
      </c>
      <c r="AU150" s="140" t="s">
        <v>84</v>
      </c>
      <c r="AY150" s="16" t="s">
        <v>162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82</v>
      </c>
      <c r="BK150" s="141">
        <f>ROUND(I150*H150,2)</f>
        <v>0</v>
      </c>
      <c r="BL150" s="16" t="s">
        <v>168</v>
      </c>
      <c r="BM150" s="140" t="s">
        <v>213</v>
      </c>
    </row>
    <row r="151" spans="2:65" s="12" customFormat="1">
      <c r="B151" s="142"/>
      <c r="D151" s="143" t="s">
        <v>170</v>
      </c>
      <c r="E151" s="144" t="s">
        <v>1</v>
      </c>
      <c r="F151" s="145" t="s">
        <v>82</v>
      </c>
      <c r="H151" s="146">
        <v>1</v>
      </c>
      <c r="L151" s="142"/>
      <c r="M151" s="147"/>
      <c r="T151" s="148"/>
      <c r="AT151" s="144" t="s">
        <v>170</v>
      </c>
      <c r="AU151" s="144" t="s">
        <v>84</v>
      </c>
      <c r="AV151" s="12" t="s">
        <v>84</v>
      </c>
      <c r="AW151" s="12" t="s">
        <v>30</v>
      </c>
      <c r="AX151" s="12" t="s">
        <v>82</v>
      </c>
      <c r="AY151" s="144" t="s">
        <v>162</v>
      </c>
    </row>
    <row r="152" spans="2:65" s="1" customFormat="1" ht="33" customHeight="1">
      <c r="B152" s="128"/>
      <c r="C152" s="129" t="s">
        <v>214</v>
      </c>
      <c r="D152" s="129" t="s">
        <v>164</v>
      </c>
      <c r="E152" s="130" t="s">
        <v>215</v>
      </c>
      <c r="F152" s="131" t="s">
        <v>216</v>
      </c>
      <c r="G152" s="132" t="s">
        <v>178</v>
      </c>
      <c r="H152" s="133">
        <v>1</v>
      </c>
      <c r="I152" s="134"/>
      <c r="J152" s="134">
        <f>ROUND(I152*H152,2)</f>
        <v>0</v>
      </c>
      <c r="K152" s="135"/>
      <c r="L152" s="28"/>
      <c r="M152" s="136" t="s">
        <v>1</v>
      </c>
      <c r="N152" s="137" t="s">
        <v>39</v>
      </c>
      <c r="O152" s="138">
        <v>43.162999999999997</v>
      </c>
      <c r="P152" s="138">
        <f>O152*H152</f>
        <v>43.162999999999997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168</v>
      </c>
      <c r="AT152" s="140" t="s">
        <v>164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217</v>
      </c>
    </row>
    <row r="153" spans="2:65" s="12" customFormat="1">
      <c r="B153" s="142"/>
      <c r="D153" s="143" t="s">
        <v>170</v>
      </c>
      <c r="E153" s="144" t="s">
        <v>1</v>
      </c>
      <c r="F153" s="145" t="s">
        <v>82</v>
      </c>
      <c r="H153" s="146">
        <v>1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30</v>
      </c>
      <c r="AX153" s="12" t="s">
        <v>82</v>
      </c>
      <c r="AY153" s="144" t="s">
        <v>162</v>
      </c>
    </row>
    <row r="154" spans="2:65" s="1" customFormat="1" ht="24.15" customHeight="1">
      <c r="B154" s="128"/>
      <c r="C154" s="129" t="s">
        <v>218</v>
      </c>
      <c r="D154" s="129" t="s">
        <v>164</v>
      </c>
      <c r="E154" s="130" t="s">
        <v>219</v>
      </c>
      <c r="F154" s="131" t="s">
        <v>220</v>
      </c>
      <c r="G154" s="132" t="s">
        <v>167</v>
      </c>
      <c r="H154" s="133">
        <v>3.9</v>
      </c>
      <c r="I154" s="134"/>
      <c r="J154" s="134">
        <f>ROUND(I154*H154,2)</f>
        <v>0</v>
      </c>
      <c r="K154" s="135"/>
      <c r="L154" s="28"/>
      <c r="M154" s="136" t="s">
        <v>1</v>
      </c>
      <c r="N154" s="137" t="s">
        <v>39</v>
      </c>
      <c r="O154" s="138">
        <v>0.20799999999999999</v>
      </c>
      <c r="P154" s="138">
        <f>O154*H154</f>
        <v>0.81119999999999992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168</v>
      </c>
      <c r="AT154" s="140" t="s">
        <v>164</v>
      </c>
      <c r="AU154" s="140" t="s">
        <v>84</v>
      </c>
      <c r="AY154" s="16" t="s">
        <v>162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82</v>
      </c>
      <c r="BK154" s="141">
        <f>ROUND(I154*H154,2)</f>
        <v>0</v>
      </c>
      <c r="BL154" s="16" t="s">
        <v>168</v>
      </c>
      <c r="BM154" s="140" t="s">
        <v>221</v>
      </c>
    </row>
    <row r="155" spans="2:65" s="12" customFormat="1">
      <c r="B155" s="142"/>
      <c r="D155" s="143" t="s">
        <v>170</v>
      </c>
      <c r="E155" s="144" t="s">
        <v>1</v>
      </c>
      <c r="F155" s="145" t="s">
        <v>222</v>
      </c>
      <c r="H155" s="146">
        <v>3.9</v>
      </c>
      <c r="L155" s="142"/>
      <c r="M155" s="147"/>
      <c r="T155" s="148"/>
      <c r="AT155" s="144" t="s">
        <v>170</v>
      </c>
      <c r="AU155" s="144" t="s">
        <v>84</v>
      </c>
      <c r="AV155" s="12" t="s">
        <v>84</v>
      </c>
      <c r="AW155" s="12" t="s">
        <v>30</v>
      </c>
      <c r="AX155" s="12" t="s">
        <v>82</v>
      </c>
      <c r="AY155" s="144" t="s">
        <v>162</v>
      </c>
    </row>
    <row r="156" spans="2:65" s="1" customFormat="1" ht="24.15" customHeight="1">
      <c r="B156" s="128"/>
      <c r="C156" s="129" t="s">
        <v>223</v>
      </c>
      <c r="D156" s="129" t="s">
        <v>164</v>
      </c>
      <c r="E156" s="130" t="s">
        <v>224</v>
      </c>
      <c r="F156" s="131" t="s">
        <v>225</v>
      </c>
      <c r="G156" s="132" t="s">
        <v>167</v>
      </c>
      <c r="H156" s="133">
        <v>428.2</v>
      </c>
      <c r="I156" s="134"/>
      <c r="J156" s="134">
        <f>ROUND(I156*H156,2)</f>
        <v>0</v>
      </c>
      <c r="K156" s="135"/>
      <c r="L156" s="28"/>
      <c r="M156" s="136" t="s">
        <v>1</v>
      </c>
      <c r="N156" s="137" t="s">
        <v>39</v>
      </c>
      <c r="O156" s="138">
        <v>0.13200000000000001</v>
      </c>
      <c r="P156" s="138">
        <f>O156*H156</f>
        <v>56.522400000000005</v>
      </c>
      <c r="Q156" s="138">
        <v>0</v>
      </c>
      <c r="R156" s="138">
        <f>Q156*H156</f>
        <v>0</v>
      </c>
      <c r="S156" s="138">
        <v>0.316</v>
      </c>
      <c r="T156" s="139">
        <f>S156*H156</f>
        <v>135.31119999999999</v>
      </c>
      <c r="AR156" s="140" t="s">
        <v>168</v>
      </c>
      <c r="AT156" s="140" t="s">
        <v>164</v>
      </c>
      <c r="AU156" s="140" t="s">
        <v>84</v>
      </c>
      <c r="AY156" s="16" t="s">
        <v>162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82</v>
      </c>
      <c r="BK156" s="141">
        <f>ROUND(I156*H156,2)</f>
        <v>0</v>
      </c>
      <c r="BL156" s="16" t="s">
        <v>168</v>
      </c>
      <c r="BM156" s="140" t="s">
        <v>226</v>
      </c>
    </row>
    <row r="157" spans="2:65" s="12" customFormat="1">
      <c r="B157" s="142"/>
      <c r="D157" s="143" t="s">
        <v>170</v>
      </c>
      <c r="E157" s="144" t="s">
        <v>1</v>
      </c>
      <c r="F157" s="145" t="s">
        <v>227</v>
      </c>
      <c r="H157" s="146">
        <v>428.2</v>
      </c>
      <c r="L157" s="142"/>
      <c r="M157" s="147"/>
      <c r="T157" s="148"/>
      <c r="AT157" s="144" t="s">
        <v>170</v>
      </c>
      <c r="AU157" s="144" t="s">
        <v>84</v>
      </c>
      <c r="AV157" s="12" t="s">
        <v>84</v>
      </c>
      <c r="AW157" s="12" t="s">
        <v>30</v>
      </c>
      <c r="AX157" s="12" t="s">
        <v>82</v>
      </c>
      <c r="AY157" s="144" t="s">
        <v>162</v>
      </c>
    </row>
    <row r="158" spans="2:65" s="1" customFormat="1" ht="33" customHeight="1">
      <c r="B158" s="128"/>
      <c r="C158" s="129" t="s">
        <v>228</v>
      </c>
      <c r="D158" s="129" t="s">
        <v>164</v>
      </c>
      <c r="E158" s="130" t="s">
        <v>229</v>
      </c>
      <c r="F158" s="131" t="s">
        <v>230</v>
      </c>
      <c r="G158" s="132" t="s">
        <v>167</v>
      </c>
      <c r="H158" s="133">
        <v>3.15</v>
      </c>
      <c r="I158" s="134"/>
      <c r="J158" s="134">
        <f>ROUND(I158*H158,2)</f>
        <v>0</v>
      </c>
      <c r="K158" s="135"/>
      <c r="L158" s="28"/>
      <c r="M158" s="136" t="s">
        <v>1</v>
      </c>
      <c r="N158" s="137" t="s">
        <v>39</v>
      </c>
      <c r="O158" s="138">
        <v>0.374</v>
      </c>
      <c r="P158" s="138">
        <f>O158*H158</f>
        <v>1.1780999999999999</v>
      </c>
      <c r="Q158" s="138">
        <v>0</v>
      </c>
      <c r="R158" s="138">
        <f>Q158*H158</f>
        <v>0</v>
      </c>
      <c r="S158" s="138">
        <v>0.33</v>
      </c>
      <c r="T158" s="139">
        <f>S158*H158</f>
        <v>1.0395000000000001</v>
      </c>
      <c r="AR158" s="140" t="s">
        <v>168</v>
      </c>
      <c r="AT158" s="140" t="s">
        <v>164</v>
      </c>
      <c r="AU158" s="140" t="s">
        <v>84</v>
      </c>
      <c r="AY158" s="16" t="s">
        <v>162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82</v>
      </c>
      <c r="BK158" s="141">
        <f>ROUND(I158*H158,2)</f>
        <v>0</v>
      </c>
      <c r="BL158" s="16" t="s">
        <v>168</v>
      </c>
      <c r="BM158" s="140" t="s">
        <v>231</v>
      </c>
    </row>
    <row r="159" spans="2:65" s="12" customFormat="1">
      <c r="B159" s="142"/>
      <c r="D159" s="143" t="s">
        <v>170</v>
      </c>
      <c r="E159" s="144" t="s">
        <v>1</v>
      </c>
      <c r="F159" s="145" t="s">
        <v>232</v>
      </c>
      <c r="H159" s="146">
        <v>3.15</v>
      </c>
      <c r="L159" s="142"/>
      <c r="M159" s="147"/>
      <c r="T159" s="148"/>
      <c r="AT159" s="144" t="s">
        <v>170</v>
      </c>
      <c r="AU159" s="144" t="s">
        <v>84</v>
      </c>
      <c r="AV159" s="12" t="s">
        <v>84</v>
      </c>
      <c r="AW159" s="12" t="s">
        <v>30</v>
      </c>
      <c r="AX159" s="12" t="s">
        <v>82</v>
      </c>
      <c r="AY159" s="144" t="s">
        <v>162</v>
      </c>
    </row>
    <row r="160" spans="2:65" s="1" customFormat="1" ht="16.5" customHeight="1">
      <c r="B160" s="128"/>
      <c r="C160" s="129" t="s">
        <v>233</v>
      </c>
      <c r="D160" s="129" t="s">
        <v>164</v>
      </c>
      <c r="E160" s="130" t="s">
        <v>234</v>
      </c>
      <c r="F160" s="131" t="s">
        <v>235</v>
      </c>
      <c r="G160" s="132" t="s">
        <v>236</v>
      </c>
      <c r="H160" s="133">
        <v>838</v>
      </c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0.13300000000000001</v>
      </c>
      <c r="P160" s="138">
        <f>O160*H160</f>
        <v>111.45400000000001</v>
      </c>
      <c r="Q160" s="138">
        <v>0</v>
      </c>
      <c r="R160" s="138">
        <f>Q160*H160</f>
        <v>0</v>
      </c>
      <c r="S160" s="138">
        <v>0.20499999999999999</v>
      </c>
      <c r="T160" s="139">
        <f>S160*H160</f>
        <v>171.79</v>
      </c>
      <c r="AR160" s="140" t="s">
        <v>168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168</v>
      </c>
      <c r="BM160" s="140" t="s">
        <v>237</v>
      </c>
    </row>
    <row r="161" spans="2:65" s="12" customFormat="1">
      <c r="B161" s="142"/>
      <c r="D161" s="143" t="s">
        <v>170</v>
      </c>
      <c r="E161" s="144" t="s">
        <v>1</v>
      </c>
      <c r="F161" s="145" t="s">
        <v>238</v>
      </c>
      <c r="H161" s="146">
        <v>838</v>
      </c>
      <c r="L161" s="142"/>
      <c r="M161" s="147"/>
      <c r="T161" s="148"/>
      <c r="AT161" s="144" t="s">
        <v>170</v>
      </c>
      <c r="AU161" s="144" t="s">
        <v>84</v>
      </c>
      <c r="AV161" s="12" t="s">
        <v>84</v>
      </c>
      <c r="AW161" s="12" t="s">
        <v>30</v>
      </c>
      <c r="AX161" s="12" t="s">
        <v>82</v>
      </c>
      <c r="AY161" s="144" t="s">
        <v>162</v>
      </c>
    </row>
    <row r="162" spans="2:65" s="1" customFormat="1" ht="16.5" customHeight="1">
      <c r="B162" s="128"/>
      <c r="C162" s="129" t="s">
        <v>239</v>
      </c>
      <c r="D162" s="129" t="s">
        <v>164</v>
      </c>
      <c r="E162" s="130" t="s">
        <v>240</v>
      </c>
      <c r="F162" s="131" t="s">
        <v>241</v>
      </c>
      <c r="G162" s="132" t="s">
        <v>236</v>
      </c>
      <c r="H162" s="133">
        <v>6.1859999999999999</v>
      </c>
      <c r="I162" s="134"/>
      <c r="J162" s="134">
        <f>ROUND(I162*H162,2)</f>
        <v>0</v>
      </c>
      <c r="K162" s="135"/>
      <c r="L162" s="28"/>
      <c r="M162" s="136" t="s">
        <v>1</v>
      </c>
      <c r="N162" s="137" t="s">
        <v>39</v>
      </c>
      <c r="O162" s="138">
        <v>0.315</v>
      </c>
      <c r="P162" s="138">
        <f>O162*H162</f>
        <v>1.94859</v>
      </c>
      <c r="Q162" s="138">
        <v>0</v>
      </c>
      <c r="R162" s="138">
        <f>Q162*H162</f>
        <v>0</v>
      </c>
      <c r="S162" s="138">
        <v>0.01</v>
      </c>
      <c r="T162" s="139">
        <f>S162*H162</f>
        <v>6.1859999999999998E-2</v>
      </c>
      <c r="AR162" s="140" t="s">
        <v>168</v>
      </c>
      <c r="AT162" s="140" t="s">
        <v>164</v>
      </c>
      <c r="AU162" s="140" t="s">
        <v>84</v>
      </c>
      <c r="AY162" s="16" t="s">
        <v>162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82</v>
      </c>
      <c r="BK162" s="141">
        <f>ROUND(I162*H162,2)</f>
        <v>0</v>
      </c>
      <c r="BL162" s="16" t="s">
        <v>168</v>
      </c>
      <c r="BM162" s="140" t="s">
        <v>242</v>
      </c>
    </row>
    <row r="163" spans="2:65" s="12" customFormat="1">
      <c r="B163" s="142"/>
      <c r="D163" s="143" t="s">
        <v>170</v>
      </c>
      <c r="E163" s="144" t="s">
        <v>1</v>
      </c>
      <c r="F163" s="145" t="s">
        <v>243</v>
      </c>
      <c r="H163" s="146">
        <v>6.1859999999999999</v>
      </c>
      <c r="L163" s="142"/>
      <c r="M163" s="147"/>
      <c r="T163" s="148"/>
      <c r="AT163" s="144" t="s">
        <v>170</v>
      </c>
      <c r="AU163" s="144" t="s">
        <v>84</v>
      </c>
      <c r="AV163" s="12" t="s">
        <v>84</v>
      </c>
      <c r="AW163" s="12" t="s">
        <v>30</v>
      </c>
      <c r="AX163" s="12" t="s">
        <v>82</v>
      </c>
      <c r="AY163" s="144" t="s">
        <v>162</v>
      </c>
    </row>
    <row r="164" spans="2:65" s="1" customFormat="1" ht="33" customHeight="1">
      <c r="B164" s="128"/>
      <c r="C164" s="129" t="s">
        <v>244</v>
      </c>
      <c r="D164" s="129" t="s">
        <v>164</v>
      </c>
      <c r="E164" s="130" t="s">
        <v>245</v>
      </c>
      <c r="F164" s="131" t="s">
        <v>246</v>
      </c>
      <c r="G164" s="132" t="s">
        <v>247</v>
      </c>
      <c r="H164" s="133">
        <v>246.22499999999999</v>
      </c>
      <c r="I164" s="134"/>
      <c r="J164" s="134">
        <f>ROUND(I164*H164,2)</f>
        <v>0</v>
      </c>
      <c r="K164" s="135"/>
      <c r="L164" s="28"/>
      <c r="M164" s="136" t="s">
        <v>1</v>
      </c>
      <c r="N164" s="137" t="s">
        <v>39</v>
      </c>
      <c r="O164" s="138">
        <v>0.14000000000000001</v>
      </c>
      <c r="P164" s="138">
        <f>O164*H164</f>
        <v>34.471500000000006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168</v>
      </c>
      <c r="AT164" s="140" t="s">
        <v>164</v>
      </c>
      <c r="AU164" s="140" t="s">
        <v>84</v>
      </c>
      <c r="AY164" s="16" t="s">
        <v>162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82</v>
      </c>
      <c r="BK164" s="141">
        <f>ROUND(I164*H164,2)</f>
        <v>0</v>
      </c>
      <c r="BL164" s="16" t="s">
        <v>168</v>
      </c>
      <c r="BM164" s="140" t="s">
        <v>248</v>
      </c>
    </row>
    <row r="165" spans="2:65" s="13" customFormat="1">
      <c r="B165" s="149"/>
      <c r="D165" s="143" t="s">
        <v>170</v>
      </c>
      <c r="E165" s="150" t="s">
        <v>1</v>
      </c>
      <c r="F165" s="151" t="s">
        <v>249</v>
      </c>
      <c r="H165" s="150" t="s">
        <v>1</v>
      </c>
      <c r="L165" s="149"/>
      <c r="M165" s="152"/>
      <c r="T165" s="153"/>
      <c r="AT165" s="150" t="s">
        <v>170</v>
      </c>
      <c r="AU165" s="150" t="s">
        <v>84</v>
      </c>
      <c r="AV165" s="13" t="s">
        <v>82</v>
      </c>
      <c r="AW165" s="13" t="s">
        <v>30</v>
      </c>
      <c r="AX165" s="13" t="s">
        <v>74</v>
      </c>
      <c r="AY165" s="150" t="s">
        <v>162</v>
      </c>
    </row>
    <row r="166" spans="2:65" s="12" customFormat="1">
      <c r="B166" s="142"/>
      <c r="D166" s="143" t="s">
        <v>170</v>
      </c>
      <c r="E166" s="144" t="s">
        <v>1</v>
      </c>
      <c r="F166" s="145" t="s">
        <v>250</v>
      </c>
      <c r="H166" s="146">
        <v>242.25</v>
      </c>
      <c r="L166" s="142"/>
      <c r="M166" s="147"/>
      <c r="T166" s="148"/>
      <c r="AT166" s="144" t="s">
        <v>170</v>
      </c>
      <c r="AU166" s="144" t="s">
        <v>84</v>
      </c>
      <c r="AV166" s="12" t="s">
        <v>84</v>
      </c>
      <c r="AW166" s="12" t="s">
        <v>30</v>
      </c>
      <c r="AX166" s="12" t="s">
        <v>74</v>
      </c>
      <c r="AY166" s="144" t="s">
        <v>162</v>
      </c>
    </row>
    <row r="167" spans="2:65" s="12" customFormat="1">
      <c r="B167" s="142"/>
      <c r="D167" s="143" t="s">
        <v>170</v>
      </c>
      <c r="E167" s="144" t="s">
        <v>1</v>
      </c>
      <c r="F167" s="145" t="s">
        <v>251</v>
      </c>
      <c r="H167" s="146">
        <v>3.9750000000000001</v>
      </c>
      <c r="L167" s="142"/>
      <c r="M167" s="147"/>
      <c r="T167" s="148"/>
      <c r="AT167" s="144" t="s">
        <v>170</v>
      </c>
      <c r="AU167" s="144" t="s">
        <v>84</v>
      </c>
      <c r="AV167" s="12" t="s">
        <v>84</v>
      </c>
      <c r="AW167" s="12" t="s">
        <v>30</v>
      </c>
      <c r="AX167" s="12" t="s">
        <v>74</v>
      </c>
      <c r="AY167" s="144" t="s">
        <v>162</v>
      </c>
    </row>
    <row r="168" spans="2:65" s="14" customFormat="1">
      <c r="B168" s="154"/>
      <c r="D168" s="143" t="s">
        <v>170</v>
      </c>
      <c r="E168" s="155" t="s">
        <v>1</v>
      </c>
      <c r="F168" s="156" t="s">
        <v>252</v>
      </c>
      <c r="H168" s="157">
        <v>246.22499999999999</v>
      </c>
      <c r="L168" s="154"/>
      <c r="M168" s="158"/>
      <c r="T168" s="159"/>
      <c r="AT168" s="155" t="s">
        <v>170</v>
      </c>
      <c r="AU168" s="155" t="s">
        <v>84</v>
      </c>
      <c r="AV168" s="14" t="s">
        <v>168</v>
      </c>
      <c r="AW168" s="14" t="s">
        <v>30</v>
      </c>
      <c r="AX168" s="14" t="s">
        <v>82</v>
      </c>
      <c r="AY168" s="155" t="s">
        <v>162</v>
      </c>
    </row>
    <row r="169" spans="2:65" s="1" customFormat="1" ht="33" customHeight="1">
      <c r="B169" s="128"/>
      <c r="C169" s="129" t="s">
        <v>253</v>
      </c>
      <c r="D169" s="129" t="s">
        <v>164</v>
      </c>
      <c r="E169" s="130" t="s">
        <v>254</v>
      </c>
      <c r="F169" s="131" t="s">
        <v>255</v>
      </c>
      <c r="G169" s="132" t="s">
        <v>247</v>
      </c>
      <c r="H169" s="133">
        <v>499.15100000000001</v>
      </c>
      <c r="I169" s="134"/>
      <c r="J169" s="134">
        <f>ROUND(I169*H169,2)</f>
        <v>0</v>
      </c>
      <c r="K169" s="135"/>
      <c r="L169" s="28"/>
      <c r="M169" s="136" t="s">
        <v>1</v>
      </c>
      <c r="N169" s="137" t="s">
        <v>39</v>
      </c>
      <c r="O169" s="138">
        <v>0.21199999999999999</v>
      </c>
      <c r="P169" s="138">
        <f>O169*H169</f>
        <v>105.82001200000001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168</v>
      </c>
      <c r="AT169" s="140" t="s">
        <v>164</v>
      </c>
      <c r="AU169" s="140" t="s">
        <v>84</v>
      </c>
      <c r="AY169" s="16" t="s">
        <v>162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82</v>
      </c>
      <c r="BK169" s="141">
        <f>ROUND(I169*H169,2)</f>
        <v>0</v>
      </c>
      <c r="BL169" s="16" t="s">
        <v>168</v>
      </c>
      <c r="BM169" s="140" t="s">
        <v>256</v>
      </c>
    </row>
    <row r="170" spans="2:65" s="13" customFormat="1">
      <c r="B170" s="149"/>
      <c r="D170" s="143" t="s">
        <v>170</v>
      </c>
      <c r="E170" s="150" t="s">
        <v>1</v>
      </c>
      <c r="F170" s="151" t="s">
        <v>249</v>
      </c>
      <c r="H170" s="150" t="s">
        <v>1</v>
      </c>
      <c r="L170" s="149"/>
      <c r="M170" s="152"/>
      <c r="T170" s="153"/>
      <c r="AT170" s="150" t="s">
        <v>170</v>
      </c>
      <c r="AU170" s="150" t="s">
        <v>84</v>
      </c>
      <c r="AV170" s="13" t="s">
        <v>82</v>
      </c>
      <c r="AW170" s="13" t="s">
        <v>30</v>
      </c>
      <c r="AX170" s="13" t="s">
        <v>74</v>
      </c>
      <c r="AY170" s="150" t="s">
        <v>162</v>
      </c>
    </row>
    <row r="171" spans="2:65" s="12" customFormat="1">
      <c r="B171" s="142"/>
      <c r="D171" s="143" t="s">
        <v>170</v>
      </c>
      <c r="E171" s="144" t="s">
        <v>1</v>
      </c>
      <c r="F171" s="145" t="s">
        <v>257</v>
      </c>
      <c r="H171" s="146">
        <v>11.744</v>
      </c>
      <c r="L171" s="142"/>
      <c r="M171" s="147"/>
      <c r="T171" s="148"/>
      <c r="AT171" s="144" t="s">
        <v>170</v>
      </c>
      <c r="AU171" s="144" t="s">
        <v>84</v>
      </c>
      <c r="AV171" s="12" t="s">
        <v>84</v>
      </c>
      <c r="AW171" s="12" t="s">
        <v>30</v>
      </c>
      <c r="AX171" s="12" t="s">
        <v>74</v>
      </c>
      <c r="AY171" s="144" t="s">
        <v>162</v>
      </c>
    </row>
    <row r="172" spans="2:65" s="13" customFormat="1">
      <c r="B172" s="149"/>
      <c r="D172" s="143" t="s">
        <v>170</v>
      </c>
      <c r="E172" s="150" t="s">
        <v>1</v>
      </c>
      <c r="F172" s="151" t="s">
        <v>258</v>
      </c>
      <c r="H172" s="150" t="s">
        <v>1</v>
      </c>
      <c r="L172" s="149"/>
      <c r="M172" s="152"/>
      <c r="T172" s="153"/>
      <c r="AT172" s="150" t="s">
        <v>170</v>
      </c>
      <c r="AU172" s="150" t="s">
        <v>84</v>
      </c>
      <c r="AV172" s="13" t="s">
        <v>82</v>
      </c>
      <c r="AW172" s="13" t="s">
        <v>30</v>
      </c>
      <c r="AX172" s="13" t="s">
        <v>74</v>
      </c>
      <c r="AY172" s="150" t="s">
        <v>162</v>
      </c>
    </row>
    <row r="173" spans="2:65" s="12" customFormat="1">
      <c r="B173" s="142"/>
      <c r="D173" s="143" t="s">
        <v>170</v>
      </c>
      <c r="E173" s="144" t="s">
        <v>1</v>
      </c>
      <c r="F173" s="145" t="s">
        <v>259</v>
      </c>
      <c r="H173" s="146">
        <v>255.125</v>
      </c>
      <c r="L173" s="142"/>
      <c r="M173" s="147"/>
      <c r="T173" s="148"/>
      <c r="AT173" s="144" t="s">
        <v>170</v>
      </c>
      <c r="AU173" s="144" t="s">
        <v>84</v>
      </c>
      <c r="AV173" s="12" t="s">
        <v>84</v>
      </c>
      <c r="AW173" s="12" t="s">
        <v>30</v>
      </c>
      <c r="AX173" s="12" t="s">
        <v>74</v>
      </c>
      <c r="AY173" s="144" t="s">
        <v>162</v>
      </c>
    </row>
    <row r="174" spans="2:65" s="12" customFormat="1">
      <c r="B174" s="142"/>
      <c r="D174" s="143" t="s">
        <v>170</v>
      </c>
      <c r="E174" s="144" t="s">
        <v>1</v>
      </c>
      <c r="F174" s="145" t="s">
        <v>260</v>
      </c>
      <c r="H174" s="146">
        <v>199.88</v>
      </c>
      <c r="L174" s="142"/>
      <c r="M174" s="147"/>
      <c r="T174" s="148"/>
      <c r="AT174" s="144" t="s">
        <v>170</v>
      </c>
      <c r="AU174" s="144" t="s">
        <v>84</v>
      </c>
      <c r="AV174" s="12" t="s">
        <v>84</v>
      </c>
      <c r="AW174" s="12" t="s">
        <v>30</v>
      </c>
      <c r="AX174" s="12" t="s">
        <v>74</v>
      </c>
      <c r="AY174" s="144" t="s">
        <v>162</v>
      </c>
    </row>
    <row r="175" spans="2:65" s="12" customFormat="1">
      <c r="B175" s="142"/>
      <c r="D175" s="143" t="s">
        <v>170</v>
      </c>
      <c r="E175" s="144" t="s">
        <v>1</v>
      </c>
      <c r="F175" s="145" t="s">
        <v>261</v>
      </c>
      <c r="H175" s="146">
        <v>13.151999999999999</v>
      </c>
      <c r="L175" s="142"/>
      <c r="M175" s="147"/>
      <c r="T175" s="148"/>
      <c r="AT175" s="144" t="s">
        <v>170</v>
      </c>
      <c r="AU175" s="144" t="s">
        <v>84</v>
      </c>
      <c r="AV175" s="12" t="s">
        <v>84</v>
      </c>
      <c r="AW175" s="12" t="s">
        <v>30</v>
      </c>
      <c r="AX175" s="12" t="s">
        <v>74</v>
      </c>
      <c r="AY175" s="144" t="s">
        <v>162</v>
      </c>
    </row>
    <row r="176" spans="2:65" s="12" customFormat="1">
      <c r="B176" s="142"/>
      <c r="D176" s="143" t="s">
        <v>170</v>
      </c>
      <c r="E176" s="144" t="s">
        <v>1</v>
      </c>
      <c r="F176" s="145" t="s">
        <v>262</v>
      </c>
      <c r="H176" s="146">
        <v>19.25</v>
      </c>
      <c r="L176" s="142"/>
      <c r="M176" s="147"/>
      <c r="T176" s="148"/>
      <c r="AT176" s="144" t="s">
        <v>170</v>
      </c>
      <c r="AU176" s="144" t="s">
        <v>84</v>
      </c>
      <c r="AV176" s="12" t="s">
        <v>84</v>
      </c>
      <c r="AW176" s="12" t="s">
        <v>30</v>
      </c>
      <c r="AX176" s="12" t="s">
        <v>74</v>
      </c>
      <c r="AY176" s="144" t="s">
        <v>162</v>
      </c>
    </row>
    <row r="177" spans="2:65" s="14" customFormat="1">
      <c r="B177" s="154"/>
      <c r="D177" s="143" t="s">
        <v>170</v>
      </c>
      <c r="E177" s="155" t="s">
        <v>1</v>
      </c>
      <c r="F177" s="156" t="s">
        <v>252</v>
      </c>
      <c r="H177" s="157">
        <v>499.15100000000001</v>
      </c>
      <c r="L177" s="154"/>
      <c r="M177" s="158"/>
      <c r="T177" s="159"/>
      <c r="AT177" s="155" t="s">
        <v>170</v>
      </c>
      <c r="AU177" s="155" t="s">
        <v>84</v>
      </c>
      <c r="AV177" s="14" t="s">
        <v>168</v>
      </c>
      <c r="AW177" s="14" t="s">
        <v>30</v>
      </c>
      <c r="AX177" s="14" t="s">
        <v>82</v>
      </c>
      <c r="AY177" s="155" t="s">
        <v>162</v>
      </c>
    </row>
    <row r="178" spans="2:65" s="1" customFormat="1" ht="24.15" customHeight="1">
      <c r="B178" s="128"/>
      <c r="C178" s="129" t="s">
        <v>7</v>
      </c>
      <c r="D178" s="129" t="s">
        <v>164</v>
      </c>
      <c r="E178" s="130" t="s">
        <v>263</v>
      </c>
      <c r="F178" s="131" t="s">
        <v>264</v>
      </c>
      <c r="G178" s="132" t="s">
        <v>178</v>
      </c>
      <c r="H178" s="133">
        <v>5</v>
      </c>
      <c r="I178" s="134"/>
      <c r="J178" s="134">
        <f>ROUND(I178*H178,2)</f>
        <v>0</v>
      </c>
      <c r="K178" s="135"/>
      <c r="L178" s="28"/>
      <c r="M178" s="136" t="s">
        <v>1</v>
      </c>
      <c r="N178" s="137" t="s">
        <v>39</v>
      </c>
      <c r="O178" s="138">
        <v>0.1</v>
      </c>
      <c r="P178" s="138">
        <f>O178*H178</f>
        <v>0.5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168</v>
      </c>
      <c r="AT178" s="140" t="s">
        <v>164</v>
      </c>
      <c r="AU178" s="140" t="s">
        <v>84</v>
      </c>
      <c r="AY178" s="16" t="s">
        <v>162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6" t="s">
        <v>82</v>
      </c>
      <c r="BK178" s="141">
        <f>ROUND(I178*H178,2)</f>
        <v>0</v>
      </c>
      <c r="BL178" s="16" t="s">
        <v>168</v>
      </c>
      <c r="BM178" s="140" t="s">
        <v>265</v>
      </c>
    </row>
    <row r="179" spans="2:65" s="12" customFormat="1">
      <c r="B179" s="142"/>
      <c r="D179" s="143" t="s">
        <v>170</v>
      </c>
      <c r="E179" s="144" t="s">
        <v>1</v>
      </c>
      <c r="F179" s="145" t="s">
        <v>183</v>
      </c>
      <c r="H179" s="146">
        <v>5</v>
      </c>
      <c r="L179" s="142"/>
      <c r="M179" s="147"/>
      <c r="T179" s="148"/>
      <c r="AT179" s="144" t="s">
        <v>170</v>
      </c>
      <c r="AU179" s="144" t="s">
        <v>84</v>
      </c>
      <c r="AV179" s="12" t="s">
        <v>84</v>
      </c>
      <c r="AW179" s="12" t="s">
        <v>30</v>
      </c>
      <c r="AX179" s="12" t="s">
        <v>82</v>
      </c>
      <c r="AY179" s="144" t="s">
        <v>162</v>
      </c>
    </row>
    <row r="180" spans="2:65" s="1" customFormat="1" ht="24.15" customHeight="1">
      <c r="B180" s="128"/>
      <c r="C180" s="129" t="s">
        <v>266</v>
      </c>
      <c r="D180" s="129" t="s">
        <v>164</v>
      </c>
      <c r="E180" s="130" t="s">
        <v>267</v>
      </c>
      <c r="F180" s="131" t="s">
        <v>268</v>
      </c>
      <c r="G180" s="132" t="s">
        <v>178</v>
      </c>
      <c r="H180" s="133">
        <v>4</v>
      </c>
      <c r="I180" s="134"/>
      <c r="J180" s="134">
        <f>ROUND(I180*H180,2)</f>
        <v>0</v>
      </c>
      <c r="K180" s="135"/>
      <c r="L180" s="28"/>
      <c r="M180" s="136" t="s">
        <v>1</v>
      </c>
      <c r="N180" s="137" t="s">
        <v>39</v>
      </c>
      <c r="O180" s="138">
        <v>0.44400000000000001</v>
      </c>
      <c r="P180" s="138">
        <f>O180*H180</f>
        <v>1.776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168</v>
      </c>
      <c r="AT180" s="140" t="s">
        <v>164</v>
      </c>
      <c r="AU180" s="140" t="s">
        <v>84</v>
      </c>
      <c r="AY180" s="16" t="s">
        <v>162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82</v>
      </c>
      <c r="BK180" s="141">
        <f>ROUND(I180*H180,2)</f>
        <v>0</v>
      </c>
      <c r="BL180" s="16" t="s">
        <v>168</v>
      </c>
      <c r="BM180" s="140" t="s">
        <v>269</v>
      </c>
    </row>
    <row r="181" spans="2:65" s="12" customFormat="1">
      <c r="B181" s="142"/>
      <c r="D181" s="143" t="s">
        <v>170</v>
      </c>
      <c r="E181" s="144" t="s">
        <v>1</v>
      </c>
      <c r="F181" s="145" t="s">
        <v>168</v>
      </c>
      <c r="H181" s="146">
        <v>4</v>
      </c>
      <c r="L181" s="142"/>
      <c r="M181" s="147"/>
      <c r="T181" s="148"/>
      <c r="AT181" s="144" t="s">
        <v>170</v>
      </c>
      <c r="AU181" s="144" t="s">
        <v>84</v>
      </c>
      <c r="AV181" s="12" t="s">
        <v>84</v>
      </c>
      <c r="AW181" s="12" t="s">
        <v>30</v>
      </c>
      <c r="AX181" s="12" t="s">
        <v>82</v>
      </c>
      <c r="AY181" s="144" t="s">
        <v>162</v>
      </c>
    </row>
    <row r="182" spans="2:65" s="1" customFormat="1" ht="24.15" customHeight="1">
      <c r="B182" s="128"/>
      <c r="C182" s="129" t="s">
        <v>270</v>
      </c>
      <c r="D182" s="129" t="s">
        <v>164</v>
      </c>
      <c r="E182" s="130" t="s">
        <v>271</v>
      </c>
      <c r="F182" s="131" t="s">
        <v>272</v>
      </c>
      <c r="G182" s="132" t="s">
        <v>178</v>
      </c>
      <c r="H182" s="133">
        <v>5</v>
      </c>
      <c r="I182" s="134"/>
      <c r="J182" s="134">
        <f>ROUND(I182*H182,2)</f>
        <v>0</v>
      </c>
      <c r="K182" s="135"/>
      <c r="L182" s="28"/>
      <c r="M182" s="136" t="s">
        <v>1</v>
      </c>
      <c r="N182" s="137" t="s">
        <v>39</v>
      </c>
      <c r="O182" s="138">
        <v>0.78600000000000003</v>
      </c>
      <c r="P182" s="138">
        <f>O182*H182</f>
        <v>3.93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168</v>
      </c>
      <c r="AT182" s="140" t="s">
        <v>164</v>
      </c>
      <c r="AU182" s="140" t="s">
        <v>84</v>
      </c>
      <c r="AY182" s="16" t="s">
        <v>162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82</v>
      </c>
      <c r="BK182" s="141">
        <f>ROUND(I182*H182,2)</f>
        <v>0</v>
      </c>
      <c r="BL182" s="16" t="s">
        <v>168</v>
      </c>
      <c r="BM182" s="140" t="s">
        <v>273</v>
      </c>
    </row>
    <row r="183" spans="2:65" s="12" customFormat="1">
      <c r="B183" s="142"/>
      <c r="D183" s="143" t="s">
        <v>170</v>
      </c>
      <c r="E183" s="144" t="s">
        <v>1</v>
      </c>
      <c r="F183" s="145" t="s">
        <v>183</v>
      </c>
      <c r="H183" s="146">
        <v>5</v>
      </c>
      <c r="L183" s="142"/>
      <c r="M183" s="147"/>
      <c r="T183" s="148"/>
      <c r="AT183" s="144" t="s">
        <v>170</v>
      </c>
      <c r="AU183" s="144" t="s">
        <v>84</v>
      </c>
      <c r="AV183" s="12" t="s">
        <v>84</v>
      </c>
      <c r="AW183" s="12" t="s">
        <v>30</v>
      </c>
      <c r="AX183" s="12" t="s">
        <v>82</v>
      </c>
      <c r="AY183" s="144" t="s">
        <v>162</v>
      </c>
    </row>
    <row r="184" spans="2:65" s="1" customFormat="1" ht="24.15" customHeight="1">
      <c r="B184" s="128"/>
      <c r="C184" s="129" t="s">
        <v>274</v>
      </c>
      <c r="D184" s="129" t="s">
        <v>164</v>
      </c>
      <c r="E184" s="130" t="s">
        <v>275</v>
      </c>
      <c r="F184" s="131" t="s">
        <v>276</v>
      </c>
      <c r="G184" s="132" t="s">
        <v>178</v>
      </c>
      <c r="H184" s="133">
        <v>7</v>
      </c>
      <c r="I184" s="134"/>
      <c r="J184" s="134">
        <f>ROUND(I184*H184,2)</f>
        <v>0</v>
      </c>
      <c r="K184" s="135"/>
      <c r="L184" s="28"/>
      <c r="M184" s="136" t="s">
        <v>1</v>
      </c>
      <c r="N184" s="137" t="s">
        <v>39</v>
      </c>
      <c r="O184" s="138">
        <v>0.96199999999999997</v>
      </c>
      <c r="P184" s="138">
        <f>O184*H184</f>
        <v>6.734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168</v>
      </c>
      <c r="AT184" s="140" t="s">
        <v>164</v>
      </c>
      <c r="AU184" s="140" t="s">
        <v>84</v>
      </c>
      <c r="AY184" s="16" t="s">
        <v>162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6" t="s">
        <v>82</v>
      </c>
      <c r="BK184" s="141">
        <f>ROUND(I184*H184,2)</f>
        <v>0</v>
      </c>
      <c r="BL184" s="16" t="s">
        <v>168</v>
      </c>
      <c r="BM184" s="140" t="s">
        <v>277</v>
      </c>
    </row>
    <row r="185" spans="2:65" s="12" customFormat="1">
      <c r="B185" s="142"/>
      <c r="D185" s="143" t="s">
        <v>170</v>
      </c>
      <c r="E185" s="144" t="s">
        <v>1</v>
      </c>
      <c r="F185" s="145" t="s">
        <v>191</v>
      </c>
      <c r="H185" s="146">
        <v>7</v>
      </c>
      <c r="L185" s="142"/>
      <c r="M185" s="147"/>
      <c r="T185" s="148"/>
      <c r="AT185" s="144" t="s">
        <v>170</v>
      </c>
      <c r="AU185" s="144" t="s">
        <v>84</v>
      </c>
      <c r="AV185" s="12" t="s">
        <v>84</v>
      </c>
      <c r="AW185" s="12" t="s">
        <v>30</v>
      </c>
      <c r="AX185" s="12" t="s">
        <v>82</v>
      </c>
      <c r="AY185" s="144" t="s">
        <v>162</v>
      </c>
    </row>
    <row r="186" spans="2:65" s="1" customFormat="1" ht="24.15" customHeight="1">
      <c r="B186" s="128"/>
      <c r="C186" s="129" t="s">
        <v>278</v>
      </c>
      <c r="D186" s="129" t="s">
        <v>164</v>
      </c>
      <c r="E186" s="130" t="s">
        <v>279</v>
      </c>
      <c r="F186" s="131" t="s">
        <v>280</v>
      </c>
      <c r="G186" s="132" t="s">
        <v>178</v>
      </c>
      <c r="H186" s="133">
        <v>3</v>
      </c>
      <c r="I186" s="134"/>
      <c r="J186" s="134">
        <f>ROUND(I186*H186,2)</f>
        <v>0</v>
      </c>
      <c r="K186" s="135"/>
      <c r="L186" s="28"/>
      <c r="M186" s="136" t="s">
        <v>1</v>
      </c>
      <c r="N186" s="137" t="s">
        <v>39</v>
      </c>
      <c r="O186" s="138">
        <v>1.202</v>
      </c>
      <c r="P186" s="138">
        <f>O186*H186</f>
        <v>3.6059999999999999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168</v>
      </c>
      <c r="AT186" s="140" t="s">
        <v>164</v>
      </c>
      <c r="AU186" s="140" t="s">
        <v>84</v>
      </c>
      <c r="AY186" s="16" t="s">
        <v>162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6" t="s">
        <v>82</v>
      </c>
      <c r="BK186" s="141">
        <f>ROUND(I186*H186,2)</f>
        <v>0</v>
      </c>
      <c r="BL186" s="16" t="s">
        <v>168</v>
      </c>
      <c r="BM186" s="140" t="s">
        <v>281</v>
      </c>
    </row>
    <row r="187" spans="2:65" s="12" customFormat="1">
      <c r="B187" s="142"/>
      <c r="D187" s="143" t="s">
        <v>170</v>
      </c>
      <c r="E187" s="144" t="s">
        <v>1</v>
      </c>
      <c r="F187" s="145" t="s">
        <v>175</v>
      </c>
      <c r="H187" s="146">
        <v>3</v>
      </c>
      <c r="L187" s="142"/>
      <c r="M187" s="147"/>
      <c r="T187" s="148"/>
      <c r="AT187" s="144" t="s">
        <v>170</v>
      </c>
      <c r="AU187" s="144" t="s">
        <v>84</v>
      </c>
      <c r="AV187" s="12" t="s">
        <v>84</v>
      </c>
      <c r="AW187" s="12" t="s">
        <v>30</v>
      </c>
      <c r="AX187" s="12" t="s">
        <v>82</v>
      </c>
      <c r="AY187" s="144" t="s">
        <v>162</v>
      </c>
    </row>
    <row r="188" spans="2:65" s="1" customFormat="1" ht="24.15" customHeight="1">
      <c r="B188" s="128"/>
      <c r="C188" s="129" t="s">
        <v>282</v>
      </c>
      <c r="D188" s="129" t="s">
        <v>164</v>
      </c>
      <c r="E188" s="130" t="s">
        <v>283</v>
      </c>
      <c r="F188" s="131" t="s">
        <v>284</v>
      </c>
      <c r="G188" s="132" t="s">
        <v>178</v>
      </c>
      <c r="H188" s="133">
        <v>1</v>
      </c>
      <c r="I188" s="134"/>
      <c r="J188" s="134">
        <f>ROUND(I188*H188,2)</f>
        <v>0</v>
      </c>
      <c r="K188" s="135"/>
      <c r="L188" s="28"/>
      <c r="M188" s="136" t="s">
        <v>1</v>
      </c>
      <c r="N188" s="137" t="s">
        <v>39</v>
      </c>
      <c r="O188" s="138">
        <v>1.5620000000000001</v>
      </c>
      <c r="P188" s="138">
        <f>O188*H188</f>
        <v>1.5620000000000001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168</v>
      </c>
      <c r="AT188" s="140" t="s">
        <v>164</v>
      </c>
      <c r="AU188" s="140" t="s">
        <v>84</v>
      </c>
      <c r="AY188" s="16" t="s">
        <v>162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82</v>
      </c>
      <c r="BK188" s="141">
        <f>ROUND(I188*H188,2)</f>
        <v>0</v>
      </c>
      <c r="BL188" s="16" t="s">
        <v>168</v>
      </c>
      <c r="BM188" s="140" t="s">
        <v>285</v>
      </c>
    </row>
    <row r="189" spans="2:65" s="12" customFormat="1">
      <c r="B189" s="142"/>
      <c r="D189" s="143" t="s">
        <v>170</v>
      </c>
      <c r="E189" s="144" t="s">
        <v>1</v>
      </c>
      <c r="F189" s="145" t="s">
        <v>82</v>
      </c>
      <c r="H189" s="146">
        <v>1</v>
      </c>
      <c r="L189" s="142"/>
      <c r="M189" s="147"/>
      <c r="T189" s="148"/>
      <c r="AT189" s="144" t="s">
        <v>170</v>
      </c>
      <c r="AU189" s="144" t="s">
        <v>84</v>
      </c>
      <c r="AV189" s="12" t="s">
        <v>84</v>
      </c>
      <c r="AW189" s="12" t="s">
        <v>30</v>
      </c>
      <c r="AX189" s="12" t="s">
        <v>82</v>
      </c>
      <c r="AY189" s="144" t="s">
        <v>162</v>
      </c>
    </row>
    <row r="190" spans="2:65" s="1" customFormat="1" ht="24.15" customHeight="1">
      <c r="B190" s="128"/>
      <c r="C190" s="129" t="s">
        <v>286</v>
      </c>
      <c r="D190" s="129" t="s">
        <v>164</v>
      </c>
      <c r="E190" s="130" t="s">
        <v>287</v>
      </c>
      <c r="F190" s="131" t="s">
        <v>288</v>
      </c>
      <c r="G190" s="132" t="s">
        <v>178</v>
      </c>
      <c r="H190" s="133">
        <v>95</v>
      </c>
      <c r="I190" s="134"/>
      <c r="J190" s="134">
        <f>ROUND(I190*H190,2)</f>
        <v>0</v>
      </c>
      <c r="K190" s="135"/>
      <c r="L190" s="28"/>
      <c r="M190" s="136" t="s">
        <v>1</v>
      </c>
      <c r="N190" s="137" t="s">
        <v>39</v>
      </c>
      <c r="O190" s="138">
        <v>1E-3</v>
      </c>
      <c r="P190" s="138">
        <f>O190*H190</f>
        <v>9.5000000000000001E-2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168</v>
      </c>
      <c r="AT190" s="140" t="s">
        <v>164</v>
      </c>
      <c r="AU190" s="140" t="s">
        <v>84</v>
      </c>
      <c r="AY190" s="16" t="s">
        <v>162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6" t="s">
        <v>82</v>
      </c>
      <c r="BK190" s="141">
        <f>ROUND(I190*H190,2)</f>
        <v>0</v>
      </c>
      <c r="BL190" s="16" t="s">
        <v>168</v>
      </c>
      <c r="BM190" s="140" t="s">
        <v>289</v>
      </c>
    </row>
    <row r="191" spans="2:65" s="12" customFormat="1">
      <c r="B191" s="142"/>
      <c r="D191" s="143" t="s">
        <v>170</v>
      </c>
      <c r="E191" s="144" t="s">
        <v>1</v>
      </c>
      <c r="F191" s="145" t="s">
        <v>183</v>
      </c>
      <c r="H191" s="146">
        <v>5</v>
      </c>
      <c r="L191" s="142"/>
      <c r="M191" s="147"/>
      <c r="T191" s="148"/>
      <c r="AT191" s="144" t="s">
        <v>170</v>
      </c>
      <c r="AU191" s="144" t="s">
        <v>84</v>
      </c>
      <c r="AV191" s="12" t="s">
        <v>84</v>
      </c>
      <c r="AW191" s="12" t="s">
        <v>30</v>
      </c>
      <c r="AX191" s="12" t="s">
        <v>82</v>
      </c>
      <c r="AY191" s="144" t="s">
        <v>162</v>
      </c>
    </row>
    <row r="192" spans="2:65" s="12" customFormat="1">
      <c r="B192" s="142"/>
      <c r="D192" s="143" t="s">
        <v>170</v>
      </c>
      <c r="F192" s="145" t="s">
        <v>290</v>
      </c>
      <c r="H192" s="146">
        <v>95</v>
      </c>
      <c r="L192" s="142"/>
      <c r="M192" s="147"/>
      <c r="T192" s="148"/>
      <c r="AT192" s="144" t="s">
        <v>170</v>
      </c>
      <c r="AU192" s="144" t="s">
        <v>84</v>
      </c>
      <c r="AV192" s="12" t="s">
        <v>84</v>
      </c>
      <c r="AW192" s="12" t="s">
        <v>3</v>
      </c>
      <c r="AX192" s="12" t="s">
        <v>82</v>
      </c>
      <c r="AY192" s="144" t="s">
        <v>162</v>
      </c>
    </row>
    <row r="193" spans="2:65" s="1" customFormat="1" ht="24.15" customHeight="1">
      <c r="B193" s="128"/>
      <c r="C193" s="129" t="s">
        <v>291</v>
      </c>
      <c r="D193" s="129" t="s">
        <v>164</v>
      </c>
      <c r="E193" s="130" t="s">
        <v>292</v>
      </c>
      <c r="F193" s="131" t="s">
        <v>293</v>
      </c>
      <c r="G193" s="132" t="s">
        <v>178</v>
      </c>
      <c r="H193" s="133">
        <v>76</v>
      </c>
      <c r="I193" s="134"/>
      <c r="J193" s="134">
        <f>ROUND(I193*H193,2)</f>
        <v>0</v>
      </c>
      <c r="K193" s="135"/>
      <c r="L193" s="28"/>
      <c r="M193" s="136" t="s">
        <v>1</v>
      </c>
      <c r="N193" s="137" t="s">
        <v>39</v>
      </c>
      <c r="O193" s="138">
        <v>2E-3</v>
      </c>
      <c r="P193" s="138">
        <f>O193*H193</f>
        <v>0.152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168</v>
      </c>
      <c r="AT193" s="140" t="s">
        <v>164</v>
      </c>
      <c r="AU193" s="140" t="s">
        <v>84</v>
      </c>
      <c r="AY193" s="16" t="s">
        <v>162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6" t="s">
        <v>82</v>
      </c>
      <c r="BK193" s="141">
        <f>ROUND(I193*H193,2)</f>
        <v>0</v>
      </c>
      <c r="BL193" s="16" t="s">
        <v>168</v>
      </c>
      <c r="BM193" s="140" t="s">
        <v>294</v>
      </c>
    </row>
    <row r="194" spans="2:65" s="12" customFormat="1">
      <c r="B194" s="142"/>
      <c r="D194" s="143" t="s">
        <v>170</v>
      </c>
      <c r="E194" s="144" t="s">
        <v>1</v>
      </c>
      <c r="F194" s="145" t="s">
        <v>168</v>
      </c>
      <c r="H194" s="146">
        <v>4</v>
      </c>
      <c r="L194" s="142"/>
      <c r="M194" s="147"/>
      <c r="T194" s="148"/>
      <c r="AT194" s="144" t="s">
        <v>170</v>
      </c>
      <c r="AU194" s="144" t="s">
        <v>84</v>
      </c>
      <c r="AV194" s="12" t="s">
        <v>84</v>
      </c>
      <c r="AW194" s="12" t="s">
        <v>30</v>
      </c>
      <c r="AX194" s="12" t="s">
        <v>82</v>
      </c>
      <c r="AY194" s="144" t="s">
        <v>162</v>
      </c>
    </row>
    <row r="195" spans="2:65" s="12" customFormat="1">
      <c r="B195" s="142"/>
      <c r="D195" s="143" t="s">
        <v>170</v>
      </c>
      <c r="F195" s="145" t="s">
        <v>295</v>
      </c>
      <c r="H195" s="146">
        <v>76</v>
      </c>
      <c r="L195" s="142"/>
      <c r="M195" s="147"/>
      <c r="T195" s="148"/>
      <c r="AT195" s="144" t="s">
        <v>170</v>
      </c>
      <c r="AU195" s="144" t="s">
        <v>84</v>
      </c>
      <c r="AV195" s="12" t="s">
        <v>84</v>
      </c>
      <c r="AW195" s="12" t="s">
        <v>3</v>
      </c>
      <c r="AX195" s="12" t="s">
        <v>82</v>
      </c>
      <c r="AY195" s="144" t="s">
        <v>162</v>
      </c>
    </row>
    <row r="196" spans="2:65" s="1" customFormat="1" ht="24.15" customHeight="1">
      <c r="B196" s="128"/>
      <c r="C196" s="129" t="s">
        <v>296</v>
      </c>
      <c r="D196" s="129" t="s">
        <v>164</v>
      </c>
      <c r="E196" s="130" t="s">
        <v>297</v>
      </c>
      <c r="F196" s="131" t="s">
        <v>298</v>
      </c>
      <c r="G196" s="132" t="s">
        <v>178</v>
      </c>
      <c r="H196" s="133">
        <v>95</v>
      </c>
      <c r="I196" s="134"/>
      <c r="J196" s="134">
        <f>ROUND(I196*H196,2)</f>
        <v>0</v>
      </c>
      <c r="K196" s="135"/>
      <c r="L196" s="28"/>
      <c r="M196" s="136" t="s">
        <v>1</v>
      </c>
      <c r="N196" s="137" t="s">
        <v>39</v>
      </c>
      <c r="O196" s="138">
        <v>5.0000000000000001E-3</v>
      </c>
      <c r="P196" s="138">
        <f>O196*H196</f>
        <v>0.47500000000000003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168</v>
      </c>
      <c r="AT196" s="140" t="s">
        <v>164</v>
      </c>
      <c r="AU196" s="140" t="s">
        <v>84</v>
      </c>
      <c r="AY196" s="16" t="s">
        <v>162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82</v>
      </c>
      <c r="BK196" s="141">
        <f>ROUND(I196*H196,2)</f>
        <v>0</v>
      </c>
      <c r="BL196" s="16" t="s">
        <v>168</v>
      </c>
      <c r="BM196" s="140" t="s">
        <v>299</v>
      </c>
    </row>
    <row r="197" spans="2:65" s="12" customFormat="1">
      <c r="B197" s="142"/>
      <c r="D197" s="143" t="s">
        <v>170</v>
      </c>
      <c r="E197" s="144" t="s">
        <v>1</v>
      </c>
      <c r="F197" s="145" t="s">
        <v>183</v>
      </c>
      <c r="H197" s="146">
        <v>5</v>
      </c>
      <c r="L197" s="142"/>
      <c r="M197" s="147"/>
      <c r="T197" s="148"/>
      <c r="AT197" s="144" t="s">
        <v>170</v>
      </c>
      <c r="AU197" s="144" t="s">
        <v>84</v>
      </c>
      <c r="AV197" s="12" t="s">
        <v>84</v>
      </c>
      <c r="AW197" s="12" t="s">
        <v>30</v>
      </c>
      <c r="AX197" s="12" t="s">
        <v>82</v>
      </c>
      <c r="AY197" s="144" t="s">
        <v>162</v>
      </c>
    </row>
    <row r="198" spans="2:65" s="12" customFormat="1">
      <c r="B198" s="142"/>
      <c r="D198" s="143" t="s">
        <v>170</v>
      </c>
      <c r="F198" s="145" t="s">
        <v>290</v>
      </c>
      <c r="H198" s="146">
        <v>95</v>
      </c>
      <c r="L198" s="142"/>
      <c r="M198" s="147"/>
      <c r="T198" s="148"/>
      <c r="AT198" s="144" t="s">
        <v>170</v>
      </c>
      <c r="AU198" s="144" t="s">
        <v>84</v>
      </c>
      <c r="AV198" s="12" t="s">
        <v>84</v>
      </c>
      <c r="AW198" s="12" t="s">
        <v>3</v>
      </c>
      <c r="AX198" s="12" t="s">
        <v>82</v>
      </c>
      <c r="AY198" s="144" t="s">
        <v>162</v>
      </c>
    </row>
    <row r="199" spans="2:65" s="1" customFormat="1" ht="24.15" customHeight="1">
      <c r="B199" s="128"/>
      <c r="C199" s="129" t="s">
        <v>300</v>
      </c>
      <c r="D199" s="129" t="s">
        <v>164</v>
      </c>
      <c r="E199" s="130" t="s">
        <v>301</v>
      </c>
      <c r="F199" s="131" t="s">
        <v>302</v>
      </c>
      <c r="G199" s="132" t="s">
        <v>178</v>
      </c>
      <c r="H199" s="133">
        <v>133</v>
      </c>
      <c r="I199" s="134"/>
      <c r="J199" s="134">
        <f>ROUND(I199*H199,2)</f>
        <v>0</v>
      </c>
      <c r="K199" s="135"/>
      <c r="L199" s="28"/>
      <c r="M199" s="136" t="s">
        <v>1</v>
      </c>
      <c r="N199" s="137" t="s">
        <v>39</v>
      </c>
      <c r="O199" s="138">
        <v>6.0000000000000001E-3</v>
      </c>
      <c r="P199" s="138">
        <f>O199*H199</f>
        <v>0.79800000000000004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168</v>
      </c>
      <c r="AT199" s="140" t="s">
        <v>164</v>
      </c>
      <c r="AU199" s="140" t="s">
        <v>84</v>
      </c>
      <c r="AY199" s="16" t="s">
        <v>162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6" t="s">
        <v>82</v>
      </c>
      <c r="BK199" s="141">
        <f>ROUND(I199*H199,2)</f>
        <v>0</v>
      </c>
      <c r="BL199" s="16" t="s">
        <v>168</v>
      </c>
      <c r="BM199" s="140" t="s">
        <v>303</v>
      </c>
    </row>
    <row r="200" spans="2:65" s="12" customFormat="1">
      <c r="B200" s="142"/>
      <c r="D200" s="143" t="s">
        <v>170</v>
      </c>
      <c r="E200" s="144" t="s">
        <v>1</v>
      </c>
      <c r="F200" s="145" t="s">
        <v>191</v>
      </c>
      <c r="H200" s="146">
        <v>7</v>
      </c>
      <c r="L200" s="142"/>
      <c r="M200" s="147"/>
      <c r="T200" s="148"/>
      <c r="AT200" s="144" t="s">
        <v>170</v>
      </c>
      <c r="AU200" s="144" t="s">
        <v>84</v>
      </c>
      <c r="AV200" s="12" t="s">
        <v>84</v>
      </c>
      <c r="AW200" s="12" t="s">
        <v>30</v>
      </c>
      <c r="AX200" s="12" t="s">
        <v>82</v>
      </c>
      <c r="AY200" s="144" t="s">
        <v>162</v>
      </c>
    </row>
    <row r="201" spans="2:65" s="12" customFormat="1">
      <c r="B201" s="142"/>
      <c r="D201" s="143" t="s">
        <v>170</v>
      </c>
      <c r="F201" s="145" t="s">
        <v>304</v>
      </c>
      <c r="H201" s="146">
        <v>133</v>
      </c>
      <c r="L201" s="142"/>
      <c r="M201" s="147"/>
      <c r="T201" s="148"/>
      <c r="AT201" s="144" t="s">
        <v>170</v>
      </c>
      <c r="AU201" s="144" t="s">
        <v>84</v>
      </c>
      <c r="AV201" s="12" t="s">
        <v>84</v>
      </c>
      <c r="AW201" s="12" t="s">
        <v>3</v>
      </c>
      <c r="AX201" s="12" t="s">
        <v>82</v>
      </c>
      <c r="AY201" s="144" t="s">
        <v>162</v>
      </c>
    </row>
    <row r="202" spans="2:65" s="1" customFormat="1" ht="24.15" customHeight="1">
      <c r="B202" s="128"/>
      <c r="C202" s="129" t="s">
        <v>305</v>
      </c>
      <c r="D202" s="129" t="s">
        <v>164</v>
      </c>
      <c r="E202" s="130" t="s">
        <v>306</v>
      </c>
      <c r="F202" s="131" t="s">
        <v>307</v>
      </c>
      <c r="G202" s="132" t="s">
        <v>178</v>
      </c>
      <c r="H202" s="133">
        <v>57</v>
      </c>
      <c r="I202" s="134"/>
      <c r="J202" s="134">
        <f>ROUND(I202*H202,2)</f>
        <v>0</v>
      </c>
      <c r="K202" s="135"/>
      <c r="L202" s="28"/>
      <c r="M202" s="136" t="s">
        <v>1</v>
      </c>
      <c r="N202" s="137" t="s">
        <v>39</v>
      </c>
      <c r="O202" s="138">
        <v>8.0000000000000002E-3</v>
      </c>
      <c r="P202" s="138">
        <f>O202*H202</f>
        <v>0.45600000000000002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168</v>
      </c>
      <c r="AT202" s="140" t="s">
        <v>164</v>
      </c>
      <c r="AU202" s="140" t="s">
        <v>84</v>
      </c>
      <c r="AY202" s="16" t="s">
        <v>162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82</v>
      </c>
      <c r="BK202" s="141">
        <f>ROUND(I202*H202,2)</f>
        <v>0</v>
      </c>
      <c r="BL202" s="16" t="s">
        <v>168</v>
      </c>
      <c r="BM202" s="140" t="s">
        <v>308</v>
      </c>
    </row>
    <row r="203" spans="2:65" s="12" customFormat="1">
      <c r="B203" s="142"/>
      <c r="D203" s="143" t="s">
        <v>170</v>
      </c>
      <c r="E203" s="144" t="s">
        <v>1</v>
      </c>
      <c r="F203" s="145" t="s">
        <v>175</v>
      </c>
      <c r="H203" s="146">
        <v>3</v>
      </c>
      <c r="L203" s="142"/>
      <c r="M203" s="147"/>
      <c r="T203" s="148"/>
      <c r="AT203" s="144" t="s">
        <v>170</v>
      </c>
      <c r="AU203" s="144" t="s">
        <v>84</v>
      </c>
      <c r="AV203" s="12" t="s">
        <v>84</v>
      </c>
      <c r="AW203" s="12" t="s">
        <v>30</v>
      </c>
      <c r="AX203" s="12" t="s">
        <v>82</v>
      </c>
      <c r="AY203" s="144" t="s">
        <v>162</v>
      </c>
    </row>
    <row r="204" spans="2:65" s="12" customFormat="1">
      <c r="B204" s="142"/>
      <c r="D204" s="143" t="s">
        <v>170</v>
      </c>
      <c r="F204" s="145" t="s">
        <v>309</v>
      </c>
      <c r="H204" s="146">
        <v>57</v>
      </c>
      <c r="L204" s="142"/>
      <c r="M204" s="147"/>
      <c r="T204" s="148"/>
      <c r="AT204" s="144" t="s">
        <v>170</v>
      </c>
      <c r="AU204" s="144" t="s">
        <v>84</v>
      </c>
      <c r="AV204" s="12" t="s">
        <v>84</v>
      </c>
      <c r="AW204" s="12" t="s">
        <v>3</v>
      </c>
      <c r="AX204" s="12" t="s">
        <v>82</v>
      </c>
      <c r="AY204" s="144" t="s">
        <v>162</v>
      </c>
    </row>
    <row r="205" spans="2:65" s="1" customFormat="1" ht="24.15" customHeight="1">
      <c r="B205" s="128"/>
      <c r="C205" s="129" t="s">
        <v>310</v>
      </c>
      <c r="D205" s="129" t="s">
        <v>164</v>
      </c>
      <c r="E205" s="130" t="s">
        <v>311</v>
      </c>
      <c r="F205" s="131" t="s">
        <v>312</v>
      </c>
      <c r="G205" s="132" t="s">
        <v>178</v>
      </c>
      <c r="H205" s="133">
        <v>19</v>
      </c>
      <c r="I205" s="134"/>
      <c r="J205" s="134">
        <f>ROUND(I205*H205,2)</f>
        <v>0</v>
      </c>
      <c r="K205" s="135"/>
      <c r="L205" s="28"/>
      <c r="M205" s="136" t="s">
        <v>1</v>
      </c>
      <c r="N205" s="137" t="s">
        <v>39</v>
      </c>
      <c r="O205" s="138">
        <v>8.9999999999999993E-3</v>
      </c>
      <c r="P205" s="138">
        <f>O205*H205</f>
        <v>0.17099999999999999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168</v>
      </c>
      <c r="AT205" s="140" t="s">
        <v>164</v>
      </c>
      <c r="AU205" s="140" t="s">
        <v>84</v>
      </c>
      <c r="AY205" s="16" t="s">
        <v>162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6" t="s">
        <v>82</v>
      </c>
      <c r="BK205" s="141">
        <f>ROUND(I205*H205,2)</f>
        <v>0</v>
      </c>
      <c r="BL205" s="16" t="s">
        <v>168</v>
      </c>
      <c r="BM205" s="140" t="s">
        <v>313</v>
      </c>
    </row>
    <row r="206" spans="2:65" s="12" customFormat="1">
      <c r="B206" s="142"/>
      <c r="D206" s="143" t="s">
        <v>170</v>
      </c>
      <c r="E206" s="144" t="s">
        <v>1</v>
      </c>
      <c r="F206" s="145" t="s">
        <v>82</v>
      </c>
      <c r="H206" s="146">
        <v>1</v>
      </c>
      <c r="L206" s="142"/>
      <c r="M206" s="147"/>
      <c r="T206" s="148"/>
      <c r="AT206" s="144" t="s">
        <v>170</v>
      </c>
      <c r="AU206" s="144" t="s">
        <v>84</v>
      </c>
      <c r="AV206" s="12" t="s">
        <v>84</v>
      </c>
      <c r="AW206" s="12" t="s">
        <v>30</v>
      </c>
      <c r="AX206" s="12" t="s">
        <v>82</v>
      </c>
      <c r="AY206" s="144" t="s">
        <v>162</v>
      </c>
    </row>
    <row r="207" spans="2:65" s="12" customFormat="1">
      <c r="B207" s="142"/>
      <c r="D207" s="143" t="s">
        <v>170</v>
      </c>
      <c r="F207" s="145" t="s">
        <v>314</v>
      </c>
      <c r="H207" s="146">
        <v>19</v>
      </c>
      <c r="L207" s="142"/>
      <c r="M207" s="147"/>
      <c r="T207" s="148"/>
      <c r="AT207" s="144" t="s">
        <v>170</v>
      </c>
      <c r="AU207" s="144" t="s">
        <v>84</v>
      </c>
      <c r="AV207" s="12" t="s">
        <v>84</v>
      </c>
      <c r="AW207" s="12" t="s">
        <v>3</v>
      </c>
      <c r="AX207" s="12" t="s">
        <v>82</v>
      </c>
      <c r="AY207" s="144" t="s">
        <v>162</v>
      </c>
    </row>
    <row r="208" spans="2:65" s="1" customFormat="1" ht="37.75" customHeight="1">
      <c r="B208" s="128"/>
      <c r="C208" s="129" t="s">
        <v>315</v>
      </c>
      <c r="D208" s="129" t="s">
        <v>164</v>
      </c>
      <c r="E208" s="130" t="s">
        <v>316</v>
      </c>
      <c r="F208" s="131" t="s">
        <v>317</v>
      </c>
      <c r="G208" s="132" t="s">
        <v>247</v>
      </c>
      <c r="H208" s="133">
        <v>745.37599999999998</v>
      </c>
      <c r="I208" s="134"/>
      <c r="J208" s="134">
        <f>ROUND(I208*H208,2)</f>
        <v>0</v>
      </c>
      <c r="K208" s="135"/>
      <c r="L208" s="28"/>
      <c r="M208" s="136" t="s">
        <v>1</v>
      </c>
      <c r="N208" s="137" t="s">
        <v>39</v>
      </c>
      <c r="O208" s="138">
        <v>4.3999999999999997E-2</v>
      </c>
      <c r="P208" s="138">
        <f>O208*H208</f>
        <v>32.796543999999997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168</v>
      </c>
      <c r="AT208" s="140" t="s">
        <v>164</v>
      </c>
      <c r="AU208" s="140" t="s">
        <v>84</v>
      </c>
      <c r="AY208" s="16" t="s">
        <v>162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6" t="s">
        <v>82</v>
      </c>
      <c r="BK208" s="141">
        <f>ROUND(I208*H208,2)</f>
        <v>0</v>
      </c>
      <c r="BL208" s="16" t="s">
        <v>168</v>
      </c>
      <c r="BM208" s="140" t="s">
        <v>318</v>
      </c>
    </row>
    <row r="209" spans="2:65" s="12" customFormat="1">
      <c r="B209" s="142"/>
      <c r="D209" s="143" t="s">
        <v>170</v>
      </c>
      <c r="E209" s="144" t="s">
        <v>1</v>
      </c>
      <c r="F209" s="145" t="s">
        <v>319</v>
      </c>
      <c r="H209" s="146">
        <v>745.37599999999998</v>
      </c>
      <c r="L209" s="142"/>
      <c r="M209" s="147"/>
      <c r="T209" s="148"/>
      <c r="AT209" s="144" t="s">
        <v>170</v>
      </c>
      <c r="AU209" s="144" t="s">
        <v>84</v>
      </c>
      <c r="AV209" s="12" t="s">
        <v>84</v>
      </c>
      <c r="AW209" s="12" t="s">
        <v>30</v>
      </c>
      <c r="AX209" s="12" t="s">
        <v>82</v>
      </c>
      <c r="AY209" s="144" t="s">
        <v>162</v>
      </c>
    </row>
    <row r="210" spans="2:65" s="1" customFormat="1" ht="16.5" customHeight="1">
      <c r="B210" s="128"/>
      <c r="C210" s="129" t="s">
        <v>320</v>
      </c>
      <c r="D210" s="129" t="s">
        <v>164</v>
      </c>
      <c r="E210" s="130" t="s">
        <v>321</v>
      </c>
      <c r="F210" s="131" t="s">
        <v>322</v>
      </c>
      <c r="G210" s="132" t="s">
        <v>247</v>
      </c>
      <c r="H210" s="133">
        <v>745.37599999999998</v>
      </c>
      <c r="I210" s="134"/>
      <c r="J210" s="134">
        <f>ROUND(I210*H210,2)</f>
        <v>0</v>
      </c>
      <c r="K210" s="135"/>
      <c r="L210" s="28"/>
      <c r="M210" s="136" t="s">
        <v>1</v>
      </c>
      <c r="N210" s="137" t="s">
        <v>39</v>
      </c>
      <c r="O210" s="138">
        <v>8.9999999999999993E-3</v>
      </c>
      <c r="P210" s="138">
        <f>O210*H210</f>
        <v>6.7083839999999997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168</v>
      </c>
      <c r="AT210" s="140" t="s">
        <v>164</v>
      </c>
      <c r="AU210" s="140" t="s">
        <v>84</v>
      </c>
      <c r="AY210" s="16" t="s">
        <v>162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6" t="s">
        <v>82</v>
      </c>
      <c r="BK210" s="141">
        <f>ROUND(I210*H210,2)</f>
        <v>0</v>
      </c>
      <c r="BL210" s="16" t="s">
        <v>168</v>
      </c>
      <c r="BM210" s="140" t="s">
        <v>323</v>
      </c>
    </row>
    <row r="211" spans="2:65" s="12" customFormat="1">
      <c r="B211" s="142"/>
      <c r="D211" s="143" t="s">
        <v>170</v>
      </c>
      <c r="E211" s="144" t="s">
        <v>1</v>
      </c>
      <c r="F211" s="145" t="s">
        <v>319</v>
      </c>
      <c r="H211" s="146">
        <v>745.37599999999998</v>
      </c>
      <c r="L211" s="142"/>
      <c r="M211" s="147"/>
      <c r="T211" s="148"/>
      <c r="AT211" s="144" t="s">
        <v>170</v>
      </c>
      <c r="AU211" s="144" t="s">
        <v>84</v>
      </c>
      <c r="AV211" s="12" t="s">
        <v>84</v>
      </c>
      <c r="AW211" s="12" t="s">
        <v>30</v>
      </c>
      <c r="AX211" s="12" t="s">
        <v>82</v>
      </c>
      <c r="AY211" s="144" t="s">
        <v>162</v>
      </c>
    </row>
    <row r="212" spans="2:65" s="11" customFormat="1" ht="22.75" customHeight="1">
      <c r="B212" s="117"/>
      <c r="D212" s="118" t="s">
        <v>73</v>
      </c>
      <c r="E212" s="126" t="s">
        <v>199</v>
      </c>
      <c r="F212" s="126" t="s">
        <v>324</v>
      </c>
      <c r="J212" s="127">
        <f>BK212</f>
        <v>0</v>
      </c>
      <c r="L212" s="117"/>
      <c r="M212" s="121"/>
      <c r="P212" s="122">
        <f>SUM(P213:P216)</f>
        <v>2.5</v>
      </c>
      <c r="R212" s="122">
        <f>SUM(R213:R216)</f>
        <v>0</v>
      </c>
      <c r="T212" s="123">
        <f>SUM(T213:T216)</f>
        <v>0.82500000000000007</v>
      </c>
      <c r="AR212" s="118" t="s">
        <v>82</v>
      </c>
      <c r="AT212" s="124" t="s">
        <v>73</v>
      </c>
      <c r="AU212" s="124" t="s">
        <v>82</v>
      </c>
      <c r="AY212" s="118" t="s">
        <v>162</v>
      </c>
      <c r="BK212" s="125">
        <f>SUM(BK213:BK216)</f>
        <v>0</v>
      </c>
    </row>
    <row r="213" spans="2:65" s="1" customFormat="1" ht="24.15" customHeight="1">
      <c r="B213" s="128"/>
      <c r="C213" s="129" t="s">
        <v>325</v>
      </c>
      <c r="D213" s="129" t="s">
        <v>164</v>
      </c>
      <c r="E213" s="130" t="s">
        <v>326</v>
      </c>
      <c r="F213" s="131" t="s">
        <v>327</v>
      </c>
      <c r="G213" s="132" t="s">
        <v>178</v>
      </c>
      <c r="H213" s="133">
        <v>5</v>
      </c>
      <c r="I213" s="134"/>
      <c r="J213" s="134">
        <f>ROUND(I213*H213,2)</f>
        <v>0</v>
      </c>
      <c r="K213" s="135"/>
      <c r="L213" s="28"/>
      <c r="M213" s="136" t="s">
        <v>1</v>
      </c>
      <c r="N213" s="137" t="s">
        <v>39</v>
      </c>
      <c r="O213" s="138">
        <v>0.5</v>
      </c>
      <c r="P213" s="138">
        <f>O213*H213</f>
        <v>2.5</v>
      </c>
      <c r="Q213" s="138">
        <v>0</v>
      </c>
      <c r="R213" s="138">
        <f>Q213*H213</f>
        <v>0</v>
      </c>
      <c r="S213" s="138">
        <v>0.16500000000000001</v>
      </c>
      <c r="T213" s="139">
        <f>S213*H213</f>
        <v>0.82500000000000007</v>
      </c>
      <c r="AR213" s="140" t="s">
        <v>168</v>
      </c>
      <c r="AT213" s="140" t="s">
        <v>164</v>
      </c>
      <c r="AU213" s="140" t="s">
        <v>84</v>
      </c>
      <c r="AY213" s="16" t="s">
        <v>162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6" t="s">
        <v>82</v>
      </c>
      <c r="BK213" s="141">
        <f>ROUND(I213*H213,2)</f>
        <v>0</v>
      </c>
      <c r="BL213" s="16" t="s">
        <v>168</v>
      </c>
      <c r="BM213" s="140" t="s">
        <v>328</v>
      </c>
    </row>
    <row r="214" spans="2:65" s="12" customFormat="1">
      <c r="B214" s="142"/>
      <c r="D214" s="143" t="s">
        <v>170</v>
      </c>
      <c r="E214" s="144" t="s">
        <v>1</v>
      </c>
      <c r="F214" s="145" t="s">
        <v>329</v>
      </c>
      <c r="H214" s="146">
        <v>1</v>
      </c>
      <c r="L214" s="142"/>
      <c r="M214" s="147"/>
      <c r="T214" s="148"/>
      <c r="AT214" s="144" t="s">
        <v>170</v>
      </c>
      <c r="AU214" s="144" t="s">
        <v>84</v>
      </c>
      <c r="AV214" s="12" t="s">
        <v>84</v>
      </c>
      <c r="AW214" s="12" t="s">
        <v>30</v>
      </c>
      <c r="AX214" s="12" t="s">
        <v>74</v>
      </c>
      <c r="AY214" s="144" t="s">
        <v>162</v>
      </c>
    </row>
    <row r="215" spans="2:65" s="12" customFormat="1">
      <c r="B215" s="142"/>
      <c r="D215" s="143" t="s">
        <v>170</v>
      </c>
      <c r="E215" s="144" t="s">
        <v>1</v>
      </c>
      <c r="F215" s="145" t="s">
        <v>330</v>
      </c>
      <c r="H215" s="146">
        <v>4</v>
      </c>
      <c r="L215" s="142"/>
      <c r="M215" s="147"/>
      <c r="T215" s="148"/>
      <c r="AT215" s="144" t="s">
        <v>170</v>
      </c>
      <c r="AU215" s="144" t="s">
        <v>84</v>
      </c>
      <c r="AV215" s="12" t="s">
        <v>84</v>
      </c>
      <c r="AW215" s="12" t="s">
        <v>30</v>
      </c>
      <c r="AX215" s="12" t="s">
        <v>74</v>
      </c>
      <c r="AY215" s="144" t="s">
        <v>162</v>
      </c>
    </row>
    <row r="216" spans="2:65" s="14" customFormat="1">
      <c r="B216" s="154"/>
      <c r="D216" s="143" t="s">
        <v>170</v>
      </c>
      <c r="E216" s="155" t="s">
        <v>1</v>
      </c>
      <c r="F216" s="156" t="s">
        <v>252</v>
      </c>
      <c r="H216" s="157">
        <v>5</v>
      </c>
      <c r="L216" s="154"/>
      <c r="M216" s="158"/>
      <c r="T216" s="159"/>
      <c r="AT216" s="155" t="s">
        <v>170</v>
      </c>
      <c r="AU216" s="155" t="s">
        <v>84</v>
      </c>
      <c r="AV216" s="14" t="s">
        <v>168</v>
      </c>
      <c r="AW216" s="14" t="s">
        <v>30</v>
      </c>
      <c r="AX216" s="14" t="s">
        <v>82</v>
      </c>
      <c r="AY216" s="155" t="s">
        <v>162</v>
      </c>
    </row>
    <row r="217" spans="2:65" s="11" customFormat="1" ht="22.75" customHeight="1">
      <c r="B217" s="117"/>
      <c r="D217" s="118" t="s">
        <v>73</v>
      </c>
      <c r="E217" s="126" t="s">
        <v>331</v>
      </c>
      <c r="F217" s="126" t="s">
        <v>332</v>
      </c>
      <c r="J217" s="127">
        <f>BK217</f>
        <v>0</v>
      </c>
      <c r="L217" s="117"/>
      <c r="M217" s="121"/>
      <c r="P217" s="122">
        <f>SUM(P218:P227)</f>
        <v>434.80239600000004</v>
      </c>
      <c r="R217" s="122">
        <f>SUM(R218:R227)</f>
        <v>0</v>
      </c>
      <c r="T217" s="123">
        <f>SUM(T218:T227)</f>
        <v>0</v>
      </c>
      <c r="AR217" s="118" t="s">
        <v>82</v>
      </c>
      <c r="AT217" s="124" t="s">
        <v>73</v>
      </c>
      <c r="AU217" s="124" t="s">
        <v>82</v>
      </c>
      <c r="AY217" s="118" t="s">
        <v>162</v>
      </c>
      <c r="BK217" s="125">
        <f>SUM(BK218:BK227)</f>
        <v>0</v>
      </c>
    </row>
    <row r="218" spans="2:65" s="1" customFormat="1" ht="24.15" customHeight="1">
      <c r="B218" s="128"/>
      <c r="C218" s="129" t="s">
        <v>333</v>
      </c>
      <c r="D218" s="129" t="s">
        <v>164</v>
      </c>
      <c r="E218" s="130" t="s">
        <v>334</v>
      </c>
      <c r="F218" s="131" t="s">
        <v>335</v>
      </c>
      <c r="G218" s="132" t="s">
        <v>336</v>
      </c>
      <c r="H218" s="133">
        <v>309.02800000000002</v>
      </c>
      <c r="I218" s="134"/>
      <c r="J218" s="134">
        <f>ROUND(I218*H218,2)</f>
        <v>0</v>
      </c>
      <c r="K218" s="135"/>
      <c r="L218" s="28"/>
      <c r="M218" s="136" t="s">
        <v>1</v>
      </c>
      <c r="N218" s="137" t="s">
        <v>39</v>
      </c>
      <c r="O218" s="138">
        <v>1.1679999999999999</v>
      </c>
      <c r="P218" s="138">
        <f>O218*H218</f>
        <v>360.944704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168</v>
      </c>
      <c r="AT218" s="140" t="s">
        <v>164</v>
      </c>
      <c r="AU218" s="140" t="s">
        <v>84</v>
      </c>
      <c r="AY218" s="16" t="s">
        <v>162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6" t="s">
        <v>82</v>
      </c>
      <c r="BK218" s="141">
        <f>ROUND(I218*H218,2)</f>
        <v>0</v>
      </c>
      <c r="BL218" s="16" t="s">
        <v>168</v>
      </c>
      <c r="BM218" s="140" t="s">
        <v>337</v>
      </c>
    </row>
    <row r="219" spans="2:65" s="1" customFormat="1" ht="24.15" customHeight="1">
      <c r="B219" s="128"/>
      <c r="C219" s="129" t="s">
        <v>338</v>
      </c>
      <c r="D219" s="129" t="s">
        <v>164</v>
      </c>
      <c r="E219" s="130" t="s">
        <v>339</v>
      </c>
      <c r="F219" s="131" t="s">
        <v>340</v>
      </c>
      <c r="G219" s="132" t="s">
        <v>336</v>
      </c>
      <c r="H219" s="133">
        <v>309.02800000000002</v>
      </c>
      <c r="I219" s="134"/>
      <c r="J219" s="134">
        <f>ROUND(I219*H219,2)</f>
        <v>0</v>
      </c>
      <c r="K219" s="135"/>
      <c r="L219" s="28"/>
      <c r="M219" s="136" t="s">
        <v>1</v>
      </c>
      <c r="N219" s="137" t="s">
        <v>39</v>
      </c>
      <c r="O219" s="138">
        <v>0.125</v>
      </c>
      <c r="P219" s="138">
        <f>O219*H219</f>
        <v>38.628500000000003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168</v>
      </c>
      <c r="AT219" s="140" t="s">
        <v>164</v>
      </c>
      <c r="AU219" s="140" t="s">
        <v>84</v>
      </c>
      <c r="AY219" s="16" t="s">
        <v>162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82</v>
      </c>
      <c r="BK219" s="141">
        <f>ROUND(I219*H219,2)</f>
        <v>0</v>
      </c>
      <c r="BL219" s="16" t="s">
        <v>168</v>
      </c>
      <c r="BM219" s="140" t="s">
        <v>341</v>
      </c>
    </row>
    <row r="220" spans="2:65" s="1" customFormat="1" ht="24.15" customHeight="1">
      <c r="B220" s="128"/>
      <c r="C220" s="129" t="s">
        <v>342</v>
      </c>
      <c r="D220" s="129" t="s">
        <v>164</v>
      </c>
      <c r="E220" s="130" t="s">
        <v>343</v>
      </c>
      <c r="F220" s="131" t="s">
        <v>344</v>
      </c>
      <c r="G220" s="132" t="s">
        <v>336</v>
      </c>
      <c r="H220" s="133">
        <v>5871.5320000000002</v>
      </c>
      <c r="I220" s="134"/>
      <c r="J220" s="134">
        <f>ROUND(I220*H220,2)</f>
        <v>0</v>
      </c>
      <c r="K220" s="135"/>
      <c r="L220" s="28"/>
      <c r="M220" s="136" t="s">
        <v>1</v>
      </c>
      <c r="N220" s="137" t="s">
        <v>39</v>
      </c>
      <c r="O220" s="138">
        <v>6.0000000000000001E-3</v>
      </c>
      <c r="P220" s="138">
        <f>O220*H220</f>
        <v>35.229192000000005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168</v>
      </c>
      <c r="AT220" s="140" t="s">
        <v>164</v>
      </c>
      <c r="AU220" s="140" t="s">
        <v>84</v>
      </c>
      <c r="AY220" s="16" t="s">
        <v>162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6" t="s">
        <v>82</v>
      </c>
      <c r="BK220" s="141">
        <f>ROUND(I220*H220,2)</f>
        <v>0</v>
      </c>
      <c r="BL220" s="16" t="s">
        <v>168</v>
      </c>
      <c r="BM220" s="140" t="s">
        <v>345</v>
      </c>
    </row>
    <row r="221" spans="2:65" s="12" customFormat="1">
      <c r="B221" s="142"/>
      <c r="D221" s="143" t="s">
        <v>170</v>
      </c>
      <c r="E221" s="144" t="s">
        <v>1</v>
      </c>
      <c r="F221" s="145" t="s">
        <v>346</v>
      </c>
      <c r="H221" s="146">
        <v>5871.5320000000002</v>
      </c>
      <c r="L221" s="142"/>
      <c r="M221" s="147"/>
      <c r="T221" s="148"/>
      <c r="AT221" s="144" t="s">
        <v>170</v>
      </c>
      <c r="AU221" s="144" t="s">
        <v>84</v>
      </c>
      <c r="AV221" s="12" t="s">
        <v>84</v>
      </c>
      <c r="AW221" s="12" t="s">
        <v>30</v>
      </c>
      <c r="AX221" s="12" t="s">
        <v>82</v>
      </c>
      <c r="AY221" s="144" t="s">
        <v>162</v>
      </c>
    </row>
    <row r="222" spans="2:65" s="1" customFormat="1" ht="37.75" customHeight="1">
      <c r="B222" s="128"/>
      <c r="C222" s="129" t="s">
        <v>347</v>
      </c>
      <c r="D222" s="129" t="s">
        <v>164</v>
      </c>
      <c r="E222" s="130" t="s">
        <v>348</v>
      </c>
      <c r="F222" s="131" t="s">
        <v>349</v>
      </c>
      <c r="G222" s="132" t="s">
        <v>336</v>
      </c>
      <c r="H222" s="133">
        <v>171.79</v>
      </c>
      <c r="I222" s="134"/>
      <c r="J222" s="134">
        <f>ROUND(I222*H222,2)</f>
        <v>0</v>
      </c>
      <c r="K222" s="135"/>
      <c r="L222" s="28"/>
      <c r="M222" s="136" t="s">
        <v>1</v>
      </c>
      <c r="N222" s="137" t="s">
        <v>39</v>
      </c>
      <c r="O222" s="138">
        <v>0</v>
      </c>
      <c r="P222" s="138">
        <f>O222*H222</f>
        <v>0</v>
      </c>
      <c r="Q222" s="138">
        <v>0</v>
      </c>
      <c r="R222" s="138">
        <f>Q222*H222</f>
        <v>0</v>
      </c>
      <c r="S222" s="138">
        <v>0</v>
      </c>
      <c r="T222" s="139">
        <f>S222*H222</f>
        <v>0</v>
      </c>
      <c r="AR222" s="140" t="s">
        <v>168</v>
      </c>
      <c r="AT222" s="140" t="s">
        <v>164</v>
      </c>
      <c r="AU222" s="140" t="s">
        <v>84</v>
      </c>
      <c r="AY222" s="16" t="s">
        <v>162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6" t="s">
        <v>82</v>
      </c>
      <c r="BK222" s="141">
        <f>ROUND(I222*H222,2)</f>
        <v>0</v>
      </c>
      <c r="BL222" s="16" t="s">
        <v>168</v>
      </c>
      <c r="BM222" s="140" t="s">
        <v>350</v>
      </c>
    </row>
    <row r="223" spans="2:65" s="12" customFormat="1">
      <c r="B223" s="142"/>
      <c r="D223" s="143" t="s">
        <v>170</v>
      </c>
      <c r="E223" s="144" t="s">
        <v>1</v>
      </c>
      <c r="F223" s="145" t="s">
        <v>351</v>
      </c>
      <c r="H223" s="146">
        <v>171.79</v>
      </c>
      <c r="L223" s="142"/>
      <c r="M223" s="147"/>
      <c r="T223" s="148"/>
      <c r="AT223" s="144" t="s">
        <v>170</v>
      </c>
      <c r="AU223" s="144" t="s">
        <v>84</v>
      </c>
      <c r="AV223" s="12" t="s">
        <v>84</v>
      </c>
      <c r="AW223" s="12" t="s">
        <v>30</v>
      </c>
      <c r="AX223" s="12" t="s">
        <v>82</v>
      </c>
      <c r="AY223" s="144" t="s">
        <v>162</v>
      </c>
    </row>
    <row r="224" spans="2:65" s="1" customFormat="1" ht="37.75" customHeight="1">
      <c r="B224" s="128"/>
      <c r="C224" s="129" t="s">
        <v>352</v>
      </c>
      <c r="D224" s="129" t="s">
        <v>164</v>
      </c>
      <c r="E224" s="130" t="s">
        <v>353</v>
      </c>
      <c r="F224" s="131" t="s">
        <v>354</v>
      </c>
      <c r="G224" s="132" t="s">
        <v>336</v>
      </c>
      <c r="H224" s="133">
        <v>1.1020000000000001</v>
      </c>
      <c r="I224" s="134"/>
      <c r="J224" s="134">
        <f>ROUND(I224*H224,2)</f>
        <v>0</v>
      </c>
      <c r="K224" s="135"/>
      <c r="L224" s="28"/>
      <c r="M224" s="136" t="s">
        <v>1</v>
      </c>
      <c r="N224" s="137" t="s">
        <v>39</v>
      </c>
      <c r="O224" s="138">
        <v>0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168</v>
      </c>
      <c r="AT224" s="140" t="s">
        <v>164</v>
      </c>
      <c r="AU224" s="140" t="s">
        <v>84</v>
      </c>
      <c r="AY224" s="16" t="s">
        <v>162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6" t="s">
        <v>82</v>
      </c>
      <c r="BK224" s="141">
        <f>ROUND(I224*H224,2)</f>
        <v>0</v>
      </c>
      <c r="BL224" s="16" t="s">
        <v>168</v>
      </c>
      <c r="BM224" s="140" t="s">
        <v>355</v>
      </c>
    </row>
    <row r="225" spans="2:65" s="12" customFormat="1">
      <c r="B225" s="142"/>
      <c r="D225" s="143" t="s">
        <v>170</v>
      </c>
      <c r="E225" s="144" t="s">
        <v>1</v>
      </c>
      <c r="F225" s="145" t="s">
        <v>356</v>
      </c>
      <c r="H225" s="146">
        <v>1.1020000000000001</v>
      </c>
      <c r="L225" s="142"/>
      <c r="M225" s="147"/>
      <c r="T225" s="148"/>
      <c r="AT225" s="144" t="s">
        <v>170</v>
      </c>
      <c r="AU225" s="144" t="s">
        <v>84</v>
      </c>
      <c r="AV225" s="12" t="s">
        <v>84</v>
      </c>
      <c r="AW225" s="12" t="s">
        <v>30</v>
      </c>
      <c r="AX225" s="12" t="s">
        <v>82</v>
      </c>
      <c r="AY225" s="144" t="s">
        <v>162</v>
      </c>
    </row>
    <row r="226" spans="2:65" s="1" customFormat="1" ht="44.25" customHeight="1">
      <c r="B226" s="128"/>
      <c r="C226" s="129" t="s">
        <v>357</v>
      </c>
      <c r="D226" s="129" t="s">
        <v>164</v>
      </c>
      <c r="E226" s="130" t="s">
        <v>358</v>
      </c>
      <c r="F226" s="131" t="s">
        <v>359</v>
      </c>
      <c r="G226" s="132" t="s">
        <v>336</v>
      </c>
      <c r="H226" s="133">
        <v>135.31100000000001</v>
      </c>
      <c r="I226" s="134"/>
      <c r="J226" s="134">
        <f>ROUND(I226*H226,2)</f>
        <v>0</v>
      </c>
      <c r="K226" s="135"/>
      <c r="L226" s="28"/>
      <c r="M226" s="136" t="s">
        <v>1</v>
      </c>
      <c r="N226" s="137" t="s">
        <v>39</v>
      </c>
      <c r="O226" s="138">
        <v>0</v>
      </c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AR226" s="140" t="s">
        <v>168</v>
      </c>
      <c r="AT226" s="140" t="s">
        <v>164</v>
      </c>
      <c r="AU226" s="140" t="s">
        <v>84</v>
      </c>
      <c r="AY226" s="16" t="s">
        <v>162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6" t="s">
        <v>82</v>
      </c>
      <c r="BK226" s="141">
        <f>ROUND(I226*H226,2)</f>
        <v>0</v>
      </c>
      <c r="BL226" s="16" t="s">
        <v>168</v>
      </c>
      <c r="BM226" s="140" t="s">
        <v>360</v>
      </c>
    </row>
    <row r="227" spans="2:65" s="12" customFormat="1">
      <c r="B227" s="142"/>
      <c r="D227" s="143" t="s">
        <v>170</v>
      </c>
      <c r="E227" s="144" t="s">
        <v>1</v>
      </c>
      <c r="F227" s="145" t="s">
        <v>361</v>
      </c>
      <c r="H227" s="146">
        <v>135.31100000000001</v>
      </c>
      <c r="L227" s="142"/>
      <c r="M227" s="147"/>
      <c r="T227" s="148"/>
      <c r="AT227" s="144" t="s">
        <v>170</v>
      </c>
      <c r="AU227" s="144" t="s">
        <v>84</v>
      </c>
      <c r="AV227" s="12" t="s">
        <v>84</v>
      </c>
      <c r="AW227" s="12" t="s">
        <v>30</v>
      </c>
      <c r="AX227" s="12" t="s">
        <v>82</v>
      </c>
      <c r="AY227" s="144" t="s">
        <v>162</v>
      </c>
    </row>
    <row r="228" spans="2:65" s="11" customFormat="1" ht="25.9" customHeight="1">
      <c r="B228" s="117"/>
      <c r="D228" s="118" t="s">
        <v>73</v>
      </c>
      <c r="E228" s="119" t="s">
        <v>362</v>
      </c>
      <c r="F228" s="119" t="s">
        <v>363</v>
      </c>
      <c r="J228" s="120">
        <f>BK228</f>
        <v>0</v>
      </c>
      <c r="L228" s="117"/>
      <c r="M228" s="121"/>
      <c r="P228" s="122">
        <f>P229+P231+P236+P238</f>
        <v>0</v>
      </c>
      <c r="R228" s="122">
        <f>R229+R231+R236+R238</f>
        <v>0</v>
      </c>
      <c r="T228" s="123">
        <f>T229+T231+T236+T238</f>
        <v>0</v>
      </c>
      <c r="AR228" s="118" t="s">
        <v>183</v>
      </c>
      <c r="AT228" s="124" t="s">
        <v>73</v>
      </c>
      <c r="AU228" s="124" t="s">
        <v>74</v>
      </c>
      <c r="AY228" s="118" t="s">
        <v>162</v>
      </c>
      <c r="BK228" s="125">
        <f>BK229+BK231+BK236+BK238</f>
        <v>0</v>
      </c>
    </row>
    <row r="229" spans="2:65" s="11" customFormat="1" ht="22.75" customHeight="1">
      <c r="B229" s="117"/>
      <c r="D229" s="118" t="s">
        <v>73</v>
      </c>
      <c r="E229" s="126" t="s">
        <v>364</v>
      </c>
      <c r="F229" s="126" t="s">
        <v>365</v>
      </c>
      <c r="J229" s="127">
        <f>BK229</f>
        <v>0</v>
      </c>
      <c r="L229" s="117"/>
      <c r="M229" s="121"/>
      <c r="P229" s="122">
        <f>P230</f>
        <v>0</v>
      </c>
      <c r="R229" s="122">
        <f>R230</f>
        <v>0</v>
      </c>
      <c r="T229" s="123">
        <f>T230</f>
        <v>0</v>
      </c>
      <c r="AR229" s="118" t="s">
        <v>183</v>
      </c>
      <c r="AT229" s="124" t="s">
        <v>73</v>
      </c>
      <c r="AU229" s="124" t="s">
        <v>82</v>
      </c>
      <c r="AY229" s="118" t="s">
        <v>162</v>
      </c>
      <c r="BK229" s="125">
        <f>BK230</f>
        <v>0</v>
      </c>
    </row>
    <row r="230" spans="2:65" s="1" customFormat="1" ht="21.75" customHeight="1">
      <c r="B230" s="128"/>
      <c r="C230" s="129" t="s">
        <v>366</v>
      </c>
      <c r="D230" s="129" t="s">
        <v>164</v>
      </c>
      <c r="E230" s="130" t="s">
        <v>367</v>
      </c>
      <c r="F230" s="131" t="s">
        <v>368</v>
      </c>
      <c r="G230" s="132" t="s">
        <v>369</v>
      </c>
      <c r="H230" s="133">
        <v>64</v>
      </c>
      <c r="I230" s="134"/>
      <c r="J230" s="134">
        <f>ROUND(I230*H230,2)</f>
        <v>0</v>
      </c>
      <c r="K230" s="135"/>
      <c r="L230" s="28"/>
      <c r="M230" s="136" t="s">
        <v>1</v>
      </c>
      <c r="N230" s="137" t="s">
        <v>39</v>
      </c>
      <c r="O230" s="138">
        <v>0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370</v>
      </c>
      <c r="AT230" s="140" t="s">
        <v>164</v>
      </c>
      <c r="AU230" s="140" t="s">
        <v>84</v>
      </c>
      <c r="AY230" s="16" t="s">
        <v>162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6" t="s">
        <v>82</v>
      </c>
      <c r="BK230" s="141">
        <f>ROUND(I230*H230,2)</f>
        <v>0</v>
      </c>
      <c r="BL230" s="16" t="s">
        <v>370</v>
      </c>
      <c r="BM230" s="140" t="s">
        <v>371</v>
      </c>
    </row>
    <row r="231" spans="2:65" s="11" customFormat="1" ht="22.75" customHeight="1">
      <c r="B231" s="117"/>
      <c r="D231" s="118" t="s">
        <v>73</v>
      </c>
      <c r="E231" s="126" t="s">
        <v>372</v>
      </c>
      <c r="F231" s="126" t="s">
        <v>373</v>
      </c>
      <c r="J231" s="127">
        <f>BK231</f>
        <v>0</v>
      </c>
      <c r="L231" s="117"/>
      <c r="M231" s="121"/>
      <c r="P231" s="122">
        <f>SUM(P232:P235)</f>
        <v>0</v>
      </c>
      <c r="R231" s="122">
        <f>SUM(R232:R235)</f>
        <v>0</v>
      </c>
      <c r="T231" s="123">
        <f>SUM(T232:T235)</f>
        <v>0</v>
      </c>
      <c r="AR231" s="118" t="s">
        <v>183</v>
      </c>
      <c r="AT231" s="124" t="s">
        <v>73</v>
      </c>
      <c r="AU231" s="124" t="s">
        <v>82</v>
      </c>
      <c r="AY231" s="118" t="s">
        <v>162</v>
      </c>
      <c r="BK231" s="125">
        <f>SUM(BK232:BK235)</f>
        <v>0</v>
      </c>
    </row>
    <row r="232" spans="2:65" s="1" customFormat="1" ht="16.5" customHeight="1">
      <c r="B232" s="128"/>
      <c r="C232" s="129" t="s">
        <v>374</v>
      </c>
      <c r="D232" s="129" t="s">
        <v>164</v>
      </c>
      <c r="E232" s="130" t="s">
        <v>375</v>
      </c>
      <c r="F232" s="131" t="s">
        <v>373</v>
      </c>
      <c r="G232" s="132" t="s">
        <v>376</v>
      </c>
      <c r="H232" s="133"/>
      <c r="I232" s="134"/>
      <c r="J232" s="134">
        <f>ROUND(I232*H232,2)</f>
        <v>0</v>
      </c>
      <c r="K232" s="135"/>
      <c r="L232" s="28"/>
      <c r="M232" s="136" t="s">
        <v>1</v>
      </c>
      <c r="N232" s="137" t="s">
        <v>39</v>
      </c>
      <c r="O232" s="138">
        <v>0</v>
      </c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AR232" s="140" t="s">
        <v>370</v>
      </c>
      <c r="AT232" s="140" t="s">
        <v>164</v>
      </c>
      <c r="AU232" s="140" t="s">
        <v>84</v>
      </c>
      <c r="AY232" s="16" t="s">
        <v>162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6" t="s">
        <v>82</v>
      </c>
      <c r="BK232" s="141">
        <f>ROUND(I232*H232,2)</f>
        <v>0</v>
      </c>
      <c r="BL232" s="16" t="s">
        <v>370</v>
      </c>
      <c r="BM232" s="140" t="s">
        <v>377</v>
      </c>
    </row>
    <row r="233" spans="2:65" s="1" customFormat="1" ht="16.5" customHeight="1">
      <c r="B233" s="128"/>
      <c r="C233" s="129" t="s">
        <v>378</v>
      </c>
      <c r="D233" s="129" t="s">
        <v>164</v>
      </c>
      <c r="E233" s="130" t="s">
        <v>379</v>
      </c>
      <c r="F233" s="131" t="s">
        <v>380</v>
      </c>
      <c r="G233" s="132" t="s">
        <v>167</v>
      </c>
      <c r="H233" s="133">
        <v>496</v>
      </c>
      <c r="I233" s="134"/>
      <c r="J233" s="134">
        <f>ROUND(I233*H233,2)</f>
        <v>0</v>
      </c>
      <c r="K233" s="135"/>
      <c r="L233" s="28"/>
      <c r="M233" s="136" t="s">
        <v>1</v>
      </c>
      <c r="N233" s="137" t="s">
        <v>39</v>
      </c>
      <c r="O233" s="138">
        <v>0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370</v>
      </c>
      <c r="AT233" s="140" t="s">
        <v>164</v>
      </c>
      <c r="AU233" s="140" t="s">
        <v>84</v>
      </c>
      <c r="AY233" s="16" t="s">
        <v>162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6" t="s">
        <v>82</v>
      </c>
      <c r="BK233" s="141">
        <f>ROUND(I233*H233,2)</f>
        <v>0</v>
      </c>
      <c r="BL233" s="16" t="s">
        <v>370</v>
      </c>
      <c r="BM233" s="140" t="s">
        <v>381</v>
      </c>
    </row>
    <row r="234" spans="2:65" s="1" customFormat="1" ht="16.5" customHeight="1">
      <c r="B234" s="128"/>
      <c r="C234" s="129" t="s">
        <v>382</v>
      </c>
      <c r="D234" s="129" t="s">
        <v>164</v>
      </c>
      <c r="E234" s="130" t="s">
        <v>383</v>
      </c>
      <c r="F234" s="131" t="s">
        <v>384</v>
      </c>
      <c r="G234" s="132" t="s">
        <v>385</v>
      </c>
      <c r="H234" s="133">
        <v>1</v>
      </c>
      <c r="I234" s="134"/>
      <c r="J234" s="134">
        <f>ROUND(I234*H234,2)</f>
        <v>0</v>
      </c>
      <c r="K234" s="135"/>
      <c r="L234" s="28"/>
      <c r="M234" s="136" t="s">
        <v>1</v>
      </c>
      <c r="N234" s="137" t="s">
        <v>39</v>
      </c>
      <c r="O234" s="138">
        <v>0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370</v>
      </c>
      <c r="AT234" s="140" t="s">
        <v>164</v>
      </c>
      <c r="AU234" s="140" t="s">
        <v>84</v>
      </c>
      <c r="AY234" s="16" t="s">
        <v>162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6" t="s">
        <v>82</v>
      </c>
      <c r="BK234" s="141">
        <f>ROUND(I234*H234,2)</f>
        <v>0</v>
      </c>
      <c r="BL234" s="16" t="s">
        <v>370</v>
      </c>
      <c r="BM234" s="140" t="s">
        <v>386</v>
      </c>
    </row>
    <row r="235" spans="2:65" s="1" customFormat="1" ht="16.5" customHeight="1">
      <c r="B235" s="128"/>
      <c r="C235" s="129" t="s">
        <v>387</v>
      </c>
      <c r="D235" s="129" t="s">
        <v>164</v>
      </c>
      <c r="E235" s="130" t="s">
        <v>388</v>
      </c>
      <c r="F235" s="131" t="s">
        <v>389</v>
      </c>
      <c r="G235" s="132" t="s">
        <v>236</v>
      </c>
      <c r="H235" s="133">
        <v>428</v>
      </c>
      <c r="I235" s="134"/>
      <c r="J235" s="134">
        <f>ROUND(I235*H235,2)</f>
        <v>0</v>
      </c>
      <c r="K235" s="135"/>
      <c r="L235" s="28"/>
      <c r="M235" s="136" t="s">
        <v>1</v>
      </c>
      <c r="N235" s="137" t="s">
        <v>39</v>
      </c>
      <c r="O235" s="138">
        <v>0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370</v>
      </c>
      <c r="AT235" s="140" t="s">
        <v>164</v>
      </c>
      <c r="AU235" s="140" t="s">
        <v>84</v>
      </c>
      <c r="AY235" s="16" t="s">
        <v>162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6" t="s">
        <v>82</v>
      </c>
      <c r="BK235" s="141">
        <f>ROUND(I235*H235,2)</f>
        <v>0</v>
      </c>
      <c r="BL235" s="16" t="s">
        <v>370</v>
      </c>
      <c r="BM235" s="140" t="s">
        <v>390</v>
      </c>
    </row>
    <row r="236" spans="2:65" s="11" customFormat="1" ht="22.75" customHeight="1">
      <c r="B236" s="117"/>
      <c r="D236" s="118" t="s">
        <v>73</v>
      </c>
      <c r="E236" s="126" t="s">
        <v>391</v>
      </c>
      <c r="F236" s="126" t="s">
        <v>392</v>
      </c>
      <c r="J236" s="127">
        <f>BK236</f>
        <v>0</v>
      </c>
      <c r="L236" s="117"/>
      <c r="M236" s="121"/>
      <c r="P236" s="122">
        <f>P237</f>
        <v>0</v>
      </c>
      <c r="R236" s="122">
        <f>R237</f>
        <v>0</v>
      </c>
      <c r="T236" s="123">
        <f>T237</f>
        <v>0</v>
      </c>
      <c r="AR236" s="118" t="s">
        <v>183</v>
      </c>
      <c r="AT236" s="124" t="s">
        <v>73</v>
      </c>
      <c r="AU236" s="124" t="s">
        <v>82</v>
      </c>
      <c r="AY236" s="118" t="s">
        <v>162</v>
      </c>
      <c r="BK236" s="125">
        <f>BK237</f>
        <v>0</v>
      </c>
    </row>
    <row r="237" spans="2:65" s="1" customFormat="1" ht="16.5" customHeight="1">
      <c r="B237" s="128"/>
      <c r="C237" s="129" t="s">
        <v>393</v>
      </c>
      <c r="D237" s="129" t="s">
        <v>164</v>
      </c>
      <c r="E237" s="130" t="s">
        <v>394</v>
      </c>
      <c r="F237" s="131" t="s">
        <v>392</v>
      </c>
      <c r="G237" s="132" t="s">
        <v>376</v>
      </c>
      <c r="H237" s="133"/>
      <c r="I237" s="134"/>
      <c r="J237" s="134">
        <f>ROUND(I237*H237,2)</f>
        <v>0</v>
      </c>
      <c r="K237" s="135"/>
      <c r="L237" s="28"/>
      <c r="M237" s="136" t="s">
        <v>1</v>
      </c>
      <c r="N237" s="137" t="s">
        <v>39</v>
      </c>
      <c r="O237" s="138">
        <v>0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9">
        <f>S237*H237</f>
        <v>0</v>
      </c>
      <c r="AR237" s="140" t="s">
        <v>370</v>
      </c>
      <c r="AT237" s="140" t="s">
        <v>164</v>
      </c>
      <c r="AU237" s="140" t="s">
        <v>84</v>
      </c>
      <c r="AY237" s="16" t="s">
        <v>162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6" t="s">
        <v>82</v>
      </c>
      <c r="BK237" s="141">
        <f>ROUND(I237*H237,2)</f>
        <v>0</v>
      </c>
      <c r="BL237" s="16" t="s">
        <v>370</v>
      </c>
      <c r="BM237" s="140" t="s">
        <v>395</v>
      </c>
    </row>
    <row r="238" spans="2:65" s="11" customFormat="1" ht="22.75" customHeight="1">
      <c r="B238" s="117"/>
      <c r="D238" s="118" t="s">
        <v>73</v>
      </c>
      <c r="E238" s="126" t="s">
        <v>396</v>
      </c>
      <c r="F238" s="126" t="s">
        <v>397</v>
      </c>
      <c r="J238" s="127">
        <f>BK238</f>
        <v>0</v>
      </c>
      <c r="L238" s="117"/>
      <c r="M238" s="121"/>
      <c r="P238" s="122">
        <f>P239</f>
        <v>0</v>
      </c>
      <c r="R238" s="122">
        <f>R239</f>
        <v>0</v>
      </c>
      <c r="T238" s="123">
        <f>T239</f>
        <v>0</v>
      </c>
      <c r="AR238" s="118" t="s">
        <v>183</v>
      </c>
      <c r="AT238" s="124" t="s">
        <v>73</v>
      </c>
      <c r="AU238" s="124" t="s">
        <v>82</v>
      </c>
      <c r="AY238" s="118" t="s">
        <v>162</v>
      </c>
      <c r="BK238" s="125">
        <f>BK239</f>
        <v>0</v>
      </c>
    </row>
    <row r="239" spans="2:65" s="1" customFormat="1" ht="16.5" customHeight="1">
      <c r="B239" s="128"/>
      <c r="C239" s="129" t="s">
        <v>398</v>
      </c>
      <c r="D239" s="129" t="s">
        <v>164</v>
      </c>
      <c r="E239" s="130" t="s">
        <v>399</v>
      </c>
      <c r="F239" s="131" t="s">
        <v>400</v>
      </c>
      <c r="G239" s="132" t="s">
        <v>376</v>
      </c>
      <c r="H239" s="133"/>
      <c r="I239" s="134"/>
      <c r="J239" s="134">
        <f>ROUND(I239*H239,2)</f>
        <v>0</v>
      </c>
      <c r="K239" s="135"/>
      <c r="L239" s="28"/>
      <c r="M239" s="160" t="s">
        <v>1</v>
      </c>
      <c r="N239" s="161" t="s">
        <v>39</v>
      </c>
      <c r="O239" s="162">
        <v>0</v>
      </c>
      <c r="P239" s="162">
        <f>O239*H239</f>
        <v>0</v>
      </c>
      <c r="Q239" s="162">
        <v>0</v>
      </c>
      <c r="R239" s="162">
        <f>Q239*H239</f>
        <v>0</v>
      </c>
      <c r="S239" s="162">
        <v>0</v>
      </c>
      <c r="T239" s="163">
        <f>S239*H239</f>
        <v>0</v>
      </c>
      <c r="AR239" s="140" t="s">
        <v>370</v>
      </c>
      <c r="AT239" s="140" t="s">
        <v>164</v>
      </c>
      <c r="AU239" s="140" t="s">
        <v>84</v>
      </c>
      <c r="AY239" s="16" t="s">
        <v>162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6" t="s">
        <v>82</v>
      </c>
      <c r="BK239" s="141">
        <f>ROUND(I239*H239,2)</f>
        <v>0</v>
      </c>
      <c r="BL239" s="16" t="s">
        <v>370</v>
      </c>
      <c r="BM239" s="140" t="s">
        <v>401</v>
      </c>
    </row>
    <row r="240" spans="2:65" s="1" customFormat="1" ht="7" customHeight="1">
      <c r="B240" s="40"/>
      <c r="C240" s="41"/>
      <c r="D240" s="41"/>
      <c r="E240" s="41"/>
      <c r="F240" s="41"/>
      <c r="G240" s="41"/>
      <c r="H240" s="41"/>
      <c r="I240" s="41"/>
      <c r="J240" s="41"/>
      <c r="K240" s="41"/>
      <c r="L240" s="28"/>
    </row>
  </sheetData>
  <autoFilter ref="C124:K239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7"/>
  <sheetViews>
    <sheetView showGridLines="0" workbookViewId="0">
      <selection activeCell="H232" sqref="H232:H236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87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402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ROUND(J132,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ROUND((SUM(BE132:BE236)),  2)</f>
        <v>0</v>
      </c>
      <c r="I33" s="88">
        <v>0.21</v>
      </c>
      <c r="J33" s="87">
        <f>ROUND(((SUM(BE132:BE236))*I33),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ROUND((SUM(BF132:BF236)),  2)</f>
        <v>0</v>
      </c>
      <c r="I34" s="88">
        <v>0.12</v>
      </c>
      <c r="J34" s="87">
        <f>ROUND(((SUM(BF132:BF236))*I34),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ROUND((SUM(BG132:BG236)),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ROUND((SUM(BH132:BH236)),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ROUND((SUM(BI132:BI236)),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SO-02 - Atletický ovál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J132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J133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J134</f>
        <v>0</v>
      </c>
      <c r="L98" s="104"/>
    </row>
    <row r="99" spans="2:12" s="9" customFormat="1" ht="19.899999999999999" customHeight="1">
      <c r="B99" s="104"/>
      <c r="D99" s="105" t="s">
        <v>403</v>
      </c>
      <c r="E99" s="106"/>
      <c r="F99" s="106"/>
      <c r="G99" s="106"/>
      <c r="H99" s="106"/>
      <c r="I99" s="106"/>
      <c r="J99" s="107">
        <f>J150</f>
        <v>0</v>
      </c>
      <c r="L99" s="104"/>
    </row>
    <row r="100" spans="2:12" s="9" customFormat="1" ht="19.899999999999999" customHeight="1">
      <c r="B100" s="104"/>
      <c r="D100" s="105" t="s">
        <v>404</v>
      </c>
      <c r="E100" s="106"/>
      <c r="F100" s="106"/>
      <c r="G100" s="106"/>
      <c r="H100" s="106"/>
      <c r="I100" s="106"/>
      <c r="J100" s="107">
        <f>J163</f>
        <v>0</v>
      </c>
      <c r="L100" s="104"/>
    </row>
    <row r="101" spans="2:12" s="9" customFormat="1" ht="19.899999999999999" customHeight="1">
      <c r="B101" s="104"/>
      <c r="D101" s="105" t="s">
        <v>405</v>
      </c>
      <c r="E101" s="106"/>
      <c r="F101" s="106"/>
      <c r="G101" s="106"/>
      <c r="H101" s="106"/>
      <c r="I101" s="106"/>
      <c r="J101" s="107">
        <f>J192</f>
        <v>0</v>
      </c>
      <c r="L101" s="104"/>
    </row>
    <row r="102" spans="2:12" s="9" customFormat="1" ht="19.899999999999999" customHeight="1">
      <c r="B102" s="104"/>
      <c r="D102" s="105" t="s">
        <v>140</v>
      </c>
      <c r="E102" s="106"/>
      <c r="F102" s="106"/>
      <c r="G102" s="106"/>
      <c r="H102" s="106"/>
      <c r="I102" s="106"/>
      <c r="J102" s="107">
        <f>J196</f>
        <v>0</v>
      </c>
      <c r="L102" s="104"/>
    </row>
    <row r="103" spans="2:12" s="9" customFormat="1" ht="19.899999999999999" customHeight="1">
      <c r="B103" s="104"/>
      <c r="D103" s="105" t="s">
        <v>406</v>
      </c>
      <c r="E103" s="106"/>
      <c r="F103" s="106"/>
      <c r="G103" s="106"/>
      <c r="H103" s="106"/>
      <c r="I103" s="106"/>
      <c r="J103" s="107">
        <f>J210</f>
        <v>0</v>
      </c>
      <c r="L103" s="104"/>
    </row>
    <row r="104" spans="2:12" s="8" customFormat="1" ht="25" customHeight="1">
      <c r="B104" s="100"/>
      <c r="D104" s="101" t="s">
        <v>407</v>
      </c>
      <c r="E104" s="102"/>
      <c r="F104" s="102"/>
      <c r="G104" s="102"/>
      <c r="H104" s="102"/>
      <c r="I104" s="102"/>
      <c r="J104" s="103">
        <f>J212</f>
        <v>0</v>
      </c>
      <c r="L104" s="100"/>
    </row>
    <row r="105" spans="2:12" s="9" customFormat="1" ht="19.899999999999999" customHeight="1">
      <c r="B105" s="104"/>
      <c r="D105" s="105" t="s">
        <v>408</v>
      </c>
      <c r="E105" s="106"/>
      <c r="F105" s="106"/>
      <c r="G105" s="106"/>
      <c r="H105" s="106"/>
      <c r="I105" s="106"/>
      <c r="J105" s="107">
        <f>J213</f>
        <v>0</v>
      </c>
      <c r="L105" s="104"/>
    </row>
    <row r="106" spans="2:12" s="9" customFormat="1" ht="19.899999999999999" customHeight="1">
      <c r="B106" s="104"/>
      <c r="D106" s="105" t="s">
        <v>409</v>
      </c>
      <c r="E106" s="106"/>
      <c r="F106" s="106"/>
      <c r="G106" s="106"/>
      <c r="H106" s="106"/>
      <c r="I106" s="106"/>
      <c r="J106" s="107">
        <f>J222</f>
        <v>0</v>
      </c>
      <c r="L106" s="104"/>
    </row>
    <row r="107" spans="2:12" s="9" customFormat="1" ht="19.899999999999999" customHeight="1">
      <c r="B107" s="104"/>
      <c r="D107" s="105" t="s">
        <v>410</v>
      </c>
      <c r="E107" s="106"/>
      <c r="F107" s="106"/>
      <c r="G107" s="106"/>
      <c r="H107" s="106"/>
      <c r="I107" s="106"/>
      <c r="J107" s="107">
        <f>J225</f>
        <v>0</v>
      </c>
      <c r="L107" s="104"/>
    </row>
    <row r="108" spans="2:12" s="8" customFormat="1" ht="25" customHeight="1">
      <c r="B108" s="100"/>
      <c r="D108" s="101" t="s">
        <v>142</v>
      </c>
      <c r="E108" s="102"/>
      <c r="F108" s="102"/>
      <c r="G108" s="102"/>
      <c r="H108" s="102"/>
      <c r="I108" s="102"/>
      <c r="J108" s="103">
        <f>J228</f>
        <v>0</v>
      </c>
      <c r="L108" s="100"/>
    </row>
    <row r="109" spans="2:12" s="9" customFormat="1" ht="19.899999999999999" customHeight="1">
      <c r="B109" s="104"/>
      <c r="D109" s="105" t="s">
        <v>143</v>
      </c>
      <c r="E109" s="106"/>
      <c r="F109" s="106"/>
      <c r="G109" s="106"/>
      <c r="H109" s="106"/>
      <c r="I109" s="106"/>
      <c r="J109" s="107">
        <f>J229</f>
        <v>0</v>
      </c>
      <c r="L109" s="104"/>
    </row>
    <row r="110" spans="2:12" s="9" customFormat="1" ht="19.899999999999999" customHeight="1">
      <c r="B110" s="104"/>
      <c r="D110" s="105" t="s">
        <v>144</v>
      </c>
      <c r="E110" s="106"/>
      <c r="F110" s="106"/>
      <c r="G110" s="106"/>
      <c r="H110" s="106"/>
      <c r="I110" s="106"/>
      <c r="J110" s="107">
        <f>J231</f>
        <v>0</v>
      </c>
      <c r="L110" s="104"/>
    </row>
    <row r="111" spans="2:12" s="9" customFormat="1" ht="19.899999999999999" customHeight="1">
      <c r="B111" s="104"/>
      <c r="D111" s="105" t="s">
        <v>145</v>
      </c>
      <c r="E111" s="106"/>
      <c r="F111" s="106"/>
      <c r="G111" s="106"/>
      <c r="H111" s="106"/>
      <c r="I111" s="106"/>
      <c r="J111" s="107">
        <f>J233</f>
        <v>0</v>
      </c>
      <c r="L111" s="104"/>
    </row>
    <row r="112" spans="2:12" s="9" customFormat="1" ht="19.899999999999999" customHeight="1">
      <c r="B112" s="104"/>
      <c r="D112" s="105" t="s">
        <v>146</v>
      </c>
      <c r="E112" s="106"/>
      <c r="F112" s="106"/>
      <c r="G112" s="106"/>
      <c r="H112" s="106"/>
      <c r="I112" s="106"/>
      <c r="J112" s="107">
        <f>J235</f>
        <v>0</v>
      </c>
      <c r="L112" s="104"/>
    </row>
    <row r="113" spans="2:12" s="1" customFormat="1" ht="21.75" customHeight="1">
      <c r="B113" s="28"/>
      <c r="L113" s="28"/>
    </row>
    <row r="114" spans="2:12" s="1" customFormat="1" ht="7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8"/>
    </row>
    <row r="118" spans="2:12" s="1" customFormat="1" ht="7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8"/>
    </row>
    <row r="119" spans="2:12" s="1" customFormat="1" ht="25" customHeight="1">
      <c r="B119" s="28"/>
      <c r="C119" s="20" t="s">
        <v>147</v>
      </c>
      <c r="L119" s="28"/>
    </row>
    <row r="120" spans="2:12" s="1" customFormat="1" ht="7" customHeight="1">
      <c r="B120" s="28"/>
      <c r="L120" s="28"/>
    </row>
    <row r="121" spans="2:12" s="1" customFormat="1" ht="12" customHeight="1">
      <c r="B121" s="28"/>
      <c r="C121" s="25" t="s">
        <v>14</v>
      </c>
      <c r="L121" s="28"/>
    </row>
    <row r="122" spans="2:12" s="1" customFormat="1" ht="16.5" customHeight="1">
      <c r="B122" s="28"/>
      <c r="E122" s="265" t="str">
        <f>E7</f>
        <v>Revitalizace víceúčelového hřiště - 1.etapa</v>
      </c>
      <c r="F122" s="266"/>
      <c r="G122" s="266"/>
      <c r="H122" s="266"/>
      <c r="L122" s="28"/>
    </row>
    <row r="123" spans="2:12" s="1" customFormat="1" ht="12" customHeight="1">
      <c r="B123" s="28"/>
      <c r="C123" s="25" t="s">
        <v>131</v>
      </c>
      <c r="L123" s="28"/>
    </row>
    <row r="124" spans="2:12" s="1" customFormat="1" ht="16.5" customHeight="1">
      <c r="B124" s="28"/>
      <c r="E124" s="259" t="str">
        <f>E9</f>
        <v>SO-02 - Atletický ovál</v>
      </c>
      <c r="F124" s="264"/>
      <c r="G124" s="264"/>
      <c r="H124" s="264"/>
      <c r="L124" s="28"/>
    </row>
    <row r="125" spans="2:12" s="1" customFormat="1" ht="7" customHeight="1">
      <c r="B125" s="28"/>
      <c r="L125" s="28"/>
    </row>
    <row r="126" spans="2:12" s="1" customFormat="1" ht="12" customHeight="1">
      <c r="B126" s="28"/>
      <c r="C126" s="25" t="s">
        <v>18</v>
      </c>
      <c r="F126" s="23" t="str">
        <f>F12</f>
        <v>Hlouška, Kutná Hora</v>
      </c>
      <c r="I126" s="25" t="s">
        <v>20</v>
      </c>
      <c r="J126" s="48" t="str">
        <f>IF(J12="","",J12)</f>
        <v>16. 1. 2025</v>
      </c>
      <c r="L126" s="28"/>
    </row>
    <row r="127" spans="2:12" s="1" customFormat="1" ht="7" customHeight="1">
      <c r="B127" s="28"/>
      <c r="L127" s="28"/>
    </row>
    <row r="128" spans="2:12" s="1" customFormat="1" ht="25.65" customHeight="1">
      <c r="B128" s="28"/>
      <c r="C128" s="25" t="s">
        <v>22</v>
      </c>
      <c r="F128" s="23" t="str">
        <f>E15</f>
        <v>Město Kutná Hora</v>
      </c>
      <c r="I128" s="25" t="s">
        <v>28</v>
      </c>
      <c r="J128" s="26" t="str">
        <f>E21</f>
        <v>Sportovní projekty s.r.o.</v>
      </c>
      <c r="L128" s="28"/>
    </row>
    <row r="129" spans="2:65" s="1" customFormat="1" ht="15.15" customHeight="1">
      <c r="B129" s="28"/>
      <c r="C129" s="25" t="s">
        <v>26</v>
      </c>
      <c r="F129" s="23" t="str">
        <f>IF(E18="","",E18)</f>
        <v xml:space="preserve"> </v>
      </c>
      <c r="I129" s="25" t="s">
        <v>31</v>
      </c>
      <c r="J129" s="26" t="str">
        <f>E24</f>
        <v>F.Pecka</v>
      </c>
      <c r="L129" s="28"/>
    </row>
    <row r="130" spans="2:65" s="1" customFormat="1" ht="10.25" customHeight="1">
      <c r="B130" s="28"/>
      <c r="L130" s="28"/>
    </row>
    <row r="131" spans="2:65" s="10" customFormat="1" ht="29.25" customHeight="1">
      <c r="B131" s="108"/>
      <c r="C131" s="109" t="s">
        <v>148</v>
      </c>
      <c r="D131" s="110" t="s">
        <v>59</v>
      </c>
      <c r="E131" s="110" t="s">
        <v>55</v>
      </c>
      <c r="F131" s="110" t="s">
        <v>56</v>
      </c>
      <c r="G131" s="110" t="s">
        <v>149</v>
      </c>
      <c r="H131" s="110" t="s">
        <v>150</v>
      </c>
      <c r="I131" s="110" t="s">
        <v>151</v>
      </c>
      <c r="J131" s="111" t="s">
        <v>135</v>
      </c>
      <c r="K131" s="112" t="s">
        <v>152</v>
      </c>
      <c r="L131" s="108"/>
      <c r="M131" s="55" t="s">
        <v>1</v>
      </c>
      <c r="N131" s="56" t="s">
        <v>38</v>
      </c>
      <c r="O131" s="56" t="s">
        <v>153</v>
      </c>
      <c r="P131" s="56" t="s">
        <v>154</v>
      </c>
      <c r="Q131" s="56" t="s">
        <v>155</v>
      </c>
      <c r="R131" s="56" t="s">
        <v>156</v>
      </c>
      <c r="S131" s="56" t="s">
        <v>157</v>
      </c>
      <c r="T131" s="57" t="s">
        <v>158</v>
      </c>
    </row>
    <row r="132" spans="2:65" s="1" customFormat="1" ht="22.75" customHeight="1">
      <c r="B132" s="28"/>
      <c r="C132" s="60" t="s">
        <v>159</v>
      </c>
      <c r="J132" s="113">
        <f>BK132</f>
        <v>0</v>
      </c>
      <c r="L132" s="28"/>
      <c r="M132" s="58"/>
      <c r="N132" s="49"/>
      <c r="O132" s="49"/>
      <c r="P132" s="114">
        <f>P133+P212+P228</f>
        <v>1525.2060669999998</v>
      </c>
      <c r="Q132" s="49"/>
      <c r="R132" s="114">
        <f>R133+R212+R228</f>
        <v>1834.17277541</v>
      </c>
      <c r="S132" s="49"/>
      <c r="T132" s="115">
        <f>T133+T212+T228</f>
        <v>0</v>
      </c>
      <c r="AT132" s="16" t="s">
        <v>73</v>
      </c>
      <c r="AU132" s="16" t="s">
        <v>137</v>
      </c>
      <c r="BK132" s="116">
        <f>BK133+BK212+BK228</f>
        <v>0</v>
      </c>
    </row>
    <row r="133" spans="2:65" s="11" customFormat="1" ht="25.9" customHeight="1">
      <c r="B133" s="117"/>
      <c r="D133" s="118" t="s">
        <v>73</v>
      </c>
      <c r="E133" s="119" t="s">
        <v>160</v>
      </c>
      <c r="F133" s="119" t="s">
        <v>161</v>
      </c>
      <c r="J133" s="120">
        <f>BK133</f>
        <v>0</v>
      </c>
      <c r="L133" s="117"/>
      <c r="M133" s="121"/>
      <c r="P133" s="122">
        <f>P134+P150+P163+P192+P196+P210</f>
        <v>1512.086067</v>
      </c>
      <c r="R133" s="122">
        <f>R134+R150+R163+R192+R196+R210</f>
        <v>1834.1722954100001</v>
      </c>
      <c r="T133" s="123">
        <f>T134+T150+T163+T192+T196+T210</f>
        <v>0</v>
      </c>
      <c r="AR133" s="118" t="s">
        <v>82</v>
      </c>
      <c r="AT133" s="124" t="s">
        <v>73</v>
      </c>
      <c r="AU133" s="124" t="s">
        <v>74</v>
      </c>
      <c r="AY133" s="118" t="s">
        <v>162</v>
      </c>
      <c r="BK133" s="125">
        <f>BK134+BK150+BK163+BK192+BK196+BK210</f>
        <v>0</v>
      </c>
    </row>
    <row r="134" spans="2:65" s="11" customFormat="1" ht="22.75" customHeight="1">
      <c r="B134" s="117"/>
      <c r="D134" s="118" t="s">
        <v>73</v>
      </c>
      <c r="E134" s="126" t="s">
        <v>82</v>
      </c>
      <c r="F134" s="126" t="s">
        <v>163</v>
      </c>
      <c r="J134" s="127">
        <f>BK134</f>
        <v>0</v>
      </c>
      <c r="L134" s="117"/>
      <c r="M134" s="121"/>
      <c r="P134" s="122">
        <f>SUM(P135:P149)</f>
        <v>153.76605000000001</v>
      </c>
      <c r="R134" s="122">
        <f>SUM(R135:R149)</f>
        <v>0</v>
      </c>
      <c r="T134" s="123">
        <f>SUM(T135:T149)</f>
        <v>0</v>
      </c>
      <c r="AR134" s="118" t="s">
        <v>82</v>
      </c>
      <c r="AT134" s="124" t="s">
        <v>73</v>
      </c>
      <c r="AU134" s="124" t="s">
        <v>82</v>
      </c>
      <c r="AY134" s="118" t="s">
        <v>162</v>
      </c>
      <c r="BK134" s="125">
        <f>SUM(BK135:BK149)</f>
        <v>0</v>
      </c>
    </row>
    <row r="135" spans="2:65" s="1" customFormat="1" ht="24.15" customHeight="1">
      <c r="B135" s="128"/>
      <c r="C135" s="129" t="s">
        <v>82</v>
      </c>
      <c r="D135" s="129" t="s">
        <v>164</v>
      </c>
      <c r="E135" s="130" t="s">
        <v>219</v>
      </c>
      <c r="F135" s="131" t="s">
        <v>220</v>
      </c>
      <c r="G135" s="132" t="s">
        <v>167</v>
      </c>
      <c r="H135" s="133">
        <v>3.9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0.20799999999999999</v>
      </c>
      <c r="P135" s="138">
        <f>O135*H135</f>
        <v>0.81119999999999992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411</v>
      </c>
    </row>
    <row r="136" spans="2:65" s="12" customFormat="1">
      <c r="B136" s="142"/>
      <c r="D136" s="143" t="s">
        <v>170</v>
      </c>
      <c r="E136" s="144" t="s">
        <v>1</v>
      </c>
      <c r="F136" s="145" t="s">
        <v>222</v>
      </c>
      <c r="H136" s="146">
        <v>3.9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82</v>
      </c>
      <c r="AY136" s="144" t="s">
        <v>162</v>
      </c>
    </row>
    <row r="137" spans="2:65" s="1" customFormat="1" ht="33" customHeight="1">
      <c r="B137" s="128"/>
      <c r="C137" s="129" t="s">
        <v>84</v>
      </c>
      <c r="D137" s="129" t="s">
        <v>164</v>
      </c>
      <c r="E137" s="130" t="s">
        <v>412</v>
      </c>
      <c r="F137" s="131" t="s">
        <v>413</v>
      </c>
      <c r="G137" s="132" t="s">
        <v>247</v>
      </c>
      <c r="H137" s="133">
        <v>160.82599999999999</v>
      </c>
      <c r="I137" s="134"/>
      <c r="J137" s="134">
        <f>ROUND(I137*H137,2)</f>
        <v>0</v>
      </c>
      <c r="K137" s="135"/>
      <c r="L137" s="28"/>
      <c r="M137" s="136" t="s">
        <v>1</v>
      </c>
      <c r="N137" s="137" t="s">
        <v>39</v>
      </c>
      <c r="O137" s="138">
        <v>0.67200000000000004</v>
      </c>
      <c r="P137" s="138">
        <f>O137*H137</f>
        <v>108.07507200000001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168</v>
      </c>
      <c r="AT137" s="140" t="s">
        <v>164</v>
      </c>
      <c r="AU137" s="140" t="s">
        <v>84</v>
      </c>
      <c r="AY137" s="16" t="s">
        <v>162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82</v>
      </c>
      <c r="BK137" s="141">
        <f>ROUND(I137*H137,2)</f>
        <v>0</v>
      </c>
      <c r="BL137" s="16" t="s">
        <v>168</v>
      </c>
      <c r="BM137" s="140" t="s">
        <v>414</v>
      </c>
    </row>
    <row r="138" spans="2:65" s="12" customFormat="1">
      <c r="B138" s="142"/>
      <c r="D138" s="143" t="s">
        <v>170</v>
      </c>
      <c r="E138" s="144" t="s">
        <v>1</v>
      </c>
      <c r="F138" s="145" t="s">
        <v>415</v>
      </c>
      <c r="H138" s="146">
        <v>77.903999999999996</v>
      </c>
      <c r="L138" s="142"/>
      <c r="M138" s="147"/>
      <c r="T138" s="148"/>
      <c r="AT138" s="144" t="s">
        <v>170</v>
      </c>
      <c r="AU138" s="144" t="s">
        <v>84</v>
      </c>
      <c r="AV138" s="12" t="s">
        <v>84</v>
      </c>
      <c r="AW138" s="12" t="s">
        <v>30</v>
      </c>
      <c r="AX138" s="12" t="s">
        <v>74</v>
      </c>
      <c r="AY138" s="144" t="s">
        <v>162</v>
      </c>
    </row>
    <row r="139" spans="2:65" s="12" customFormat="1">
      <c r="B139" s="142"/>
      <c r="D139" s="143" t="s">
        <v>170</v>
      </c>
      <c r="E139" s="144" t="s">
        <v>1</v>
      </c>
      <c r="F139" s="145" t="s">
        <v>416</v>
      </c>
      <c r="H139" s="146">
        <v>82.921999999999997</v>
      </c>
      <c r="L139" s="142"/>
      <c r="M139" s="147"/>
      <c r="T139" s="148"/>
      <c r="AT139" s="144" t="s">
        <v>170</v>
      </c>
      <c r="AU139" s="144" t="s">
        <v>84</v>
      </c>
      <c r="AV139" s="12" t="s">
        <v>84</v>
      </c>
      <c r="AW139" s="12" t="s">
        <v>30</v>
      </c>
      <c r="AX139" s="12" t="s">
        <v>74</v>
      </c>
      <c r="AY139" s="144" t="s">
        <v>162</v>
      </c>
    </row>
    <row r="140" spans="2:65" s="14" customFormat="1">
      <c r="B140" s="154"/>
      <c r="D140" s="143" t="s">
        <v>170</v>
      </c>
      <c r="E140" s="155" t="s">
        <v>1</v>
      </c>
      <c r="F140" s="156" t="s">
        <v>252</v>
      </c>
      <c r="H140" s="157">
        <v>160.82599999999999</v>
      </c>
      <c r="L140" s="154"/>
      <c r="M140" s="158"/>
      <c r="T140" s="159"/>
      <c r="AT140" s="155" t="s">
        <v>170</v>
      </c>
      <c r="AU140" s="155" t="s">
        <v>84</v>
      </c>
      <c r="AV140" s="14" t="s">
        <v>168</v>
      </c>
      <c r="AW140" s="14" t="s">
        <v>30</v>
      </c>
      <c r="AX140" s="14" t="s">
        <v>82</v>
      </c>
      <c r="AY140" s="155" t="s">
        <v>162</v>
      </c>
    </row>
    <row r="141" spans="2:65" s="1" customFormat="1" ht="37.75" customHeight="1">
      <c r="B141" s="128"/>
      <c r="C141" s="129" t="s">
        <v>175</v>
      </c>
      <c r="D141" s="129" t="s">
        <v>164</v>
      </c>
      <c r="E141" s="130" t="s">
        <v>316</v>
      </c>
      <c r="F141" s="131" t="s">
        <v>317</v>
      </c>
      <c r="G141" s="132" t="s">
        <v>247</v>
      </c>
      <c r="H141" s="133">
        <v>160.82599999999999</v>
      </c>
      <c r="I141" s="134"/>
      <c r="J141" s="134">
        <f>ROUND(I141*H141,2)</f>
        <v>0</v>
      </c>
      <c r="K141" s="135"/>
      <c r="L141" s="28"/>
      <c r="M141" s="136" t="s">
        <v>1</v>
      </c>
      <c r="N141" s="137" t="s">
        <v>39</v>
      </c>
      <c r="O141" s="138">
        <v>4.3999999999999997E-2</v>
      </c>
      <c r="P141" s="138">
        <f>O141*H141</f>
        <v>7.0763439999999989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168</v>
      </c>
      <c r="AT141" s="140" t="s">
        <v>164</v>
      </c>
      <c r="AU141" s="140" t="s">
        <v>84</v>
      </c>
      <c r="AY141" s="16" t="s">
        <v>162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82</v>
      </c>
      <c r="BK141" s="141">
        <f>ROUND(I141*H141,2)</f>
        <v>0</v>
      </c>
      <c r="BL141" s="16" t="s">
        <v>168</v>
      </c>
      <c r="BM141" s="140" t="s">
        <v>417</v>
      </c>
    </row>
    <row r="142" spans="2:65" s="12" customFormat="1">
      <c r="B142" s="142"/>
      <c r="D142" s="143" t="s">
        <v>170</v>
      </c>
      <c r="E142" s="144" t="s">
        <v>1</v>
      </c>
      <c r="F142" s="145" t="s">
        <v>418</v>
      </c>
      <c r="H142" s="146">
        <v>160.82599999999999</v>
      </c>
      <c r="L142" s="142"/>
      <c r="M142" s="147"/>
      <c r="T142" s="148"/>
      <c r="AT142" s="144" t="s">
        <v>170</v>
      </c>
      <c r="AU142" s="144" t="s">
        <v>84</v>
      </c>
      <c r="AV142" s="12" t="s">
        <v>84</v>
      </c>
      <c r="AW142" s="12" t="s">
        <v>30</v>
      </c>
      <c r="AX142" s="12" t="s">
        <v>82</v>
      </c>
      <c r="AY142" s="144" t="s">
        <v>162</v>
      </c>
    </row>
    <row r="143" spans="2:65" s="1" customFormat="1" ht="16.5" customHeight="1">
      <c r="B143" s="128"/>
      <c r="C143" s="129" t="s">
        <v>168</v>
      </c>
      <c r="D143" s="129" t="s">
        <v>164</v>
      </c>
      <c r="E143" s="130" t="s">
        <v>321</v>
      </c>
      <c r="F143" s="131" t="s">
        <v>322</v>
      </c>
      <c r="G143" s="132" t="s">
        <v>247</v>
      </c>
      <c r="H143" s="133">
        <v>160.82599999999999</v>
      </c>
      <c r="I143" s="134"/>
      <c r="J143" s="134">
        <f>ROUND(I143*H143,2)</f>
        <v>0</v>
      </c>
      <c r="K143" s="135"/>
      <c r="L143" s="28"/>
      <c r="M143" s="136" t="s">
        <v>1</v>
      </c>
      <c r="N143" s="137" t="s">
        <v>39</v>
      </c>
      <c r="O143" s="138">
        <v>8.9999999999999993E-3</v>
      </c>
      <c r="P143" s="138">
        <f>O143*H143</f>
        <v>1.4474339999999999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168</v>
      </c>
      <c r="AT143" s="140" t="s">
        <v>164</v>
      </c>
      <c r="AU143" s="140" t="s">
        <v>84</v>
      </c>
      <c r="AY143" s="16" t="s">
        <v>162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82</v>
      </c>
      <c r="BK143" s="141">
        <f>ROUND(I143*H143,2)</f>
        <v>0</v>
      </c>
      <c r="BL143" s="16" t="s">
        <v>168</v>
      </c>
      <c r="BM143" s="140" t="s">
        <v>419</v>
      </c>
    </row>
    <row r="144" spans="2:65" s="12" customFormat="1">
      <c r="B144" s="142"/>
      <c r="D144" s="143" t="s">
        <v>170</v>
      </c>
      <c r="E144" s="144" t="s">
        <v>1</v>
      </c>
      <c r="F144" s="145" t="s">
        <v>420</v>
      </c>
      <c r="H144" s="146">
        <v>160.82599999999999</v>
      </c>
      <c r="L144" s="142"/>
      <c r="M144" s="147"/>
      <c r="T144" s="148"/>
      <c r="AT144" s="144" t="s">
        <v>170</v>
      </c>
      <c r="AU144" s="144" t="s">
        <v>84</v>
      </c>
      <c r="AV144" s="12" t="s">
        <v>84</v>
      </c>
      <c r="AW144" s="12" t="s">
        <v>30</v>
      </c>
      <c r="AX144" s="12" t="s">
        <v>82</v>
      </c>
      <c r="AY144" s="144" t="s">
        <v>162</v>
      </c>
    </row>
    <row r="145" spans="2:65" s="1" customFormat="1" ht="37.75" customHeight="1">
      <c r="B145" s="128"/>
      <c r="C145" s="129" t="s">
        <v>183</v>
      </c>
      <c r="D145" s="129" t="s">
        <v>164</v>
      </c>
      <c r="E145" s="130" t="s">
        <v>421</v>
      </c>
      <c r="F145" s="131" t="s">
        <v>422</v>
      </c>
      <c r="G145" s="132" t="s">
        <v>167</v>
      </c>
      <c r="H145" s="133">
        <v>1454.24</v>
      </c>
      <c r="I145" s="134"/>
      <c r="J145" s="134">
        <f>ROUND(I145*H145,2)</f>
        <v>0</v>
      </c>
      <c r="K145" s="135"/>
      <c r="L145" s="28"/>
      <c r="M145" s="136" t="s">
        <v>1</v>
      </c>
      <c r="N145" s="137" t="s">
        <v>39</v>
      </c>
      <c r="O145" s="138">
        <v>2.5000000000000001E-2</v>
      </c>
      <c r="P145" s="138">
        <f>O145*H145</f>
        <v>36.356000000000002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168</v>
      </c>
      <c r="AT145" s="140" t="s">
        <v>164</v>
      </c>
      <c r="AU145" s="140" t="s">
        <v>84</v>
      </c>
      <c r="AY145" s="16" t="s">
        <v>162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82</v>
      </c>
      <c r="BK145" s="141">
        <f>ROUND(I145*H145,2)</f>
        <v>0</v>
      </c>
      <c r="BL145" s="16" t="s">
        <v>168</v>
      </c>
      <c r="BM145" s="140" t="s">
        <v>423</v>
      </c>
    </row>
    <row r="146" spans="2:65" s="12" customFormat="1">
      <c r="B146" s="142"/>
      <c r="D146" s="143" t="s">
        <v>170</v>
      </c>
      <c r="E146" s="144" t="s">
        <v>1</v>
      </c>
      <c r="F146" s="145" t="s">
        <v>424</v>
      </c>
      <c r="H146" s="146">
        <v>1212.6400000000001</v>
      </c>
      <c r="L146" s="142"/>
      <c r="M146" s="147"/>
      <c r="T146" s="148"/>
      <c r="AT146" s="144" t="s">
        <v>170</v>
      </c>
      <c r="AU146" s="144" t="s">
        <v>84</v>
      </c>
      <c r="AV146" s="12" t="s">
        <v>84</v>
      </c>
      <c r="AW146" s="12" t="s">
        <v>30</v>
      </c>
      <c r="AX146" s="12" t="s">
        <v>74</v>
      </c>
      <c r="AY146" s="144" t="s">
        <v>162</v>
      </c>
    </row>
    <row r="147" spans="2:65" s="12" customFormat="1">
      <c r="B147" s="142"/>
      <c r="D147" s="143" t="s">
        <v>170</v>
      </c>
      <c r="E147" s="144" t="s">
        <v>1</v>
      </c>
      <c r="F147" s="145" t="s">
        <v>425</v>
      </c>
      <c r="H147" s="146">
        <v>237.7</v>
      </c>
      <c r="L147" s="142"/>
      <c r="M147" s="147"/>
      <c r="T147" s="148"/>
      <c r="AT147" s="144" t="s">
        <v>170</v>
      </c>
      <c r="AU147" s="144" t="s">
        <v>84</v>
      </c>
      <c r="AV147" s="12" t="s">
        <v>84</v>
      </c>
      <c r="AW147" s="12" t="s">
        <v>30</v>
      </c>
      <c r="AX147" s="12" t="s">
        <v>74</v>
      </c>
      <c r="AY147" s="144" t="s">
        <v>162</v>
      </c>
    </row>
    <row r="148" spans="2:65" s="12" customFormat="1">
      <c r="B148" s="142"/>
      <c r="D148" s="143" t="s">
        <v>170</v>
      </c>
      <c r="E148" s="144" t="s">
        <v>1</v>
      </c>
      <c r="F148" s="145" t="s">
        <v>222</v>
      </c>
      <c r="H148" s="146">
        <v>3.9</v>
      </c>
      <c r="L148" s="142"/>
      <c r="M148" s="147"/>
      <c r="T148" s="148"/>
      <c r="AT148" s="144" t="s">
        <v>170</v>
      </c>
      <c r="AU148" s="144" t="s">
        <v>84</v>
      </c>
      <c r="AV148" s="12" t="s">
        <v>84</v>
      </c>
      <c r="AW148" s="12" t="s">
        <v>30</v>
      </c>
      <c r="AX148" s="12" t="s">
        <v>74</v>
      </c>
      <c r="AY148" s="144" t="s">
        <v>162</v>
      </c>
    </row>
    <row r="149" spans="2:65" s="14" customFormat="1">
      <c r="B149" s="154"/>
      <c r="D149" s="143" t="s">
        <v>170</v>
      </c>
      <c r="E149" s="155" t="s">
        <v>1</v>
      </c>
      <c r="F149" s="156" t="s">
        <v>252</v>
      </c>
      <c r="H149" s="157">
        <v>1454.2400000000002</v>
      </c>
      <c r="L149" s="154"/>
      <c r="M149" s="158"/>
      <c r="T149" s="159"/>
      <c r="AT149" s="155" t="s">
        <v>170</v>
      </c>
      <c r="AU149" s="155" t="s">
        <v>84</v>
      </c>
      <c r="AV149" s="14" t="s">
        <v>168</v>
      </c>
      <c r="AW149" s="14" t="s">
        <v>30</v>
      </c>
      <c r="AX149" s="14" t="s">
        <v>82</v>
      </c>
      <c r="AY149" s="155" t="s">
        <v>162</v>
      </c>
    </row>
    <row r="150" spans="2:65" s="11" customFormat="1" ht="22.75" customHeight="1">
      <c r="B150" s="117"/>
      <c r="D150" s="118" t="s">
        <v>73</v>
      </c>
      <c r="E150" s="126" t="s">
        <v>84</v>
      </c>
      <c r="F150" s="126" t="s">
        <v>426</v>
      </c>
      <c r="J150" s="127">
        <f>BK150</f>
        <v>0</v>
      </c>
      <c r="L150" s="117"/>
      <c r="M150" s="121"/>
      <c r="P150" s="122">
        <f>SUM(P151:P162)</f>
        <v>320.04554499999995</v>
      </c>
      <c r="R150" s="122">
        <f>SUM(R151:R162)</f>
        <v>237.90542705000001</v>
      </c>
      <c r="T150" s="123">
        <f>SUM(T151:T162)</f>
        <v>0</v>
      </c>
      <c r="AR150" s="118" t="s">
        <v>82</v>
      </c>
      <c r="AT150" s="124" t="s">
        <v>73</v>
      </c>
      <c r="AU150" s="124" t="s">
        <v>82</v>
      </c>
      <c r="AY150" s="118" t="s">
        <v>162</v>
      </c>
      <c r="BK150" s="125">
        <f>SUM(BK151:BK162)</f>
        <v>0</v>
      </c>
    </row>
    <row r="151" spans="2:65" s="1" customFormat="1" ht="33" customHeight="1">
      <c r="B151" s="128"/>
      <c r="C151" s="129" t="s">
        <v>187</v>
      </c>
      <c r="D151" s="129" t="s">
        <v>164</v>
      </c>
      <c r="E151" s="130" t="s">
        <v>427</v>
      </c>
      <c r="F151" s="131" t="s">
        <v>428</v>
      </c>
      <c r="G151" s="132" t="s">
        <v>247</v>
      </c>
      <c r="H151" s="133">
        <v>82.921999999999997</v>
      </c>
      <c r="I151" s="134"/>
      <c r="J151" s="134">
        <f>ROUND(I151*H151,2)</f>
        <v>0</v>
      </c>
      <c r="K151" s="135"/>
      <c r="L151" s="28"/>
      <c r="M151" s="136" t="s">
        <v>1</v>
      </c>
      <c r="N151" s="137" t="s">
        <v>39</v>
      </c>
      <c r="O151" s="138">
        <v>0.92</v>
      </c>
      <c r="P151" s="138">
        <f>O151*H151</f>
        <v>76.288240000000002</v>
      </c>
      <c r="Q151" s="138">
        <v>1.665</v>
      </c>
      <c r="R151" s="138">
        <f>Q151*H151</f>
        <v>138.06513000000001</v>
      </c>
      <c r="S151" s="138">
        <v>0</v>
      </c>
      <c r="T151" s="139">
        <f>S151*H151</f>
        <v>0</v>
      </c>
      <c r="AR151" s="140" t="s">
        <v>168</v>
      </c>
      <c r="AT151" s="140" t="s">
        <v>164</v>
      </c>
      <c r="AU151" s="140" t="s">
        <v>84</v>
      </c>
      <c r="AY151" s="16" t="s">
        <v>162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82</v>
      </c>
      <c r="BK151" s="141">
        <f>ROUND(I151*H151,2)</f>
        <v>0</v>
      </c>
      <c r="BL151" s="16" t="s">
        <v>168</v>
      </c>
      <c r="BM151" s="140" t="s">
        <v>429</v>
      </c>
    </row>
    <row r="152" spans="2:65" s="13" customFormat="1">
      <c r="B152" s="149"/>
      <c r="D152" s="143" t="s">
        <v>170</v>
      </c>
      <c r="E152" s="150" t="s">
        <v>1</v>
      </c>
      <c r="F152" s="151" t="s">
        <v>430</v>
      </c>
      <c r="H152" s="150" t="s">
        <v>1</v>
      </c>
      <c r="L152" s="149"/>
      <c r="M152" s="152"/>
      <c r="T152" s="153"/>
      <c r="AT152" s="150" t="s">
        <v>170</v>
      </c>
      <c r="AU152" s="150" t="s">
        <v>84</v>
      </c>
      <c r="AV152" s="13" t="s">
        <v>82</v>
      </c>
      <c r="AW152" s="13" t="s">
        <v>30</v>
      </c>
      <c r="AX152" s="13" t="s">
        <v>74</v>
      </c>
      <c r="AY152" s="150" t="s">
        <v>162</v>
      </c>
    </row>
    <row r="153" spans="2:65" s="12" customFormat="1">
      <c r="B153" s="142"/>
      <c r="D153" s="143" t="s">
        <v>170</v>
      </c>
      <c r="E153" s="144" t="s">
        <v>1</v>
      </c>
      <c r="F153" s="145" t="s">
        <v>431</v>
      </c>
      <c r="H153" s="146">
        <v>82.921999999999997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30</v>
      </c>
      <c r="AX153" s="12" t="s">
        <v>74</v>
      </c>
      <c r="AY153" s="144" t="s">
        <v>162</v>
      </c>
    </row>
    <row r="154" spans="2:65" s="14" customFormat="1">
      <c r="B154" s="154"/>
      <c r="D154" s="143" t="s">
        <v>170</v>
      </c>
      <c r="E154" s="155" t="s">
        <v>1</v>
      </c>
      <c r="F154" s="156" t="s">
        <v>252</v>
      </c>
      <c r="H154" s="157">
        <v>82.921999999999997</v>
      </c>
      <c r="L154" s="154"/>
      <c r="M154" s="158"/>
      <c r="T154" s="159"/>
      <c r="AT154" s="155" t="s">
        <v>170</v>
      </c>
      <c r="AU154" s="155" t="s">
        <v>84</v>
      </c>
      <c r="AV154" s="14" t="s">
        <v>168</v>
      </c>
      <c r="AW154" s="14" t="s">
        <v>30</v>
      </c>
      <c r="AX154" s="14" t="s">
        <v>82</v>
      </c>
      <c r="AY154" s="155" t="s">
        <v>162</v>
      </c>
    </row>
    <row r="155" spans="2:65" s="1" customFormat="1" ht="24.15" customHeight="1">
      <c r="B155" s="128"/>
      <c r="C155" s="129" t="s">
        <v>191</v>
      </c>
      <c r="D155" s="129" t="s">
        <v>164</v>
      </c>
      <c r="E155" s="130" t="s">
        <v>432</v>
      </c>
      <c r="F155" s="131" t="s">
        <v>433</v>
      </c>
      <c r="G155" s="132" t="s">
        <v>167</v>
      </c>
      <c r="H155" s="133">
        <v>863.77499999999998</v>
      </c>
      <c r="I155" s="134"/>
      <c r="J155" s="134">
        <f>ROUND(I155*H155,2)</f>
        <v>0</v>
      </c>
      <c r="K155" s="135"/>
      <c r="L155" s="28"/>
      <c r="M155" s="136" t="s">
        <v>1</v>
      </c>
      <c r="N155" s="137" t="s">
        <v>39</v>
      </c>
      <c r="O155" s="138">
        <v>0.111</v>
      </c>
      <c r="P155" s="138">
        <f>O155*H155</f>
        <v>95.879024999999999</v>
      </c>
      <c r="Q155" s="138">
        <v>2.7E-4</v>
      </c>
      <c r="R155" s="138">
        <f>Q155*H155</f>
        <v>0.23321924999999999</v>
      </c>
      <c r="S155" s="138">
        <v>0</v>
      </c>
      <c r="T155" s="139">
        <f>S155*H155</f>
        <v>0</v>
      </c>
      <c r="AR155" s="140" t="s">
        <v>168</v>
      </c>
      <c r="AT155" s="140" t="s">
        <v>164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168</v>
      </c>
      <c r="BM155" s="140" t="s">
        <v>434</v>
      </c>
    </row>
    <row r="156" spans="2:65" s="12" customFormat="1">
      <c r="B156" s="142"/>
      <c r="D156" s="143" t="s">
        <v>170</v>
      </c>
      <c r="E156" s="144" t="s">
        <v>1</v>
      </c>
      <c r="F156" s="145" t="s">
        <v>435</v>
      </c>
      <c r="H156" s="146">
        <v>863.77499999999998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30</v>
      </c>
      <c r="AX156" s="12" t="s">
        <v>74</v>
      </c>
      <c r="AY156" s="144" t="s">
        <v>162</v>
      </c>
    </row>
    <row r="157" spans="2:65" s="14" customFormat="1">
      <c r="B157" s="154"/>
      <c r="D157" s="143" t="s">
        <v>170</v>
      </c>
      <c r="E157" s="155" t="s">
        <v>1</v>
      </c>
      <c r="F157" s="156" t="s">
        <v>252</v>
      </c>
      <c r="H157" s="157">
        <v>863.77499999999998</v>
      </c>
      <c r="L157" s="154"/>
      <c r="M157" s="158"/>
      <c r="T157" s="159"/>
      <c r="AT157" s="155" t="s">
        <v>170</v>
      </c>
      <c r="AU157" s="155" t="s">
        <v>84</v>
      </c>
      <c r="AV157" s="14" t="s">
        <v>168</v>
      </c>
      <c r="AW157" s="14" t="s">
        <v>30</v>
      </c>
      <c r="AX157" s="14" t="s">
        <v>82</v>
      </c>
      <c r="AY157" s="155" t="s">
        <v>162</v>
      </c>
    </row>
    <row r="158" spans="2:65" s="1" customFormat="1" ht="24.15" customHeight="1">
      <c r="B158" s="128"/>
      <c r="C158" s="164" t="s">
        <v>195</v>
      </c>
      <c r="D158" s="164" t="s">
        <v>436</v>
      </c>
      <c r="E158" s="165" t="s">
        <v>437</v>
      </c>
      <c r="F158" s="166" t="s">
        <v>438</v>
      </c>
      <c r="G158" s="167" t="s">
        <v>167</v>
      </c>
      <c r="H158" s="168">
        <v>993.34100000000001</v>
      </c>
      <c r="I158" s="169"/>
      <c r="J158" s="169">
        <f>ROUND(I158*H158,2)</f>
        <v>0</v>
      </c>
      <c r="K158" s="170"/>
      <c r="L158" s="171"/>
      <c r="M158" s="172" t="s">
        <v>1</v>
      </c>
      <c r="N158" s="173" t="s">
        <v>39</v>
      </c>
      <c r="O158" s="138">
        <v>0</v>
      </c>
      <c r="P158" s="138">
        <f>O158*H158</f>
        <v>0</v>
      </c>
      <c r="Q158" s="138">
        <v>4.0000000000000002E-4</v>
      </c>
      <c r="R158" s="138">
        <f>Q158*H158</f>
        <v>0.39733640000000003</v>
      </c>
      <c r="S158" s="138">
        <v>0</v>
      </c>
      <c r="T158" s="139">
        <f>S158*H158</f>
        <v>0</v>
      </c>
      <c r="AR158" s="140" t="s">
        <v>195</v>
      </c>
      <c r="AT158" s="140" t="s">
        <v>436</v>
      </c>
      <c r="AU158" s="140" t="s">
        <v>84</v>
      </c>
      <c r="AY158" s="16" t="s">
        <v>162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82</v>
      </c>
      <c r="BK158" s="141">
        <f>ROUND(I158*H158,2)</f>
        <v>0</v>
      </c>
      <c r="BL158" s="16" t="s">
        <v>168</v>
      </c>
      <c r="BM158" s="140" t="s">
        <v>439</v>
      </c>
    </row>
    <row r="159" spans="2:65" s="12" customFormat="1">
      <c r="B159" s="142"/>
      <c r="D159" s="143" t="s">
        <v>170</v>
      </c>
      <c r="F159" s="145" t="s">
        <v>440</v>
      </c>
      <c r="H159" s="146">
        <v>993.34100000000001</v>
      </c>
      <c r="L159" s="142"/>
      <c r="M159" s="147"/>
      <c r="T159" s="148"/>
      <c r="AT159" s="144" t="s">
        <v>170</v>
      </c>
      <c r="AU159" s="144" t="s">
        <v>84</v>
      </c>
      <c r="AV159" s="12" t="s">
        <v>84</v>
      </c>
      <c r="AW159" s="12" t="s">
        <v>3</v>
      </c>
      <c r="AX159" s="12" t="s">
        <v>82</v>
      </c>
      <c r="AY159" s="144" t="s">
        <v>162</v>
      </c>
    </row>
    <row r="160" spans="2:65" s="1" customFormat="1" ht="33" customHeight="1">
      <c r="B160" s="128"/>
      <c r="C160" s="129" t="s">
        <v>199</v>
      </c>
      <c r="D160" s="129" t="s">
        <v>164</v>
      </c>
      <c r="E160" s="130" t="s">
        <v>441</v>
      </c>
      <c r="F160" s="131" t="s">
        <v>442</v>
      </c>
      <c r="G160" s="132" t="s">
        <v>236</v>
      </c>
      <c r="H160" s="133">
        <v>345.51</v>
      </c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0.42799999999999999</v>
      </c>
      <c r="P160" s="138">
        <f>O160*H160</f>
        <v>147.87827999999999</v>
      </c>
      <c r="Q160" s="138">
        <v>0.28714000000000001</v>
      </c>
      <c r="R160" s="138">
        <f>Q160*H160</f>
        <v>99.209741399999999</v>
      </c>
      <c r="S160" s="138">
        <v>0</v>
      </c>
      <c r="T160" s="139">
        <f>S160*H160</f>
        <v>0</v>
      </c>
      <c r="AR160" s="140" t="s">
        <v>168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168</v>
      </c>
      <c r="BM160" s="140" t="s">
        <v>443</v>
      </c>
    </row>
    <row r="161" spans="2:65" s="12" customFormat="1" ht="20">
      <c r="B161" s="142"/>
      <c r="D161" s="143" t="s">
        <v>170</v>
      </c>
      <c r="E161" s="144" t="s">
        <v>1</v>
      </c>
      <c r="F161" s="145" t="s">
        <v>444</v>
      </c>
      <c r="H161" s="146">
        <v>345.51</v>
      </c>
      <c r="L161" s="142"/>
      <c r="M161" s="147"/>
      <c r="T161" s="148"/>
      <c r="AT161" s="144" t="s">
        <v>170</v>
      </c>
      <c r="AU161" s="144" t="s">
        <v>84</v>
      </c>
      <c r="AV161" s="12" t="s">
        <v>84</v>
      </c>
      <c r="AW161" s="12" t="s">
        <v>30</v>
      </c>
      <c r="AX161" s="12" t="s">
        <v>82</v>
      </c>
      <c r="AY161" s="144" t="s">
        <v>162</v>
      </c>
    </row>
    <row r="162" spans="2:65" s="1" customFormat="1" ht="16.5" customHeight="1">
      <c r="B162" s="128"/>
      <c r="C162" s="129" t="s">
        <v>203</v>
      </c>
      <c r="D162" s="129" t="s">
        <v>164</v>
      </c>
      <c r="E162" s="130" t="s">
        <v>445</v>
      </c>
      <c r="F162" s="131" t="s">
        <v>446</v>
      </c>
      <c r="G162" s="132" t="s">
        <v>385</v>
      </c>
      <c r="H162" s="133">
        <v>1</v>
      </c>
      <c r="I162" s="134"/>
      <c r="J162" s="134">
        <f>ROUND(I162*H162,2)</f>
        <v>0</v>
      </c>
      <c r="K162" s="135"/>
      <c r="L162" s="28"/>
      <c r="M162" s="136" t="s">
        <v>1</v>
      </c>
      <c r="N162" s="137" t="s">
        <v>39</v>
      </c>
      <c r="O162" s="138">
        <v>0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168</v>
      </c>
      <c r="AT162" s="140" t="s">
        <v>164</v>
      </c>
      <c r="AU162" s="140" t="s">
        <v>84</v>
      </c>
      <c r="AY162" s="16" t="s">
        <v>162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82</v>
      </c>
      <c r="BK162" s="141">
        <f>ROUND(I162*H162,2)</f>
        <v>0</v>
      </c>
      <c r="BL162" s="16" t="s">
        <v>168</v>
      </c>
      <c r="BM162" s="140" t="s">
        <v>447</v>
      </c>
    </row>
    <row r="163" spans="2:65" s="11" customFormat="1" ht="22.75" customHeight="1">
      <c r="B163" s="117"/>
      <c r="D163" s="118" t="s">
        <v>73</v>
      </c>
      <c r="E163" s="126" t="s">
        <v>183</v>
      </c>
      <c r="F163" s="126" t="s">
        <v>448</v>
      </c>
      <c r="J163" s="127">
        <f>BK163</f>
        <v>0</v>
      </c>
      <c r="L163" s="117"/>
      <c r="M163" s="121"/>
      <c r="P163" s="122">
        <f>SUM(P164:P191)</f>
        <v>360.17084</v>
      </c>
      <c r="R163" s="122">
        <f>SUM(R164:R191)</f>
        <v>1312.1160930000001</v>
      </c>
      <c r="T163" s="123">
        <f>SUM(T164:T191)</f>
        <v>0</v>
      </c>
      <c r="AR163" s="118" t="s">
        <v>82</v>
      </c>
      <c r="AT163" s="124" t="s">
        <v>73</v>
      </c>
      <c r="AU163" s="124" t="s">
        <v>82</v>
      </c>
      <c r="AY163" s="118" t="s">
        <v>162</v>
      </c>
      <c r="BK163" s="125">
        <f>SUM(BK164:BK191)</f>
        <v>0</v>
      </c>
    </row>
    <row r="164" spans="2:65" s="1" customFormat="1" ht="24.15" customHeight="1">
      <c r="B164" s="128"/>
      <c r="C164" s="129" t="s">
        <v>207</v>
      </c>
      <c r="D164" s="129" t="s">
        <v>164</v>
      </c>
      <c r="E164" s="130" t="s">
        <v>449</v>
      </c>
      <c r="F164" s="131" t="s">
        <v>450</v>
      </c>
      <c r="G164" s="132" t="s">
        <v>167</v>
      </c>
      <c r="H164" s="133">
        <v>3.9</v>
      </c>
      <c r="I164" s="134"/>
      <c r="J164" s="134">
        <f>ROUND(I164*H164,2)</f>
        <v>0</v>
      </c>
      <c r="K164" s="135"/>
      <c r="L164" s="28"/>
      <c r="M164" s="136" t="s">
        <v>1</v>
      </c>
      <c r="N164" s="137" t="s">
        <v>39</v>
      </c>
      <c r="O164" s="138">
        <v>7.8E-2</v>
      </c>
      <c r="P164" s="138">
        <f>O164*H164</f>
        <v>0.30419999999999997</v>
      </c>
      <c r="Q164" s="138">
        <v>0.106</v>
      </c>
      <c r="R164" s="138">
        <f>Q164*H164</f>
        <v>0.41339999999999999</v>
      </c>
      <c r="S164" s="138">
        <v>0</v>
      </c>
      <c r="T164" s="139">
        <f>S164*H164</f>
        <v>0</v>
      </c>
      <c r="AR164" s="140" t="s">
        <v>168</v>
      </c>
      <c r="AT164" s="140" t="s">
        <v>164</v>
      </c>
      <c r="AU164" s="140" t="s">
        <v>84</v>
      </c>
      <c r="AY164" s="16" t="s">
        <v>162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82</v>
      </c>
      <c r="BK164" s="141">
        <f>ROUND(I164*H164,2)</f>
        <v>0</v>
      </c>
      <c r="BL164" s="16" t="s">
        <v>168</v>
      </c>
      <c r="BM164" s="140" t="s">
        <v>451</v>
      </c>
    </row>
    <row r="165" spans="2:65" s="12" customFormat="1">
      <c r="B165" s="142"/>
      <c r="D165" s="143" t="s">
        <v>170</v>
      </c>
      <c r="E165" s="144" t="s">
        <v>1</v>
      </c>
      <c r="F165" s="145" t="s">
        <v>222</v>
      </c>
      <c r="H165" s="146">
        <v>3.9</v>
      </c>
      <c r="L165" s="142"/>
      <c r="M165" s="147"/>
      <c r="T165" s="148"/>
      <c r="AT165" s="144" t="s">
        <v>170</v>
      </c>
      <c r="AU165" s="144" t="s">
        <v>84</v>
      </c>
      <c r="AV165" s="12" t="s">
        <v>84</v>
      </c>
      <c r="AW165" s="12" t="s">
        <v>30</v>
      </c>
      <c r="AX165" s="12" t="s">
        <v>82</v>
      </c>
      <c r="AY165" s="144" t="s">
        <v>162</v>
      </c>
    </row>
    <row r="166" spans="2:65" s="1" customFormat="1" ht="24.15" customHeight="1">
      <c r="B166" s="128"/>
      <c r="C166" s="129" t="s">
        <v>8</v>
      </c>
      <c r="D166" s="129" t="s">
        <v>164</v>
      </c>
      <c r="E166" s="130" t="s">
        <v>452</v>
      </c>
      <c r="F166" s="131" t="s">
        <v>453</v>
      </c>
      <c r="G166" s="132" t="s">
        <v>167</v>
      </c>
      <c r="H166" s="133">
        <v>237.7</v>
      </c>
      <c r="I166" s="134"/>
      <c r="J166" s="134">
        <f>ROUND(I166*H166,2)</f>
        <v>0</v>
      </c>
      <c r="K166" s="135"/>
      <c r="L166" s="28"/>
      <c r="M166" s="136" t="s">
        <v>1</v>
      </c>
      <c r="N166" s="137" t="s">
        <v>39</v>
      </c>
      <c r="O166" s="138">
        <v>2.4E-2</v>
      </c>
      <c r="P166" s="138">
        <f>O166*H166</f>
        <v>5.7047999999999996</v>
      </c>
      <c r="Q166" s="138">
        <v>0.106</v>
      </c>
      <c r="R166" s="138">
        <f>Q166*H166</f>
        <v>25.196199999999997</v>
      </c>
      <c r="S166" s="138">
        <v>0</v>
      </c>
      <c r="T166" s="139">
        <f>S166*H166</f>
        <v>0</v>
      </c>
      <c r="AR166" s="140" t="s">
        <v>168</v>
      </c>
      <c r="AT166" s="140" t="s">
        <v>164</v>
      </c>
      <c r="AU166" s="140" t="s">
        <v>84</v>
      </c>
      <c r="AY166" s="16" t="s">
        <v>162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82</v>
      </c>
      <c r="BK166" s="141">
        <f>ROUND(I166*H166,2)</f>
        <v>0</v>
      </c>
      <c r="BL166" s="16" t="s">
        <v>168</v>
      </c>
      <c r="BM166" s="140" t="s">
        <v>454</v>
      </c>
    </row>
    <row r="167" spans="2:65" s="12" customFormat="1">
      <c r="B167" s="142"/>
      <c r="D167" s="143" t="s">
        <v>170</v>
      </c>
      <c r="E167" s="144" t="s">
        <v>1</v>
      </c>
      <c r="F167" s="145" t="s">
        <v>425</v>
      </c>
      <c r="H167" s="146">
        <v>237.7</v>
      </c>
      <c r="L167" s="142"/>
      <c r="M167" s="147"/>
      <c r="T167" s="148"/>
      <c r="AT167" s="144" t="s">
        <v>170</v>
      </c>
      <c r="AU167" s="144" t="s">
        <v>84</v>
      </c>
      <c r="AV167" s="12" t="s">
        <v>84</v>
      </c>
      <c r="AW167" s="12" t="s">
        <v>30</v>
      </c>
      <c r="AX167" s="12" t="s">
        <v>82</v>
      </c>
      <c r="AY167" s="144" t="s">
        <v>162</v>
      </c>
    </row>
    <row r="168" spans="2:65" s="1" customFormat="1" ht="24.15" customHeight="1">
      <c r="B168" s="128"/>
      <c r="C168" s="129" t="s">
        <v>214</v>
      </c>
      <c r="D168" s="129" t="s">
        <v>164</v>
      </c>
      <c r="E168" s="130" t="s">
        <v>455</v>
      </c>
      <c r="F168" s="131" t="s">
        <v>456</v>
      </c>
      <c r="G168" s="132" t="s">
        <v>167</v>
      </c>
      <c r="H168" s="133">
        <v>1212.6400000000001</v>
      </c>
      <c r="I168" s="134"/>
      <c r="J168" s="134">
        <f>ROUND(I168*H168,2)</f>
        <v>0</v>
      </c>
      <c r="K168" s="135"/>
      <c r="L168" s="28"/>
      <c r="M168" s="136" t="s">
        <v>1</v>
      </c>
      <c r="N168" s="137" t="s">
        <v>39</v>
      </c>
      <c r="O168" s="138">
        <v>2.5000000000000001E-2</v>
      </c>
      <c r="P168" s="138">
        <f>O168*H168</f>
        <v>30.316000000000003</v>
      </c>
      <c r="Q168" s="138">
        <v>0.19800000000000001</v>
      </c>
      <c r="R168" s="138">
        <f>Q168*H168</f>
        <v>240.10272000000003</v>
      </c>
      <c r="S168" s="138">
        <v>0</v>
      </c>
      <c r="T168" s="139">
        <f>S168*H168</f>
        <v>0</v>
      </c>
      <c r="AR168" s="140" t="s">
        <v>168</v>
      </c>
      <c r="AT168" s="140" t="s">
        <v>164</v>
      </c>
      <c r="AU168" s="140" t="s">
        <v>84</v>
      </c>
      <c r="AY168" s="16" t="s">
        <v>162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82</v>
      </c>
      <c r="BK168" s="141">
        <f>ROUND(I168*H168,2)</f>
        <v>0</v>
      </c>
      <c r="BL168" s="16" t="s">
        <v>168</v>
      </c>
      <c r="BM168" s="140" t="s">
        <v>457</v>
      </c>
    </row>
    <row r="169" spans="2:65" s="12" customFormat="1">
      <c r="B169" s="142"/>
      <c r="D169" s="143" t="s">
        <v>170</v>
      </c>
      <c r="E169" s="144" t="s">
        <v>1</v>
      </c>
      <c r="F169" s="145" t="s">
        <v>424</v>
      </c>
      <c r="H169" s="146">
        <v>1212.6400000000001</v>
      </c>
      <c r="L169" s="142"/>
      <c r="M169" s="147"/>
      <c r="T169" s="148"/>
      <c r="AT169" s="144" t="s">
        <v>170</v>
      </c>
      <c r="AU169" s="144" t="s">
        <v>84</v>
      </c>
      <c r="AV169" s="12" t="s">
        <v>84</v>
      </c>
      <c r="AW169" s="12" t="s">
        <v>30</v>
      </c>
      <c r="AX169" s="12" t="s">
        <v>82</v>
      </c>
      <c r="AY169" s="144" t="s">
        <v>162</v>
      </c>
    </row>
    <row r="170" spans="2:65" s="1" customFormat="1" ht="24.15" customHeight="1">
      <c r="B170" s="128"/>
      <c r="C170" s="129" t="s">
        <v>218</v>
      </c>
      <c r="D170" s="129" t="s">
        <v>164</v>
      </c>
      <c r="E170" s="130" t="s">
        <v>458</v>
      </c>
      <c r="F170" s="131" t="s">
        <v>459</v>
      </c>
      <c r="G170" s="132" t="s">
        <v>167</v>
      </c>
      <c r="H170" s="133">
        <v>1212.6400000000001</v>
      </c>
      <c r="I170" s="134"/>
      <c r="J170" s="134">
        <f>ROUND(I170*H170,2)</f>
        <v>0</v>
      </c>
      <c r="K170" s="135"/>
      <c r="L170" s="28"/>
      <c r="M170" s="136" t="s">
        <v>1</v>
      </c>
      <c r="N170" s="137" t="s">
        <v>39</v>
      </c>
      <c r="O170" s="138">
        <v>2.8000000000000001E-2</v>
      </c>
      <c r="P170" s="138">
        <f>O170*H170</f>
        <v>33.953920000000004</v>
      </c>
      <c r="Q170" s="138">
        <v>0.38700000000000001</v>
      </c>
      <c r="R170" s="138">
        <f>Q170*H170</f>
        <v>469.29168000000004</v>
      </c>
      <c r="S170" s="138">
        <v>0</v>
      </c>
      <c r="T170" s="139">
        <f>S170*H170</f>
        <v>0</v>
      </c>
      <c r="AR170" s="140" t="s">
        <v>168</v>
      </c>
      <c r="AT170" s="140" t="s">
        <v>164</v>
      </c>
      <c r="AU170" s="140" t="s">
        <v>84</v>
      </c>
      <c r="AY170" s="16" t="s">
        <v>162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82</v>
      </c>
      <c r="BK170" s="141">
        <f>ROUND(I170*H170,2)</f>
        <v>0</v>
      </c>
      <c r="BL170" s="16" t="s">
        <v>168</v>
      </c>
      <c r="BM170" s="140" t="s">
        <v>460</v>
      </c>
    </row>
    <row r="171" spans="2:65" s="12" customFormat="1">
      <c r="B171" s="142"/>
      <c r="D171" s="143" t="s">
        <v>170</v>
      </c>
      <c r="E171" s="144" t="s">
        <v>1</v>
      </c>
      <c r="F171" s="145" t="s">
        <v>424</v>
      </c>
      <c r="H171" s="146">
        <v>1212.6400000000001</v>
      </c>
      <c r="L171" s="142"/>
      <c r="M171" s="147"/>
      <c r="T171" s="148"/>
      <c r="AT171" s="144" t="s">
        <v>170</v>
      </c>
      <c r="AU171" s="144" t="s">
        <v>84</v>
      </c>
      <c r="AV171" s="12" t="s">
        <v>84</v>
      </c>
      <c r="AW171" s="12" t="s">
        <v>30</v>
      </c>
      <c r="AX171" s="12" t="s">
        <v>82</v>
      </c>
      <c r="AY171" s="144" t="s">
        <v>162</v>
      </c>
    </row>
    <row r="172" spans="2:65" s="1" customFormat="1" ht="24.15" customHeight="1">
      <c r="B172" s="128"/>
      <c r="C172" s="129" t="s">
        <v>223</v>
      </c>
      <c r="D172" s="129" t="s">
        <v>164</v>
      </c>
      <c r="E172" s="130" t="s">
        <v>461</v>
      </c>
      <c r="F172" s="131" t="s">
        <v>462</v>
      </c>
      <c r="G172" s="132" t="s">
        <v>167</v>
      </c>
      <c r="H172" s="133">
        <v>181.1</v>
      </c>
      <c r="I172" s="134"/>
      <c r="J172" s="134">
        <f>ROUND(I172*H172,2)</f>
        <v>0</v>
      </c>
      <c r="K172" s="135"/>
      <c r="L172" s="28"/>
      <c r="M172" s="136" t="s">
        <v>1</v>
      </c>
      <c r="N172" s="137" t="s">
        <v>39</v>
      </c>
      <c r="O172" s="138">
        <v>2.9000000000000001E-2</v>
      </c>
      <c r="P172" s="138">
        <f>O172*H172</f>
        <v>5.2519</v>
      </c>
      <c r="Q172" s="138">
        <v>0.40699999999999997</v>
      </c>
      <c r="R172" s="138">
        <f>Q172*H172</f>
        <v>73.707699999999988</v>
      </c>
      <c r="S172" s="138">
        <v>0</v>
      </c>
      <c r="T172" s="139">
        <f>S172*H172</f>
        <v>0</v>
      </c>
      <c r="AR172" s="140" t="s">
        <v>168</v>
      </c>
      <c r="AT172" s="140" t="s">
        <v>164</v>
      </c>
      <c r="AU172" s="140" t="s">
        <v>84</v>
      </c>
      <c r="AY172" s="16" t="s">
        <v>162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82</v>
      </c>
      <c r="BK172" s="141">
        <f>ROUND(I172*H172,2)</f>
        <v>0</v>
      </c>
      <c r="BL172" s="16" t="s">
        <v>168</v>
      </c>
      <c r="BM172" s="140" t="s">
        <v>463</v>
      </c>
    </row>
    <row r="173" spans="2:65" s="12" customFormat="1">
      <c r="B173" s="142"/>
      <c r="D173" s="143" t="s">
        <v>170</v>
      </c>
      <c r="E173" s="144" t="s">
        <v>1</v>
      </c>
      <c r="F173" s="145" t="s">
        <v>464</v>
      </c>
      <c r="H173" s="146">
        <v>181.1</v>
      </c>
      <c r="L173" s="142"/>
      <c r="M173" s="147"/>
      <c r="T173" s="148"/>
      <c r="AT173" s="144" t="s">
        <v>170</v>
      </c>
      <c r="AU173" s="144" t="s">
        <v>84</v>
      </c>
      <c r="AV173" s="12" t="s">
        <v>84</v>
      </c>
      <c r="AW173" s="12" t="s">
        <v>30</v>
      </c>
      <c r="AX173" s="12" t="s">
        <v>82</v>
      </c>
      <c r="AY173" s="144" t="s">
        <v>162</v>
      </c>
    </row>
    <row r="174" spans="2:65" s="1" customFormat="1" ht="24.15" customHeight="1">
      <c r="B174" s="128"/>
      <c r="C174" s="129" t="s">
        <v>228</v>
      </c>
      <c r="D174" s="129" t="s">
        <v>164</v>
      </c>
      <c r="E174" s="130" t="s">
        <v>465</v>
      </c>
      <c r="F174" s="131" t="s">
        <v>466</v>
      </c>
      <c r="G174" s="132" t="s">
        <v>167</v>
      </c>
      <c r="H174" s="133">
        <v>1212.6400000000001</v>
      </c>
      <c r="I174" s="134"/>
      <c r="J174" s="134">
        <f>ROUND(I174*H174,2)</f>
        <v>0</v>
      </c>
      <c r="K174" s="135"/>
      <c r="L174" s="28"/>
      <c r="M174" s="136" t="s">
        <v>1</v>
      </c>
      <c r="N174" s="137" t="s">
        <v>39</v>
      </c>
      <c r="O174" s="138">
        <v>2.1000000000000001E-2</v>
      </c>
      <c r="P174" s="138">
        <f>O174*H174</f>
        <v>25.465440000000005</v>
      </c>
      <c r="Q174" s="138">
        <v>0.115</v>
      </c>
      <c r="R174" s="138">
        <f>Q174*H174</f>
        <v>139.45360000000002</v>
      </c>
      <c r="S174" s="138">
        <v>0</v>
      </c>
      <c r="T174" s="139">
        <f>S174*H174</f>
        <v>0</v>
      </c>
      <c r="AR174" s="140" t="s">
        <v>168</v>
      </c>
      <c r="AT174" s="140" t="s">
        <v>164</v>
      </c>
      <c r="AU174" s="140" t="s">
        <v>84</v>
      </c>
      <c r="AY174" s="16" t="s">
        <v>162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82</v>
      </c>
      <c r="BK174" s="141">
        <f>ROUND(I174*H174,2)</f>
        <v>0</v>
      </c>
      <c r="BL174" s="16" t="s">
        <v>168</v>
      </c>
      <c r="BM174" s="140" t="s">
        <v>467</v>
      </c>
    </row>
    <row r="175" spans="2:65" s="12" customFormat="1">
      <c r="B175" s="142"/>
      <c r="D175" s="143" t="s">
        <v>170</v>
      </c>
      <c r="E175" s="144" t="s">
        <v>1</v>
      </c>
      <c r="F175" s="145" t="s">
        <v>424</v>
      </c>
      <c r="H175" s="146">
        <v>1212.6400000000001</v>
      </c>
      <c r="L175" s="142"/>
      <c r="M175" s="147"/>
      <c r="T175" s="148"/>
      <c r="AT175" s="144" t="s">
        <v>170</v>
      </c>
      <c r="AU175" s="144" t="s">
        <v>84</v>
      </c>
      <c r="AV175" s="12" t="s">
        <v>84</v>
      </c>
      <c r="AW175" s="12" t="s">
        <v>30</v>
      </c>
      <c r="AX175" s="12" t="s">
        <v>74</v>
      </c>
      <c r="AY175" s="144" t="s">
        <v>162</v>
      </c>
    </row>
    <row r="176" spans="2:65" s="14" customFormat="1">
      <c r="B176" s="154"/>
      <c r="D176" s="143" t="s">
        <v>170</v>
      </c>
      <c r="E176" s="155" t="s">
        <v>1</v>
      </c>
      <c r="F176" s="156" t="s">
        <v>252</v>
      </c>
      <c r="H176" s="157">
        <v>1212.6400000000001</v>
      </c>
      <c r="L176" s="154"/>
      <c r="M176" s="158"/>
      <c r="T176" s="159"/>
      <c r="AT176" s="155" t="s">
        <v>170</v>
      </c>
      <c r="AU176" s="155" t="s">
        <v>84</v>
      </c>
      <c r="AV176" s="14" t="s">
        <v>168</v>
      </c>
      <c r="AW176" s="14" t="s">
        <v>30</v>
      </c>
      <c r="AX176" s="14" t="s">
        <v>82</v>
      </c>
      <c r="AY176" s="155" t="s">
        <v>162</v>
      </c>
    </row>
    <row r="177" spans="2:65" s="1" customFormat="1" ht="24.15" customHeight="1">
      <c r="B177" s="128"/>
      <c r="C177" s="129" t="s">
        <v>233</v>
      </c>
      <c r="D177" s="129" t="s">
        <v>164</v>
      </c>
      <c r="E177" s="130" t="s">
        <v>468</v>
      </c>
      <c r="F177" s="131" t="s">
        <v>469</v>
      </c>
      <c r="G177" s="132" t="s">
        <v>167</v>
      </c>
      <c r="H177" s="133">
        <v>237.7</v>
      </c>
      <c r="I177" s="134"/>
      <c r="J177" s="134">
        <f>ROUND(I177*H177,2)</f>
        <v>0</v>
      </c>
      <c r="K177" s="135"/>
      <c r="L177" s="28"/>
      <c r="M177" s="136" t="s">
        <v>1</v>
      </c>
      <c r="N177" s="137" t="s">
        <v>39</v>
      </c>
      <c r="O177" s="138">
        <v>2.3E-2</v>
      </c>
      <c r="P177" s="138">
        <f>O177*H177</f>
        <v>5.4670999999999994</v>
      </c>
      <c r="Q177" s="138">
        <v>0.23</v>
      </c>
      <c r="R177" s="138">
        <f>Q177*H177</f>
        <v>54.670999999999999</v>
      </c>
      <c r="S177" s="138">
        <v>0</v>
      </c>
      <c r="T177" s="139">
        <f>S177*H177</f>
        <v>0</v>
      </c>
      <c r="AR177" s="140" t="s">
        <v>168</v>
      </c>
      <c r="AT177" s="140" t="s">
        <v>164</v>
      </c>
      <c r="AU177" s="140" t="s">
        <v>84</v>
      </c>
      <c r="AY177" s="16" t="s">
        <v>162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82</v>
      </c>
      <c r="BK177" s="141">
        <f>ROUND(I177*H177,2)</f>
        <v>0</v>
      </c>
      <c r="BL177" s="16" t="s">
        <v>168</v>
      </c>
      <c r="BM177" s="140" t="s">
        <v>470</v>
      </c>
    </row>
    <row r="178" spans="2:65" s="1" customFormat="1" ht="24.15" customHeight="1">
      <c r="B178" s="128"/>
      <c r="C178" s="129" t="s">
        <v>239</v>
      </c>
      <c r="D178" s="129" t="s">
        <v>164</v>
      </c>
      <c r="E178" s="130" t="s">
        <v>471</v>
      </c>
      <c r="F178" s="131" t="s">
        <v>472</v>
      </c>
      <c r="G178" s="132" t="s">
        <v>167</v>
      </c>
      <c r="H178" s="133">
        <v>1212.6400000000001</v>
      </c>
      <c r="I178" s="134"/>
      <c r="J178" s="134">
        <f>ROUND(I178*H178,2)</f>
        <v>0</v>
      </c>
      <c r="K178" s="135"/>
      <c r="L178" s="28"/>
      <c r="M178" s="136" t="s">
        <v>1</v>
      </c>
      <c r="N178" s="137" t="s">
        <v>39</v>
      </c>
      <c r="O178" s="138">
        <v>4.4999999999999998E-2</v>
      </c>
      <c r="P178" s="138">
        <f>O178*H178</f>
        <v>54.568800000000003</v>
      </c>
      <c r="Q178" s="138">
        <v>9.2799999999999994E-2</v>
      </c>
      <c r="R178" s="138">
        <f>Q178*H178</f>
        <v>112.53299200000001</v>
      </c>
      <c r="S178" s="138">
        <v>0</v>
      </c>
      <c r="T178" s="139">
        <f>S178*H178</f>
        <v>0</v>
      </c>
      <c r="AR178" s="140" t="s">
        <v>168</v>
      </c>
      <c r="AT178" s="140" t="s">
        <v>164</v>
      </c>
      <c r="AU178" s="140" t="s">
        <v>84</v>
      </c>
      <c r="AY178" s="16" t="s">
        <v>162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6" t="s">
        <v>82</v>
      </c>
      <c r="BK178" s="141">
        <f>ROUND(I178*H178,2)</f>
        <v>0</v>
      </c>
      <c r="BL178" s="16" t="s">
        <v>168</v>
      </c>
      <c r="BM178" s="140" t="s">
        <v>473</v>
      </c>
    </row>
    <row r="179" spans="2:65" s="12" customFormat="1">
      <c r="B179" s="142"/>
      <c r="D179" s="143" t="s">
        <v>170</v>
      </c>
      <c r="E179" s="144" t="s">
        <v>1</v>
      </c>
      <c r="F179" s="145" t="s">
        <v>424</v>
      </c>
      <c r="H179" s="146">
        <v>1212.6400000000001</v>
      </c>
      <c r="L179" s="142"/>
      <c r="M179" s="147"/>
      <c r="T179" s="148"/>
      <c r="AT179" s="144" t="s">
        <v>170</v>
      </c>
      <c r="AU179" s="144" t="s">
        <v>84</v>
      </c>
      <c r="AV179" s="12" t="s">
        <v>84</v>
      </c>
      <c r="AW179" s="12" t="s">
        <v>30</v>
      </c>
      <c r="AX179" s="12" t="s">
        <v>74</v>
      </c>
      <c r="AY179" s="144" t="s">
        <v>162</v>
      </c>
    </row>
    <row r="180" spans="2:65" s="14" customFormat="1">
      <c r="B180" s="154"/>
      <c r="D180" s="143" t="s">
        <v>170</v>
      </c>
      <c r="E180" s="155" t="s">
        <v>1</v>
      </c>
      <c r="F180" s="156" t="s">
        <v>252</v>
      </c>
      <c r="H180" s="157">
        <v>1212.6400000000001</v>
      </c>
      <c r="L180" s="154"/>
      <c r="M180" s="158"/>
      <c r="T180" s="159"/>
      <c r="AT180" s="155" t="s">
        <v>170</v>
      </c>
      <c r="AU180" s="155" t="s">
        <v>84</v>
      </c>
      <c r="AV180" s="14" t="s">
        <v>168</v>
      </c>
      <c r="AW180" s="14" t="s">
        <v>30</v>
      </c>
      <c r="AX180" s="14" t="s">
        <v>82</v>
      </c>
      <c r="AY180" s="155" t="s">
        <v>162</v>
      </c>
    </row>
    <row r="181" spans="2:65" s="1" customFormat="1" ht="24.15" customHeight="1">
      <c r="B181" s="128"/>
      <c r="C181" s="129" t="s">
        <v>244</v>
      </c>
      <c r="D181" s="129" t="s">
        <v>164</v>
      </c>
      <c r="E181" s="130" t="s">
        <v>474</v>
      </c>
      <c r="F181" s="131" t="s">
        <v>475</v>
      </c>
      <c r="G181" s="132" t="s">
        <v>167</v>
      </c>
      <c r="H181" s="133">
        <v>1212.6400000000001</v>
      </c>
      <c r="I181" s="134"/>
      <c r="J181" s="134">
        <f>ROUND(I181*H181,2)</f>
        <v>0</v>
      </c>
      <c r="K181" s="135"/>
      <c r="L181" s="28"/>
      <c r="M181" s="136" t="s">
        <v>1</v>
      </c>
      <c r="N181" s="137" t="s">
        <v>39</v>
      </c>
      <c r="O181" s="138">
        <v>4.7E-2</v>
      </c>
      <c r="P181" s="138">
        <f>O181*H181</f>
        <v>56.994080000000004</v>
      </c>
      <c r="Q181" s="138">
        <v>0.11600000000000001</v>
      </c>
      <c r="R181" s="138">
        <f>Q181*H181</f>
        <v>140.66624000000002</v>
      </c>
      <c r="S181" s="138">
        <v>0</v>
      </c>
      <c r="T181" s="139">
        <f>S181*H181</f>
        <v>0</v>
      </c>
      <c r="AR181" s="140" t="s">
        <v>168</v>
      </c>
      <c r="AT181" s="140" t="s">
        <v>164</v>
      </c>
      <c r="AU181" s="140" t="s">
        <v>84</v>
      </c>
      <c r="AY181" s="16" t="s">
        <v>162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82</v>
      </c>
      <c r="BK181" s="141">
        <f>ROUND(I181*H181,2)</f>
        <v>0</v>
      </c>
      <c r="BL181" s="16" t="s">
        <v>168</v>
      </c>
      <c r="BM181" s="140" t="s">
        <v>476</v>
      </c>
    </row>
    <row r="182" spans="2:65" s="12" customFormat="1">
      <c r="B182" s="142"/>
      <c r="D182" s="143" t="s">
        <v>170</v>
      </c>
      <c r="E182" s="144" t="s">
        <v>1</v>
      </c>
      <c r="F182" s="145" t="s">
        <v>424</v>
      </c>
      <c r="H182" s="146">
        <v>1212.6400000000001</v>
      </c>
      <c r="L182" s="142"/>
      <c r="M182" s="147"/>
      <c r="T182" s="148"/>
      <c r="AT182" s="144" t="s">
        <v>170</v>
      </c>
      <c r="AU182" s="144" t="s">
        <v>84</v>
      </c>
      <c r="AV182" s="12" t="s">
        <v>84</v>
      </c>
      <c r="AW182" s="12" t="s">
        <v>30</v>
      </c>
      <c r="AX182" s="12" t="s">
        <v>74</v>
      </c>
      <c r="AY182" s="144" t="s">
        <v>162</v>
      </c>
    </row>
    <row r="183" spans="2:65" s="14" customFormat="1">
      <c r="B183" s="154"/>
      <c r="D183" s="143" t="s">
        <v>170</v>
      </c>
      <c r="E183" s="155" t="s">
        <v>1</v>
      </c>
      <c r="F183" s="156" t="s">
        <v>252</v>
      </c>
      <c r="H183" s="157">
        <v>1212.6400000000001</v>
      </c>
      <c r="L183" s="154"/>
      <c r="M183" s="158"/>
      <c r="T183" s="159"/>
      <c r="AT183" s="155" t="s">
        <v>170</v>
      </c>
      <c r="AU183" s="155" t="s">
        <v>84</v>
      </c>
      <c r="AV183" s="14" t="s">
        <v>168</v>
      </c>
      <c r="AW183" s="14" t="s">
        <v>30</v>
      </c>
      <c r="AX183" s="14" t="s">
        <v>82</v>
      </c>
      <c r="AY183" s="155" t="s">
        <v>162</v>
      </c>
    </row>
    <row r="184" spans="2:65" s="1" customFormat="1" ht="24.15" customHeight="1">
      <c r="B184" s="128"/>
      <c r="C184" s="129" t="s">
        <v>253</v>
      </c>
      <c r="D184" s="129" t="s">
        <v>164</v>
      </c>
      <c r="E184" s="130" t="s">
        <v>477</v>
      </c>
      <c r="F184" s="131" t="s">
        <v>478</v>
      </c>
      <c r="G184" s="132" t="s">
        <v>385</v>
      </c>
      <c r="H184" s="133">
        <v>4</v>
      </c>
      <c r="I184" s="134"/>
      <c r="J184" s="134">
        <f>ROUND(I184*H184,2)</f>
        <v>0</v>
      </c>
      <c r="K184" s="135"/>
      <c r="L184" s="28"/>
      <c r="M184" s="136" t="s">
        <v>1</v>
      </c>
      <c r="N184" s="137" t="s">
        <v>39</v>
      </c>
      <c r="O184" s="138">
        <v>0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168</v>
      </c>
      <c r="AT184" s="140" t="s">
        <v>164</v>
      </c>
      <c r="AU184" s="140" t="s">
        <v>84</v>
      </c>
      <c r="AY184" s="16" t="s">
        <v>162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6" t="s">
        <v>82</v>
      </c>
      <c r="BK184" s="141">
        <f>ROUND(I184*H184,2)</f>
        <v>0</v>
      </c>
      <c r="BL184" s="16" t="s">
        <v>168</v>
      </c>
      <c r="BM184" s="140" t="s">
        <v>479</v>
      </c>
    </row>
    <row r="185" spans="2:65" s="1" customFormat="1" ht="16.5" customHeight="1">
      <c r="B185" s="128"/>
      <c r="C185" s="129" t="s">
        <v>7</v>
      </c>
      <c r="D185" s="129" t="s">
        <v>164</v>
      </c>
      <c r="E185" s="130" t="s">
        <v>480</v>
      </c>
      <c r="F185" s="131" t="s">
        <v>481</v>
      </c>
      <c r="G185" s="132" t="s">
        <v>167</v>
      </c>
      <c r="H185" s="133">
        <v>3.9</v>
      </c>
      <c r="I185" s="134"/>
      <c r="J185" s="134">
        <f>ROUND(I185*H185,2)</f>
        <v>0</v>
      </c>
      <c r="K185" s="135"/>
      <c r="L185" s="28"/>
      <c r="M185" s="136" t="s">
        <v>1</v>
      </c>
      <c r="N185" s="137" t="s">
        <v>39</v>
      </c>
      <c r="O185" s="138">
        <v>0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168</v>
      </c>
      <c r="AT185" s="140" t="s">
        <v>164</v>
      </c>
      <c r="AU185" s="140" t="s">
        <v>84</v>
      </c>
      <c r="AY185" s="16" t="s">
        <v>162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82</v>
      </c>
      <c r="BK185" s="141">
        <f>ROUND(I185*H185,2)</f>
        <v>0</v>
      </c>
      <c r="BL185" s="16" t="s">
        <v>168</v>
      </c>
      <c r="BM185" s="140" t="s">
        <v>482</v>
      </c>
    </row>
    <row r="186" spans="2:65" s="12" customFormat="1">
      <c r="B186" s="142"/>
      <c r="D186" s="143" t="s">
        <v>170</v>
      </c>
      <c r="E186" s="144" t="s">
        <v>1</v>
      </c>
      <c r="F186" s="145" t="s">
        <v>483</v>
      </c>
      <c r="H186" s="146">
        <v>3.9</v>
      </c>
      <c r="L186" s="142"/>
      <c r="M186" s="147"/>
      <c r="T186" s="148"/>
      <c r="AT186" s="144" t="s">
        <v>170</v>
      </c>
      <c r="AU186" s="144" t="s">
        <v>84</v>
      </c>
      <c r="AV186" s="12" t="s">
        <v>84</v>
      </c>
      <c r="AW186" s="12" t="s">
        <v>30</v>
      </c>
      <c r="AX186" s="12" t="s">
        <v>82</v>
      </c>
      <c r="AY186" s="144" t="s">
        <v>162</v>
      </c>
    </row>
    <row r="187" spans="2:65" s="1" customFormat="1" ht="33" customHeight="1">
      <c r="B187" s="128"/>
      <c r="C187" s="129" t="s">
        <v>266</v>
      </c>
      <c r="D187" s="129" t="s">
        <v>164</v>
      </c>
      <c r="E187" s="130" t="s">
        <v>484</v>
      </c>
      <c r="F187" s="131" t="s">
        <v>485</v>
      </c>
      <c r="G187" s="132" t="s">
        <v>167</v>
      </c>
      <c r="H187" s="133">
        <v>237.7</v>
      </c>
      <c r="I187" s="134"/>
      <c r="J187" s="134">
        <f>ROUND(I187*H187,2)</f>
        <v>0</v>
      </c>
      <c r="K187" s="135"/>
      <c r="L187" s="28"/>
      <c r="M187" s="136" t="s">
        <v>1</v>
      </c>
      <c r="N187" s="137" t="s">
        <v>39</v>
      </c>
      <c r="O187" s="138">
        <v>0.59799999999999998</v>
      </c>
      <c r="P187" s="138">
        <f>O187*H187</f>
        <v>142.1446</v>
      </c>
      <c r="Q187" s="138">
        <v>0.10100000000000001</v>
      </c>
      <c r="R187" s="138">
        <f>Q187*H187</f>
        <v>24.0077</v>
      </c>
      <c r="S187" s="138">
        <v>0</v>
      </c>
      <c r="T187" s="139">
        <f>S187*H187</f>
        <v>0</v>
      </c>
      <c r="AR187" s="140" t="s">
        <v>168</v>
      </c>
      <c r="AT187" s="140" t="s">
        <v>164</v>
      </c>
      <c r="AU187" s="140" t="s">
        <v>84</v>
      </c>
      <c r="AY187" s="16" t="s">
        <v>162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82</v>
      </c>
      <c r="BK187" s="141">
        <f>ROUND(I187*H187,2)</f>
        <v>0</v>
      </c>
      <c r="BL187" s="16" t="s">
        <v>168</v>
      </c>
      <c r="BM187" s="140" t="s">
        <v>486</v>
      </c>
    </row>
    <row r="188" spans="2:65" s="12" customFormat="1">
      <c r="B188" s="142"/>
      <c r="D188" s="143" t="s">
        <v>170</v>
      </c>
      <c r="E188" s="144" t="s">
        <v>1</v>
      </c>
      <c r="F188" s="145" t="s">
        <v>425</v>
      </c>
      <c r="H188" s="146">
        <v>237.7</v>
      </c>
      <c r="L188" s="142"/>
      <c r="M188" s="147"/>
      <c r="T188" s="148"/>
      <c r="AT188" s="144" t="s">
        <v>170</v>
      </c>
      <c r="AU188" s="144" t="s">
        <v>84</v>
      </c>
      <c r="AV188" s="12" t="s">
        <v>84</v>
      </c>
      <c r="AW188" s="12" t="s">
        <v>30</v>
      </c>
      <c r="AX188" s="12" t="s">
        <v>82</v>
      </c>
      <c r="AY188" s="144" t="s">
        <v>162</v>
      </c>
    </row>
    <row r="189" spans="2:65" s="1" customFormat="1" ht="21.75" customHeight="1">
      <c r="B189" s="128"/>
      <c r="C189" s="164" t="s">
        <v>270</v>
      </c>
      <c r="D189" s="164" t="s">
        <v>436</v>
      </c>
      <c r="E189" s="165" t="s">
        <v>487</v>
      </c>
      <c r="F189" s="166" t="s">
        <v>488</v>
      </c>
      <c r="G189" s="167" t="s">
        <v>167</v>
      </c>
      <c r="H189" s="168">
        <v>244.83099999999999</v>
      </c>
      <c r="I189" s="169"/>
      <c r="J189" s="169">
        <f>ROUND(I189*H189,2)</f>
        <v>0</v>
      </c>
      <c r="K189" s="170"/>
      <c r="L189" s="171"/>
      <c r="M189" s="172" t="s">
        <v>1</v>
      </c>
      <c r="N189" s="173" t="s">
        <v>39</v>
      </c>
      <c r="O189" s="138">
        <v>0</v>
      </c>
      <c r="P189" s="138">
        <f>O189*H189</f>
        <v>0</v>
      </c>
      <c r="Q189" s="138">
        <v>0.13100000000000001</v>
      </c>
      <c r="R189" s="138">
        <f>Q189*H189</f>
        <v>32.072861000000003</v>
      </c>
      <c r="S189" s="138">
        <v>0</v>
      </c>
      <c r="T189" s="139">
        <f>S189*H189</f>
        <v>0</v>
      </c>
      <c r="AR189" s="140" t="s">
        <v>195</v>
      </c>
      <c r="AT189" s="140" t="s">
        <v>436</v>
      </c>
      <c r="AU189" s="140" t="s">
        <v>84</v>
      </c>
      <c r="AY189" s="16" t="s">
        <v>162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82</v>
      </c>
      <c r="BK189" s="141">
        <f>ROUND(I189*H189,2)</f>
        <v>0</v>
      </c>
      <c r="BL189" s="16" t="s">
        <v>168</v>
      </c>
      <c r="BM189" s="140" t="s">
        <v>489</v>
      </c>
    </row>
    <row r="190" spans="2:65" s="12" customFormat="1">
      <c r="B190" s="142"/>
      <c r="D190" s="143" t="s">
        <v>170</v>
      </c>
      <c r="E190" s="144" t="s">
        <v>1</v>
      </c>
      <c r="F190" s="145" t="s">
        <v>425</v>
      </c>
      <c r="H190" s="146">
        <v>237.7</v>
      </c>
      <c r="L190" s="142"/>
      <c r="M190" s="147"/>
      <c r="T190" s="148"/>
      <c r="AT190" s="144" t="s">
        <v>170</v>
      </c>
      <c r="AU190" s="144" t="s">
        <v>84</v>
      </c>
      <c r="AV190" s="12" t="s">
        <v>84</v>
      </c>
      <c r="AW190" s="12" t="s">
        <v>30</v>
      </c>
      <c r="AX190" s="12" t="s">
        <v>82</v>
      </c>
      <c r="AY190" s="144" t="s">
        <v>162</v>
      </c>
    </row>
    <row r="191" spans="2:65" s="12" customFormat="1">
      <c r="B191" s="142"/>
      <c r="D191" s="143" t="s">
        <v>170</v>
      </c>
      <c r="F191" s="145" t="s">
        <v>490</v>
      </c>
      <c r="H191" s="146">
        <v>244.83099999999999</v>
      </c>
      <c r="L191" s="142"/>
      <c r="M191" s="147"/>
      <c r="T191" s="148"/>
      <c r="AT191" s="144" t="s">
        <v>170</v>
      </c>
      <c r="AU191" s="144" t="s">
        <v>84</v>
      </c>
      <c r="AV191" s="12" t="s">
        <v>84</v>
      </c>
      <c r="AW191" s="12" t="s">
        <v>3</v>
      </c>
      <c r="AX191" s="12" t="s">
        <v>82</v>
      </c>
      <c r="AY191" s="144" t="s">
        <v>162</v>
      </c>
    </row>
    <row r="192" spans="2:65" s="11" customFormat="1" ht="22.75" customHeight="1">
      <c r="B192" s="117"/>
      <c r="D192" s="118" t="s">
        <v>73</v>
      </c>
      <c r="E192" s="126" t="s">
        <v>195</v>
      </c>
      <c r="F192" s="126" t="s">
        <v>491</v>
      </c>
      <c r="J192" s="127">
        <f>BK192</f>
        <v>0</v>
      </c>
      <c r="L192" s="117"/>
      <c r="M192" s="121"/>
      <c r="P192" s="122">
        <f>SUM(P193:P195)</f>
        <v>0.33200000000000002</v>
      </c>
      <c r="R192" s="122">
        <f>SUM(R193:R195)</f>
        <v>8.4000000000000012E-3</v>
      </c>
      <c r="T192" s="123">
        <f>SUM(T193:T195)</f>
        <v>0</v>
      </c>
      <c r="AR192" s="118" t="s">
        <v>82</v>
      </c>
      <c r="AT192" s="124" t="s">
        <v>73</v>
      </c>
      <c r="AU192" s="124" t="s">
        <v>82</v>
      </c>
      <c r="AY192" s="118" t="s">
        <v>162</v>
      </c>
      <c r="BK192" s="125">
        <f>SUM(BK193:BK195)</f>
        <v>0</v>
      </c>
    </row>
    <row r="193" spans="2:65" s="1" customFormat="1" ht="37.75" customHeight="1">
      <c r="B193" s="128"/>
      <c r="C193" s="129" t="s">
        <v>274</v>
      </c>
      <c r="D193" s="129" t="s">
        <v>164</v>
      </c>
      <c r="E193" s="130" t="s">
        <v>492</v>
      </c>
      <c r="F193" s="131" t="s">
        <v>493</v>
      </c>
      <c r="G193" s="132" t="s">
        <v>178</v>
      </c>
      <c r="H193" s="133">
        <v>1</v>
      </c>
      <c r="I193" s="134"/>
      <c r="J193" s="134">
        <f>ROUND(I193*H193,2)</f>
        <v>0</v>
      </c>
      <c r="K193" s="135"/>
      <c r="L193" s="28"/>
      <c r="M193" s="136" t="s">
        <v>1</v>
      </c>
      <c r="N193" s="137" t="s">
        <v>39</v>
      </c>
      <c r="O193" s="138">
        <v>0.249</v>
      </c>
      <c r="P193" s="138">
        <f>O193*H193</f>
        <v>0.249</v>
      </c>
      <c r="Q193" s="138">
        <v>5.0600000000000003E-3</v>
      </c>
      <c r="R193" s="138">
        <f>Q193*H193</f>
        <v>5.0600000000000003E-3</v>
      </c>
      <c r="S193" s="138">
        <v>0</v>
      </c>
      <c r="T193" s="139">
        <f>S193*H193</f>
        <v>0</v>
      </c>
      <c r="AR193" s="140" t="s">
        <v>168</v>
      </c>
      <c r="AT193" s="140" t="s">
        <v>164</v>
      </c>
      <c r="AU193" s="140" t="s">
        <v>84</v>
      </c>
      <c r="AY193" s="16" t="s">
        <v>162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6" t="s">
        <v>82</v>
      </c>
      <c r="BK193" s="141">
        <f>ROUND(I193*H193,2)</f>
        <v>0</v>
      </c>
      <c r="BL193" s="16" t="s">
        <v>168</v>
      </c>
      <c r="BM193" s="140" t="s">
        <v>494</v>
      </c>
    </row>
    <row r="194" spans="2:65" s="12" customFormat="1">
      <c r="B194" s="142"/>
      <c r="D194" s="143" t="s">
        <v>170</v>
      </c>
      <c r="E194" s="144" t="s">
        <v>1</v>
      </c>
      <c r="F194" s="145" t="s">
        <v>495</v>
      </c>
      <c r="H194" s="146">
        <v>1</v>
      </c>
      <c r="L194" s="142"/>
      <c r="M194" s="147"/>
      <c r="T194" s="148"/>
      <c r="AT194" s="144" t="s">
        <v>170</v>
      </c>
      <c r="AU194" s="144" t="s">
        <v>84</v>
      </c>
      <c r="AV194" s="12" t="s">
        <v>84</v>
      </c>
      <c r="AW194" s="12" t="s">
        <v>30</v>
      </c>
      <c r="AX194" s="12" t="s">
        <v>82</v>
      </c>
      <c r="AY194" s="144" t="s">
        <v>162</v>
      </c>
    </row>
    <row r="195" spans="2:65" s="1" customFormat="1" ht="37.75" customHeight="1">
      <c r="B195" s="128"/>
      <c r="C195" s="129" t="s">
        <v>278</v>
      </c>
      <c r="D195" s="129" t="s">
        <v>164</v>
      </c>
      <c r="E195" s="130" t="s">
        <v>496</v>
      </c>
      <c r="F195" s="131" t="s">
        <v>497</v>
      </c>
      <c r="G195" s="132" t="s">
        <v>178</v>
      </c>
      <c r="H195" s="133">
        <v>1</v>
      </c>
      <c r="I195" s="134"/>
      <c r="J195" s="134">
        <f>ROUND(I195*H195,2)</f>
        <v>0</v>
      </c>
      <c r="K195" s="135"/>
      <c r="L195" s="28"/>
      <c r="M195" s="136" t="s">
        <v>1</v>
      </c>
      <c r="N195" s="137" t="s">
        <v>39</v>
      </c>
      <c r="O195" s="138">
        <v>8.3000000000000004E-2</v>
      </c>
      <c r="P195" s="138">
        <f>O195*H195</f>
        <v>8.3000000000000004E-2</v>
      </c>
      <c r="Q195" s="138">
        <v>3.3400000000000001E-3</v>
      </c>
      <c r="R195" s="138">
        <f>Q195*H195</f>
        <v>3.3400000000000001E-3</v>
      </c>
      <c r="S195" s="138">
        <v>0</v>
      </c>
      <c r="T195" s="139">
        <f>S195*H195</f>
        <v>0</v>
      </c>
      <c r="AR195" s="140" t="s">
        <v>168</v>
      </c>
      <c r="AT195" s="140" t="s">
        <v>164</v>
      </c>
      <c r="AU195" s="140" t="s">
        <v>84</v>
      </c>
      <c r="AY195" s="16" t="s">
        <v>162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6" t="s">
        <v>82</v>
      </c>
      <c r="BK195" s="141">
        <f>ROUND(I195*H195,2)</f>
        <v>0</v>
      </c>
      <c r="BL195" s="16" t="s">
        <v>168</v>
      </c>
      <c r="BM195" s="140" t="s">
        <v>498</v>
      </c>
    </row>
    <row r="196" spans="2:65" s="11" customFormat="1" ht="22.75" customHeight="1">
      <c r="B196" s="117"/>
      <c r="D196" s="118" t="s">
        <v>73</v>
      </c>
      <c r="E196" s="126" t="s">
        <v>199</v>
      </c>
      <c r="F196" s="126" t="s">
        <v>324</v>
      </c>
      <c r="J196" s="127">
        <f>BK196</f>
        <v>0</v>
      </c>
      <c r="L196" s="117"/>
      <c r="M196" s="121"/>
      <c r="P196" s="122">
        <f>SUM(P197:P209)</f>
        <v>435.66092800000001</v>
      </c>
      <c r="R196" s="122">
        <f>SUM(R197:R209)</f>
        <v>284.14237535999996</v>
      </c>
      <c r="T196" s="123">
        <f>SUM(T197:T209)</f>
        <v>0</v>
      </c>
      <c r="AR196" s="118" t="s">
        <v>82</v>
      </c>
      <c r="AT196" s="124" t="s">
        <v>73</v>
      </c>
      <c r="AU196" s="124" t="s">
        <v>82</v>
      </c>
      <c r="AY196" s="118" t="s">
        <v>162</v>
      </c>
      <c r="BK196" s="125">
        <f>SUM(BK197:BK209)</f>
        <v>0</v>
      </c>
    </row>
    <row r="197" spans="2:65" s="1" customFormat="1" ht="24.15" customHeight="1">
      <c r="B197" s="128"/>
      <c r="C197" s="129" t="s">
        <v>282</v>
      </c>
      <c r="D197" s="129" t="s">
        <v>164</v>
      </c>
      <c r="E197" s="130" t="s">
        <v>499</v>
      </c>
      <c r="F197" s="131" t="s">
        <v>500</v>
      </c>
      <c r="G197" s="132" t="s">
        <v>236</v>
      </c>
      <c r="H197" s="133">
        <v>865.6</v>
      </c>
      <c r="I197" s="134"/>
      <c r="J197" s="134">
        <f>ROUND(I197*H197,2)</f>
        <v>0</v>
      </c>
      <c r="K197" s="135"/>
      <c r="L197" s="28"/>
      <c r="M197" s="136" t="s">
        <v>1</v>
      </c>
      <c r="N197" s="137" t="s">
        <v>39</v>
      </c>
      <c r="O197" s="138">
        <v>0.14000000000000001</v>
      </c>
      <c r="P197" s="138">
        <f>O197*H197</f>
        <v>121.18400000000001</v>
      </c>
      <c r="Q197" s="138">
        <v>0.10095</v>
      </c>
      <c r="R197" s="138">
        <f>Q197*H197</f>
        <v>87.382320000000007</v>
      </c>
      <c r="S197" s="138">
        <v>0</v>
      </c>
      <c r="T197" s="139">
        <f>S197*H197</f>
        <v>0</v>
      </c>
      <c r="AR197" s="140" t="s">
        <v>168</v>
      </c>
      <c r="AT197" s="140" t="s">
        <v>164</v>
      </c>
      <c r="AU197" s="140" t="s">
        <v>84</v>
      </c>
      <c r="AY197" s="16" t="s">
        <v>162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82</v>
      </c>
      <c r="BK197" s="141">
        <f>ROUND(I197*H197,2)</f>
        <v>0</v>
      </c>
      <c r="BL197" s="16" t="s">
        <v>168</v>
      </c>
      <c r="BM197" s="140" t="s">
        <v>501</v>
      </c>
    </row>
    <row r="198" spans="2:65" s="12" customFormat="1">
      <c r="B198" s="142"/>
      <c r="D198" s="143" t="s">
        <v>170</v>
      </c>
      <c r="E198" s="144" t="s">
        <v>1</v>
      </c>
      <c r="F198" s="145" t="s">
        <v>502</v>
      </c>
      <c r="H198" s="146">
        <v>865.6</v>
      </c>
      <c r="L198" s="142"/>
      <c r="M198" s="147"/>
      <c r="T198" s="148"/>
      <c r="AT198" s="144" t="s">
        <v>170</v>
      </c>
      <c r="AU198" s="144" t="s">
        <v>84</v>
      </c>
      <c r="AV198" s="12" t="s">
        <v>84</v>
      </c>
      <c r="AW198" s="12" t="s">
        <v>30</v>
      </c>
      <c r="AX198" s="12" t="s">
        <v>82</v>
      </c>
      <c r="AY198" s="144" t="s">
        <v>162</v>
      </c>
    </row>
    <row r="199" spans="2:65" s="1" customFormat="1" ht="16.5" customHeight="1">
      <c r="B199" s="128"/>
      <c r="C199" s="164" t="s">
        <v>286</v>
      </c>
      <c r="D199" s="164" t="s">
        <v>436</v>
      </c>
      <c r="E199" s="165" t="s">
        <v>503</v>
      </c>
      <c r="F199" s="166" t="s">
        <v>504</v>
      </c>
      <c r="G199" s="167" t="s">
        <v>236</v>
      </c>
      <c r="H199" s="168">
        <v>874.25599999999997</v>
      </c>
      <c r="I199" s="169"/>
      <c r="J199" s="169">
        <f>ROUND(I199*H199,2)</f>
        <v>0</v>
      </c>
      <c r="K199" s="170"/>
      <c r="L199" s="171"/>
      <c r="M199" s="172" t="s">
        <v>1</v>
      </c>
      <c r="N199" s="173" t="s">
        <v>39</v>
      </c>
      <c r="O199" s="138">
        <v>0</v>
      </c>
      <c r="P199" s="138">
        <f>O199*H199</f>
        <v>0</v>
      </c>
      <c r="Q199" s="138">
        <v>2.4E-2</v>
      </c>
      <c r="R199" s="138">
        <f>Q199*H199</f>
        <v>20.982143999999998</v>
      </c>
      <c r="S199" s="138">
        <v>0</v>
      </c>
      <c r="T199" s="139">
        <f>S199*H199</f>
        <v>0</v>
      </c>
      <c r="AR199" s="140" t="s">
        <v>195</v>
      </c>
      <c r="AT199" s="140" t="s">
        <v>436</v>
      </c>
      <c r="AU199" s="140" t="s">
        <v>84</v>
      </c>
      <c r="AY199" s="16" t="s">
        <v>162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6" t="s">
        <v>82</v>
      </c>
      <c r="BK199" s="141">
        <f>ROUND(I199*H199,2)</f>
        <v>0</v>
      </c>
      <c r="BL199" s="16" t="s">
        <v>168</v>
      </c>
      <c r="BM199" s="140" t="s">
        <v>505</v>
      </c>
    </row>
    <row r="200" spans="2:65" s="12" customFormat="1">
      <c r="B200" s="142"/>
      <c r="D200" s="143" t="s">
        <v>170</v>
      </c>
      <c r="E200" s="144" t="s">
        <v>1</v>
      </c>
      <c r="F200" s="145" t="s">
        <v>502</v>
      </c>
      <c r="H200" s="146">
        <v>865.6</v>
      </c>
      <c r="L200" s="142"/>
      <c r="M200" s="147"/>
      <c r="T200" s="148"/>
      <c r="AT200" s="144" t="s">
        <v>170</v>
      </c>
      <c r="AU200" s="144" t="s">
        <v>84</v>
      </c>
      <c r="AV200" s="12" t="s">
        <v>84</v>
      </c>
      <c r="AW200" s="12" t="s">
        <v>30</v>
      </c>
      <c r="AX200" s="12" t="s">
        <v>82</v>
      </c>
      <c r="AY200" s="144" t="s">
        <v>162</v>
      </c>
    </row>
    <row r="201" spans="2:65" s="12" customFormat="1">
      <c r="B201" s="142"/>
      <c r="D201" s="143" t="s">
        <v>170</v>
      </c>
      <c r="F201" s="145" t="s">
        <v>506</v>
      </c>
      <c r="H201" s="146">
        <v>874.25599999999997</v>
      </c>
      <c r="L201" s="142"/>
      <c r="M201" s="147"/>
      <c r="T201" s="148"/>
      <c r="AT201" s="144" t="s">
        <v>170</v>
      </c>
      <c r="AU201" s="144" t="s">
        <v>84</v>
      </c>
      <c r="AV201" s="12" t="s">
        <v>84</v>
      </c>
      <c r="AW201" s="12" t="s">
        <v>3</v>
      </c>
      <c r="AX201" s="12" t="s">
        <v>82</v>
      </c>
      <c r="AY201" s="144" t="s">
        <v>162</v>
      </c>
    </row>
    <row r="202" spans="2:65" s="1" customFormat="1" ht="16.5" customHeight="1">
      <c r="B202" s="128"/>
      <c r="C202" s="129" t="s">
        <v>291</v>
      </c>
      <c r="D202" s="129" t="s">
        <v>164</v>
      </c>
      <c r="E202" s="130" t="s">
        <v>507</v>
      </c>
      <c r="F202" s="131" t="s">
        <v>508</v>
      </c>
      <c r="G202" s="132" t="s">
        <v>247</v>
      </c>
      <c r="H202" s="133">
        <v>77.903999999999996</v>
      </c>
      <c r="I202" s="134"/>
      <c r="J202" s="134">
        <f>ROUND(I202*H202,2)</f>
        <v>0</v>
      </c>
      <c r="K202" s="135"/>
      <c r="L202" s="28"/>
      <c r="M202" s="136" t="s">
        <v>1</v>
      </c>
      <c r="N202" s="137" t="s">
        <v>39</v>
      </c>
      <c r="O202" s="138">
        <v>1.4419999999999999</v>
      </c>
      <c r="P202" s="138">
        <f>O202*H202</f>
        <v>112.33756799999999</v>
      </c>
      <c r="Q202" s="138">
        <v>2.2563399999999998</v>
      </c>
      <c r="R202" s="138">
        <f>Q202*H202</f>
        <v>175.77791135999996</v>
      </c>
      <c r="S202" s="138">
        <v>0</v>
      </c>
      <c r="T202" s="139">
        <f>S202*H202</f>
        <v>0</v>
      </c>
      <c r="AR202" s="140" t="s">
        <v>168</v>
      </c>
      <c r="AT202" s="140" t="s">
        <v>164</v>
      </c>
      <c r="AU202" s="140" t="s">
        <v>84</v>
      </c>
      <c r="AY202" s="16" t="s">
        <v>162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82</v>
      </c>
      <c r="BK202" s="141">
        <f>ROUND(I202*H202,2)</f>
        <v>0</v>
      </c>
      <c r="BL202" s="16" t="s">
        <v>168</v>
      </c>
      <c r="BM202" s="140" t="s">
        <v>509</v>
      </c>
    </row>
    <row r="203" spans="2:65" s="12" customFormat="1">
      <c r="B203" s="142"/>
      <c r="D203" s="143" t="s">
        <v>170</v>
      </c>
      <c r="E203" s="144" t="s">
        <v>1</v>
      </c>
      <c r="F203" s="145" t="s">
        <v>510</v>
      </c>
      <c r="H203" s="146">
        <v>77.903999999999996</v>
      </c>
      <c r="L203" s="142"/>
      <c r="M203" s="147"/>
      <c r="T203" s="148"/>
      <c r="AT203" s="144" t="s">
        <v>170</v>
      </c>
      <c r="AU203" s="144" t="s">
        <v>84</v>
      </c>
      <c r="AV203" s="12" t="s">
        <v>84</v>
      </c>
      <c r="AW203" s="12" t="s">
        <v>30</v>
      </c>
      <c r="AX203" s="12" t="s">
        <v>74</v>
      </c>
      <c r="AY203" s="144" t="s">
        <v>162</v>
      </c>
    </row>
    <row r="204" spans="2:65" s="14" customFormat="1">
      <c r="B204" s="154"/>
      <c r="D204" s="143" t="s">
        <v>170</v>
      </c>
      <c r="E204" s="155" t="s">
        <v>1</v>
      </c>
      <c r="F204" s="156" t="s">
        <v>252</v>
      </c>
      <c r="H204" s="157">
        <v>77.903999999999996</v>
      </c>
      <c r="L204" s="154"/>
      <c r="M204" s="158"/>
      <c r="T204" s="159"/>
      <c r="AT204" s="155" t="s">
        <v>170</v>
      </c>
      <c r="AU204" s="155" t="s">
        <v>84</v>
      </c>
      <c r="AV204" s="14" t="s">
        <v>168</v>
      </c>
      <c r="AW204" s="14" t="s">
        <v>30</v>
      </c>
      <c r="AX204" s="14" t="s">
        <v>82</v>
      </c>
      <c r="AY204" s="155" t="s">
        <v>162</v>
      </c>
    </row>
    <row r="205" spans="2:65" s="1" customFormat="1" ht="21.75" customHeight="1">
      <c r="B205" s="128"/>
      <c r="C205" s="129" t="s">
        <v>296</v>
      </c>
      <c r="D205" s="129" t="s">
        <v>164</v>
      </c>
      <c r="E205" s="130" t="s">
        <v>511</v>
      </c>
      <c r="F205" s="131" t="s">
        <v>512</v>
      </c>
      <c r="G205" s="132" t="s">
        <v>167</v>
      </c>
      <c r="H205" s="133">
        <v>1454.24</v>
      </c>
      <c r="I205" s="134"/>
      <c r="J205" s="134">
        <f>ROUND(I205*H205,2)</f>
        <v>0</v>
      </c>
      <c r="K205" s="135"/>
      <c r="L205" s="28"/>
      <c r="M205" s="136" t="s">
        <v>1</v>
      </c>
      <c r="N205" s="137" t="s">
        <v>39</v>
      </c>
      <c r="O205" s="138">
        <v>0.13900000000000001</v>
      </c>
      <c r="P205" s="138">
        <f>O205*H205</f>
        <v>202.13936000000001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168</v>
      </c>
      <c r="AT205" s="140" t="s">
        <v>164</v>
      </c>
      <c r="AU205" s="140" t="s">
        <v>84</v>
      </c>
      <c r="AY205" s="16" t="s">
        <v>162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6" t="s">
        <v>82</v>
      </c>
      <c r="BK205" s="141">
        <f>ROUND(I205*H205,2)</f>
        <v>0</v>
      </c>
      <c r="BL205" s="16" t="s">
        <v>168</v>
      </c>
      <c r="BM205" s="140" t="s">
        <v>513</v>
      </c>
    </row>
    <row r="206" spans="2:65" s="12" customFormat="1">
      <c r="B206" s="142"/>
      <c r="D206" s="143" t="s">
        <v>170</v>
      </c>
      <c r="E206" s="144" t="s">
        <v>1</v>
      </c>
      <c r="F206" s="145" t="s">
        <v>424</v>
      </c>
      <c r="H206" s="146">
        <v>1212.6400000000001</v>
      </c>
      <c r="L206" s="142"/>
      <c r="M206" s="147"/>
      <c r="T206" s="148"/>
      <c r="AT206" s="144" t="s">
        <v>170</v>
      </c>
      <c r="AU206" s="144" t="s">
        <v>84</v>
      </c>
      <c r="AV206" s="12" t="s">
        <v>84</v>
      </c>
      <c r="AW206" s="12" t="s">
        <v>30</v>
      </c>
      <c r="AX206" s="12" t="s">
        <v>74</v>
      </c>
      <c r="AY206" s="144" t="s">
        <v>162</v>
      </c>
    </row>
    <row r="207" spans="2:65" s="12" customFormat="1">
      <c r="B207" s="142"/>
      <c r="D207" s="143" t="s">
        <v>170</v>
      </c>
      <c r="E207" s="144" t="s">
        <v>1</v>
      </c>
      <c r="F207" s="145" t="s">
        <v>425</v>
      </c>
      <c r="H207" s="146">
        <v>237.7</v>
      </c>
      <c r="L207" s="142"/>
      <c r="M207" s="147"/>
      <c r="T207" s="148"/>
      <c r="AT207" s="144" t="s">
        <v>170</v>
      </c>
      <c r="AU207" s="144" t="s">
        <v>84</v>
      </c>
      <c r="AV207" s="12" t="s">
        <v>84</v>
      </c>
      <c r="AW207" s="12" t="s">
        <v>30</v>
      </c>
      <c r="AX207" s="12" t="s">
        <v>74</v>
      </c>
      <c r="AY207" s="144" t="s">
        <v>162</v>
      </c>
    </row>
    <row r="208" spans="2:65" s="12" customFormat="1">
      <c r="B208" s="142"/>
      <c r="D208" s="143" t="s">
        <v>170</v>
      </c>
      <c r="E208" s="144" t="s">
        <v>1</v>
      </c>
      <c r="F208" s="145" t="s">
        <v>222</v>
      </c>
      <c r="H208" s="146">
        <v>3.9</v>
      </c>
      <c r="L208" s="142"/>
      <c r="M208" s="147"/>
      <c r="T208" s="148"/>
      <c r="AT208" s="144" t="s">
        <v>170</v>
      </c>
      <c r="AU208" s="144" t="s">
        <v>84</v>
      </c>
      <c r="AV208" s="12" t="s">
        <v>84</v>
      </c>
      <c r="AW208" s="12" t="s">
        <v>30</v>
      </c>
      <c r="AX208" s="12" t="s">
        <v>74</v>
      </c>
      <c r="AY208" s="144" t="s">
        <v>162</v>
      </c>
    </row>
    <row r="209" spans="2:65" s="14" customFormat="1">
      <c r="B209" s="154"/>
      <c r="D209" s="143" t="s">
        <v>170</v>
      </c>
      <c r="E209" s="155" t="s">
        <v>1</v>
      </c>
      <c r="F209" s="156" t="s">
        <v>252</v>
      </c>
      <c r="H209" s="157">
        <v>1454.2400000000002</v>
      </c>
      <c r="L209" s="154"/>
      <c r="M209" s="158"/>
      <c r="T209" s="159"/>
      <c r="AT209" s="155" t="s">
        <v>170</v>
      </c>
      <c r="AU209" s="155" t="s">
        <v>84</v>
      </c>
      <c r="AV209" s="14" t="s">
        <v>168</v>
      </c>
      <c r="AW209" s="14" t="s">
        <v>30</v>
      </c>
      <c r="AX209" s="14" t="s">
        <v>82</v>
      </c>
      <c r="AY209" s="155" t="s">
        <v>162</v>
      </c>
    </row>
    <row r="210" spans="2:65" s="11" customFormat="1" ht="22.75" customHeight="1">
      <c r="B210" s="117"/>
      <c r="D210" s="118" t="s">
        <v>73</v>
      </c>
      <c r="E210" s="126" t="s">
        <v>514</v>
      </c>
      <c r="F210" s="126" t="s">
        <v>515</v>
      </c>
      <c r="J210" s="127">
        <f>BK210</f>
        <v>0</v>
      </c>
      <c r="L210" s="117"/>
      <c r="M210" s="121"/>
      <c r="P210" s="122">
        <f>P211</f>
        <v>242.11070400000003</v>
      </c>
      <c r="R210" s="122">
        <f>R211</f>
        <v>0</v>
      </c>
      <c r="T210" s="123">
        <f>T211</f>
        <v>0</v>
      </c>
      <c r="AR210" s="118" t="s">
        <v>82</v>
      </c>
      <c r="AT210" s="124" t="s">
        <v>73</v>
      </c>
      <c r="AU210" s="124" t="s">
        <v>82</v>
      </c>
      <c r="AY210" s="118" t="s">
        <v>162</v>
      </c>
      <c r="BK210" s="125">
        <f>BK211</f>
        <v>0</v>
      </c>
    </row>
    <row r="211" spans="2:65" s="1" customFormat="1" ht="16.5" customHeight="1">
      <c r="B211" s="128"/>
      <c r="C211" s="129" t="s">
        <v>300</v>
      </c>
      <c r="D211" s="129" t="s">
        <v>164</v>
      </c>
      <c r="E211" s="130" t="s">
        <v>516</v>
      </c>
      <c r="F211" s="131" t="s">
        <v>517</v>
      </c>
      <c r="G211" s="132" t="s">
        <v>336</v>
      </c>
      <c r="H211" s="133">
        <v>1834.172</v>
      </c>
      <c r="I211" s="134"/>
      <c r="J211" s="134">
        <f>ROUND(I211*H211,2)</f>
        <v>0</v>
      </c>
      <c r="K211" s="135"/>
      <c r="L211" s="28"/>
      <c r="M211" s="136" t="s">
        <v>1</v>
      </c>
      <c r="N211" s="137" t="s">
        <v>39</v>
      </c>
      <c r="O211" s="138">
        <v>0.13200000000000001</v>
      </c>
      <c r="P211" s="138">
        <f>O211*H211</f>
        <v>242.11070400000003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168</v>
      </c>
      <c r="AT211" s="140" t="s">
        <v>164</v>
      </c>
      <c r="AU211" s="140" t="s">
        <v>84</v>
      </c>
      <c r="AY211" s="16" t="s">
        <v>162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6" t="s">
        <v>82</v>
      </c>
      <c r="BK211" s="141">
        <f>ROUND(I211*H211,2)</f>
        <v>0</v>
      </c>
      <c r="BL211" s="16" t="s">
        <v>168</v>
      </c>
      <c r="BM211" s="140" t="s">
        <v>518</v>
      </c>
    </row>
    <row r="212" spans="2:65" s="11" customFormat="1" ht="25.9" customHeight="1">
      <c r="B212" s="117"/>
      <c r="D212" s="118" t="s">
        <v>73</v>
      </c>
      <c r="E212" s="119" t="s">
        <v>519</v>
      </c>
      <c r="F212" s="119" t="s">
        <v>520</v>
      </c>
      <c r="J212" s="120">
        <f>BK212</f>
        <v>0</v>
      </c>
      <c r="L212" s="117"/>
      <c r="M212" s="121"/>
      <c r="P212" s="122">
        <f>P213+P222+P225</f>
        <v>13.12</v>
      </c>
      <c r="R212" s="122">
        <f>R213+R222+R225</f>
        <v>4.8000000000000001E-4</v>
      </c>
      <c r="T212" s="123">
        <f>T213+T222+T225</f>
        <v>0</v>
      </c>
      <c r="AR212" s="118" t="s">
        <v>84</v>
      </c>
      <c r="AT212" s="124" t="s">
        <v>73</v>
      </c>
      <c r="AU212" s="124" t="s">
        <v>74</v>
      </c>
      <c r="AY212" s="118" t="s">
        <v>162</v>
      </c>
      <c r="BK212" s="125">
        <f>BK213+BK222+BK225</f>
        <v>0</v>
      </c>
    </row>
    <row r="213" spans="2:65" s="11" customFormat="1" ht="22.75" customHeight="1">
      <c r="B213" s="117"/>
      <c r="D213" s="118" t="s">
        <v>73</v>
      </c>
      <c r="E213" s="126" t="s">
        <v>521</v>
      </c>
      <c r="F213" s="126" t="s">
        <v>522</v>
      </c>
      <c r="J213" s="127">
        <f>BK213</f>
        <v>0</v>
      </c>
      <c r="L213" s="117"/>
      <c r="M213" s="121"/>
      <c r="P213" s="122">
        <f>SUM(P214:P221)</f>
        <v>0</v>
      </c>
      <c r="R213" s="122">
        <f>SUM(R214:R221)</f>
        <v>0</v>
      </c>
      <c r="T213" s="123">
        <f>SUM(T214:T221)</f>
        <v>0</v>
      </c>
      <c r="AR213" s="118" t="s">
        <v>84</v>
      </c>
      <c r="AT213" s="124" t="s">
        <v>73</v>
      </c>
      <c r="AU213" s="124" t="s">
        <v>82</v>
      </c>
      <c r="AY213" s="118" t="s">
        <v>162</v>
      </c>
      <c r="BK213" s="125">
        <f>SUM(BK214:BK221)</f>
        <v>0</v>
      </c>
    </row>
    <row r="214" spans="2:65" s="1" customFormat="1" ht="24.15" customHeight="1">
      <c r="B214" s="128"/>
      <c r="C214" s="129" t="s">
        <v>305</v>
      </c>
      <c r="D214" s="129" t="s">
        <v>164</v>
      </c>
      <c r="E214" s="130" t="s">
        <v>523</v>
      </c>
      <c r="F214" s="131" t="s">
        <v>524</v>
      </c>
      <c r="G214" s="132" t="s">
        <v>167</v>
      </c>
      <c r="H214" s="133">
        <v>1212.6400000000001</v>
      </c>
      <c r="I214" s="134"/>
      <c r="J214" s="134">
        <f>ROUND(I214*H214,2)</f>
        <v>0</v>
      </c>
      <c r="K214" s="135"/>
      <c r="L214" s="28"/>
      <c r="M214" s="136" t="s">
        <v>1</v>
      </c>
      <c r="N214" s="137" t="s">
        <v>39</v>
      </c>
      <c r="O214" s="138">
        <v>0</v>
      </c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AR214" s="140" t="s">
        <v>228</v>
      </c>
      <c r="AT214" s="140" t="s">
        <v>164</v>
      </c>
      <c r="AU214" s="140" t="s">
        <v>84</v>
      </c>
      <c r="AY214" s="16" t="s">
        <v>162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6" t="s">
        <v>82</v>
      </c>
      <c r="BK214" s="141">
        <f>ROUND(I214*H214,2)</f>
        <v>0</v>
      </c>
      <c r="BL214" s="16" t="s">
        <v>228</v>
      </c>
      <c r="BM214" s="140" t="s">
        <v>525</v>
      </c>
    </row>
    <row r="215" spans="2:65" s="12" customFormat="1">
      <c r="B215" s="142"/>
      <c r="D215" s="143" t="s">
        <v>170</v>
      </c>
      <c r="E215" s="144" t="s">
        <v>1</v>
      </c>
      <c r="F215" s="145" t="s">
        <v>424</v>
      </c>
      <c r="H215" s="146">
        <v>1212.6400000000001</v>
      </c>
      <c r="L215" s="142"/>
      <c r="M215" s="147"/>
      <c r="T215" s="148"/>
      <c r="AT215" s="144" t="s">
        <v>170</v>
      </c>
      <c r="AU215" s="144" t="s">
        <v>84</v>
      </c>
      <c r="AV215" s="12" t="s">
        <v>84</v>
      </c>
      <c r="AW215" s="12" t="s">
        <v>30</v>
      </c>
      <c r="AX215" s="12" t="s">
        <v>82</v>
      </c>
      <c r="AY215" s="144" t="s">
        <v>162</v>
      </c>
    </row>
    <row r="216" spans="2:65" s="1" customFormat="1" ht="16.5" customHeight="1">
      <c r="B216" s="128"/>
      <c r="C216" s="129" t="s">
        <v>310</v>
      </c>
      <c r="D216" s="129" t="s">
        <v>164</v>
      </c>
      <c r="E216" s="130" t="s">
        <v>526</v>
      </c>
      <c r="F216" s="131" t="s">
        <v>527</v>
      </c>
      <c r="G216" s="132" t="s">
        <v>385</v>
      </c>
      <c r="H216" s="133">
        <v>1</v>
      </c>
      <c r="I216" s="134"/>
      <c r="J216" s="134">
        <f>ROUND(I216*H216,2)</f>
        <v>0</v>
      </c>
      <c r="K216" s="135"/>
      <c r="L216" s="28"/>
      <c r="M216" s="136" t="s">
        <v>1</v>
      </c>
      <c r="N216" s="137" t="s">
        <v>39</v>
      </c>
      <c r="O216" s="138">
        <v>0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228</v>
      </c>
      <c r="AT216" s="140" t="s">
        <v>164</v>
      </c>
      <c r="AU216" s="140" t="s">
        <v>84</v>
      </c>
      <c r="AY216" s="16" t="s">
        <v>162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82</v>
      </c>
      <c r="BK216" s="141">
        <f>ROUND(I216*H216,2)</f>
        <v>0</v>
      </c>
      <c r="BL216" s="16" t="s">
        <v>228</v>
      </c>
      <c r="BM216" s="140" t="s">
        <v>528</v>
      </c>
    </row>
    <row r="217" spans="2:65" s="1" customFormat="1" ht="16.5" customHeight="1">
      <c r="B217" s="128"/>
      <c r="C217" s="129" t="s">
        <v>315</v>
      </c>
      <c r="D217" s="129" t="s">
        <v>164</v>
      </c>
      <c r="E217" s="130" t="s">
        <v>529</v>
      </c>
      <c r="F217" s="131" t="s">
        <v>530</v>
      </c>
      <c r="G217" s="132" t="s">
        <v>236</v>
      </c>
      <c r="H217" s="133">
        <v>1392.2</v>
      </c>
      <c r="I217" s="134"/>
      <c r="J217" s="134">
        <f>ROUND(I217*H217,2)</f>
        <v>0</v>
      </c>
      <c r="K217" s="135"/>
      <c r="L217" s="28"/>
      <c r="M217" s="136" t="s">
        <v>1</v>
      </c>
      <c r="N217" s="137" t="s">
        <v>39</v>
      </c>
      <c r="O217" s="138">
        <v>0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228</v>
      </c>
      <c r="AT217" s="140" t="s">
        <v>164</v>
      </c>
      <c r="AU217" s="140" t="s">
        <v>84</v>
      </c>
      <c r="AY217" s="16" t="s">
        <v>162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6" t="s">
        <v>82</v>
      </c>
      <c r="BK217" s="141">
        <f>ROUND(I217*H217,2)</f>
        <v>0</v>
      </c>
      <c r="BL217" s="16" t="s">
        <v>228</v>
      </c>
      <c r="BM217" s="140" t="s">
        <v>531</v>
      </c>
    </row>
    <row r="218" spans="2:65" s="13" customFormat="1">
      <c r="B218" s="149"/>
      <c r="D218" s="143" t="s">
        <v>170</v>
      </c>
      <c r="E218" s="150" t="s">
        <v>1</v>
      </c>
      <c r="F218" s="151" t="s">
        <v>532</v>
      </c>
      <c r="H218" s="150" t="s">
        <v>1</v>
      </c>
      <c r="L218" s="149"/>
      <c r="M218" s="152"/>
      <c r="T218" s="153"/>
      <c r="AT218" s="150" t="s">
        <v>170</v>
      </c>
      <c r="AU218" s="150" t="s">
        <v>84</v>
      </c>
      <c r="AV218" s="13" t="s">
        <v>82</v>
      </c>
      <c r="AW218" s="13" t="s">
        <v>30</v>
      </c>
      <c r="AX218" s="13" t="s">
        <v>74</v>
      </c>
      <c r="AY218" s="150" t="s">
        <v>162</v>
      </c>
    </row>
    <row r="219" spans="2:65" s="13" customFormat="1">
      <c r="B219" s="149"/>
      <c r="D219" s="143" t="s">
        <v>170</v>
      </c>
      <c r="E219" s="150" t="s">
        <v>1</v>
      </c>
      <c r="F219" s="151" t="s">
        <v>533</v>
      </c>
      <c r="H219" s="150" t="s">
        <v>1</v>
      </c>
      <c r="L219" s="149"/>
      <c r="M219" s="152"/>
      <c r="T219" s="153"/>
      <c r="AT219" s="150" t="s">
        <v>170</v>
      </c>
      <c r="AU219" s="150" t="s">
        <v>84</v>
      </c>
      <c r="AV219" s="13" t="s">
        <v>82</v>
      </c>
      <c r="AW219" s="13" t="s">
        <v>30</v>
      </c>
      <c r="AX219" s="13" t="s">
        <v>74</v>
      </c>
      <c r="AY219" s="150" t="s">
        <v>162</v>
      </c>
    </row>
    <row r="220" spans="2:65" s="12" customFormat="1">
      <c r="B220" s="142"/>
      <c r="D220" s="143" t="s">
        <v>170</v>
      </c>
      <c r="E220" s="144" t="s">
        <v>1</v>
      </c>
      <c r="F220" s="145" t="s">
        <v>534</v>
      </c>
      <c r="H220" s="146">
        <v>1392.2</v>
      </c>
      <c r="L220" s="142"/>
      <c r="M220" s="147"/>
      <c r="T220" s="148"/>
      <c r="AT220" s="144" t="s">
        <v>170</v>
      </c>
      <c r="AU220" s="144" t="s">
        <v>84</v>
      </c>
      <c r="AV220" s="12" t="s">
        <v>84</v>
      </c>
      <c r="AW220" s="12" t="s">
        <v>30</v>
      </c>
      <c r="AX220" s="12" t="s">
        <v>82</v>
      </c>
      <c r="AY220" s="144" t="s">
        <v>162</v>
      </c>
    </row>
    <row r="221" spans="2:65" s="1" customFormat="1" ht="24.15" customHeight="1">
      <c r="B221" s="128"/>
      <c r="C221" s="129" t="s">
        <v>320</v>
      </c>
      <c r="D221" s="129" t="s">
        <v>164</v>
      </c>
      <c r="E221" s="130" t="s">
        <v>535</v>
      </c>
      <c r="F221" s="131" t="s">
        <v>536</v>
      </c>
      <c r="G221" s="132" t="s">
        <v>376</v>
      </c>
      <c r="H221" s="133"/>
      <c r="I221" s="134"/>
      <c r="J221" s="134">
        <f>ROUND(I221*H221,2)</f>
        <v>0</v>
      </c>
      <c r="K221" s="135"/>
      <c r="L221" s="28"/>
      <c r="M221" s="136" t="s">
        <v>1</v>
      </c>
      <c r="N221" s="137" t="s">
        <v>39</v>
      </c>
      <c r="O221" s="138">
        <v>0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228</v>
      </c>
      <c r="AT221" s="140" t="s">
        <v>164</v>
      </c>
      <c r="AU221" s="140" t="s">
        <v>84</v>
      </c>
      <c r="AY221" s="16" t="s">
        <v>162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6" t="s">
        <v>82</v>
      </c>
      <c r="BK221" s="141">
        <f>ROUND(I221*H221,2)</f>
        <v>0</v>
      </c>
      <c r="BL221" s="16" t="s">
        <v>228</v>
      </c>
      <c r="BM221" s="140" t="s">
        <v>537</v>
      </c>
    </row>
    <row r="222" spans="2:65" s="11" customFormat="1" ht="22.75" customHeight="1">
      <c r="B222" s="117"/>
      <c r="D222" s="118" t="s">
        <v>73</v>
      </c>
      <c r="E222" s="126" t="s">
        <v>538</v>
      </c>
      <c r="F222" s="126" t="s">
        <v>539</v>
      </c>
      <c r="J222" s="127">
        <f>BK222</f>
        <v>0</v>
      </c>
      <c r="L222" s="117"/>
      <c r="M222" s="121"/>
      <c r="P222" s="122">
        <f>SUM(P223:P224)</f>
        <v>13.12</v>
      </c>
      <c r="R222" s="122">
        <f>SUM(R223:R224)</f>
        <v>4.8000000000000001E-4</v>
      </c>
      <c r="T222" s="123">
        <f>SUM(T223:T224)</f>
        <v>0</v>
      </c>
      <c r="AR222" s="118" t="s">
        <v>84</v>
      </c>
      <c r="AT222" s="124" t="s">
        <v>73</v>
      </c>
      <c r="AU222" s="124" t="s">
        <v>82</v>
      </c>
      <c r="AY222" s="118" t="s">
        <v>162</v>
      </c>
      <c r="BK222" s="125">
        <f>SUM(BK223:BK224)</f>
        <v>0</v>
      </c>
    </row>
    <row r="223" spans="2:65" s="1" customFormat="1" ht="21.75" customHeight="1">
      <c r="B223" s="128"/>
      <c r="C223" s="129" t="s">
        <v>325</v>
      </c>
      <c r="D223" s="129" t="s">
        <v>164</v>
      </c>
      <c r="E223" s="130" t="s">
        <v>540</v>
      </c>
      <c r="F223" s="131" t="s">
        <v>541</v>
      </c>
      <c r="G223" s="132" t="s">
        <v>178</v>
      </c>
      <c r="H223" s="133">
        <v>8</v>
      </c>
      <c r="I223" s="134"/>
      <c r="J223" s="134">
        <f>ROUND(I223*H223,2)</f>
        <v>0</v>
      </c>
      <c r="K223" s="135"/>
      <c r="L223" s="28"/>
      <c r="M223" s="136" t="s">
        <v>1</v>
      </c>
      <c r="N223" s="137" t="s">
        <v>39</v>
      </c>
      <c r="O223" s="138">
        <v>1.64</v>
      </c>
      <c r="P223" s="138">
        <f>O223*H223</f>
        <v>13.12</v>
      </c>
      <c r="Q223" s="138">
        <v>6.0000000000000002E-5</v>
      </c>
      <c r="R223" s="138">
        <f>Q223*H223</f>
        <v>4.8000000000000001E-4</v>
      </c>
      <c r="S223" s="138">
        <v>0</v>
      </c>
      <c r="T223" s="139">
        <f>S223*H223</f>
        <v>0</v>
      </c>
      <c r="AR223" s="140" t="s">
        <v>228</v>
      </c>
      <c r="AT223" s="140" t="s">
        <v>164</v>
      </c>
      <c r="AU223" s="140" t="s">
        <v>84</v>
      </c>
      <c r="AY223" s="16" t="s">
        <v>162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6" t="s">
        <v>82</v>
      </c>
      <c r="BK223" s="141">
        <f>ROUND(I223*H223,2)</f>
        <v>0</v>
      </c>
      <c r="BL223" s="16" t="s">
        <v>228</v>
      </c>
      <c r="BM223" s="140" t="s">
        <v>542</v>
      </c>
    </row>
    <row r="224" spans="2:65" s="12" customFormat="1">
      <c r="B224" s="142"/>
      <c r="D224" s="143" t="s">
        <v>170</v>
      </c>
      <c r="E224" s="144" t="s">
        <v>1</v>
      </c>
      <c r="F224" s="145" t="s">
        <v>543</v>
      </c>
      <c r="H224" s="146">
        <v>8</v>
      </c>
      <c r="L224" s="142"/>
      <c r="M224" s="147"/>
      <c r="T224" s="148"/>
      <c r="AT224" s="144" t="s">
        <v>170</v>
      </c>
      <c r="AU224" s="144" t="s">
        <v>84</v>
      </c>
      <c r="AV224" s="12" t="s">
        <v>84</v>
      </c>
      <c r="AW224" s="12" t="s">
        <v>30</v>
      </c>
      <c r="AX224" s="12" t="s">
        <v>82</v>
      </c>
      <c r="AY224" s="144" t="s">
        <v>162</v>
      </c>
    </row>
    <row r="225" spans="2:65" s="11" customFormat="1" ht="22.75" customHeight="1">
      <c r="B225" s="117"/>
      <c r="D225" s="118" t="s">
        <v>73</v>
      </c>
      <c r="E225" s="126" t="s">
        <v>544</v>
      </c>
      <c r="F225" s="126" t="s">
        <v>545</v>
      </c>
      <c r="J225" s="127">
        <f>BK225</f>
        <v>0</v>
      </c>
      <c r="L225" s="117"/>
      <c r="M225" s="121"/>
      <c r="P225" s="122">
        <f>SUM(P226:P227)</f>
        <v>0</v>
      </c>
      <c r="R225" s="122">
        <f>SUM(R226:R227)</f>
        <v>0</v>
      </c>
      <c r="T225" s="123">
        <f>SUM(T226:T227)</f>
        <v>0</v>
      </c>
      <c r="AR225" s="118" t="s">
        <v>84</v>
      </c>
      <c r="AT225" s="124" t="s">
        <v>73</v>
      </c>
      <c r="AU225" s="124" t="s">
        <v>82</v>
      </c>
      <c r="AY225" s="118" t="s">
        <v>162</v>
      </c>
      <c r="BK225" s="125">
        <f>SUM(BK226:BK227)</f>
        <v>0</v>
      </c>
    </row>
    <row r="226" spans="2:65" s="1" customFormat="1" ht="24.15" customHeight="1">
      <c r="B226" s="128"/>
      <c r="C226" s="129" t="s">
        <v>333</v>
      </c>
      <c r="D226" s="129" t="s">
        <v>164</v>
      </c>
      <c r="E226" s="130" t="s">
        <v>546</v>
      </c>
      <c r="F226" s="131" t="s">
        <v>547</v>
      </c>
      <c r="G226" s="132" t="s">
        <v>548</v>
      </c>
      <c r="H226" s="133">
        <v>1</v>
      </c>
      <c r="I226" s="134"/>
      <c r="J226" s="134">
        <f>ROUND(I226*H226,2)</f>
        <v>0</v>
      </c>
      <c r="K226" s="135"/>
      <c r="L226" s="28"/>
      <c r="M226" s="136" t="s">
        <v>1</v>
      </c>
      <c r="N226" s="137" t="s">
        <v>39</v>
      </c>
      <c r="O226" s="138">
        <v>0</v>
      </c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AR226" s="140" t="s">
        <v>228</v>
      </c>
      <c r="AT226" s="140" t="s">
        <v>164</v>
      </c>
      <c r="AU226" s="140" t="s">
        <v>84</v>
      </c>
      <c r="AY226" s="16" t="s">
        <v>162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6" t="s">
        <v>82</v>
      </c>
      <c r="BK226" s="141">
        <f>ROUND(I226*H226,2)</f>
        <v>0</v>
      </c>
      <c r="BL226" s="16" t="s">
        <v>228</v>
      </c>
      <c r="BM226" s="140" t="s">
        <v>549</v>
      </c>
    </row>
    <row r="227" spans="2:65" s="1" customFormat="1" ht="16.5" customHeight="1">
      <c r="B227" s="128"/>
      <c r="C227" s="129" t="s">
        <v>338</v>
      </c>
      <c r="D227" s="129" t="s">
        <v>164</v>
      </c>
      <c r="E227" s="130" t="s">
        <v>550</v>
      </c>
      <c r="F227" s="131" t="s">
        <v>551</v>
      </c>
      <c r="G227" s="132" t="s">
        <v>548</v>
      </c>
      <c r="H227" s="133">
        <v>1</v>
      </c>
      <c r="I227" s="134"/>
      <c r="J227" s="134">
        <f>ROUND(I227*H227,2)</f>
        <v>0</v>
      </c>
      <c r="K227" s="135"/>
      <c r="L227" s="28"/>
      <c r="M227" s="136" t="s">
        <v>1</v>
      </c>
      <c r="N227" s="137" t="s">
        <v>39</v>
      </c>
      <c r="O227" s="138">
        <v>0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228</v>
      </c>
      <c r="AT227" s="140" t="s">
        <v>164</v>
      </c>
      <c r="AU227" s="140" t="s">
        <v>84</v>
      </c>
      <c r="AY227" s="16" t="s">
        <v>162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6" t="s">
        <v>82</v>
      </c>
      <c r="BK227" s="141">
        <f>ROUND(I227*H227,2)</f>
        <v>0</v>
      </c>
      <c r="BL227" s="16" t="s">
        <v>228</v>
      </c>
      <c r="BM227" s="140" t="s">
        <v>552</v>
      </c>
    </row>
    <row r="228" spans="2:65" s="11" customFormat="1" ht="25.9" customHeight="1">
      <c r="B228" s="117"/>
      <c r="D228" s="118" t="s">
        <v>73</v>
      </c>
      <c r="E228" s="119" t="s">
        <v>362</v>
      </c>
      <c r="F228" s="119" t="s">
        <v>363</v>
      </c>
      <c r="J228" s="120">
        <f>BK228</f>
        <v>0</v>
      </c>
      <c r="L228" s="117"/>
      <c r="M228" s="121"/>
      <c r="P228" s="122">
        <f>P229+P231+P233+P235</f>
        <v>0</v>
      </c>
      <c r="R228" s="122">
        <f>R229+R231+R233+R235</f>
        <v>0</v>
      </c>
      <c r="T228" s="123">
        <f>T229+T231+T233+T235</f>
        <v>0</v>
      </c>
      <c r="AR228" s="118" t="s">
        <v>183</v>
      </c>
      <c r="AT228" s="124" t="s">
        <v>73</v>
      </c>
      <c r="AU228" s="124" t="s">
        <v>74</v>
      </c>
      <c r="AY228" s="118" t="s">
        <v>162</v>
      </c>
      <c r="BK228" s="125">
        <f>BK229+BK231+BK233+BK235</f>
        <v>0</v>
      </c>
    </row>
    <row r="229" spans="2:65" s="11" customFormat="1" ht="22.75" customHeight="1">
      <c r="B229" s="117"/>
      <c r="D229" s="118" t="s">
        <v>73</v>
      </c>
      <c r="E229" s="126" t="s">
        <v>364</v>
      </c>
      <c r="F229" s="126" t="s">
        <v>365</v>
      </c>
      <c r="J229" s="127">
        <f>BK229</f>
        <v>0</v>
      </c>
      <c r="L229" s="117"/>
      <c r="M229" s="121"/>
      <c r="P229" s="122">
        <f>P230</f>
        <v>0</v>
      </c>
      <c r="R229" s="122">
        <f>R230</f>
        <v>0</v>
      </c>
      <c r="T229" s="123">
        <f>T230</f>
        <v>0</v>
      </c>
      <c r="AR229" s="118" t="s">
        <v>183</v>
      </c>
      <c r="AT229" s="124" t="s">
        <v>73</v>
      </c>
      <c r="AU229" s="124" t="s">
        <v>82</v>
      </c>
      <c r="AY229" s="118" t="s">
        <v>162</v>
      </c>
      <c r="BK229" s="125">
        <f>BK230</f>
        <v>0</v>
      </c>
    </row>
    <row r="230" spans="2:65" s="1" customFormat="1" ht="21.75" customHeight="1">
      <c r="B230" s="128"/>
      <c r="C230" s="129" t="s">
        <v>342</v>
      </c>
      <c r="D230" s="129" t="s">
        <v>164</v>
      </c>
      <c r="E230" s="130" t="s">
        <v>367</v>
      </c>
      <c r="F230" s="131" t="s">
        <v>368</v>
      </c>
      <c r="G230" s="132" t="s">
        <v>369</v>
      </c>
      <c r="H230" s="133">
        <v>32</v>
      </c>
      <c r="I230" s="134"/>
      <c r="J230" s="134">
        <f>ROUND(I230*H230,2)</f>
        <v>0</v>
      </c>
      <c r="K230" s="135"/>
      <c r="L230" s="28"/>
      <c r="M230" s="136" t="s">
        <v>1</v>
      </c>
      <c r="N230" s="137" t="s">
        <v>39</v>
      </c>
      <c r="O230" s="138">
        <v>0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370</v>
      </c>
      <c r="AT230" s="140" t="s">
        <v>164</v>
      </c>
      <c r="AU230" s="140" t="s">
        <v>84</v>
      </c>
      <c r="AY230" s="16" t="s">
        <v>162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6" t="s">
        <v>82</v>
      </c>
      <c r="BK230" s="141">
        <f>ROUND(I230*H230,2)</f>
        <v>0</v>
      </c>
      <c r="BL230" s="16" t="s">
        <v>370</v>
      </c>
      <c r="BM230" s="140" t="s">
        <v>553</v>
      </c>
    </row>
    <row r="231" spans="2:65" s="11" customFormat="1" ht="22.75" customHeight="1">
      <c r="B231" s="117"/>
      <c r="D231" s="118" t="s">
        <v>73</v>
      </c>
      <c r="E231" s="126" t="s">
        <v>372</v>
      </c>
      <c r="F231" s="126" t="s">
        <v>373</v>
      </c>
      <c r="J231" s="127">
        <f>BK231</f>
        <v>0</v>
      </c>
      <c r="L231" s="117"/>
      <c r="M231" s="121"/>
      <c r="P231" s="122">
        <f>P232</f>
        <v>0</v>
      </c>
      <c r="R231" s="122">
        <f>R232</f>
        <v>0</v>
      </c>
      <c r="T231" s="123">
        <f>T232</f>
        <v>0</v>
      </c>
      <c r="AR231" s="118" t="s">
        <v>183</v>
      </c>
      <c r="AT231" s="124" t="s">
        <v>73</v>
      </c>
      <c r="AU231" s="124" t="s">
        <v>82</v>
      </c>
      <c r="AY231" s="118" t="s">
        <v>162</v>
      </c>
      <c r="BK231" s="125">
        <f>BK232</f>
        <v>0</v>
      </c>
    </row>
    <row r="232" spans="2:65" s="1" customFormat="1" ht="16.5" customHeight="1">
      <c r="B232" s="128"/>
      <c r="C232" s="129" t="s">
        <v>347</v>
      </c>
      <c r="D232" s="129" t="s">
        <v>164</v>
      </c>
      <c r="E232" s="130" t="s">
        <v>375</v>
      </c>
      <c r="F232" s="131" t="s">
        <v>373</v>
      </c>
      <c r="G232" s="132" t="s">
        <v>376</v>
      </c>
      <c r="H232" s="133"/>
      <c r="I232" s="134"/>
      <c r="J232" s="134">
        <f>ROUND(I232*H232,2)</f>
        <v>0</v>
      </c>
      <c r="K232" s="135"/>
      <c r="L232" s="28"/>
      <c r="M232" s="136" t="s">
        <v>1</v>
      </c>
      <c r="N232" s="137" t="s">
        <v>39</v>
      </c>
      <c r="O232" s="138">
        <v>0</v>
      </c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AR232" s="140" t="s">
        <v>370</v>
      </c>
      <c r="AT232" s="140" t="s">
        <v>164</v>
      </c>
      <c r="AU232" s="140" t="s">
        <v>84</v>
      </c>
      <c r="AY232" s="16" t="s">
        <v>162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6" t="s">
        <v>82</v>
      </c>
      <c r="BK232" s="141">
        <f>ROUND(I232*H232,2)</f>
        <v>0</v>
      </c>
      <c r="BL232" s="16" t="s">
        <v>370</v>
      </c>
      <c r="BM232" s="140" t="s">
        <v>554</v>
      </c>
    </row>
    <row r="233" spans="2:65" s="11" customFormat="1" ht="22.75" customHeight="1">
      <c r="B233" s="117"/>
      <c r="D233" s="118" t="s">
        <v>73</v>
      </c>
      <c r="E233" s="126" t="s">
        <v>391</v>
      </c>
      <c r="F233" s="126" t="s">
        <v>392</v>
      </c>
      <c r="J233" s="127">
        <f>BK233</f>
        <v>0</v>
      </c>
      <c r="L233" s="117"/>
      <c r="M233" s="121"/>
      <c r="P233" s="122">
        <f>P234</f>
        <v>0</v>
      </c>
      <c r="R233" s="122">
        <f>R234</f>
        <v>0</v>
      </c>
      <c r="T233" s="123">
        <f>T234</f>
        <v>0</v>
      </c>
      <c r="AR233" s="118" t="s">
        <v>183</v>
      </c>
      <c r="AT233" s="124" t="s">
        <v>73</v>
      </c>
      <c r="AU233" s="124" t="s">
        <v>82</v>
      </c>
      <c r="AY233" s="118" t="s">
        <v>162</v>
      </c>
      <c r="BK233" s="125">
        <f>BK234</f>
        <v>0</v>
      </c>
    </row>
    <row r="234" spans="2:65" s="1" customFormat="1" ht="16.5" customHeight="1">
      <c r="B234" s="128"/>
      <c r="C234" s="129" t="s">
        <v>352</v>
      </c>
      <c r="D234" s="129" t="s">
        <v>164</v>
      </c>
      <c r="E234" s="130" t="s">
        <v>394</v>
      </c>
      <c r="F234" s="131" t="s">
        <v>392</v>
      </c>
      <c r="G234" s="132" t="s">
        <v>376</v>
      </c>
      <c r="H234" s="133"/>
      <c r="I234" s="134"/>
      <c r="J234" s="134">
        <f>ROUND(I234*H234,2)</f>
        <v>0</v>
      </c>
      <c r="K234" s="135"/>
      <c r="L234" s="28"/>
      <c r="M234" s="136" t="s">
        <v>1</v>
      </c>
      <c r="N234" s="137" t="s">
        <v>39</v>
      </c>
      <c r="O234" s="138">
        <v>0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370</v>
      </c>
      <c r="AT234" s="140" t="s">
        <v>164</v>
      </c>
      <c r="AU234" s="140" t="s">
        <v>84</v>
      </c>
      <c r="AY234" s="16" t="s">
        <v>162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6" t="s">
        <v>82</v>
      </c>
      <c r="BK234" s="141">
        <f>ROUND(I234*H234,2)</f>
        <v>0</v>
      </c>
      <c r="BL234" s="16" t="s">
        <v>370</v>
      </c>
      <c r="BM234" s="140" t="s">
        <v>555</v>
      </c>
    </row>
    <row r="235" spans="2:65" s="11" customFormat="1" ht="22.75" customHeight="1">
      <c r="B235" s="117"/>
      <c r="D235" s="118" t="s">
        <v>73</v>
      </c>
      <c r="E235" s="126" t="s">
        <v>396</v>
      </c>
      <c r="F235" s="126" t="s">
        <v>397</v>
      </c>
      <c r="J235" s="127">
        <f>BK235</f>
        <v>0</v>
      </c>
      <c r="L235" s="117"/>
      <c r="M235" s="121"/>
      <c r="P235" s="122">
        <f>P236</f>
        <v>0</v>
      </c>
      <c r="R235" s="122">
        <f>R236</f>
        <v>0</v>
      </c>
      <c r="T235" s="123">
        <f>T236</f>
        <v>0</v>
      </c>
      <c r="AR235" s="118" t="s">
        <v>183</v>
      </c>
      <c r="AT235" s="124" t="s">
        <v>73</v>
      </c>
      <c r="AU235" s="124" t="s">
        <v>82</v>
      </c>
      <c r="AY235" s="118" t="s">
        <v>162</v>
      </c>
      <c r="BK235" s="125">
        <f>BK236</f>
        <v>0</v>
      </c>
    </row>
    <row r="236" spans="2:65" s="1" customFormat="1" ht="16.5" customHeight="1">
      <c r="B236" s="128"/>
      <c r="C236" s="129" t="s">
        <v>357</v>
      </c>
      <c r="D236" s="129" t="s">
        <v>164</v>
      </c>
      <c r="E236" s="130" t="s">
        <v>399</v>
      </c>
      <c r="F236" s="131" t="s">
        <v>400</v>
      </c>
      <c r="G236" s="132" t="s">
        <v>376</v>
      </c>
      <c r="H236" s="133"/>
      <c r="I236" s="134"/>
      <c r="J236" s="134">
        <f>ROUND(I236*H236,2)</f>
        <v>0</v>
      </c>
      <c r="K236" s="135"/>
      <c r="L236" s="28"/>
      <c r="M236" s="160" t="s">
        <v>1</v>
      </c>
      <c r="N236" s="161" t="s">
        <v>39</v>
      </c>
      <c r="O236" s="162">
        <v>0</v>
      </c>
      <c r="P236" s="162">
        <f>O236*H236</f>
        <v>0</v>
      </c>
      <c r="Q236" s="162">
        <v>0</v>
      </c>
      <c r="R236" s="162">
        <f>Q236*H236</f>
        <v>0</v>
      </c>
      <c r="S236" s="162">
        <v>0</v>
      </c>
      <c r="T236" s="163">
        <f>S236*H236</f>
        <v>0</v>
      </c>
      <c r="AR236" s="140" t="s">
        <v>370</v>
      </c>
      <c r="AT236" s="140" t="s">
        <v>164</v>
      </c>
      <c r="AU236" s="140" t="s">
        <v>84</v>
      </c>
      <c r="AY236" s="16" t="s">
        <v>162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6" t="s">
        <v>82</v>
      </c>
      <c r="BK236" s="141">
        <f>ROUND(I236*H236,2)</f>
        <v>0</v>
      </c>
      <c r="BL236" s="16" t="s">
        <v>370</v>
      </c>
      <c r="BM236" s="140" t="s">
        <v>556</v>
      </c>
    </row>
    <row r="237" spans="2:65" s="1" customFormat="1" ht="7" customHeight="1">
      <c r="B237" s="40"/>
      <c r="C237" s="41"/>
      <c r="D237" s="41"/>
      <c r="E237" s="41"/>
      <c r="F237" s="41"/>
      <c r="G237" s="41"/>
      <c r="H237" s="41"/>
      <c r="I237" s="41"/>
      <c r="J237" s="41"/>
      <c r="K237" s="41"/>
      <c r="L237" s="28"/>
    </row>
  </sheetData>
  <autoFilter ref="C131:K236" xr:uid="{00000000-0009-0000-0000-000002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9"/>
  <sheetViews>
    <sheetView showGridLines="0" workbookViewId="0">
      <selection activeCell="H194" sqref="H194:H198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90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557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ROUND(J128,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ROUND((SUM(BE128:BE198)),  2)</f>
        <v>0</v>
      </c>
      <c r="I33" s="88">
        <v>0.21</v>
      </c>
      <c r="J33" s="87">
        <f>ROUND(((SUM(BE128:BE198))*I33),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ROUND((SUM(BF128:BF198)),  2)</f>
        <v>0</v>
      </c>
      <c r="I34" s="88">
        <v>0.12</v>
      </c>
      <c r="J34" s="87">
        <f>ROUND(((SUM(BF128:BF198))*I34),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ROUND((SUM(BG128:BG198)),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ROUND((SUM(BH128:BH198)),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ROUND((SUM(BI128:BI198)),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SO-03 - In-line okruh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J128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J129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J130</f>
        <v>0</v>
      </c>
      <c r="L98" s="104"/>
    </row>
    <row r="99" spans="2:12" s="9" customFormat="1" ht="19.899999999999999" customHeight="1">
      <c r="B99" s="104"/>
      <c r="D99" s="105" t="s">
        <v>404</v>
      </c>
      <c r="E99" s="106"/>
      <c r="F99" s="106"/>
      <c r="G99" s="106"/>
      <c r="H99" s="106"/>
      <c r="I99" s="106"/>
      <c r="J99" s="107">
        <f>J142</f>
        <v>0</v>
      </c>
      <c r="L99" s="104"/>
    </row>
    <row r="100" spans="2:12" s="9" customFormat="1" ht="19.899999999999999" customHeight="1">
      <c r="B100" s="104"/>
      <c r="D100" s="105" t="s">
        <v>140</v>
      </c>
      <c r="E100" s="106"/>
      <c r="F100" s="106"/>
      <c r="G100" s="106"/>
      <c r="H100" s="106"/>
      <c r="I100" s="106"/>
      <c r="J100" s="107">
        <f>J171</f>
        <v>0</v>
      </c>
      <c r="L100" s="104"/>
    </row>
    <row r="101" spans="2:12" s="9" customFormat="1" ht="19.899999999999999" customHeight="1">
      <c r="B101" s="104"/>
      <c r="D101" s="105" t="s">
        <v>406</v>
      </c>
      <c r="E101" s="106"/>
      <c r="F101" s="106"/>
      <c r="G101" s="106"/>
      <c r="H101" s="106"/>
      <c r="I101" s="106"/>
      <c r="J101" s="107">
        <f>J184</f>
        <v>0</v>
      </c>
      <c r="L101" s="104"/>
    </row>
    <row r="102" spans="2:12" s="8" customFormat="1" ht="25" customHeight="1">
      <c r="B102" s="100"/>
      <c r="D102" s="101" t="s">
        <v>407</v>
      </c>
      <c r="E102" s="102"/>
      <c r="F102" s="102"/>
      <c r="G102" s="102"/>
      <c r="H102" s="102"/>
      <c r="I102" s="102"/>
      <c r="J102" s="103">
        <f>J186</f>
        <v>0</v>
      </c>
      <c r="L102" s="100"/>
    </row>
    <row r="103" spans="2:12" s="9" customFormat="1" ht="19.899999999999999" customHeight="1">
      <c r="B103" s="104"/>
      <c r="D103" s="105" t="s">
        <v>410</v>
      </c>
      <c r="E103" s="106"/>
      <c r="F103" s="106"/>
      <c r="G103" s="106"/>
      <c r="H103" s="106"/>
      <c r="I103" s="106"/>
      <c r="J103" s="107">
        <f>J187</f>
        <v>0</v>
      </c>
      <c r="L103" s="104"/>
    </row>
    <row r="104" spans="2:12" s="8" customFormat="1" ht="25" customHeight="1">
      <c r="B104" s="100"/>
      <c r="D104" s="101" t="s">
        <v>142</v>
      </c>
      <c r="E104" s="102"/>
      <c r="F104" s="102"/>
      <c r="G104" s="102"/>
      <c r="H104" s="102"/>
      <c r="I104" s="102"/>
      <c r="J104" s="103">
        <f>J190</f>
        <v>0</v>
      </c>
      <c r="L104" s="100"/>
    </row>
    <row r="105" spans="2:12" s="9" customFormat="1" ht="19.899999999999999" customHeight="1">
      <c r="B105" s="104"/>
      <c r="D105" s="105" t="s">
        <v>143</v>
      </c>
      <c r="E105" s="106"/>
      <c r="F105" s="106"/>
      <c r="G105" s="106"/>
      <c r="H105" s="106"/>
      <c r="I105" s="106"/>
      <c r="J105" s="107">
        <f>J191</f>
        <v>0</v>
      </c>
      <c r="L105" s="104"/>
    </row>
    <row r="106" spans="2:12" s="9" customFormat="1" ht="19.899999999999999" customHeight="1">
      <c r="B106" s="104"/>
      <c r="D106" s="105" t="s">
        <v>144</v>
      </c>
      <c r="E106" s="106"/>
      <c r="F106" s="106"/>
      <c r="G106" s="106"/>
      <c r="H106" s="106"/>
      <c r="I106" s="106"/>
      <c r="J106" s="107">
        <f>J193</f>
        <v>0</v>
      </c>
      <c r="L106" s="104"/>
    </row>
    <row r="107" spans="2:12" s="9" customFormat="1" ht="19.899999999999999" customHeight="1">
      <c r="B107" s="104"/>
      <c r="D107" s="105" t="s">
        <v>145</v>
      </c>
      <c r="E107" s="106"/>
      <c r="F107" s="106"/>
      <c r="G107" s="106"/>
      <c r="H107" s="106"/>
      <c r="I107" s="106"/>
      <c r="J107" s="107">
        <f>J195</f>
        <v>0</v>
      </c>
      <c r="L107" s="104"/>
    </row>
    <row r="108" spans="2:12" s="9" customFormat="1" ht="19.899999999999999" customHeight="1">
      <c r="B108" s="104"/>
      <c r="D108" s="105" t="s">
        <v>146</v>
      </c>
      <c r="E108" s="106"/>
      <c r="F108" s="106"/>
      <c r="G108" s="106"/>
      <c r="H108" s="106"/>
      <c r="I108" s="106"/>
      <c r="J108" s="107">
        <f>J197</f>
        <v>0</v>
      </c>
      <c r="L108" s="104"/>
    </row>
    <row r="109" spans="2:12" s="1" customFormat="1" ht="21.75" customHeight="1">
      <c r="B109" s="28"/>
      <c r="L109" s="28"/>
    </row>
    <row r="110" spans="2:12" s="1" customFormat="1" ht="7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4" spans="2:63" s="1" customFormat="1" ht="7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63" s="1" customFormat="1" ht="25" customHeight="1">
      <c r="B115" s="28"/>
      <c r="C115" s="20" t="s">
        <v>147</v>
      </c>
      <c r="L115" s="28"/>
    </row>
    <row r="116" spans="2:63" s="1" customFormat="1" ht="7" customHeight="1">
      <c r="B116" s="28"/>
      <c r="L116" s="28"/>
    </row>
    <row r="117" spans="2:63" s="1" customFormat="1" ht="12" customHeight="1">
      <c r="B117" s="28"/>
      <c r="C117" s="25" t="s">
        <v>14</v>
      </c>
      <c r="L117" s="28"/>
    </row>
    <row r="118" spans="2:63" s="1" customFormat="1" ht="16.5" customHeight="1">
      <c r="B118" s="28"/>
      <c r="E118" s="265" t="str">
        <f>E7</f>
        <v>Revitalizace víceúčelového hřiště - 1.etapa</v>
      </c>
      <c r="F118" s="266"/>
      <c r="G118" s="266"/>
      <c r="H118" s="266"/>
      <c r="L118" s="28"/>
    </row>
    <row r="119" spans="2:63" s="1" customFormat="1" ht="12" customHeight="1">
      <c r="B119" s="28"/>
      <c r="C119" s="25" t="s">
        <v>131</v>
      </c>
      <c r="L119" s="28"/>
    </row>
    <row r="120" spans="2:63" s="1" customFormat="1" ht="16.5" customHeight="1">
      <c r="B120" s="28"/>
      <c r="E120" s="259" t="str">
        <f>E9</f>
        <v>SO-03 - In-line okruh</v>
      </c>
      <c r="F120" s="264"/>
      <c r="G120" s="264"/>
      <c r="H120" s="264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5" t="s">
        <v>18</v>
      </c>
      <c r="F122" s="23" t="str">
        <f>F12</f>
        <v>Hlouška, Kutná Hora</v>
      </c>
      <c r="I122" s="25" t="s">
        <v>20</v>
      </c>
      <c r="J122" s="48" t="str">
        <f>IF(J12="","",J12)</f>
        <v>16. 1. 2025</v>
      </c>
      <c r="L122" s="28"/>
    </row>
    <row r="123" spans="2:63" s="1" customFormat="1" ht="7" customHeight="1">
      <c r="B123" s="28"/>
      <c r="L123" s="28"/>
    </row>
    <row r="124" spans="2:63" s="1" customFormat="1" ht="25.65" customHeight="1">
      <c r="B124" s="28"/>
      <c r="C124" s="25" t="s">
        <v>22</v>
      </c>
      <c r="F124" s="23" t="str">
        <f>E15</f>
        <v>Město Kutná Hora</v>
      </c>
      <c r="I124" s="25" t="s">
        <v>28</v>
      </c>
      <c r="J124" s="26" t="str">
        <f>E21</f>
        <v>Sportovní projekty s.r.o.</v>
      </c>
      <c r="L124" s="28"/>
    </row>
    <row r="125" spans="2:63" s="1" customFormat="1" ht="15.15" customHeight="1">
      <c r="B125" s="28"/>
      <c r="C125" s="25" t="s">
        <v>26</v>
      </c>
      <c r="F125" s="23" t="str">
        <f>IF(E18="","",E18)</f>
        <v xml:space="preserve"> </v>
      </c>
      <c r="I125" s="25" t="s">
        <v>31</v>
      </c>
      <c r="J125" s="26" t="str">
        <f>E24</f>
        <v>F.Pecka</v>
      </c>
      <c r="L125" s="28"/>
    </row>
    <row r="126" spans="2:63" s="1" customFormat="1" ht="10.25" customHeight="1">
      <c r="B126" s="28"/>
      <c r="L126" s="28"/>
    </row>
    <row r="127" spans="2:63" s="10" customFormat="1" ht="29.25" customHeight="1">
      <c r="B127" s="108"/>
      <c r="C127" s="109" t="s">
        <v>148</v>
      </c>
      <c r="D127" s="110" t="s">
        <v>59</v>
      </c>
      <c r="E127" s="110" t="s">
        <v>55</v>
      </c>
      <c r="F127" s="110" t="s">
        <v>56</v>
      </c>
      <c r="G127" s="110" t="s">
        <v>149</v>
      </c>
      <c r="H127" s="110" t="s">
        <v>150</v>
      </c>
      <c r="I127" s="110" t="s">
        <v>151</v>
      </c>
      <c r="J127" s="111" t="s">
        <v>135</v>
      </c>
      <c r="K127" s="112" t="s">
        <v>152</v>
      </c>
      <c r="L127" s="108"/>
      <c r="M127" s="55" t="s">
        <v>1</v>
      </c>
      <c r="N127" s="56" t="s">
        <v>38</v>
      </c>
      <c r="O127" s="56" t="s">
        <v>153</v>
      </c>
      <c r="P127" s="56" t="s">
        <v>154</v>
      </c>
      <c r="Q127" s="56" t="s">
        <v>155</v>
      </c>
      <c r="R127" s="56" t="s">
        <v>156</v>
      </c>
      <c r="S127" s="56" t="s">
        <v>157</v>
      </c>
      <c r="T127" s="57" t="s">
        <v>158</v>
      </c>
    </row>
    <row r="128" spans="2:63" s="1" customFormat="1" ht="22.75" customHeight="1">
      <c r="B128" s="28"/>
      <c r="C128" s="60" t="s">
        <v>159</v>
      </c>
      <c r="J128" s="113">
        <f>BK128</f>
        <v>0</v>
      </c>
      <c r="L128" s="28"/>
      <c r="M128" s="58"/>
      <c r="N128" s="49"/>
      <c r="O128" s="49"/>
      <c r="P128" s="114">
        <f>P129+P186+P190</f>
        <v>777.04436199999998</v>
      </c>
      <c r="Q128" s="49"/>
      <c r="R128" s="114">
        <f>R129+R186+R190</f>
        <v>1371.7044376600002</v>
      </c>
      <c r="S128" s="49"/>
      <c r="T128" s="115">
        <f>T129+T186+T190</f>
        <v>0</v>
      </c>
      <c r="AT128" s="16" t="s">
        <v>73</v>
      </c>
      <c r="AU128" s="16" t="s">
        <v>137</v>
      </c>
      <c r="BK128" s="116">
        <f>BK129+BK186+BK190</f>
        <v>0</v>
      </c>
    </row>
    <row r="129" spans="2:65" s="11" customFormat="1" ht="25.9" customHeight="1">
      <c r="B129" s="117"/>
      <c r="D129" s="118" t="s">
        <v>73</v>
      </c>
      <c r="E129" s="119" t="s">
        <v>160</v>
      </c>
      <c r="F129" s="119" t="s">
        <v>161</v>
      </c>
      <c r="J129" s="120">
        <f>BK129</f>
        <v>0</v>
      </c>
      <c r="L129" s="117"/>
      <c r="M129" s="121"/>
      <c r="P129" s="122">
        <f>P130+P142+P171+P184</f>
        <v>777.04436199999998</v>
      </c>
      <c r="R129" s="122">
        <f>R130+R142+R171+R184</f>
        <v>1371.7044376600002</v>
      </c>
      <c r="T129" s="123">
        <f>T130+T142+T171+T184</f>
        <v>0</v>
      </c>
      <c r="AR129" s="118" t="s">
        <v>82</v>
      </c>
      <c r="AT129" s="124" t="s">
        <v>73</v>
      </c>
      <c r="AU129" s="124" t="s">
        <v>74</v>
      </c>
      <c r="AY129" s="118" t="s">
        <v>162</v>
      </c>
      <c r="BK129" s="125">
        <f>BK130+BK142+BK171+BK184</f>
        <v>0</v>
      </c>
    </row>
    <row r="130" spans="2:65" s="11" customFormat="1" ht="22.75" customHeight="1">
      <c r="B130" s="117"/>
      <c r="D130" s="118" t="s">
        <v>73</v>
      </c>
      <c r="E130" s="126" t="s">
        <v>82</v>
      </c>
      <c r="F130" s="126" t="s">
        <v>163</v>
      </c>
      <c r="J130" s="127">
        <f>BK130</f>
        <v>0</v>
      </c>
      <c r="L130" s="117"/>
      <c r="M130" s="121"/>
      <c r="P130" s="122">
        <f>SUM(P131:P141)</f>
        <v>83.11345</v>
      </c>
      <c r="R130" s="122">
        <f>SUM(R131:R141)</f>
        <v>0</v>
      </c>
      <c r="T130" s="123">
        <f>SUM(T131:T141)</f>
        <v>0</v>
      </c>
      <c r="AR130" s="118" t="s">
        <v>82</v>
      </c>
      <c r="AT130" s="124" t="s">
        <v>73</v>
      </c>
      <c r="AU130" s="124" t="s">
        <v>82</v>
      </c>
      <c r="AY130" s="118" t="s">
        <v>162</v>
      </c>
      <c r="BK130" s="125">
        <f>SUM(BK131:BK141)</f>
        <v>0</v>
      </c>
    </row>
    <row r="131" spans="2:65" s="1" customFormat="1" ht="33" customHeight="1">
      <c r="B131" s="128"/>
      <c r="C131" s="129" t="s">
        <v>82</v>
      </c>
      <c r="D131" s="129" t="s">
        <v>164</v>
      </c>
      <c r="E131" s="130" t="s">
        <v>558</v>
      </c>
      <c r="F131" s="131" t="s">
        <v>559</v>
      </c>
      <c r="G131" s="132" t="s">
        <v>247</v>
      </c>
      <c r="H131" s="133">
        <v>46.584000000000003</v>
      </c>
      <c r="I131" s="134"/>
      <c r="J131" s="134">
        <f>ROUND(I131*H131,2)</f>
        <v>0</v>
      </c>
      <c r="K131" s="135"/>
      <c r="L131" s="28"/>
      <c r="M131" s="136" t="s">
        <v>1</v>
      </c>
      <c r="N131" s="137" t="s">
        <v>39</v>
      </c>
      <c r="O131" s="138">
        <v>1.1220000000000001</v>
      </c>
      <c r="P131" s="138">
        <f>O131*H131</f>
        <v>52.267248000000009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168</v>
      </c>
      <c r="AT131" s="140" t="s">
        <v>164</v>
      </c>
      <c r="AU131" s="140" t="s">
        <v>84</v>
      </c>
      <c r="AY131" s="16" t="s">
        <v>162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82</v>
      </c>
      <c r="BK131" s="141">
        <f>ROUND(I131*H131,2)</f>
        <v>0</v>
      </c>
      <c r="BL131" s="16" t="s">
        <v>168</v>
      </c>
      <c r="BM131" s="140" t="s">
        <v>560</v>
      </c>
    </row>
    <row r="132" spans="2:65" s="12" customFormat="1">
      <c r="B132" s="142"/>
      <c r="D132" s="143" t="s">
        <v>170</v>
      </c>
      <c r="E132" s="144" t="s">
        <v>1</v>
      </c>
      <c r="F132" s="145" t="s">
        <v>561</v>
      </c>
      <c r="H132" s="146">
        <v>46.584000000000003</v>
      </c>
      <c r="L132" s="142"/>
      <c r="M132" s="147"/>
      <c r="T132" s="148"/>
      <c r="AT132" s="144" t="s">
        <v>170</v>
      </c>
      <c r="AU132" s="144" t="s">
        <v>84</v>
      </c>
      <c r="AV132" s="12" t="s">
        <v>84</v>
      </c>
      <c r="AW132" s="12" t="s">
        <v>30</v>
      </c>
      <c r="AX132" s="12" t="s">
        <v>74</v>
      </c>
      <c r="AY132" s="144" t="s">
        <v>162</v>
      </c>
    </row>
    <row r="133" spans="2:65" s="14" customFormat="1">
      <c r="B133" s="154"/>
      <c r="D133" s="143" t="s">
        <v>170</v>
      </c>
      <c r="E133" s="155" t="s">
        <v>1</v>
      </c>
      <c r="F133" s="156" t="s">
        <v>252</v>
      </c>
      <c r="H133" s="157">
        <v>46.584000000000003</v>
      </c>
      <c r="L133" s="154"/>
      <c r="M133" s="158"/>
      <c r="T133" s="159"/>
      <c r="AT133" s="155" t="s">
        <v>170</v>
      </c>
      <c r="AU133" s="155" t="s">
        <v>84</v>
      </c>
      <c r="AV133" s="14" t="s">
        <v>168</v>
      </c>
      <c r="AW133" s="14" t="s">
        <v>30</v>
      </c>
      <c r="AX133" s="14" t="s">
        <v>82</v>
      </c>
      <c r="AY133" s="155" t="s">
        <v>162</v>
      </c>
    </row>
    <row r="134" spans="2:65" s="1" customFormat="1" ht="37.75" customHeight="1">
      <c r="B134" s="128"/>
      <c r="C134" s="129" t="s">
        <v>84</v>
      </c>
      <c r="D134" s="129" t="s">
        <v>164</v>
      </c>
      <c r="E134" s="130" t="s">
        <v>316</v>
      </c>
      <c r="F134" s="131" t="s">
        <v>317</v>
      </c>
      <c r="G134" s="132" t="s">
        <v>247</v>
      </c>
      <c r="H134" s="133">
        <v>46.584000000000003</v>
      </c>
      <c r="I134" s="134"/>
      <c r="J134" s="134">
        <f>ROUND(I134*H134,2)</f>
        <v>0</v>
      </c>
      <c r="K134" s="135"/>
      <c r="L134" s="28"/>
      <c r="M134" s="136" t="s">
        <v>1</v>
      </c>
      <c r="N134" s="137" t="s">
        <v>39</v>
      </c>
      <c r="O134" s="138">
        <v>4.3999999999999997E-2</v>
      </c>
      <c r="P134" s="138">
        <f>O134*H134</f>
        <v>2.049696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168</v>
      </c>
      <c r="AT134" s="140" t="s">
        <v>164</v>
      </c>
      <c r="AU134" s="140" t="s">
        <v>84</v>
      </c>
      <c r="AY134" s="16" t="s">
        <v>162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82</v>
      </c>
      <c r="BK134" s="141">
        <f>ROUND(I134*H134,2)</f>
        <v>0</v>
      </c>
      <c r="BL134" s="16" t="s">
        <v>168</v>
      </c>
      <c r="BM134" s="140" t="s">
        <v>562</v>
      </c>
    </row>
    <row r="135" spans="2:65" s="12" customFormat="1">
      <c r="B135" s="142"/>
      <c r="D135" s="143" t="s">
        <v>170</v>
      </c>
      <c r="E135" s="144" t="s">
        <v>1</v>
      </c>
      <c r="F135" s="145" t="s">
        <v>563</v>
      </c>
      <c r="H135" s="146">
        <v>46.584000000000003</v>
      </c>
      <c r="L135" s="142"/>
      <c r="M135" s="147"/>
      <c r="T135" s="148"/>
      <c r="AT135" s="144" t="s">
        <v>170</v>
      </c>
      <c r="AU135" s="144" t="s">
        <v>84</v>
      </c>
      <c r="AV135" s="12" t="s">
        <v>84</v>
      </c>
      <c r="AW135" s="12" t="s">
        <v>30</v>
      </c>
      <c r="AX135" s="12" t="s">
        <v>82</v>
      </c>
      <c r="AY135" s="144" t="s">
        <v>162</v>
      </c>
    </row>
    <row r="136" spans="2:65" s="1" customFormat="1" ht="16.5" customHeight="1">
      <c r="B136" s="128"/>
      <c r="C136" s="129" t="s">
        <v>175</v>
      </c>
      <c r="D136" s="129" t="s">
        <v>164</v>
      </c>
      <c r="E136" s="130" t="s">
        <v>321</v>
      </c>
      <c r="F136" s="131" t="s">
        <v>322</v>
      </c>
      <c r="G136" s="132" t="s">
        <v>247</v>
      </c>
      <c r="H136" s="133">
        <v>46.584000000000003</v>
      </c>
      <c r="I136" s="134"/>
      <c r="J136" s="134">
        <f>ROUND(I136*H136,2)</f>
        <v>0</v>
      </c>
      <c r="K136" s="135"/>
      <c r="L136" s="28"/>
      <c r="M136" s="136" t="s">
        <v>1</v>
      </c>
      <c r="N136" s="137" t="s">
        <v>39</v>
      </c>
      <c r="O136" s="138">
        <v>8.9999999999999993E-3</v>
      </c>
      <c r="P136" s="138">
        <f>O136*H136</f>
        <v>0.41925600000000002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168</v>
      </c>
      <c r="AT136" s="140" t="s">
        <v>164</v>
      </c>
      <c r="AU136" s="140" t="s">
        <v>84</v>
      </c>
      <c r="AY136" s="16" t="s">
        <v>162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82</v>
      </c>
      <c r="BK136" s="141">
        <f>ROUND(I136*H136,2)</f>
        <v>0</v>
      </c>
      <c r="BL136" s="16" t="s">
        <v>168</v>
      </c>
      <c r="BM136" s="140" t="s">
        <v>564</v>
      </c>
    </row>
    <row r="137" spans="2:65" s="12" customFormat="1">
      <c r="B137" s="142"/>
      <c r="D137" s="143" t="s">
        <v>170</v>
      </c>
      <c r="E137" s="144" t="s">
        <v>1</v>
      </c>
      <c r="F137" s="145" t="s">
        <v>565</v>
      </c>
      <c r="H137" s="146">
        <v>46.584000000000003</v>
      </c>
      <c r="L137" s="142"/>
      <c r="M137" s="147"/>
      <c r="T137" s="148"/>
      <c r="AT137" s="144" t="s">
        <v>170</v>
      </c>
      <c r="AU137" s="144" t="s">
        <v>84</v>
      </c>
      <c r="AV137" s="12" t="s">
        <v>84</v>
      </c>
      <c r="AW137" s="12" t="s">
        <v>30</v>
      </c>
      <c r="AX137" s="12" t="s">
        <v>82</v>
      </c>
      <c r="AY137" s="144" t="s">
        <v>162</v>
      </c>
    </row>
    <row r="138" spans="2:65" s="1" customFormat="1" ht="37.75" customHeight="1">
      <c r="B138" s="128"/>
      <c r="C138" s="129" t="s">
        <v>168</v>
      </c>
      <c r="D138" s="129" t="s">
        <v>164</v>
      </c>
      <c r="E138" s="130" t="s">
        <v>421</v>
      </c>
      <c r="F138" s="131" t="s">
        <v>422</v>
      </c>
      <c r="G138" s="132" t="s">
        <v>167</v>
      </c>
      <c r="H138" s="133">
        <v>1135.0899999999999</v>
      </c>
      <c r="I138" s="134"/>
      <c r="J138" s="134">
        <f>ROUND(I138*H138,2)</f>
        <v>0</v>
      </c>
      <c r="K138" s="135"/>
      <c r="L138" s="28"/>
      <c r="M138" s="136" t="s">
        <v>1</v>
      </c>
      <c r="N138" s="137" t="s">
        <v>39</v>
      </c>
      <c r="O138" s="138">
        <v>2.5000000000000001E-2</v>
      </c>
      <c r="P138" s="138">
        <f>O138*H138</f>
        <v>28.37725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168</v>
      </c>
      <c r="AT138" s="140" t="s">
        <v>164</v>
      </c>
      <c r="AU138" s="140" t="s">
        <v>84</v>
      </c>
      <c r="AY138" s="16" t="s">
        <v>162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82</v>
      </c>
      <c r="BK138" s="141">
        <f>ROUND(I138*H138,2)</f>
        <v>0</v>
      </c>
      <c r="BL138" s="16" t="s">
        <v>168</v>
      </c>
      <c r="BM138" s="140" t="s">
        <v>566</v>
      </c>
    </row>
    <row r="139" spans="2:65" s="12" customFormat="1">
      <c r="B139" s="142"/>
      <c r="D139" s="143" t="s">
        <v>170</v>
      </c>
      <c r="E139" s="144" t="s">
        <v>1</v>
      </c>
      <c r="F139" s="145" t="s">
        <v>567</v>
      </c>
      <c r="H139" s="146">
        <v>948.59</v>
      </c>
      <c r="L139" s="142"/>
      <c r="M139" s="147"/>
      <c r="T139" s="148"/>
      <c r="AT139" s="144" t="s">
        <v>170</v>
      </c>
      <c r="AU139" s="144" t="s">
        <v>84</v>
      </c>
      <c r="AV139" s="12" t="s">
        <v>84</v>
      </c>
      <c r="AW139" s="12" t="s">
        <v>30</v>
      </c>
      <c r="AX139" s="12" t="s">
        <v>74</v>
      </c>
      <c r="AY139" s="144" t="s">
        <v>162</v>
      </c>
    </row>
    <row r="140" spans="2:65" s="12" customFormat="1">
      <c r="B140" s="142"/>
      <c r="D140" s="143" t="s">
        <v>170</v>
      </c>
      <c r="E140" s="144" t="s">
        <v>1</v>
      </c>
      <c r="F140" s="145" t="s">
        <v>568</v>
      </c>
      <c r="H140" s="146">
        <v>186.5</v>
      </c>
      <c r="L140" s="142"/>
      <c r="M140" s="147"/>
      <c r="T140" s="148"/>
      <c r="AT140" s="144" t="s">
        <v>170</v>
      </c>
      <c r="AU140" s="144" t="s">
        <v>84</v>
      </c>
      <c r="AV140" s="12" t="s">
        <v>84</v>
      </c>
      <c r="AW140" s="12" t="s">
        <v>30</v>
      </c>
      <c r="AX140" s="12" t="s">
        <v>74</v>
      </c>
      <c r="AY140" s="144" t="s">
        <v>162</v>
      </c>
    </row>
    <row r="141" spans="2:65" s="14" customFormat="1">
      <c r="B141" s="154"/>
      <c r="D141" s="143" t="s">
        <v>170</v>
      </c>
      <c r="E141" s="155" t="s">
        <v>1</v>
      </c>
      <c r="F141" s="156" t="s">
        <v>252</v>
      </c>
      <c r="H141" s="157">
        <v>1135.0900000000001</v>
      </c>
      <c r="L141" s="154"/>
      <c r="M141" s="158"/>
      <c r="T141" s="159"/>
      <c r="AT141" s="155" t="s">
        <v>170</v>
      </c>
      <c r="AU141" s="155" t="s">
        <v>84</v>
      </c>
      <c r="AV141" s="14" t="s">
        <v>168</v>
      </c>
      <c r="AW141" s="14" t="s">
        <v>30</v>
      </c>
      <c r="AX141" s="14" t="s">
        <v>82</v>
      </c>
      <c r="AY141" s="155" t="s">
        <v>162</v>
      </c>
    </row>
    <row r="142" spans="2:65" s="11" customFormat="1" ht="22.75" customHeight="1">
      <c r="B142" s="117"/>
      <c r="D142" s="118" t="s">
        <v>73</v>
      </c>
      <c r="E142" s="126" t="s">
        <v>183</v>
      </c>
      <c r="F142" s="126" t="s">
        <v>448</v>
      </c>
      <c r="J142" s="127">
        <f>BK142</f>
        <v>0</v>
      </c>
      <c r="L142" s="117"/>
      <c r="M142" s="121"/>
      <c r="P142" s="122">
        <f>SUM(P143:P170)</f>
        <v>305.98281000000003</v>
      </c>
      <c r="R142" s="122">
        <f>SUM(R143:R170)</f>
        <v>1201.7967511000002</v>
      </c>
      <c r="T142" s="123">
        <f>SUM(T143:T170)</f>
        <v>0</v>
      </c>
      <c r="AR142" s="118" t="s">
        <v>82</v>
      </c>
      <c r="AT142" s="124" t="s">
        <v>73</v>
      </c>
      <c r="AU142" s="124" t="s">
        <v>82</v>
      </c>
      <c r="AY142" s="118" t="s">
        <v>162</v>
      </c>
      <c r="BK142" s="125">
        <f>SUM(BK143:BK170)</f>
        <v>0</v>
      </c>
    </row>
    <row r="143" spans="2:65" s="1" customFormat="1" ht="24.15" customHeight="1">
      <c r="B143" s="128"/>
      <c r="C143" s="129" t="s">
        <v>183</v>
      </c>
      <c r="D143" s="129" t="s">
        <v>164</v>
      </c>
      <c r="E143" s="130" t="s">
        <v>452</v>
      </c>
      <c r="F143" s="131" t="s">
        <v>453</v>
      </c>
      <c r="G143" s="132" t="s">
        <v>167</v>
      </c>
      <c r="H143" s="133">
        <v>186.5</v>
      </c>
      <c r="I143" s="134"/>
      <c r="J143" s="134">
        <f>ROUND(I143*H143,2)</f>
        <v>0</v>
      </c>
      <c r="K143" s="135"/>
      <c r="L143" s="28"/>
      <c r="M143" s="136" t="s">
        <v>1</v>
      </c>
      <c r="N143" s="137" t="s">
        <v>39</v>
      </c>
      <c r="O143" s="138">
        <v>2.4E-2</v>
      </c>
      <c r="P143" s="138">
        <f>O143*H143</f>
        <v>4.476</v>
      </c>
      <c r="Q143" s="138">
        <v>0.106</v>
      </c>
      <c r="R143" s="138">
        <f>Q143*H143</f>
        <v>19.768999999999998</v>
      </c>
      <c r="S143" s="138">
        <v>0</v>
      </c>
      <c r="T143" s="139">
        <f>S143*H143</f>
        <v>0</v>
      </c>
      <c r="AR143" s="140" t="s">
        <v>168</v>
      </c>
      <c r="AT143" s="140" t="s">
        <v>164</v>
      </c>
      <c r="AU143" s="140" t="s">
        <v>84</v>
      </c>
      <c r="AY143" s="16" t="s">
        <v>162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82</v>
      </c>
      <c r="BK143" s="141">
        <f>ROUND(I143*H143,2)</f>
        <v>0</v>
      </c>
      <c r="BL143" s="16" t="s">
        <v>168</v>
      </c>
      <c r="BM143" s="140" t="s">
        <v>569</v>
      </c>
    </row>
    <row r="144" spans="2:65" s="12" customFormat="1">
      <c r="B144" s="142"/>
      <c r="D144" s="143" t="s">
        <v>170</v>
      </c>
      <c r="E144" s="144" t="s">
        <v>1</v>
      </c>
      <c r="F144" s="145" t="s">
        <v>570</v>
      </c>
      <c r="H144" s="146">
        <v>186.5</v>
      </c>
      <c r="L144" s="142"/>
      <c r="M144" s="147"/>
      <c r="T144" s="148"/>
      <c r="AT144" s="144" t="s">
        <v>170</v>
      </c>
      <c r="AU144" s="144" t="s">
        <v>84</v>
      </c>
      <c r="AV144" s="12" t="s">
        <v>84</v>
      </c>
      <c r="AW144" s="12" t="s">
        <v>30</v>
      </c>
      <c r="AX144" s="12" t="s">
        <v>82</v>
      </c>
      <c r="AY144" s="144" t="s">
        <v>162</v>
      </c>
    </row>
    <row r="145" spans="2:65" s="1" customFormat="1" ht="24.15" customHeight="1">
      <c r="B145" s="128"/>
      <c r="C145" s="129" t="s">
        <v>187</v>
      </c>
      <c r="D145" s="129" t="s">
        <v>164</v>
      </c>
      <c r="E145" s="130" t="s">
        <v>571</v>
      </c>
      <c r="F145" s="131" t="s">
        <v>572</v>
      </c>
      <c r="G145" s="132" t="s">
        <v>167</v>
      </c>
      <c r="H145" s="133">
        <v>337</v>
      </c>
      <c r="I145" s="134"/>
      <c r="J145" s="134">
        <f>ROUND(I145*H145,2)</f>
        <v>0</v>
      </c>
      <c r="K145" s="135"/>
      <c r="L145" s="28"/>
      <c r="M145" s="136" t="s">
        <v>1</v>
      </c>
      <c r="N145" s="137" t="s">
        <v>39</v>
      </c>
      <c r="O145" s="138">
        <v>2.7E-2</v>
      </c>
      <c r="P145" s="138">
        <f>O145*H145</f>
        <v>9.0990000000000002</v>
      </c>
      <c r="Q145" s="138">
        <v>0.27267000000000002</v>
      </c>
      <c r="R145" s="138">
        <f>Q145*H145</f>
        <v>91.889790000000005</v>
      </c>
      <c r="S145" s="138">
        <v>0</v>
      </c>
      <c r="T145" s="139">
        <f>S145*H145</f>
        <v>0</v>
      </c>
      <c r="AR145" s="140" t="s">
        <v>168</v>
      </c>
      <c r="AT145" s="140" t="s">
        <v>164</v>
      </c>
      <c r="AU145" s="140" t="s">
        <v>84</v>
      </c>
      <c r="AY145" s="16" t="s">
        <v>162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82</v>
      </c>
      <c r="BK145" s="141">
        <f>ROUND(I145*H145,2)</f>
        <v>0</v>
      </c>
      <c r="BL145" s="16" t="s">
        <v>168</v>
      </c>
      <c r="BM145" s="140" t="s">
        <v>573</v>
      </c>
    </row>
    <row r="146" spans="2:65" s="12" customFormat="1">
      <c r="B146" s="142"/>
      <c r="D146" s="143" t="s">
        <v>170</v>
      </c>
      <c r="E146" s="144" t="s">
        <v>1</v>
      </c>
      <c r="F146" s="145" t="s">
        <v>574</v>
      </c>
      <c r="H146" s="146">
        <v>337</v>
      </c>
      <c r="L146" s="142"/>
      <c r="M146" s="147"/>
      <c r="T146" s="148"/>
      <c r="AT146" s="144" t="s">
        <v>170</v>
      </c>
      <c r="AU146" s="144" t="s">
        <v>84</v>
      </c>
      <c r="AV146" s="12" t="s">
        <v>84</v>
      </c>
      <c r="AW146" s="12" t="s">
        <v>30</v>
      </c>
      <c r="AX146" s="12" t="s">
        <v>82</v>
      </c>
      <c r="AY146" s="144" t="s">
        <v>162</v>
      </c>
    </row>
    <row r="147" spans="2:65" s="1" customFormat="1" ht="24.15" customHeight="1">
      <c r="B147" s="128"/>
      <c r="C147" s="129" t="s">
        <v>191</v>
      </c>
      <c r="D147" s="129" t="s">
        <v>164</v>
      </c>
      <c r="E147" s="130" t="s">
        <v>575</v>
      </c>
      <c r="F147" s="131" t="s">
        <v>576</v>
      </c>
      <c r="G147" s="132" t="s">
        <v>167</v>
      </c>
      <c r="H147" s="133">
        <v>134.77000000000001</v>
      </c>
      <c r="I147" s="134"/>
      <c r="J147" s="134">
        <f>ROUND(I147*H147,2)</f>
        <v>0</v>
      </c>
      <c r="K147" s="135"/>
      <c r="L147" s="28"/>
      <c r="M147" s="136" t="s">
        <v>1</v>
      </c>
      <c r="N147" s="137" t="s">
        <v>39</v>
      </c>
      <c r="O147" s="138">
        <v>2.7E-2</v>
      </c>
      <c r="P147" s="138">
        <f>O147*H147</f>
        <v>3.6387900000000002</v>
      </c>
      <c r="Q147" s="138">
        <v>0.29160000000000003</v>
      </c>
      <c r="R147" s="138">
        <f>Q147*H147</f>
        <v>39.298932000000008</v>
      </c>
      <c r="S147" s="138">
        <v>0</v>
      </c>
      <c r="T147" s="139">
        <f>S147*H147</f>
        <v>0</v>
      </c>
      <c r="AR147" s="140" t="s">
        <v>168</v>
      </c>
      <c r="AT147" s="140" t="s">
        <v>164</v>
      </c>
      <c r="AU147" s="140" t="s">
        <v>84</v>
      </c>
      <c r="AY147" s="16" t="s">
        <v>162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82</v>
      </c>
      <c r="BK147" s="141">
        <f>ROUND(I147*H147,2)</f>
        <v>0</v>
      </c>
      <c r="BL147" s="16" t="s">
        <v>168</v>
      </c>
      <c r="BM147" s="140" t="s">
        <v>577</v>
      </c>
    </row>
    <row r="148" spans="2:65" s="12" customFormat="1">
      <c r="B148" s="142"/>
      <c r="D148" s="143" t="s">
        <v>170</v>
      </c>
      <c r="E148" s="144" t="s">
        <v>1</v>
      </c>
      <c r="F148" s="145" t="s">
        <v>578</v>
      </c>
      <c r="H148" s="146">
        <v>134.77000000000001</v>
      </c>
      <c r="L148" s="142"/>
      <c r="M148" s="147"/>
      <c r="T148" s="148"/>
      <c r="AT148" s="144" t="s">
        <v>170</v>
      </c>
      <c r="AU148" s="144" t="s">
        <v>84</v>
      </c>
      <c r="AV148" s="12" t="s">
        <v>84</v>
      </c>
      <c r="AW148" s="12" t="s">
        <v>30</v>
      </c>
      <c r="AX148" s="12" t="s">
        <v>82</v>
      </c>
      <c r="AY148" s="144" t="s">
        <v>162</v>
      </c>
    </row>
    <row r="149" spans="2:65" s="1" customFormat="1" ht="24.15" customHeight="1">
      <c r="B149" s="128"/>
      <c r="C149" s="129" t="s">
        <v>195</v>
      </c>
      <c r="D149" s="129" t="s">
        <v>164</v>
      </c>
      <c r="E149" s="130" t="s">
        <v>579</v>
      </c>
      <c r="F149" s="131" t="s">
        <v>580</v>
      </c>
      <c r="G149" s="132" t="s">
        <v>167</v>
      </c>
      <c r="H149" s="133">
        <v>51.73</v>
      </c>
      <c r="I149" s="134"/>
      <c r="J149" s="134">
        <f>ROUND(I149*H149,2)</f>
        <v>0</v>
      </c>
      <c r="K149" s="135"/>
      <c r="L149" s="28"/>
      <c r="M149" s="136" t="s">
        <v>1</v>
      </c>
      <c r="N149" s="137" t="s">
        <v>39</v>
      </c>
      <c r="O149" s="138">
        <v>0.11600000000000001</v>
      </c>
      <c r="P149" s="138">
        <f>O149*H149</f>
        <v>6.00068</v>
      </c>
      <c r="Q149" s="138">
        <v>0.40699999999999997</v>
      </c>
      <c r="R149" s="138">
        <f>Q149*H149</f>
        <v>21.054109999999998</v>
      </c>
      <c r="S149" s="138">
        <v>0</v>
      </c>
      <c r="T149" s="139">
        <f>S149*H149</f>
        <v>0</v>
      </c>
      <c r="AR149" s="140" t="s">
        <v>168</v>
      </c>
      <c r="AT149" s="140" t="s">
        <v>164</v>
      </c>
      <c r="AU149" s="140" t="s">
        <v>84</v>
      </c>
      <c r="AY149" s="16" t="s">
        <v>162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82</v>
      </c>
      <c r="BK149" s="141">
        <f>ROUND(I149*H149,2)</f>
        <v>0</v>
      </c>
      <c r="BL149" s="16" t="s">
        <v>168</v>
      </c>
      <c r="BM149" s="140" t="s">
        <v>581</v>
      </c>
    </row>
    <row r="150" spans="2:65" s="12" customFormat="1">
      <c r="B150" s="142"/>
      <c r="D150" s="143" t="s">
        <v>170</v>
      </c>
      <c r="E150" s="144" t="s">
        <v>1</v>
      </c>
      <c r="F150" s="145" t="s">
        <v>582</v>
      </c>
      <c r="H150" s="146">
        <v>51.73</v>
      </c>
      <c r="L150" s="142"/>
      <c r="M150" s="147"/>
      <c r="T150" s="148"/>
      <c r="AT150" s="144" t="s">
        <v>170</v>
      </c>
      <c r="AU150" s="144" t="s">
        <v>84</v>
      </c>
      <c r="AV150" s="12" t="s">
        <v>84</v>
      </c>
      <c r="AW150" s="12" t="s">
        <v>30</v>
      </c>
      <c r="AX150" s="12" t="s">
        <v>82</v>
      </c>
      <c r="AY150" s="144" t="s">
        <v>162</v>
      </c>
    </row>
    <row r="151" spans="2:65" s="1" customFormat="1" ht="24.15" customHeight="1">
      <c r="B151" s="128"/>
      <c r="C151" s="129" t="s">
        <v>199</v>
      </c>
      <c r="D151" s="129" t="s">
        <v>164</v>
      </c>
      <c r="E151" s="130" t="s">
        <v>458</v>
      </c>
      <c r="F151" s="131" t="s">
        <v>459</v>
      </c>
      <c r="G151" s="132" t="s">
        <v>167</v>
      </c>
      <c r="H151" s="133">
        <v>948.59</v>
      </c>
      <c r="I151" s="134"/>
      <c r="J151" s="134">
        <f>ROUND(I151*H151,2)</f>
        <v>0</v>
      </c>
      <c r="K151" s="135"/>
      <c r="L151" s="28"/>
      <c r="M151" s="136" t="s">
        <v>1</v>
      </c>
      <c r="N151" s="137" t="s">
        <v>39</v>
      </c>
      <c r="O151" s="138">
        <v>2.8000000000000001E-2</v>
      </c>
      <c r="P151" s="138">
        <f>O151*H151</f>
        <v>26.56052</v>
      </c>
      <c r="Q151" s="138">
        <v>0.38700000000000001</v>
      </c>
      <c r="R151" s="138">
        <f>Q151*H151</f>
        <v>367.10433</v>
      </c>
      <c r="S151" s="138">
        <v>0</v>
      </c>
      <c r="T151" s="139">
        <f>S151*H151</f>
        <v>0</v>
      </c>
      <c r="AR151" s="140" t="s">
        <v>168</v>
      </c>
      <c r="AT151" s="140" t="s">
        <v>164</v>
      </c>
      <c r="AU151" s="140" t="s">
        <v>84</v>
      </c>
      <c r="AY151" s="16" t="s">
        <v>162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82</v>
      </c>
      <c r="BK151" s="141">
        <f>ROUND(I151*H151,2)</f>
        <v>0</v>
      </c>
      <c r="BL151" s="16" t="s">
        <v>168</v>
      </c>
      <c r="BM151" s="140" t="s">
        <v>583</v>
      </c>
    </row>
    <row r="152" spans="2:65" s="12" customFormat="1">
      <c r="B152" s="142"/>
      <c r="D152" s="143" t="s">
        <v>170</v>
      </c>
      <c r="E152" s="144" t="s">
        <v>1</v>
      </c>
      <c r="F152" s="145" t="s">
        <v>567</v>
      </c>
      <c r="H152" s="146">
        <v>948.59</v>
      </c>
      <c r="L152" s="142"/>
      <c r="M152" s="147"/>
      <c r="T152" s="148"/>
      <c r="AT152" s="144" t="s">
        <v>170</v>
      </c>
      <c r="AU152" s="144" t="s">
        <v>84</v>
      </c>
      <c r="AV152" s="12" t="s">
        <v>84</v>
      </c>
      <c r="AW152" s="12" t="s">
        <v>30</v>
      </c>
      <c r="AX152" s="12" t="s">
        <v>82</v>
      </c>
      <c r="AY152" s="144" t="s">
        <v>162</v>
      </c>
    </row>
    <row r="153" spans="2:65" s="1" customFormat="1" ht="24.15" customHeight="1">
      <c r="B153" s="128"/>
      <c r="C153" s="129" t="s">
        <v>203</v>
      </c>
      <c r="D153" s="129" t="s">
        <v>164</v>
      </c>
      <c r="E153" s="130" t="s">
        <v>468</v>
      </c>
      <c r="F153" s="131" t="s">
        <v>469</v>
      </c>
      <c r="G153" s="132" t="s">
        <v>167</v>
      </c>
      <c r="H153" s="133">
        <v>186.5</v>
      </c>
      <c r="I153" s="134"/>
      <c r="J153" s="134">
        <f>ROUND(I153*H153,2)</f>
        <v>0</v>
      </c>
      <c r="K153" s="135"/>
      <c r="L153" s="28"/>
      <c r="M153" s="136" t="s">
        <v>1</v>
      </c>
      <c r="N153" s="137" t="s">
        <v>39</v>
      </c>
      <c r="O153" s="138">
        <v>2.3E-2</v>
      </c>
      <c r="P153" s="138">
        <f>O153*H153</f>
        <v>4.2895000000000003</v>
      </c>
      <c r="Q153" s="138">
        <v>0.23</v>
      </c>
      <c r="R153" s="138">
        <f>Q153*H153</f>
        <v>42.895000000000003</v>
      </c>
      <c r="S153" s="138">
        <v>0</v>
      </c>
      <c r="T153" s="139">
        <f>S153*H153</f>
        <v>0</v>
      </c>
      <c r="AR153" s="140" t="s">
        <v>168</v>
      </c>
      <c r="AT153" s="140" t="s">
        <v>164</v>
      </c>
      <c r="AU153" s="140" t="s">
        <v>84</v>
      </c>
      <c r="AY153" s="16" t="s">
        <v>162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82</v>
      </c>
      <c r="BK153" s="141">
        <f>ROUND(I153*H153,2)</f>
        <v>0</v>
      </c>
      <c r="BL153" s="16" t="s">
        <v>168</v>
      </c>
      <c r="BM153" s="140" t="s">
        <v>584</v>
      </c>
    </row>
    <row r="154" spans="2:65" s="12" customFormat="1">
      <c r="B154" s="142"/>
      <c r="D154" s="143" t="s">
        <v>170</v>
      </c>
      <c r="E154" s="144" t="s">
        <v>1</v>
      </c>
      <c r="F154" s="145" t="s">
        <v>570</v>
      </c>
      <c r="H154" s="146">
        <v>186.5</v>
      </c>
      <c r="L154" s="142"/>
      <c r="M154" s="147"/>
      <c r="T154" s="148"/>
      <c r="AT154" s="144" t="s">
        <v>170</v>
      </c>
      <c r="AU154" s="144" t="s">
        <v>84</v>
      </c>
      <c r="AV154" s="12" t="s">
        <v>84</v>
      </c>
      <c r="AW154" s="12" t="s">
        <v>30</v>
      </c>
      <c r="AX154" s="12" t="s">
        <v>82</v>
      </c>
      <c r="AY154" s="144" t="s">
        <v>162</v>
      </c>
    </row>
    <row r="155" spans="2:65" s="1" customFormat="1" ht="24.15" customHeight="1">
      <c r="B155" s="128"/>
      <c r="C155" s="129" t="s">
        <v>207</v>
      </c>
      <c r="D155" s="129" t="s">
        <v>164</v>
      </c>
      <c r="E155" s="130" t="s">
        <v>585</v>
      </c>
      <c r="F155" s="131" t="s">
        <v>586</v>
      </c>
      <c r="G155" s="132" t="s">
        <v>167</v>
      </c>
      <c r="H155" s="133">
        <v>948.59</v>
      </c>
      <c r="I155" s="134"/>
      <c r="J155" s="134">
        <f>ROUND(I155*H155,2)</f>
        <v>0</v>
      </c>
      <c r="K155" s="135"/>
      <c r="L155" s="28"/>
      <c r="M155" s="136" t="s">
        <v>1</v>
      </c>
      <c r="N155" s="137" t="s">
        <v>39</v>
      </c>
      <c r="O155" s="138">
        <v>2.5999999999999999E-2</v>
      </c>
      <c r="P155" s="138">
        <f>O155*H155</f>
        <v>24.663339999999998</v>
      </c>
      <c r="Q155" s="138">
        <v>0.34499999999999997</v>
      </c>
      <c r="R155" s="138">
        <f>Q155*H155</f>
        <v>327.26355000000001</v>
      </c>
      <c r="S155" s="138">
        <v>0</v>
      </c>
      <c r="T155" s="139">
        <f>S155*H155</f>
        <v>0</v>
      </c>
      <c r="AR155" s="140" t="s">
        <v>168</v>
      </c>
      <c r="AT155" s="140" t="s">
        <v>164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168</v>
      </c>
      <c r="BM155" s="140" t="s">
        <v>587</v>
      </c>
    </row>
    <row r="156" spans="2:65" s="12" customFormat="1">
      <c r="B156" s="142"/>
      <c r="D156" s="143" t="s">
        <v>170</v>
      </c>
      <c r="E156" s="144" t="s">
        <v>1</v>
      </c>
      <c r="F156" s="145" t="s">
        <v>567</v>
      </c>
      <c r="H156" s="146">
        <v>948.59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30</v>
      </c>
      <c r="AX156" s="12" t="s">
        <v>82</v>
      </c>
      <c r="AY156" s="144" t="s">
        <v>162</v>
      </c>
    </row>
    <row r="157" spans="2:65" s="1" customFormat="1" ht="33" customHeight="1">
      <c r="B157" s="128"/>
      <c r="C157" s="129" t="s">
        <v>8</v>
      </c>
      <c r="D157" s="129" t="s">
        <v>164</v>
      </c>
      <c r="E157" s="130" t="s">
        <v>588</v>
      </c>
      <c r="F157" s="131" t="s">
        <v>589</v>
      </c>
      <c r="G157" s="132" t="s">
        <v>167</v>
      </c>
      <c r="H157" s="133">
        <v>948.59</v>
      </c>
      <c r="I157" s="134"/>
      <c r="J157" s="134">
        <f>ROUND(I157*H157,2)</f>
        <v>0</v>
      </c>
      <c r="K157" s="135"/>
      <c r="L157" s="28"/>
      <c r="M157" s="136" t="s">
        <v>1</v>
      </c>
      <c r="N157" s="137" t="s">
        <v>39</v>
      </c>
      <c r="O157" s="138">
        <v>5.6000000000000001E-2</v>
      </c>
      <c r="P157" s="138">
        <f>O157*H157</f>
        <v>53.121040000000001</v>
      </c>
      <c r="Q157" s="138">
        <v>0.15826000000000001</v>
      </c>
      <c r="R157" s="138">
        <f>Q157*H157</f>
        <v>150.12385340000003</v>
      </c>
      <c r="S157" s="138">
        <v>0</v>
      </c>
      <c r="T157" s="139">
        <f>S157*H157</f>
        <v>0</v>
      </c>
      <c r="AR157" s="140" t="s">
        <v>168</v>
      </c>
      <c r="AT157" s="140" t="s">
        <v>164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168</v>
      </c>
      <c r="BM157" s="140" t="s">
        <v>590</v>
      </c>
    </row>
    <row r="158" spans="2:65" s="12" customFormat="1">
      <c r="B158" s="142"/>
      <c r="D158" s="143" t="s">
        <v>170</v>
      </c>
      <c r="E158" s="144" t="s">
        <v>1</v>
      </c>
      <c r="F158" s="145" t="s">
        <v>567</v>
      </c>
      <c r="H158" s="146">
        <v>948.59</v>
      </c>
      <c r="L158" s="142"/>
      <c r="M158" s="147"/>
      <c r="T158" s="148"/>
      <c r="AT158" s="144" t="s">
        <v>170</v>
      </c>
      <c r="AU158" s="144" t="s">
        <v>84</v>
      </c>
      <c r="AV158" s="12" t="s">
        <v>84</v>
      </c>
      <c r="AW158" s="12" t="s">
        <v>30</v>
      </c>
      <c r="AX158" s="12" t="s">
        <v>82</v>
      </c>
      <c r="AY158" s="144" t="s">
        <v>162</v>
      </c>
    </row>
    <row r="159" spans="2:65" s="1" customFormat="1" ht="24.15" customHeight="1">
      <c r="B159" s="128"/>
      <c r="C159" s="129" t="s">
        <v>214</v>
      </c>
      <c r="D159" s="129" t="s">
        <v>164</v>
      </c>
      <c r="E159" s="130" t="s">
        <v>591</v>
      </c>
      <c r="F159" s="131" t="s">
        <v>592</v>
      </c>
      <c r="G159" s="132" t="s">
        <v>167</v>
      </c>
      <c r="H159" s="133">
        <v>948.59</v>
      </c>
      <c r="I159" s="134"/>
      <c r="J159" s="134">
        <f>ROUND(I159*H159,2)</f>
        <v>0</v>
      </c>
      <c r="K159" s="135"/>
      <c r="L159" s="28"/>
      <c r="M159" s="136" t="s">
        <v>1</v>
      </c>
      <c r="N159" s="137" t="s">
        <v>39</v>
      </c>
      <c r="O159" s="138">
        <v>6.6000000000000003E-2</v>
      </c>
      <c r="P159" s="138">
        <f>O159*H159</f>
        <v>62.606940000000002</v>
      </c>
      <c r="Q159" s="138">
        <v>0.10373</v>
      </c>
      <c r="R159" s="138">
        <f>Q159*H159</f>
        <v>98.397240700000012</v>
      </c>
      <c r="S159" s="138">
        <v>0</v>
      </c>
      <c r="T159" s="139">
        <f>S159*H159</f>
        <v>0</v>
      </c>
      <c r="AR159" s="140" t="s">
        <v>168</v>
      </c>
      <c r="AT159" s="140" t="s">
        <v>164</v>
      </c>
      <c r="AU159" s="140" t="s">
        <v>84</v>
      </c>
      <c r="AY159" s="16" t="s">
        <v>162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82</v>
      </c>
      <c r="BK159" s="141">
        <f>ROUND(I159*H159,2)</f>
        <v>0</v>
      </c>
      <c r="BL159" s="16" t="s">
        <v>168</v>
      </c>
      <c r="BM159" s="140" t="s">
        <v>593</v>
      </c>
    </row>
    <row r="160" spans="2:65" s="12" customFormat="1">
      <c r="B160" s="142"/>
      <c r="D160" s="143" t="s">
        <v>170</v>
      </c>
      <c r="E160" s="144" t="s">
        <v>1</v>
      </c>
      <c r="F160" s="145" t="s">
        <v>567</v>
      </c>
      <c r="H160" s="146">
        <v>948.59</v>
      </c>
      <c r="L160" s="142"/>
      <c r="M160" s="147"/>
      <c r="T160" s="148"/>
      <c r="AT160" s="144" t="s">
        <v>170</v>
      </c>
      <c r="AU160" s="144" t="s">
        <v>84</v>
      </c>
      <c r="AV160" s="12" t="s">
        <v>84</v>
      </c>
      <c r="AW160" s="12" t="s">
        <v>30</v>
      </c>
      <c r="AX160" s="12" t="s">
        <v>82</v>
      </c>
      <c r="AY160" s="144" t="s">
        <v>162</v>
      </c>
    </row>
    <row r="161" spans="2:65" s="1" customFormat="1" ht="24.15" customHeight="1">
      <c r="B161" s="128"/>
      <c r="C161" s="129" t="s">
        <v>218</v>
      </c>
      <c r="D161" s="129" t="s">
        <v>164</v>
      </c>
      <c r="E161" s="130" t="s">
        <v>594</v>
      </c>
      <c r="F161" s="131" t="s">
        <v>595</v>
      </c>
      <c r="G161" s="132" t="s">
        <v>385</v>
      </c>
      <c r="H161" s="133">
        <v>4</v>
      </c>
      <c r="I161" s="134"/>
      <c r="J161" s="134">
        <f t="shared" ref="J161:J166" si="0">ROUND(I161*H161,2)</f>
        <v>0</v>
      </c>
      <c r="K161" s="135"/>
      <c r="L161" s="28"/>
      <c r="M161" s="136" t="s">
        <v>1</v>
      </c>
      <c r="N161" s="137" t="s">
        <v>39</v>
      </c>
      <c r="O161" s="138">
        <v>0</v>
      </c>
      <c r="P161" s="138">
        <f t="shared" ref="P161:P166" si="1">O161*H161</f>
        <v>0</v>
      </c>
      <c r="Q161" s="138">
        <v>0</v>
      </c>
      <c r="R161" s="138">
        <f t="shared" ref="R161:R166" si="2">Q161*H161</f>
        <v>0</v>
      </c>
      <c r="S161" s="138">
        <v>0</v>
      </c>
      <c r="T161" s="139">
        <f t="shared" ref="T161:T166" si="3">S161*H161</f>
        <v>0</v>
      </c>
      <c r="AR161" s="140" t="s">
        <v>168</v>
      </c>
      <c r="AT161" s="140" t="s">
        <v>164</v>
      </c>
      <c r="AU161" s="140" t="s">
        <v>84</v>
      </c>
      <c r="AY161" s="16" t="s">
        <v>162</v>
      </c>
      <c r="BE161" s="141">
        <f t="shared" ref="BE161:BE166" si="4">IF(N161="základní",J161,0)</f>
        <v>0</v>
      </c>
      <c r="BF161" s="141">
        <f t="shared" ref="BF161:BF166" si="5">IF(N161="snížená",J161,0)</f>
        <v>0</v>
      </c>
      <c r="BG161" s="141">
        <f t="shared" ref="BG161:BG166" si="6">IF(N161="zákl. přenesená",J161,0)</f>
        <v>0</v>
      </c>
      <c r="BH161" s="141">
        <f t="shared" ref="BH161:BH166" si="7">IF(N161="sníž. přenesená",J161,0)</f>
        <v>0</v>
      </c>
      <c r="BI161" s="141">
        <f t="shared" ref="BI161:BI166" si="8">IF(N161="nulová",J161,0)</f>
        <v>0</v>
      </c>
      <c r="BJ161" s="16" t="s">
        <v>82</v>
      </c>
      <c r="BK161" s="141">
        <f t="shared" ref="BK161:BK166" si="9">ROUND(I161*H161,2)</f>
        <v>0</v>
      </c>
      <c r="BL161" s="16" t="s">
        <v>168</v>
      </c>
      <c r="BM161" s="140" t="s">
        <v>596</v>
      </c>
    </row>
    <row r="162" spans="2:65" s="1" customFormat="1" ht="24.15" customHeight="1">
      <c r="B162" s="128"/>
      <c r="C162" s="129" t="s">
        <v>223</v>
      </c>
      <c r="D162" s="129" t="s">
        <v>164</v>
      </c>
      <c r="E162" s="130" t="s">
        <v>597</v>
      </c>
      <c r="F162" s="131" t="s">
        <v>598</v>
      </c>
      <c r="G162" s="132" t="s">
        <v>385</v>
      </c>
      <c r="H162" s="133">
        <v>4</v>
      </c>
      <c r="I162" s="134"/>
      <c r="J162" s="134">
        <f t="shared" si="0"/>
        <v>0</v>
      </c>
      <c r="K162" s="135"/>
      <c r="L162" s="28"/>
      <c r="M162" s="136" t="s">
        <v>1</v>
      </c>
      <c r="N162" s="137" t="s">
        <v>39</v>
      </c>
      <c r="O162" s="138">
        <v>0</v>
      </c>
      <c r="P162" s="138">
        <f t="shared" si="1"/>
        <v>0</v>
      </c>
      <c r="Q162" s="138">
        <v>0</v>
      </c>
      <c r="R162" s="138">
        <f t="shared" si="2"/>
        <v>0</v>
      </c>
      <c r="S162" s="138">
        <v>0</v>
      </c>
      <c r="T162" s="139">
        <f t="shared" si="3"/>
        <v>0</v>
      </c>
      <c r="AR162" s="140" t="s">
        <v>168</v>
      </c>
      <c r="AT162" s="140" t="s">
        <v>164</v>
      </c>
      <c r="AU162" s="140" t="s">
        <v>84</v>
      </c>
      <c r="AY162" s="16" t="s">
        <v>162</v>
      </c>
      <c r="BE162" s="141">
        <f t="shared" si="4"/>
        <v>0</v>
      </c>
      <c r="BF162" s="141">
        <f t="shared" si="5"/>
        <v>0</v>
      </c>
      <c r="BG162" s="141">
        <f t="shared" si="6"/>
        <v>0</v>
      </c>
      <c r="BH162" s="141">
        <f t="shared" si="7"/>
        <v>0</v>
      </c>
      <c r="BI162" s="141">
        <f t="shared" si="8"/>
        <v>0</v>
      </c>
      <c r="BJ162" s="16" t="s">
        <v>82</v>
      </c>
      <c r="BK162" s="141">
        <f t="shared" si="9"/>
        <v>0</v>
      </c>
      <c r="BL162" s="16" t="s">
        <v>168</v>
      </c>
      <c r="BM162" s="140" t="s">
        <v>599</v>
      </c>
    </row>
    <row r="163" spans="2:65" s="1" customFormat="1" ht="24.15" customHeight="1">
      <c r="B163" s="128"/>
      <c r="C163" s="129" t="s">
        <v>228</v>
      </c>
      <c r="D163" s="129" t="s">
        <v>164</v>
      </c>
      <c r="E163" s="130" t="s">
        <v>600</v>
      </c>
      <c r="F163" s="131" t="s">
        <v>601</v>
      </c>
      <c r="G163" s="132" t="s">
        <v>385</v>
      </c>
      <c r="H163" s="133">
        <v>1</v>
      </c>
      <c r="I163" s="134"/>
      <c r="J163" s="134">
        <f t="shared" si="0"/>
        <v>0</v>
      </c>
      <c r="K163" s="135"/>
      <c r="L163" s="28"/>
      <c r="M163" s="136" t="s">
        <v>1</v>
      </c>
      <c r="N163" s="137" t="s">
        <v>39</v>
      </c>
      <c r="O163" s="138">
        <v>0</v>
      </c>
      <c r="P163" s="138">
        <f t="shared" si="1"/>
        <v>0</v>
      </c>
      <c r="Q163" s="138">
        <v>0</v>
      </c>
      <c r="R163" s="138">
        <f t="shared" si="2"/>
        <v>0</v>
      </c>
      <c r="S163" s="138">
        <v>0</v>
      </c>
      <c r="T163" s="139">
        <f t="shared" si="3"/>
        <v>0</v>
      </c>
      <c r="AR163" s="140" t="s">
        <v>168</v>
      </c>
      <c r="AT163" s="140" t="s">
        <v>164</v>
      </c>
      <c r="AU163" s="140" t="s">
        <v>84</v>
      </c>
      <c r="AY163" s="16" t="s">
        <v>162</v>
      </c>
      <c r="BE163" s="141">
        <f t="shared" si="4"/>
        <v>0</v>
      </c>
      <c r="BF163" s="141">
        <f t="shared" si="5"/>
        <v>0</v>
      </c>
      <c r="BG163" s="141">
        <f t="shared" si="6"/>
        <v>0</v>
      </c>
      <c r="BH163" s="141">
        <f t="shared" si="7"/>
        <v>0</v>
      </c>
      <c r="BI163" s="141">
        <f t="shared" si="8"/>
        <v>0</v>
      </c>
      <c r="BJ163" s="16" t="s">
        <v>82</v>
      </c>
      <c r="BK163" s="141">
        <f t="shared" si="9"/>
        <v>0</v>
      </c>
      <c r="BL163" s="16" t="s">
        <v>168</v>
      </c>
      <c r="BM163" s="140" t="s">
        <v>602</v>
      </c>
    </row>
    <row r="164" spans="2:65" s="1" customFormat="1" ht="24.15" customHeight="1">
      <c r="B164" s="128"/>
      <c r="C164" s="129" t="s">
        <v>233</v>
      </c>
      <c r="D164" s="129" t="s">
        <v>164</v>
      </c>
      <c r="E164" s="130" t="s">
        <v>603</v>
      </c>
      <c r="F164" s="131" t="s">
        <v>604</v>
      </c>
      <c r="G164" s="132" t="s">
        <v>385</v>
      </c>
      <c r="H164" s="133">
        <v>4</v>
      </c>
      <c r="I164" s="134"/>
      <c r="J164" s="134">
        <f t="shared" si="0"/>
        <v>0</v>
      </c>
      <c r="K164" s="135"/>
      <c r="L164" s="28"/>
      <c r="M164" s="136" t="s">
        <v>1</v>
      </c>
      <c r="N164" s="137" t="s">
        <v>39</v>
      </c>
      <c r="O164" s="138">
        <v>0</v>
      </c>
      <c r="P164" s="138">
        <f t="shared" si="1"/>
        <v>0</v>
      </c>
      <c r="Q164" s="138">
        <v>0</v>
      </c>
      <c r="R164" s="138">
        <f t="shared" si="2"/>
        <v>0</v>
      </c>
      <c r="S164" s="138">
        <v>0</v>
      </c>
      <c r="T164" s="139">
        <f t="shared" si="3"/>
        <v>0</v>
      </c>
      <c r="AR164" s="140" t="s">
        <v>168</v>
      </c>
      <c r="AT164" s="140" t="s">
        <v>164</v>
      </c>
      <c r="AU164" s="140" t="s">
        <v>84</v>
      </c>
      <c r="AY164" s="16" t="s">
        <v>162</v>
      </c>
      <c r="BE164" s="141">
        <f t="shared" si="4"/>
        <v>0</v>
      </c>
      <c r="BF164" s="141">
        <f t="shared" si="5"/>
        <v>0</v>
      </c>
      <c r="BG164" s="141">
        <f t="shared" si="6"/>
        <v>0</v>
      </c>
      <c r="BH164" s="141">
        <f t="shared" si="7"/>
        <v>0</v>
      </c>
      <c r="BI164" s="141">
        <f t="shared" si="8"/>
        <v>0</v>
      </c>
      <c r="BJ164" s="16" t="s">
        <v>82</v>
      </c>
      <c r="BK164" s="141">
        <f t="shared" si="9"/>
        <v>0</v>
      </c>
      <c r="BL164" s="16" t="s">
        <v>168</v>
      </c>
      <c r="BM164" s="140" t="s">
        <v>605</v>
      </c>
    </row>
    <row r="165" spans="2:65" s="1" customFormat="1" ht="24.15" customHeight="1">
      <c r="B165" s="128"/>
      <c r="C165" s="129" t="s">
        <v>239</v>
      </c>
      <c r="D165" s="129" t="s">
        <v>164</v>
      </c>
      <c r="E165" s="130" t="s">
        <v>606</v>
      </c>
      <c r="F165" s="131" t="s">
        <v>607</v>
      </c>
      <c r="G165" s="132" t="s">
        <v>385</v>
      </c>
      <c r="H165" s="133">
        <v>1</v>
      </c>
      <c r="I165" s="134"/>
      <c r="J165" s="134">
        <f t="shared" si="0"/>
        <v>0</v>
      </c>
      <c r="K165" s="135"/>
      <c r="L165" s="28"/>
      <c r="M165" s="136" t="s">
        <v>1</v>
      </c>
      <c r="N165" s="137" t="s">
        <v>39</v>
      </c>
      <c r="O165" s="138">
        <v>0</v>
      </c>
      <c r="P165" s="138">
        <f t="shared" si="1"/>
        <v>0</v>
      </c>
      <c r="Q165" s="138">
        <v>0</v>
      </c>
      <c r="R165" s="138">
        <f t="shared" si="2"/>
        <v>0</v>
      </c>
      <c r="S165" s="138">
        <v>0</v>
      </c>
      <c r="T165" s="139">
        <f t="shared" si="3"/>
        <v>0</v>
      </c>
      <c r="AR165" s="140" t="s">
        <v>168</v>
      </c>
      <c r="AT165" s="140" t="s">
        <v>164</v>
      </c>
      <c r="AU165" s="140" t="s">
        <v>84</v>
      </c>
      <c r="AY165" s="16" t="s">
        <v>162</v>
      </c>
      <c r="BE165" s="141">
        <f t="shared" si="4"/>
        <v>0</v>
      </c>
      <c r="BF165" s="141">
        <f t="shared" si="5"/>
        <v>0</v>
      </c>
      <c r="BG165" s="141">
        <f t="shared" si="6"/>
        <v>0</v>
      </c>
      <c r="BH165" s="141">
        <f t="shared" si="7"/>
        <v>0</v>
      </c>
      <c r="BI165" s="141">
        <f t="shared" si="8"/>
        <v>0</v>
      </c>
      <c r="BJ165" s="16" t="s">
        <v>82</v>
      </c>
      <c r="BK165" s="141">
        <f t="shared" si="9"/>
        <v>0</v>
      </c>
      <c r="BL165" s="16" t="s">
        <v>168</v>
      </c>
      <c r="BM165" s="140" t="s">
        <v>608</v>
      </c>
    </row>
    <row r="166" spans="2:65" s="1" customFormat="1" ht="33" customHeight="1">
      <c r="B166" s="128"/>
      <c r="C166" s="129" t="s">
        <v>244</v>
      </c>
      <c r="D166" s="129" t="s">
        <v>164</v>
      </c>
      <c r="E166" s="130" t="s">
        <v>484</v>
      </c>
      <c r="F166" s="131" t="s">
        <v>485</v>
      </c>
      <c r="G166" s="132" t="s">
        <v>167</v>
      </c>
      <c r="H166" s="133">
        <v>186.5</v>
      </c>
      <c r="I166" s="134"/>
      <c r="J166" s="134">
        <f t="shared" si="0"/>
        <v>0</v>
      </c>
      <c r="K166" s="135"/>
      <c r="L166" s="28"/>
      <c r="M166" s="136" t="s">
        <v>1</v>
      </c>
      <c r="N166" s="137" t="s">
        <v>39</v>
      </c>
      <c r="O166" s="138">
        <v>0.59799999999999998</v>
      </c>
      <c r="P166" s="138">
        <f t="shared" si="1"/>
        <v>111.527</v>
      </c>
      <c r="Q166" s="138">
        <v>0.10100000000000001</v>
      </c>
      <c r="R166" s="138">
        <f t="shared" si="2"/>
        <v>18.836500000000001</v>
      </c>
      <c r="S166" s="138">
        <v>0</v>
      </c>
      <c r="T166" s="139">
        <f t="shared" si="3"/>
        <v>0</v>
      </c>
      <c r="AR166" s="140" t="s">
        <v>168</v>
      </c>
      <c r="AT166" s="140" t="s">
        <v>164</v>
      </c>
      <c r="AU166" s="140" t="s">
        <v>84</v>
      </c>
      <c r="AY166" s="16" t="s">
        <v>162</v>
      </c>
      <c r="BE166" s="141">
        <f t="shared" si="4"/>
        <v>0</v>
      </c>
      <c r="BF166" s="141">
        <f t="shared" si="5"/>
        <v>0</v>
      </c>
      <c r="BG166" s="141">
        <f t="shared" si="6"/>
        <v>0</v>
      </c>
      <c r="BH166" s="141">
        <f t="shared" si="7"/>
        <v>0</v>
      </c>
      <c r="BI166" s="141">
        <f t="shared" si="8"/>
        <v>0</v>
      </c>
      <c r="BJ166" s="16" t="s">
        <v>82</v>
      </c>
      <c r="BK166" s="141">
        <f t="shared" si="9"/>
        <v>0</v>
      </c>
      <c r="BL166" s="16" t="s">
        <v>168</v>
      </c>
      <c r="BM166" s="140" t="s">
        <v>609</v>
      </c>
    </row>
    <row r="167" spans="2:65" s="12" customFormat="1">
      <c r="B167" s="142"/>
      <c r="D167" s="143" t="s">
        <v>170</v>
      </c>
      <c r="E167" s="144" t="s">
        <v>1</v>
      </c>
      <c r="F167" s="145" t="s">
        <v>568</v>
      </c>
      <c r="H167" s="146">
        <v>186.5</v>
      </c>
      <c r="L167" s="142"/>
      <c r="M167" s="147"/>
      <c r="T167" s="148"/>
      <c r="AT167" s="144" t="s">
        <v>170</v>
      </c>
      <c r="AU167" s="144" t="s">
        <v>84</v>
      </c>
      <c r="AV167" s="12" t="s">
        <v>84</v>
      </c>
      <c r="AW167" s="12" t="s">
        <v>30</v>
      </c>
      <c r="AX167" s="12" t="s">
        <v>82</v>
      </c>
      <c r="AY167" s="144" t="s">
        <v>162</v>
      </c>
    </row>
    <row r="168" spans="2:65" s="1" customFormat="1" ht="21.75" customHeight="1">
      <c r="B168" s="128"/>
      <c r="C168" s="164" t="s">
        <v>253</v>
      </c>
      <c r="D168" s="164" t="s">
        <v>436</v>
      </c>
      <c r="E168" s="165" t="s">
        <v>487</v>
      </c>
      <c r="F168" s="166" t="s">
        <v>488</v>
      </c>
      <c r="G168" s="167" t="s">
        <v>167</v>
      </c>
      <c r="H168" s="168">
        <v>192.095</v>
      </c>
      <c r="I168" s="169"/>
      <c r="J168" s="169">
        <f>ROUND(I168*H168,2)</f>
        <v>0</v>
      </c>
      <c r="K168" s="170"/>
      <c r="L168" s="171"/>
      <c r="M168" s="172" t="s">
        <v>1</v>
      </c>
      <c r="N168" s="173" t="s">
        <v>39</v>
      </c>
      <c r="O168" s="138">
        <v>0</v>
      </c>
      <c r="P168" s="138">
        <f>O168*H168</f>
        <v>0</v>
      </c>
      <c r="Q168" s="138">
        <v>0.13100000000000001</v>
      </c>
      <c r="R168" s="138">
        <f>Q168*H168</f>
        <v>25.164445000000001</v>
      </c>
      <c r="S168" s="138">
        <v>0</v>
      </c>
      <c r="T168" s="139">
        <f>S168*H168</f>
        <v>0</v>
      </c>
      <c r="AR168" s="140" t="s">
        <v>195</v>
      </c>
      <c r="AT168" s="140" t="s">
        <v>436</v>
      </c>
      <c r="AU168" s="140" t="s">
        <v>84</v>
      </c>
      <c r="AY168" s="16" t="s">
        <v>162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82</v>
      </c>
      <c r="BK168" s="141">
        <f>ROUND(I168*H168,2)</f>
        <v>0</v>
      </c>
      <c r="BL168" s="16" t="s">
        <v>168</v>
      </c>
      <c r="BM168" s="140" t="s">
        <v>610</v>
      </c>
    </row>
    <row r="169" spans="2:65" s="12" customFormat="1">
      <c r="B169" s="142"/>
      <c r="D169" s="143" t="s">
        <v>170</v>
      </c>
      <c r="E169" s="144" t="s">
        <v>1</v>
      </c>
      <c r="F169" s="145" t="s">
        <v>568</v>
      </c>
      <c r="H169" s="146">
        <v>186.5</v>
      </c>
      <c r="L169" s="142"/>
      <c r="M169" s="147"/>
      <c r="T169" s="148"/>
      <c r="AT169" s="144" t="s">
        <v>170</v>
      </c>
      <c r="AU169" s="144" t="s">
        <v>84</v>
      </c>
      <c r="AV169" s="12" t="s">
        <v>84</v>
      </c>
      <c r="AW169" s="12" t="s">
        <v>30</v>
      </c>
      <c r="AX169" s="12" t="s">
        <v>82</v>
      </c>
      <c r="AY169" s="144" t="s">
        <v>162</v>
      </c>
    </row>
    <row r="170" spans="2:65" s="12" customFormat="1">
      <c r="B170" s="142"/>
      <c r="D170" s="143" t="s">
        <v>170</v>
      </c>
      <c r="F170" s="145" t="s">
        <v>611</v>
      </c>
      <c r="H170" s="146">
        <v>192.095</v>
      </c>
      <c r="L170" s="142"/>
      <c r="M170" s="147"/>
      <c r="T170" s="148"/>
      <c r="AT170" s="144" t="s">
        <v>170</v>
      </c>
      <c r="AU170" s="144" t="s">
        <v>84</v>
      </c>
      <c r="AV170" s="12" t="s">
        <v>84</v>
      </c>
      <c r="AW170" s="12" t="s">
        <v>3</v>
      </c>
      <c r="AX170" s="12" t="s">
        <v>82</v>
      </c>
      <c r="AY170" s="144" t="s">
        <v>162</v>
      </c>
    </row>
    <row r="171" spans="2:65" s="11" customFormat="1" ht="22.75" customHeight="1">
      <c r="B171" s="117"/>
      <c r="D171" s="118" t="s">
        <v>73</v>
      </c>
      <c r="E171" s="126" t="s">
        <v>199</v>
      </c>
      <c r="F171" s="126" t="s">
        <v>324</v>
      </c>
      <c r="J171" s="127">
        <f>BK171</f>
        <v>0</v>
      </c>
      <c r="L171" s="117"/>
      <c r="M171" s="121"/>
      <c r="P171" s="122">
        <f>SUM(P172:P183)</f>
        <v>297.415638</v>
      </c>
      <c r="R171" s="122">
        <f>SUM(R172:R183)</f>
        <v>169.90768656</v>
      </c>
      <c r="T171" s="123">
        <f>SUM(T172:T183)</f>
        <v>0</v>
      </c>
      <c r="AR171" s="118" t="s">
        <v>82</v>
      </c>
      <c r="AT171" s="124" t="s">
        <v>73</v>
      </c>
      <c r="AU171" s="124" t="s">
        <v>82</v>
      </c>
      <c r="AY171" s="118" t="s">
        <v>162</v>
      </c>
      <c r="BK171" s="125">
        <f>SUM(BK172:BK183)</f>
        <v>0</v>
      </c>
    </row>
    <row r="172" spans="2:65" s="1" customFormat="1" ht="24.15" customHeight="1">
      <c r="B172" s="128"/>
      <c r="C172" s="129" t="s">
        <v>7</v>
      </c>
      <c r="D172" s="129" t="s">
        <v>164</v>
      </c>
      <c r="E172" s="130" t="s">
        <v>499</v>
      </c>
      <c r="F172" s="131" t="s">
        <v>500</v>
      </c>
      <c r="G172" s="132" t="s">
        <v>236</v>
      </c>
      <c r="H172" s="133">
        <v>517.6</v>
      </c>
      <c r="I172" s="134"/>
      <c r="J172" s="134">
        <f>ROUND(I172*H172,2)</f>
        <v>0</v>
      </c>
      <c r="K172" s="135"/>
      <c r="L172" s="28"/>
      <c r="M172" s="136" t="s">
        <v>1</v>
      </c>
      <c r="N172" s="137" t="s">
        <v>39</v>
      </c>
      <c r="O172" s="138">
        <v>0.14000000000000001</v>
      </c>
      <c r="P172" s="138">
        <f>O172*H172</f>
        <v>72.464000000000013</v>
      </c>
      <c r="Q172" s="138">
        <v>0.10095</v>
      </c>
      <c r="R172" s="138">
        <f>Q172*H172</f>
        <v>52.251719999999999</v>
      </c>
      <c r="S172" s="138">
        <v>0</v>
      </c>
      <c r="T172" s="139">
        <f>S172*H172</f>
        <v>0</v>
      </c>
      <c r="AR172" s="140" t="s">
        <v>168</v>
      </c>
      <c r="AT172" s="140" t="s">
        <v>164</v>
      </c>
      <c r="AU172" s="140" t="s">
        <v>84</v>
      </c>
      <c r="AY172" s="16" t="s">
        <v>162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82</v>
      </c>
      <c r="BK172" s="141">
        <f>ROUND(I172*H172,2)</f>
        <v>0</v>
      </c>
      <c r="BL172" s="16" t="s">
        <v>168</v>
      </c>
      <c r="BM172" s="140" t="s">
        <v>612</v>
      </c>
    </row>
    <row r="173" spans="2:65" s="12" customFormat="1">
      <c r="B173" s="142"/>
      <c r="D173" s="143" t="s">
        <v>170</v>
      </c>
      <c r="E173" s="144" t="s">
        <v>1</v>
      </c>
      <c r="F173" s="145" t="s">
        <v>613</v>
      </c>
      <c r="H173" s="146">
        <v>517.6</v>
      </c>
      <c r="L173" s="142"/>
      <c r="M173" s="147"/>
      <c r="T173" s="148"/>
      <c r="AT173" s="144" t="s">
        <v>170</v>
      </c>
      <c r="AU173" s="144" t="s">
        <v>84</v>
      </c>
      <c r="AV173" s="12" t="s">
        <v>84</v>
      </c>
      <c r="AW173" s="12" t="s">
        <v>30</v>
      </c>
      <c r="AX173" s="12" t="s">
        <v>82</v>
      </c>
      <c r="AY173" s="144" t="s">
        <v>162</v>
      </c>
    </row>
    <row r="174" spans="2:65" s="1" customFormat="1" ht="16.5" customHeight="1">
      <c r="B174" s="128"/>
      <c r="C174" s="164" t="s">
        <v>266</v>
      </c>
      <c r="D174" s="164" t="s">
        <v>436</v>
      </c>
      <c r="E174" s="165" t="s">
        <v>503</v>
      </c>
      <c r="F174" s="166" t="s">
        <v>504</v>
      </c>
      <c r="G174" s="167" t="s">
        <v>236</v>
      </c>
      <c r="H174" s="168">
        <v>522.77599999999995</v>
      </c>
      <c r="I174" s="169"/>
      <c r="J174" s="169">
        <f>ROUND(I174*H174,2)</f>
        <v>0</v>
      </c>
      <c r="K174" s="170"/>
      <c r="L174" s="171"/>
      <c r="M174" s="172" t="s">
        <v>1</v>
      </c>
      <c r="N174" s="173" t="s">
        <v>39</v>
      </c>
      <c r="O174" s="138">
        <v>0</v>
      </c>
      <c r="P174" s="138">
        <f>O174*H174</f>
        <v>0</v>
      </c>
      <c r="Q174" s="138">
        <v>2.4E-2</v>
      </c>
      <c r="R174" s="138">
        <f>Q174*H174</f>
        <v>12.546624</v>
      </c>
      <c r="S174" s="138">
        <v>0</v>
      </c>
      <c r="T174" s="139">
        <f>S174*H174</f>
        <v>0</v>
      </c>
      <c r="AR174" s="140" t="s">
        <v>195</v>
      </c>
      <c r="AT174" s="140" t="s">
        <v>436</v>
      </c>
      <c r="AU174" s="140" t="s">
        <v>84</v>
      </c>
      <c r="AY174" s="16" t="s">
        <v>162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82</v>
      </c>
      <c r="BK174" s="141">
        <f>ROUND(I174*H174,2)</f>
        <v>0</v>
      </c>
      <c r="BL174" s="16" t="s">
        <v>168</v>
      </c>
      <c r="BM174" s="140" t="s">
        <v>614</v>
      </c>
    </row>
    <row r="175" spans="2:65" s="12" customFormat="1">
      <c r="B175" s="142"/>
      <c r="D175" s="143" t="s">
        <v>170</v>
      </c>
      <c r="E175" s="144" t="s">
        <v>1</v>
      </c>
      <c r="F175" s="145" t="s">
        <v>613</v>
      </c>
      <c r="H175" s="146">
        <v>517.6</v>
      </c>
      <c r="L175" s="142"/>
      <c r="M175" s="147"/>
      <c r="T175" s="148"/>
      <c r="AT175" s="144" t="s">
        <v>170</v>
      </c>
      <c r="AU175" s="144" t="s">
        <v>84</v>
      </c>
      <c r="AV175" s="12" t="s">
        <v>84</v>
      </c>
      <c r="AW175" s="12" t="s">
        <v>30</v>
      </c>
      <c r="AX175" s="12" t="s">
        <v>82</v>
      </c>
      <c r="AY175" s="144" t="s">
        <v>162</v>
      </c>
    </row>
    <row r="176" spans="2:65" s="12" customFormat="1">
      <c r="B176" s="142"/>
      <c r="D176" s="143" t="s">
        <v>170</v>
      </c>
      <c r="F176" s="145" t="s">
        <v>615</v>
      </c>
      <c r="H176" s="146">
        <v>522.77599999999995</v>
      </c>
      <c r="L176" s="142"/>
      <c r="M176" s="147"/>
      <c r="T176" s="148"/>
      <c r="AT176" s="144" t="s">
        <v>170</v>
      </c>
      <c r="AU176" s="144" t="s">
        <v>84</v>
      </c>
      <c r="AV176" s="12" t="s">
        <v>84</v>
      </c>
      <c r="AW176" s="12" t="s">
        <v>3</v>
      </c>
      <c r="AX176" s="12" t="s">
        <v>82</v>
      </c>
      <c r="AY176" s="144" t="s">
        <v>162</v>
      </c>
    </row>
    <row r="177" spans="2:65" s="1" customFormat="1" ht="16.5" customHeight="1">
      <c r="B177" s="128"/>
      <c r="C177" s="129" t="s">
        <v>270</v>
      </c>
      <c r="D177" s="129" t="s">
        <v>164</v>
      </c>
      <c r="E177" s="130" t="s">
        <v>507</v>
      </c>
      <c r="F177" s="131" t="s">
        <v>508</v>
      </c>
      <c r="G177" s="132" t="s">
        <v>247</v>
      </c>
      <c r="H177" s="133">
        <v>46.584000000000003</v>
      </c>
      <c r="I177" s="134"/>
      <c r="J177" s="134">
        <f>ROUND(I177*H177,2)</f>
        <v>0</v>
      </c>
      <c r="K177" s="135"/>
      <c r="L177" s="28"/>
      <c r="M177" s="136" t="s">
        <v>1</v>
      </c>
      <c r="N177" s="137" t="s">
        <v>39</v>
      </c>
      <c r="O177" s="138">
        <v>1.4419999999999999</v>
      </c>
      <c r="P177" s="138">
        <f>O177*H177</f>
        <v>67.174127999999996</v>
      </c>
      <c r="Q177" s="138">
        <v>2.2563399999999998</v>
      </c>
      <c r="R177" s="138">
        <f>Q177*H177</f>
        <v>105.10934256</v>
      </c>
      <c r="S177" s="138">
        <v>0</v>
      </c>
      <c r="T177" s="139">
        <f>S177*H177</f>
        <v>0</v>
      </c>
      <c r="AR177" s="140" t="s">
        <v>168</v>
      </c>
      <c r="AT177" s="140" t="s">
        <v>164</v>
      </c>
      <c r="AU177" s="140" t="s">
        <v>84</v>
      </c>
      <c r="AY177" s="16" t="s">
        <v>162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82</v>
      </c>
      <c r="BK177" s="141">
        <f>ROUND(I177*H177,2)</f>
        <v>0</v>
      </c>
      <c r="BL177" s="16" t="s">
        <v>168</v>
      </c>
      <c r="BM177" s="140" t="s">
        <v>616</v>
      </c>
    </row>
    <row r="178" spans="2:65" s="12" customFormat="1">
      <c r="B178" s="142"/>
      <c r="D178" s="143" t="s">
        <v>170</v>
      </c>
      <c r="E178" s="144" t="s">
        <v>1</v>
      </c>
      <c r="F178" s="145" t="s">
        <v>617</v>
      </c>
      <c r="H178" s="146">
        <v>46.584000000000003</v>
      </c>
      <c r="L178" s="142"/>
      <c r="M178" s="147"/>
      <c r="T178" s="148"/>
      <c r="AT178" s="144" t="s">
        <v>170</v>
      </c>
      <c r="AU178" s="144" t="s">
        <v>84</v>
      </c>
      <c r="AV178" s="12" t="s">
        <v>84</v>
      </c>
      <c r="AW178" s="12" t="s">
        <v>30</v>
      </c>
      <c r="AX178" s="12" t="s">
        <v>74</v>
      </c>
      <c r="AY178" s="144" t="s">
        <v>162</v>
      </c>
    </row>
    <row r="179" spans="2:65" s="14" customFormat="1">
      <c r="B179" s="154"/>
      <c r="D179" s="143" t="s">
        <v>170</v>
      </c>
      <c r="E179" s="155" t="s">
        <v>1</v>
      </c>
      <c r="F179" s="156" t="s">
        <v>252</v>
      </c>
      <c r="H179" s="157">
        <v>46.584000000000003</v>
      </c>
      <c r="L179" s="154"/>
      <c r="M179" s="158"/>
      <c r="T179" s="159"/>
      <c r="AT179" s="155" t="s">
        <v>170</v>
      </c>
      <c r="AU179" s="155" t="s">
        <v>84</v>
      </c>
      <c r="AV179" s="14" t="s">
        <v>168</v>
      </c>
      <c r="AW179" s="14" t="s">
        <v>30</v>
      </c>
      <c r="AX179" s="14" t="s">
        <v>82</v>
      </c>
      <c r="AY179" s="155" t="s">
        <v>162</v>
      </c>
    </row>
    <row r="180" spans="2:65" s="1" customFormat="1" ht="21.75" customHeight="1">
      <c r="B180" s="128"/>
      <c r="C180" s="129" t="s">
        <v>274</v>
      </c>
      <c r="D180" s="129" t="s">
        <v>164</v>
      </c>
      <c r="E180" s="130" t="s">
        <v>511</v>
      </c>
      <c r="F180" s="131" t="s">
        <v>512</v>
      </c>
      <c r="G180" s="132" t="s">
        <v>167</v>
      </c>
      <c r="H180" s="133">
        <v>1135.0899999999999</v>
      </c>
      <c r="I180" s="134"/>
      <c r="J180" s="134">
        <f>ROUND(I180*H180,2)</f>
        <v>0</v>
      </c>
      <c r="K180" s="135"/>
      <c r="L180" s="28"/>
      <c r="M180" s="136" t="s">
        <v>1</v>
      </c>
      <c r="N180" s="137" t="s">
        <v>39</v>
      </c>
      <c r="O180" s="138">
        <v>0.13900000000000001</v>
      </c>
      <c r="P180" s="138">
        <f>O180*H180</f>
        <v>157.77751000000001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168</v>
      </c>
      <c r="AT180" s="140" t="s">
        <v>164</v>
      </c>
      <c r="AU180" s="140" t="s">
        <v>84</v>
      </c>
      <c r="AY180" s="16" t="s">
        <v>162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82</v>
      </c>
      <c r="BK180" s="141">
        <f>ROUND(I180*H180,2)</f>
        <v>0</v>
      </c>
      <c r="BL180" s="16" t="s">
        <v>168</v>
      </c>
      <c r="BM180" s="140" t="s">
        <v>618</v>
      </c>
    </row>
    <row r="181" spans="2:65" s="12" customFormat="1">
      <c r="B181" s="142"/>
      <c r="D181" s="143" t="s">
        <v>170</v>
      </c>
      <c r="E181" s="144" t="s">
        <v>1</v>
      </c>
      <c r="F181" s="145" t="s">
        <v>567</v>
      </c>
      <c r="H181" s="146">
        <v>948.59</v>
      </c>
      <c r="L181" s="142"/>
      <c r="M181" s="147"/>
      <c r="T181" s="148"/>
      <c r="AT181" s="144" t="s">
        <v>170</v>
      </c>
      <c r="AU181" s="144" t="s">
        <v>84</v>
      </c>
      <c r="AV181" s="12" t="s">
        <v>84</v>
      </c>
      <c r="AW181" s="12" t="s">
        <v>30</v>
      </c>
      <c r="AX181" s="12" t="s">
        <v>74</v>
      </c>
      <c r="AY181" s="144" t="s">
        <v>162</v>
      </c>
    </row>
    <row r="182" spans="2:65" s="12" customFormat="1">
      <c r="B182" s="142"/>
      <c r="D182" s="143" t="s">
        <v>170</v>
      </c>
      <c r="E182" s="144" t="s">
        <v>1</v>
      </c>
      <c r="F182" s="145" t="s">
        <v>568</v>
      </c>
      <c r="H182" s="146">
        <v>186.5</v>
      </c>
      <c r="L182" s="142"/>
      <c r="M182" s="147"/>
      <c r="T182" s="148"/>
      <c r="AT182" s="144" t="s">
        <v>170</v>
      </c>
      <c r="AU182" s="144" t="s">
        <v>84</v>
      </c>
      <c r="AV182" s="12" t="s">
        <v>84</v>
      </c>
      <c r="AW182" s="12" t="s">
        <v>30</v>
      </c>
      <c r="AX182" s="12" t="s">
        <v>74</v>
      </c>
      <c r="AY182" s="144" t="s">
        <v>162</v>
      </c>
    </row>
    <row r="183" spans="2:65" s="14" customFormat="1">
      <c r="B183" s="154"/>
      <c r="D183" s="143" t="s">
        <v>170</v>
      </c>
      <c r="E183" s="155" t="s">
        <v>1</v>
      </c>
      <c r="F183" s="156" t="s">
        <v>252</v>
      </c>
      <c r="H183" s="157">
        <v>1135.0900000000001</v>
      </c>
      <c r="L183" s="154"/>
      <c r="M183" s="158"/>
      <c r="T183" s="159"/>
      <c r="AT183" s="155" t="s">
        <v>170</v>
      </c>
      <c r="AU183" s="155" t="s">
        <v>84</v>
      </c>
      <c r="AV183" s="14" t="s">
        <v>168</v>
      </c>
      <c r="AW183" s="14" t="s">
        <v>30</v>
      </c>
      <c r="AX183" s="14" t="s">
        <v>82</v>
      </c>
      <c r="AY183" s="155" t="s">
        <v>162</v>
      </c>
    </row>
    <row r="184" spans="2:65" s="11" customFormat="1" ht="22.75" customHeight="1">
      <c r="B184" s="117"/>
      <c r="D184" s="118" t="s">
        <v>73</v>
      </c>
      <c r="E184" s="126" t="s">
        <v>514</v>
      </c>
      <c r="F184" s="126" t="s">
        <v>515</v>
      </c>
      <c r="J184" s="127">
        <f>BK184</f>
        <v>0</v>
      </c>
      <c r="L184" s="117"/>
      <c r="M184" s="121"/>
      <c r="P184" s="122">
        <f>P185</f>
        <v>90.532464000000004</v>
      </c>
      <c r="R184" s="122">
        <f>R185</f>
        <v>0</v>
      </c>
      <c r="T184" s="123">
        <f>T185</f>
        <v>0</v>
      </c>
      <c r="AR184" s="118" t="s">
        <v>82</v>
      </c>
      <c r="AT184" s="124" t="s">
        <v>73</v>
      </c>
      <c r="AU184" s="124" t="s">
        <v>82</v>
      </c>
      <c r="AY184" s="118" t="s">
        <v>162</v>
      </c>
      <c r="BK184" s="125">
        <f>BK185</f>
        <v>0</v>
      </c>
    </row>
    <row r="185" spans="2:65" s="1" customFormat="1" ht="33" customHeight="1">
      <c r="B185" s="128"/>
      <c r="C185" s="129" t="s">
        <v>278</v>
      </c>
      <c r="D185" s="129" t="s">
        <v>164</v>
      </c>
      <c r="E185" s="130" t="s">
        <v>619</v>
      </c>
      <c r="F185" s="131" t="s">
        <v>620</v>
      </c>
      <c r="G185" s="132" t="s">
        <v>336</v>
      </c>
      <c r="H185" s="133">
        <v>1371.704</v>
      </c>
      <c r="I185" s="134"/>
      <c r="J185" s="134">
        <f>ROUND(I185*H185,2)</f>
        <v>0</v>
      </c>
      <c r="K185" s="135"/>
      <c r="L185" s="28"/>
      <c r="M185" s="136" t="s">
        <v>1</v>
      </c>
      <c r="N185" s="137" t="s">
        <v>39</v>
      </c>
      <c r="O185" s="138">
        <v>6.6000000000000003E-2</v>
      </c>
      <c r="P185" s="138">
        <f>O185*H185</f>
        <v>90.532464000000004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168</v>
      </c>
      <c r="AT185" s="140" t="s">
        <v>164</v>
      </c>
      <c r="AU185" s="140" t="s">
        <v>84</v>
      </c>
      <c r="AY185" s="16" t="s">
        <v>162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82</v>
      </c>
      <c r="BK185" s="141">
        <f>ROUND(I185*H185,2)</f>
        <v>0</v>
      </c>
      <c r="BL185" s="16" t="s">
        <v>168</v>
      </c>
      <c r="BM185" s="140" t="s">
        <v>621</v>
      </c>
    </row>
    <row r="186" spans="2:65" s="11" customFormat="1" ht="25.9" customHeight="1">
      <c r="B186" s="117"/>
      <c r="D186" s="118" t="s">
        <v>73</v>
      </c>
      <c r="E186" s="119" t="s">
        <v>519</v>
      </c>
      <c r="F186" s="119" t="s">
        <v>520</v>
      </c>
      <c r="J186" s="120">
        <f>BK186</f>
        <v>0</v>
      </c>
      <c r="L186" s="117"/>
      <c r="M186" s="121"/>
      <c r="P186" s="122">
        <f>P187</f>
        <v>0</v>
      </c>
      <c r="R186" s="122">
        <f>R187</f>
        <v>0</v>
      </c>
      <c r="T186" s="123">
        <f>T187</f>
        <v>0</v>
      </c>
      <c r="AR186" s="118" t="s">
        <v>84</v>
      </c>
      <c r="AT186" s="124" t="s">
        <v>73</v>
      </c>
      <c r="AU186" s="124" t="s">
        <v>74</v>
      </c>
      <c r="AY186" s="118" t="s">
        <v>162</v>
      </c>
      <c r="BK186" s="125">
        <f>BK187</f>
        <v>0</v>
      </c>
    </row>
    <row r="187" spans="2:65" s="11" customFormat="1" ht="22.75" customHeight="1">
      <c r="B187" s="117"/>
      <c r="D187" s="118" t="s">
        <v>73</v>
      </c>
      <c r="E187" s="126" t="s">
        <v>544</v>
      </c>
      <c r="F187" s="126" t="s">
        <v>545</v>
      </c>
      <c r="J187" s="127">
        <f>BK187</f>
        <v>0</v>
      </c>
      <c r="L187" s="117"/>
      <c r="M187" s="121"/>
      <c r="P187" s="122">
        <f>SUM(P188:P189)</f>
        <v>0</v>
      </c>
      <c r="R187" s="122">
        <f>SUM(R188:R189)</f>
        <v>0</v>
      </c>
      <c r="T187" s="123">
        <f>SUM(T188:T189)</f>
        <v>0</v>
      </c>
      <c r="AR187" s="118" t="s">
        <v>84</v>
      </c>
      <c r="AT187" s="124" t="s">
        <v>73</v>
      </c>
      <c r="AU187" s="124" t="s">
        <v>82</v>
      </c>
      <c r="AY187" s="118" t="s">
        <v>162</v>
      </c>
      <c r="BK187" s="125">
        <f>SUM(BK188:BK189)</f>
        <v>0</v>
      </c>
    </row>
    <row r="188" spans="2:65" s="1" customFormat="1" ht="33" customHeight="1">
      <c r="B188" s="128"/>
      <c r="C188" s="129" t="s">
        <v>282</v>
      </c>
      <c r="D188" s="129" t="s">
        <v>164</v>
      </c>
      <c r="E188" s="130" t="s">
        <v>622</v>
      </c>
      <c r="F188" s="131" t="s">
        <v>623</v>
      </c>
      <c r="G188" s="132" t="s">
        <v>548</v>
      </c>
      <c r="H188" s="133">
        <v>4</v>
      </c>
      <c r="I188" s="134"/>
      <c r="J188" s="134">
        <f>ROUND(I188*H188,2)</f>
        <v>0</v>
      </c>
      <c r="K188" s="135"/>
      <c r="L188" s="28"/>
      <c r="M188" s="136" t="s">
        <v>1</v>
      </c>
      <c r="N188" s="137" t="s">
        <v>39</v>
      </c>
      <c r="O188" s="138">
        <v>0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228</v>
      </c>
      <c r="AT188" s="140" t="s">
        <v>164</v>
      </c>
      <c r="AU188" s="140" t="s">
        <v>84</v>
      </c>
      <c r="AY188" s="16" t="s">
        <v>162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82</v>
      </c>
      <c r="BK188" s="141">
        <f>ROUND(I188*H188,2)</f>
        <v>0</v>
      </c>
      <c r="BL188" s="16" t="s">
        <v>228</v>
      </c>
      <c r="BM188" s="140" t="s">
        <v>624</v>
      </c>
    </row>
    <row r="189" spans="2:65" s="1" customFormat="1" ht="16.5" customHeight="1">
      <c r="B189" s="128"/>
      <c r="C189" s="129" t="s">
        <v>286</v>
      </c>
      <c r="D189" s="129" t="s">
        <v>164</v>
      </c>
      <c r="E189" s="130" t="s">
        <v>550</v>
      </c>
      <c r="F189" s="131" t="s">
        <v>551</v>
      </c>
      <c r="G189" s="132" t="s">
        <v>548</v>
      </c>
      <c r="H189" s="133">
        <v>1</v>
      </c>
      <c r="I189" s="134"/>
      <c r="J189" s="134">
        <f>ROUND(I189*H189,2)</f>
        <v>0</v>
      </c>
      <c r="K189" s="135"/>
      <c r="L189" s="28"/>
      <c r="M189" s="136" t="s">
        <v>1</v>
      </c>
      <c r="N189" s="137" t="s">
        <v>39</v>
      </c>
      <c r="O189" s="138">
        <v>0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228</v>
      </c>
      <c r="AT189" s="140" t="s">
        <v>164</v>
      </c>
      <c r="AU189" s="140" t="s">
        <v>84</v>
      </c>
      <c r="AY189" s="16" t="s">
        <v>162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82</v>
      </c>
      <c r="BK189" s="141">
        <f>ROUND(I189*H189,2)</f>
        <v>0</v>
      </c>
      <c r="BL189" s="16" t="s">
        <v>228</v>
      </c>
      <c r="BM189" s="140" t="s">
        <v>625</v>
      </c>
    </row>
    <row r="190" spans="2:65" s="11" customFormat="1" ht="25.9" customHeight="1">
      <c r="B190" s="117"/>
      <c r="D190" s="118" t="s">
        <v>73</v>
      </c>
      <c r="E190" s="119" t="s">
        <v>362</v>
      </c>
      <c r="F190" s="119" t="s">
        <v>363</v>
      </c>
      <c r="J190" s="120">
        <f>BK190</f>
        <v>0</v>
      </c>
      <c r="L190" s="117"/>
      <c r="M190" s="121"/>
      <c r="P190" s="122">
        <f>P191+P193+P195+P197</f>
        <v>0</v>
      </c>
      <c r="R190" s="122">
        <f>R191+R193+R195+R197</f>
        <v>0</v>
      </c>
      <c r="T190" s="123">
        <f>T191+T193+T195+T197</f>
        <v>0</v>
      </c>
      <c r="AR190" s="118" t="s">
        <v>183</v>
      </c>
      <c r="AT190" s="124" t="s">
        <v>73</v>
      </c>
      <c r="AU190" s="124" t="s">
        <v>74</v>
      </c>
      <c r="AY190" s="118" t="s">
        <v>162</v>
      </c>
      <c r="BK190" s="125">
        <f>BK191+BK193+BK195+BK197</f>
        <v>0</v>
      </c>
    </row>
    <row r="191" spans="2:65" s="11" customFormat="1" ht="22.75" customHeight="1">
      <c r="B191" s="117"/>
      <c r="D191" s="118" t="s">
        <v>73</v>
      </c>
      <c r="E191" s="126" t="s">
        <v>364</v>
      </c>
      <c r="F191" s="126" t="s">
        <v>365</v>
      </c>
      <c r="J191" s="127">
        <f>BK191</f>
        <v>0</v>
      </c>
      <c r="L191" s="117"/>
      <c r="M191" s="121"/>
      <c r="P191" s="122">
        <f>P192</f>
        <v>0</v>
      </c>
      <c r="R191" s="122">
        <f>R192</f>
        <v>0</v>
      </c>
      <c r="T191" s="123">
        <f>T192</f>
        <v>0</v>
      </c>
      <c r="AR191" s="118" t="s">
        <v>183</v>
      </c>
      <c r="AT191" s="124" t="s">
        <v>73</v>
      </c>
      <c r="AU191" s="124" t="s">
        <v>82</v>
      </c>
      <c r="AY191" s="118" t="s">
        <v>162</v>
      </c>
      <c r="BK191" s="125">
        <f>BK192</f>
        <v>0</v>
      </c>
    </row>
    <row r="192" spans="2:65" s="1" customFormat="1" ht="21.75" customHeight="1">
      <c r="B192" s="128"/>
      <c r="C192" s="129" t="s">
        <v>291</v>
      </c>
      <c r="D192" s="129" t="s">
        <v>164</v>
      </c>
      <c r="E192" s="130" t="s">
        <v>367</v>
      </c>
      <c r="F192" s="131" t="s">
        <v>368</v>
      </c>
      <c r="G192" s="132" t="s">
        <v>369</v>
      </c>
      <c r="H192" s="133">
        <v>32</v>
      </c>
      <c r="I192" s="134"/>
      <c r="J192" s="134">
        <f>ROUND(I192*H192,2)</f>
        <v>0</v>
      </c>
      <c r="K192" s="135"/>
      <c r="L192" s="28"/>
      <c r="M192" s="136" t="s">
        <v>1</v>
      </c>
      <c r="N192" s="137" t="s">
        <v>39</v>
      </c>
      <c r="O192" s="138">
        <v>0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370</v>
      </c>
      <c r="AT192" s="140" t="s">
        <v>164</v>
      </c>
      <c r="AU192" s="140" t="s">
        <v>84</v>
      </c>
      <c r="AY192" s="16" t="s">
        <v>162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82</v>
      </c>
      <c r="BK192" s="141">
        <f>ROUND(I192*H192,2)</f>
        <v>0</v>
      </c>
      <c r="BL192" s="16" t="s">
        <v>370</v>
      </c>
      <c r="BM192" s="140" t="s">
        <v>626</v>
      </c>
    </row>
    <row r="193" spans="2:65" s="11" customFormat="1" ht="22.75" customHeight="1">
      <c r="B193" s="117"/>
      <c r="D193" s="118" t="s">
        <v>73</v>
      </c>
      <c r="E193" s="126" t="s">
        <v>372</v>
      </c>
      <c r="F193" s="126" t="s">
        <v>373</v>
      </c>
      <c r="J193" s="127">
        <f>BK193</f>
        <v>0</v>
      </c>
      <c r="L193" s="117"/>
      <c r="M193" s="121"/>
      <c r="P193" s="122">
        <f>P194</f>
        <v>0</v>
      </c>
      <c r="R193" s="122">
        <f>R194</f>
        <v>0</v>
      </c>
      <c r="T193" s="123">
        <f>T194</f>
        <v>0</v>
      </c>
      <c r="AR193" s="118" t="s">
        <v>183</v>
      </c>
      <c r="AT193" s="124" t="s">
        <v>73</v>
      </c>
      <c r="AU193" s="124" t="s">
        <v>82</v>
      </c>
      <c r="AY193" s="118" t="s">
        <v>162</v>
      </c>
      <c r="BK193" s="125">
        <f>BK194</f>
        <v>0</v>
      </c>
    </row>
    <row r="194" spans="2:65" s="1" customFormat="1" ht="16.5" customHeight="1">
      <c r="B194" s="128"/>
      <c r="C194" s="129" t="s">
        <v>296</v>
      </c>
      <c r="D194" s="129" t="s">
        <v>164</v>
      </c>
      <c r="E194" s="130" t="s">
        <v>375</v>
      </c>
      <c r="F194" s="131" t="s">
        <v>373</v>
      </c>
      <c r="G194" s="132" t="s">
        <v>376</v>
      </c>
      <c r="H194" s="133"/>
      <c r="I194" s="134"/>
      <c r="J194" s="134">
        <f>ROUND(I194*H194,2)</f>
        <v>0</v>
      </c>
      <c r="K194" s="135"/>
      <c r="L194" s="28"/>
      <c r="M194" s="136" t="s">
        <v>1</v>
      </c>
      <c r="N194" s="137" t="s">
        <v>39</v>
      </c>
      <c r="O194" s="138">
        <v>0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370</v>
      </c>
      <c r="AT194" s="140" t="s">
        <v>164</v>
      </c>
      <c r="AU194" s="140" t="s">
        <v>84</v>
      </c>
      <c r="AY194" s="16" t="s">
        <v>162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6" t="s">
        <v>82</v>
      </c>
      <c r="BK194" s="141">
        <f>ROUND(I194*H194,2)</f>
        <v>0</v>
      </c>
      <c r="BL194" s="16" t="s">
        <v>370</v>
      </c>
      <c r="BM194" s="140" t="s">
        <v>627</v>
      </c>
    </row>
    <row r="195" spans="2:65" s="11" customFormat="1" ht="22.75" customHeight="1">
      <c r="B195" s="117"/>
      <c r="D195" s="118" t="s">
        <v>73</v>
      </c>
      <c r="E195" s="126" t="s">
        <v>391</v>
      </c>
      <c r="F195" s="126" t="s">
        <v>392</v>
      </c>
      <c r="J195" s="127">
        <f>BK195</f>
        <v>0</v>
      </c>
      <c r="L195" s="117"/>
      <c r="M195" s="121"/>
      <c r="P195" s="122">
        <f>P196</f>
        <v>0</v>
      </c>
      <c r="R195" s="122">
        <f>R196</f>
        <v>0</v>
      </c>
      <c r="T195" s="123">
        <f>T196</f>
        <v>0</v>
      </c>
      <c r="AR195" s="118" t="s">
        <v>183</v>
      </c>
      <c r="AT195" s="124" t="s">
        <v>73</v>
      </c>
      <c r="AU195" s="124" t="s">
        <v>82</v>
      </c>
      <c r="AY195" s="118" t="s">
        <v>162</v>
      </c>
      <c r="BK195" s="125">
        <f>BK196</f>
        <v>0</v>
      </c>
    </row>
    <row r="196" spans="2:65" s="1" customFormat="1" ht="16.5" customHeight="1">
      <c r="B196" s="128"/>
      <c r="C196" s="129" t="s">
        <v>300</v>
      </c>
      <c r="D196" s="129" t="s">
        <v>164</v>
      </c>
      <c r="E196" s="130" t="s">
        <v>394</v>
      </c>
      <c r="F196" s="131" t="s">
        <v>392</v>
      </c>
      <c r="G196" s="132" t="s">
        <v>376</v>
      </c>
      <c r="H196" s="133"/>
      <c r="I196" s="134"/>
      <c r="J196" s="134">
        <f>ROUND(I196*H196,2)</f>
        <v>0</v>
      </c>
      <c r="K196" s="135"/>
      <c r="L196" s="28"/>
      <c r="M196" s="136" t="s">
        <v>1</v>
      </c>
      <c r="N196" s="137" t="s">
        <v>39</v>
      </c>
      <c r="O196" s="138">
        <v>0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370</v>
      </c>
      <c r="AT196" s="140" t="s">
        <v>164</v>
      </c>
      <c r="AU196" s="140" t="s">
        <v>84</v>
      </c>
      <c r="AY196" s="16" t="s">
        <v>162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82</v>
      </c>
      <c r="BK196" s="141">
        <f>ROUND(I196*H196,2)</f>
        <v>0</v>
      </c>
      <c r="BL196" s="16" t="s">
        <v>370</v>
      </c>
      <c r="BM196" s="140" t="s">
        <v>628</v>
      </c>
    </row>
    <row r="197" spans="2:65" s="11" customFormat="1" ht="22.75" customHeight="1">
      <c r="B197" s="117"/>
      <c r="D197" s="118" t="s">
        <v>73</v>
      </c>
      <c r="E197" s="126" t="s">
        <v>396</v>
      </c>
      <c r="F197" s="126" t="s">
        <v>397</v>
      </c>
      <c r="J197" s="127">
        <f>BK197</f>
        <v>0</v>
      </c>
      <c r="L197" s="117"/>
      <c r="M197" s="121"/>
      <c r="P197" s="122">
        <f>P198</f>
        <v>0</v>
      </c>
      <c r="R197" s="122">
        <f>R198</f>
        <v>0</v>
      </c>
      <c r="T197" s="123">
        <f>T198</f>
        <v>0</v>
      </c>
      <c r="AR197" s="118" t="s">
        <v>183</v>
      </c>
      <c r="AT197" s="124" t="s">
        <v>73</v>
      </c>
      <c r="AU197" s="124" t="s">
        <v>82</v>
      </c>
      <c r="AY197" s="118" t="s">
        <v>162</v>
      </c>
      <c r="BK197" s="125">
        <f>BK198</f>
        <v>0</v>
      </c>
    </row>
    <row r="198" spans="2:65" s="1" customFormat="1" ht="16.5" customHeight="1">
      <c r="B198" s="128"/>
      <c r="C198" s="129" t="s">
        <v>305</v>
      </c>
      <c r="D198" s="129" t="s">
        <v>164</v>
      </c>
      <c r="E198" s="130" t="s">
        <v>399</v>
      </c>
      <c r="F198" s="131" t="s">
        <v>400</v>
      </c>
      <c r="G198" s="132" t="s">
        <v>376</v>
      </c>
      <c r="H198" s="133"/>
      <c r="I198" s="134"/>
      <c r="J198" s="134">
        <f>ROUND(I198*H198,2)</f>
        <v>0</v>
      </c>
      <c r="K198" s="135"/>
      <c r="L198" s="28"/>
      <c r="M198" s="160" t="s">
        <v>1</v>
      </c>
      <c r="N198" s="161" t="s">
        <v>39</v>
      </c>
      <c r="O198" s="162">
        <v>0</v>
      </c>
      <c r="P198" s="162">
        <f>O198*H198</f>
        <v>0</v>
      </c>
      <c r="Q198" s="162">
        <v>0</v>
      </c>
      <c r="R198" s="162">
        <f>Q198*H198</f>
        <v>0</v>
      </c>
      <c r="S198" s="162">
        <v>0</v>
      </c>
      <c r="T198" s="163">
        <f>S198*H198</f>
        <v>0</v>
      </c>
      <c r="AR198" s="140" t="s">
        <v>370</v>
      </c>
      <c r="AT198" s="140" t="s">
        <v>164</v>
      </c>
      <c r="AU198" s="140" t="s">
        <v>84</v>
      </c>
      <c r="AY198" s="16" t="s">
        <v>162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6" t="s">
        <v>82</v>
      </c>
      <c r="BK198" s="141">
        <f>ROUND(I198*H198,2)</f>
        <v>0</v>
      </c>
      <c r="BL198" s="16" t="s">
        <v>370</v>
      </c>
      <c r="BM198" s="140" t="s">
        <v>629</v>
      </c>
    </row>
    <row r="199" spans="2:65" s="1" customFormat="1" ht="7" customHeight="1">
      <c r="B199" s="40"/>
      <c r="C199" s="41"/>
      <c r="D199" s="41"/>
      <c r="E199" s="41"/>
      <c r="F199" s="41"/>
      <c r="G199" s="41"/>
      <c r="H199" s="41"/>
      <c r="I199" s="41"/>
      <c r="J199" s="41"/>
      <c r="K199" s="41"/>
      <c r="L199" s="28"/>
    </row>
  </sheetData>
  <autoFilter ref="C127:K198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6"/>
  <sheetViews>
    <sheetView showGridLines="0" workbookViewId="0">
      <selection activeCell="H171" sqref="H171:H175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93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630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ROUND(J127,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ROUND((SUM(BE127:BE175)),  2)</f>
        <v>0</v>
      </c>
      <c r="I33" s="88">
        <v>0.21</v>
      </c>
      <c r="J33" s="87">
        <f>ROUND(((SUM(BE127:BE175))*I33),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ROUND((SUM(BF127:BF175)),  2)</f>
        <v>0</v>
      </c>
      <c r="I34" s="88">
        <v>0.12</v>
      </c>
      <c r="J34" s="87">
        <f>ROUND(((SUM(BF127:BF175))*I34),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ROUND((SUM(BG127:BG175)),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ROUND((SUM(BH127:BH175)),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ROUND((SUM(BI127:BI175)),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SO-04 - Pumptrack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J127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J128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J129</f>
        <v>0</v>
      </c>
      <c r="L98" s="104"/>
    </row>
    <row r="99" spans="2:12" s="9" customFormat="1" ht="19.899999999999999" customHeight="1">
      <c r="B99" s="104"/>
      <c r="D99" s="105" t="s">
        <v>403</v>
      </c>
      <c r="E99" s="106"/>
      <c r="F99" s="106"/>
      <c r="G99" s="106"/>
      <c r="H99" s="106"/>
      <c r="I99" s="106"/>
      <c r="J99" s="107">
        <f>J140</f>
        <v>0</v>
      </c>
      <c r="L99" s="104"/>
    </row>
    <row r="100" spans="2:12" s="9" customFormat="1" ht="19.899999999999999" customHeight="1">
      <c r="B100" s="104"/>
      <c r="D100" s="105" t="s">
        <v>404</v>
      </c>
      <c r="E100" s="106"/>
      <c r="F100" s="106"/>
      <c r="G100" s="106"/>
      <c r="H100" s="106"/>
      <c r="I100" s="106"/>
      <c r="J100" s="107">
        <f>J143</f>
        <v>0</v>
      </c>
      <c r="L100" s="104"/>
    </row>
    <row r="101" spans="2:12" s="9" customFormat="1" ht="19.899999999999999" customHeight="1">
      <c r="B101" s="104"/>
      <c r="D101" s="105" t="s">
        <v>140</v>
      </c>
      <c r="E101" s="106"/>
      <c r="F101" s="106"/>
      <c r="G101" s="106"/>
      <c r="H101" s="106"/>
      <c r="I101" s="106"/>
      <c r="J101" s="107">
        <f>J154</f>
        <v>0</v>
      </c>
      <c r="L101" s="104"/>
    </row>
    <row r="102" spans="2:12" s="9" customFormat="1" ht="19.899999999999999" customHeight="1">
      <c r="B102" s="104"/>
      <c r="D102" s="105" t="s">
        <v>406</v>
      </c>
      <c r="E102" s="106"/>
      <c r="F102" s="106"/>
      <c r="G102" s="106"/>
      <c r="H102" s="106"/>
      <c r="I102" s="106"/>
      <c r="J102" s="107">
        <f>J165</f>
        <v>0</v>
      </c>
      <c r="L102" s="104"/>
    </row>
    <row r="103" spans="2:12" s="8" customFormat="1" ht="25" customHeight="1">
      <c r="B103" s="100"/>
      <c r="D103" s="101" t="s">
        <v>142</v>
      </c>
      <c r="E103" s="102"/>
      <c r="F103" s="102"/>
      <c r="G103" s="102"/>
      <c r="H103" s="102"/>
      <c r="I103" s="102"/>
      <c r="J103" s="103">
        <f>J167</f>
        <v>0</v>
      </c>
      <c r="L103" s="100"/>
    </row>
    <row r="104" spans="2:12" s="9" customFormat="1" ht="19.899999999999999" customHeight="1">
      <c r="B104" s="104"/>
      <c r="D104" s="105" t="s">
        <v>143</v>
      </c>
      <c r="E104" s="106"/>
      <c r="F104" s="106"/>
      <c r="G104" s="106"/>
      <c r="H104" s="106"/>
      <c r="I104" s="106"/>
      <c r="J104" s="107">
        <f>J168</f>
        <v>0</v>
      </c>
      <c r="L104" s="104"/>
    </row>
    <row r="105" spans="2:12" s="9" customFormat="1" ht="19.899999999999999" customHeight="1">
      <c r="B105" s="104"/>
      <c r="D105" s="105" t="s">
        <v>144</v>
      </c>
      <c r="E105" s="106"/>
      <c r="F105" s="106"/>
      <c r="G105" s="106"/>
      <c r="H105" s="106"/>
      <c r="I105" s="106"/>
      <c r="J105" s="107">
        <f>J170</f>
        <v>0</v>
      </c>
      <c r="L105" s="104"/>
    </row>
    <row r="106" spans="2:12" s="9" customFormat="1" ht="19.899999999999999" customHeight="1">
      <c r="B106" s="104"/>
      <c r="D106" s="105" t="s">
        <v>145</v>
      </c>
      <c r="E106" s="106"/>
      <c r="F106" s="106"/>
      <c r="G106" s="106"/>
      <c r="H106" s="106"/>
      <c r="I106" s="106"/>
      <c r="J106" s="107">
        <f>J172</f>
        <v>0</v>
      </c>
      <c r="L106" s="104"/>
    </row>
    <row r="107" spans="2:12" s="9" customFormat="1" ht="19.899999999999999" customHeight="1">
      <c r="B107" s="104"/>
      <c r="D107" s="105" t="s">
        <v>146</v>
      </c>
      <c r="E107" s="106"/>
      <c r="F107" s="106"/>
      <c r="G107" s="106"/>
      <c r="H107" s="106"/>
      <c r="I107" s="106"/>
      <c r="J107" s="107">
        <f>J174</f>
        <v>0</v>
      </c>
      <c r="L107" s="104"/>
    </row>
    <row r="108" spans="2:12" s="1" customFormat="1" ht="21.75" customHeight="1">
      <c r="B108" s="28"/>
      <c r="L108" s="28"/>
    </row>
    <row r="109" spans="2:12" s="1" customFormat="1" ht="7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8"/>
    </row>
    <row r="113" spans="2:63" s="1" customFormat="1" ht="7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8"/>
    </row>
    <row r="114" spans="2:63" s="1" customFormat="1" ht="25" customHeight="1">
      <c r="B114" s="28"/>
      <c r="C114" s="20" t="s">
        <v>147</v>
      </c>
      <c r="L114" s="28"/>
    </row>
    <row r="115" spans="2:63" s="1" customFormat="1" ht="7" customHeight="1">
      <c r="B115" s="28"/>
      <c r="L115" s="28"/>
    </row>
    <row r="116" spans="2:63" s="1" customFormat="1" ht="12" customHeight="1">
      <c r="B116" s="28"/>
      <c r="C116" s="25" t="s">
        <v>14</v>
      </c>
      <c r="L116" s="28"/>
    </row>
    <row r="117" spans="2:63" s="1" customFormat="1" ht="16.5" customHeight="1">
      <c r="B117" s="28"/>
      <c r="E117" s="265" t="str">
        <f>E7</f>
        <v>Revitalizace víceúčelového hřiště - 1.etapa</v>
      </c>
      <c r="F117" s="266"/>
      <c r="G117" s="266"/>
      <c r="H117" s="266"/>
      <c r="L117" s="28"/>
    </row>
    <row r="118" spans="2:63" s="1" customFormat="1" ht="12" customHeight="1">
      <c r="B118" s="28"/>
      <c r="C118" s="25" t="s">
        <v>131</v>
      </c>
      <c r="L118" s="28"/>
    </row>
    <row r="119" spans="2:63" s="1" customFormat="1" ht="16.5" customHeight="1">
      <c r="B119" s="28"/>
      <c r="E119" s="259" t="str">
        <f>E9</f>
        <v>SO-04 - Pumptrack</v>
      </c>
      <c r="F119" s="264"/>
      <c r="G119" s="264"/>
      <c r="H119" s="264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5" t="s">
        <v>18</v>
      </c>
      <c r="F121" s="23" t="str">
        <f>F12</f>
        <v>Hlouška, Kutná Hora</v>
      </c>
      <c r="I121" s="25" t="s">
        <v>20</v>
      </c>
      <c r="J121" s="48" t="str">
        <f>IF(J12="","",J12)</f>
        <v>16. 1. 2025</v>
      </c>
      <c r="L121" s="28"/>
    </row>
    <row r="122" spans="2:63" s="1" customFormat="1" ht="7" customHeight="1">
      <c r="B122" s="28"/>
      <c r="L122" s="28"/>
    </row>
    <row r="123" spans="2:63" s="1" customFormat="1" ht="25.65" customHeight="1">
      <c r="B123" s="28"/>
      <c r="C123" s="25" t="s">
        <v>22</v>
      </c>
      <c r="F123" s="23" t="str">
        <f>E15</f>
        <v>Město Kutná Hora</v>
      </c>
      <c r="I123" s="25" t="s">
        <v>28</v>
      </c>
      <c r="J123" s="26" t="str">
        <f>E21</f>
        <v>Sportovní projekty s.r.o.</v>
      </c>
      <c r="L123" s="28"/>
    </row>
    <row r="124" spans="2:63" s="1" customFormat="1" ht="15.15" customHeight="1">
      <c r="B124" s="28"/>
      <c r="C124" s="25" t="s">
        <v>26</v>
      </c>
      <c r="F124" s="23" t="str">
        <f>IF(E18="","",E18)</f>
        <v xml:space="preserve"> </v>
      </c>
      <c r="I124" s="25" t="s">
        <v>31</v>
      </c>
      <c r="J124" s="26" t="str">
        <f>E24</f>
        <v>F.Pecka</v>
      </c>
      <c r="L124" s="28"/>
    </row>
    <row r="125" spans="2:63" s="1" customFormat="1" ht="10.25" customHeight="1">
      <c r="B125" s="28"/>
      <c r="L125" s="28"/>
    </row>
    <row r="126" spans="2:63" s="10" customFormat="1" ht="29.25" customHeight="1">
      <c r="B126" s="108"/>
      <c r="C126" s="109" t="s">
        <v>148</v>
      </c>
      <c r="D126" s="110" t="s">
        <v>59</v>
      </c>
      <c r="E126" s="110" t="s">
        <v>55</v>
      </c>
      <c r="F126" s="110" t="s">
        <v>56</v>
      </c>
      <c r="G126" s="110" t="s">
        <v>149</v>
      </c>
      <c r="H126" s="110" t="s">
        <v>150</v>
      </c>
      <c r="I126" s="110" t="s">
        <v>151</v>
      </c>
      <c r="J126" s="111" t="s">
        <v>135</v>
      </c>
      <c r="K126" s="112" t="s">
        <v>152</v>
      </c>
      <c r="L126" s="108"/>
      <c r="M126" s="55" t="s">
        <v>1</v>
      </c>
      <c r="N126" s="56" t="s">
        <v>38</v>
      </c>
      <c r="O126" s="56" t="s">
        <v>153</v>
      </c>
      <c r="P126" s="56" t="s">
        <v>154</v>
      </c>
      <c r="Q126" s="56" t="s">
        <v>155</v>
      </c>
      <c r="R126" s="56" t="s">
        <v>156</v>
      </c>
      <c r="S126" s="56" t="s">
        <v>157</v>
      </c>
      <c r="T126" s="57" t="s">
        <v>158</v>
      </c>
    </row>
    <row r="127" spans="2:63" s="1" customFormat="1" ht="22.75" customHeight="1">
      <c r="B127" s="28"/>
      <c r="C127" s="60" t="s">
        <v>159</v>
      </c>
      <c r="J127" s="113">
        <f>BK127</f>
        <v>0</v>
      </c>
      <c r="L127" s="28"/>
      <c r="M127" s="58"/>
      <c r="N127" s="49"/>
      <c r="O127" s="49"/>
      <c r="P127" s="114">
        <f>P128+P167</f>
        <v>110.88077800000002</v>
      </c>
      <c r="Q127" s="49"/>
      <c r="R127" s="114">
        <f>R128+R167</f>
        <v>156.47829089999999</v>
      </c>
      <c r="S127" s="49"/>
      <c r="T127" s="115">
        <f>T128+T167</f>
        <v>0</v>
      </c>
      <c r="AT127" s="16" t="s">
        <v>73</v>
      </c>
      <c r="AU127" s="16" t="s">
        <v>137</v>
      </c>
      <c r="BK127" s="116">
        <f>BK128+BK167</f>
        <v>0</v>
      </c>
    </row>
    <row r="128" spans="2:63" s="11" customFormat="1" ht="25.9" customHeight="1">
      <c r="B128" s="117"/>
      <c r="D128" s="118" t="s">
        <v>73</v>
      </c>
      <c r="E128" s="119" t="s">
        <v>160</v>
      </c>
      <c r="F128" s="119" t="s">
        <v>161</v>
      </c>
      <c r="J128" s="120">
        <f>BK128</f>
        <v>0</v>
      </c>
      <c r="L128" s="117"/>
      <c r="M128" s="121"/>
      <c r="P128" s="122">
        <f>P129+P140+P143+P154+P165</f>
        <v>110.88077800000002</v>
      </c>
      <c r="R128" s="122">
        <f>R129+R140+R143+R154+R165</f>
        <v>156.47829089999999</v>
      </c>
      <c r="T128" s="123">
        <f>T129+T140+T143+T154+T165</f>
        <v>0</v>
      </c>
      <c r="AR128" s="118" t="s">
        <v>82</v>
      </c>
      <c r="AT128" s="124" t="s">
        <v>73</v>
      </c>
      <c r="AU128" s="124" t="s">
        <v>74</v>
      </c>
      <c r="AY128" s="118" t="s">
        <v>162</v>
      </c>
      <c r="BK128" s="125">
        <f>BK129+BK140+BK143+BK154+BK165</f>
        <v>0</v>
      </c>
    </row>
    <row r="129" spans="2:65" s="11" customFormat="1" ht="22.75" customHeight="1">
      <c r="B129" s="117"/>
      <c r="D129" s="118" t="s">
        <v>73</v>
      </c>
      <c r="E129" s="126" t="s">
        <v>82</v>
      </c>
      <c r="F129" s="126" t="s">
        <v>163</v>
      </c>
      <c r="J129" s="127">
        <f>BK129</f>
        <v>0</v>
      </c>
      <c r="L129" s="117"/>
      <c r="M129" s="121"/>
      <c r="P129" s="122">
        <f>SUM(P130:P139)</f>
        <v>10.824750000000002</v>
      </c>
      <c r="R129" s="122">
        <f>SUM(R130:R139)</f>
        <v>0</v>
      </c>
      <c r="T129" s="123">
        <f>SUM(T130:T139)</f>
        <v>0</v>
      </c>
      <c r="AR129" s="118" t="s">
        <v>82</v>
      </c>
      <c r="AT129" s="124" t="s">
        <v>73</v>
      </c>
      <c r="AU129" s="124" t="s">
        <v>82</v>
      </c>
      <c r="AY129" s="118" t="s">
        <v>162</v>
      </c>
      <c r="BK129" s="125">
        <f>SUM(BK130:BK139)</f>
        <v>0</v>
      </c>
    </row>
    <row r="130" spans="2:65" s="1" customFormat="1" ht="33" customHeight="1">
      <c r="B130" s="128"/>
      <c r="C130" s="129" t="s">
        <v>82</v>
      </c>
      <c r="D130" s="129" t="s">
        <v>164</v>
      </c>
      <c r="E130" s="130" t="s">
        <v>558</v>
      </c>
      <c r="F130" s="131" t="s">
        <v>559</v>
      </c>
      <c r="G130" s="132" t="s">
        <v>247</v>
      </c>
      <c r="H130" s="133">
        <v>7.11</v>
      </c>
      <c r="I130" s="134"/>
      <c r="J130" s="134">
        <f>ROUND(I130*H130,2)</f>
        <v>0</v>
      </c>
      <c r="K130" s="135"/>
      <c r="L130" s="28"/>
      <c r="M130" s="136" t="s">
        <v>1</v>
      </c>
      <c r="N130" s="137" t="s">
        <v>39</v>
      </c>
      <c r="O130" s="138">
        <v>1.1220000000000001</v>
      </c>
      <c r="P130" s="138">
        <f>O130*H130</f>
        <v>7.9774200000000013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168</v>
      </c>
      <c r="AT130" s="140" t="s">
        <v>164</v>
      </c>
      <c r="AU130" s="140" t="s">
        <v>84</v>
      </c>
      <c r="AY130" s="16" t="s">
        <v>162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82</v>
      </c>
      <c r="BK130" s="141">
        <f>ROUND(I130*H130,2)</f>
        <v>0</v>
      </c>
      <c r="BL130" s="16" t="s">
        <v>168</v>
      </c>
      <c r="BM130" s="140" t="s">
        <v>631</v>
      </c>
    </row>
    <row r="131" spans="2:65" s="12" customFormat="1">
      <c r="B131" s="142"/>
      <c r="D131" s="143" t="s">
        <v>170</v>
      </c>
      <c r="E131" s="144" t="s">
        <v>1</v>
      </c>
      <c r="F131" s="145" t="s">
        <v>632</v>
      </c>
      <c r="H131" s="146">
        <v>7.11</v>
      </c>
      <c r="L131" s="142"/>
      <c r="M131" s="147"/>
      <c r="T131" s="148"/>
      <c r="AT131" s="144" t="s">
        <v>170</v>
      </c>
      <c r="AU131" s="144" t="s">
        <v>84</v>
      </c>
      <c r="AV131" s="12" t="s">
        <v>84</v>
      </c>
      <c r="AW131" s="12" t="s">
        <v>30</v>
      </c>
      <c r="AX131" s="12" t="s">
        <v>74</v>
      </c>
      <c r="AY131" s="144" t="s">
        <v>162</v>
      </c>
    </row>
    <row r="132" spans="2:65" s="14" customFormat="1">
      <c r="B132" s="154"/>
      <c r="D132" s="143" t="s">
        <v>170</v>
      </c>
      <c r="E132" s="155" t="s">
        <v>1</v>
      </c>
      <c r="F132" s="156" t="s">
        <v>252</v>
      </c>
      <c r="H132" s="157">
        <v>7.11</v>
      </c>
      <c r="L132" s="154"/>
      <c r="M132" s="158"/>
      <c r="T132" s="159"/>
      <c r="AT132" s="155" t="s">
        <v>170</v>
      </c>
      <c r="AU132" s="155" t="s">
        <v>84</v>
      </c>
      <c r="AV132" s="14" t="s">
        <v>168</v>
      </c>
      <c r="AW132" s="14" t="s">
        <v>30</v>
      </c>
      <c r="AX132" s="14" t="s">
        <v>82</v>
      </c>
      <c r="AY132" s="155" t="s">
        <v>162</v>
      </c>
    </row>
    <row r="133" spans="2:65" s="1" customFormat="1" ht="37.75" customHeight="1">
      <c r="B133" s="128"/>
      <c r="C133" s="129" t="s">
        <v>84</v>
      </c>
      <c r="D133" s="129" t="s">
        <v>164</v>
      </c>
      <c r="E133" s="130" t="s">
        <v>316</v>
      </c>
      <c r="F133" s="131" t="s">
        <v>317</v>
      </c>
      <c r="G133" s="132" t="s">
        <v>247</v>
      </c>
      <c r="H133" s="133">
        <v>7.11</v>
      </c>
      <c r="I133" s="134"/>
      <c r="J133" s="134">
        <f>ROUND(I133*H133,2)</f>
        <v>0</v>
      </c>
      <c r="K133" s="135"/>
      <c r="L133" s="28"/>
      <c r="M133" s="136" t="s">
        <v>1</v>
      </c>
      <c r="N133" s="137" t="s">
        <v>39</v>
      </c>
      <c r="O133" s="138">
        <v>4.3999999999999997E-2</v>
      </c>
      <c r="P133" s="138">
        <f>O133*H133</f>
        <v>0.31284000000000001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168</v>
      </c>
      <c r="AT133" s="140" t="s">
        <v>164</v>
      </c>
      <c r="AU133" s="140" t="s">
        <v>84</v>
      </c>
      <c r="AY133" s="16" t="s">
        <v>162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82</v>
      </c>
      <c r="BK133" s="141">
        <f>ROUND(I133*H133,2)</f>
        <v>0</v>
      </c>
      <c r="BL133" s="16" t="s">
        <v>168</v>
      </c>
      <c r="BM133" s="140" t="s">
        <v>633</v>
      </c>
    </row>
    <row r="134" spans="2:65" s="12" customFormat="1">
      <c r="B134" s="142"/>
      <c r="D134" s="143" t="s">
        <v>170</v>
      </c>
      <c r="E134" s="144" t="s">
        <v>1</v>
      </c>
      <c r="F134" s="145" t="s">
        <v>634</v>
      </c>
      <c r="H134" s="146">
        <v>7.11</v>
      </c>
      <c r="L134" s="142"/>
      <c r="M134" s="147"/>
      <c r="T134" s="148"/>
      <c r="AT134" s="144" t="s">
        <v>170</v>
      </c>
      <c r="AU134" s="144" t="s">
        <v>84</v>
      </c>
      <c r="AV134" s="12" t="s">
        <v>84</v>
      </c>
      <c r="AW134" s="12" t="s">
        <v>30</v>
      </c>
      <c r="AX134" s="12" t="s">
        <v>82</v>
      </c>
      <c r="AY134" s="144" t="s">
        <v>162</v>
      </c>
    </row>
    <row r="135" spans="2:65" s="1" customFormat="1" ht="16.5" customHeight="1">
      <c r="B135" s="128"/>
      <c r="C135" s="129" t="s">
        <v>175</v>
      </c>
      <c r="D135" s="129" t="s">
        <v>164</v>
      </c>
      <c r="E135" s="130" t="s">
        <v>321</v>
      </c>
      <c r="F135" s="131" t="s">
        <v>322</v>
      </c>
      <c r="G135" s="132" t="s">
        <v>247</v>
      </c>
      <c r="H135" s="133">
        <v>7.11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8.9999999999999993E-3</v>
      </c>
      <c r="P135" s="138">
        <f>O135*H135</f>
        <v>6.3989999999999991E-2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635</v>
      </c>
    </row>
    <row r="136" spans="2:65" s="12" customFormat="1">
      <c r="B136" s="142"/>
      <c r="D136" s="143" t="s">
        <v>170</v>
      </c>
      <c r="E136" s="144" t="s">
        <v>1</v>
      </c>
      <c r="F136" s="145" t="s">
        <v>636</v>
      </c>
      <c r="H136" s="146">
        <v>7.11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82</v>
      </c>
      <c r="AY136" s="144" t="s">
        <v>162</v>
      </c>
    </row>
    <row r="137" spans="2:65" s="1" customFormat="1" ht="37.75" customHeight="1">
      <c r="B137" s="128"/>
      <c r="C137" s="129" t="s">
        <v>168</v>
      </c>
      <c r="D137" s="129" t="s">
        <v>164</v>
      </c>
      <c r="E137" s="130" t="s">
        <v>421</v>
      </c>
      <c r="F137" s="131" t="s">
        <v>422</v>
      </c>
      <c r="G137" s="132" t="s">
        <v>167</v>
      </c>
      <c r="H137" s="133">
        <v>98.82</v>
      </c>
      <c r="I137" s="134"/>
      <c r="J137" s="134">
        <f>ROUND(I137*H137,2)</f>
        <v>0</v>
      </c>
      <c r="K137" s="135"/>
      <c r="L137" s="28"/>
      <c r="M137" s="136" t="s">
        <v>1</v>
      </c>
      <c r="N137" s="137" t="s">
        <v>39</v>
      </c>
      <c r="O137" s="138">
        <v>2.5000000000000001E-2</v>
      </c>
      <c r="P137" s="138">
        <f>O137*H137</f>
        <v>2.4704999999999999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168</v>
      </c>
      <c r="AT137" s="140" t="s">
        <v>164</v>
      </c>
      <c r="AU137" s="140" t="s">
        <v>84</v>
      </c>
      <c r="AY137" s="16" t="s">
        <v>162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82</v>
      </c>
      <c r="BK137" s="141">
        <f>ROUND(I137*H137,2)</f>
        <v>0</v>
      </c>
      <c r="BL137" s="16" t="s">
        <v>168</v>
      </c>
      <c r="BM137" s="140" t="s">
        <v>637</v>
      </c>
    </row>
    <row r="138" spans="2:65" s="12" customFormat="1">
      <c r="B138" s="142"/>
      <c r="D138" s="143" t="s">
        <v>170</v>
      </c>
      <c r="E138" s="144" t="s">
        <v>1</v>
      </c>
      <c r="F138" s="145" t="s">
        <v>638</v>
      </c>
      <c r="H138" s="146">
        <v>98.82</v>
      </c>
      <c r="L138" s="142"/>
      <c r="M138" s="147"/>
      <c r="T138" s="148"/>
      <c r="AT138" s="144" t="s">
        <v>170</v>
      </c>
      <c r="AU138" s="144" t="s">
        <v>84</v>
      </c>
      <c r="AV138" s="12" t="s">
        <v>84</v>
      </c>
      <c r="AW138" s="12" t="s">
        <v>30</v>
      </c>
      <c r="AX138" s="12" t="s">
        <v>74</v>
      </c>
      <c r="AY138" s="144" t="s">
        <v>162</v>
      </c>
    </row>
    <row r="139" spans="2:65" s="14" customFormat="1">
      <c r="B139" s="154"/>
      <c r="D139" s="143" t="s">
        <v>170</v>
      </c>
      <c r="E139" s="155" t="s">
        <v>1</v>
      </c>
      <c r="F139" s="156" t="s">
        <v>252</v>
      </c>
      <c r="H139" s="157">
        <v>98.82</v>
      </c>
      <c r="L139" s="154"/>
      <c r="M139" s="158"/>
      <c r="T139" s="159"/>
      <c r="AT139" s="155" t="s">
        <v>170</v>
      </c>
      <c r="AU139" s="155" t="s">
        <v>84</v>
      </c>
      <c r="AV139" s="14" t="s">
        <v>168</v>
      </c>
      <c r="AW139" s="14" t="s">
        <v>30</v>
      </c>
      <c r="AX139" s="14" t="s">
        <v>82</v>
      </c>
      <c r="AY139" s="155" t="s">
        <v>162</v>
      </c>
    </row>
    <row r="140" spans="2:65" s="11" customFormat="1" ht="22.75" customHeight="1">
      <c r="B140" s="117"/>
      <c r="D140" s="118" t="s">
        <v>73</v>
      </c>
      <c r="E140" s="126" t="s">
        <v>84</v>
      </c>
      <c r="F140" s="126" t="s">
        <v>426</v>
      </c>
      <c r="J140" s="127">
        <f>BK140</f>
        <v>0</v>
      </c>
      <c r="L140" s="117"/>
      <c r="M140" s="121"/>
      <c r="P140" s="122">
        <f>SUM(P141:P142)</f>
        <v>29.201309999999999</v>
      </c>
      <c r="R140" s="122">
        <f>SUM(R141:R142)</f>
        <v>58.699080000000002</v>
      </c>
      <c r="T140" s="123">
        <f>SUM(T141:T142)</f>
        <v>0</v>
      </c>
      <c r="AR140" s="118" t="s">
        <v>82</v>
      </c>
      <c r="AT140" s="124" t="s">
        <v>73</v>
      </c>
      <c r="AU140" s="124" t="s">
        <v>82</v>
      </c>
      <c r="AY140" s="118" t="s">
        <v>162</v>
      </c>
      <c r="BK140" s="125">
        <f>SUM(BK141:BK142)</f>
        <v>0</v>
      </c>
    </row>
    <row r="141" spans="2:65" s="1" customFormat="1" ht="37.75" customHeight="1">
      <c r="B141" s="128"/>
      <c r="C141" s="129" t="s">
        <v>183</v>
      </c>
      <c r="D141" s="129" t="s">
        <v>164</v>
      </c>
      <c r="E141" s="130" t="s">
        <v>639</v>
      </c>
      <c r="F141" s="131" t="s">
        <v>640</v>
      </c>
      <c r="G141" s="132" t="s">
        <v>247</v>
      </c>
      <c r="H141" s="133">
        <v>29.646000000000001</v>
      </c>
      <c r="I141" s="134"/>
      <c r="J141" s="134">
        <f>ROUND(I141*H141,2)</f>
        <v>0</v>
      </c>
      <c r="K141" s="135"/>
      <c r="L141" s="28"/>
      <c r="M141" s="136" t="s">
        <v>1</v>
      </c>
      <c r="N141" s="137" t="s">
        <v>39</v>
      </c>
      <c r="O141" s="138">
        <v>0.98499999999999999</v>
      </c>
      <c r="P141" s="138">
        <f>O141*H141</f>
        <v>29.201309999999999</v>
      </c>
      <c r="Q141" s="138">
        <v>1.98</v>
      </c>
      <c r="R141" s="138">
        <f>Q141*H141</f>
        <v>58.699080000000002</v>
      </c>
      <c r="S141" s="138">
        <v>0</v>
      </c>
      <c r="T141" s="139">
        <f>S141*H141</f>
        <v>0</v>
      </c>
      <c r="AR141" s="140" t="s">
        <v>168</v>
      </c>
      <c r="AT141" s="140" t="s">
        <v>164</v>
      </c>
      <c r="AU141" s="140" t="s">
        <v>84</v>
      </c>
      <c r="AY141" s="16" t="s">
        <v>162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82</v>
      </c>
      <c r="BK141" s="141">
        <f>ROUND(I141*H141,2)</f>
        <v>0</v>
      </c>
      <c r="BL141" s="16" t="s">
        <v>168</v>
      </c>
      <c r="BM141" s="140" t="s">
        <v>641</v>
      </c>
    </row>
    <row r="142" spans="2:65" s="12" customFormat="1">
      <c r="B142" s="142"/>
      <c r="D142" s="143" t="s">
        <v>170</v>
      </c>
      <c r="E142" s="144" t="s">
        <v>1</v>
      </c>
      <c r="F142" s="145" t="s">
        <v>642</v>
      </c>
      <c r="H142" s="146">
        <v>29.646000000000001</v>
      </c>
      <c r="L142" s="142"/>
      <c r="M142" s="147"/>
      <c r="T142" s="148"/>
      <c r="AT142" s="144" t="s">
        <v>170</v>
      </c>
      <c r="AU142" s="144" t="s">
        <v>84</v>
      </c>
      <c r="AV142" s="12" t="s">
        <v>84</v>
      </c>
      <c r="AW142" s="12" t="s">
        <v>30</v>
      </c>
      <c r="AX142" s="12" t="s">
        <v>82</v>
      </c>
      <c r="AY142" s="144" t="s">
        <v>162</v>
      </c>
    </row>
    <row r="143" spans="2:65" s="11" customFormat="1" ht="22.75" customHeight="1">
      <c r="B143" s="117"/>
      <c r="D143" s="118" t="s">
        <v>73</v>
      </c>
      <c r="E143" s="126" t="s">
        <v>183</v>
      </c>
      <c r="F143" s="126" t="s">
        <v>448</v>
      </c>
      <c r="J143" s="127">
        <f>BK143</f>
        <v>0</v>
      </c>
      <c r="L143" s="117"/>
      <c r="M143" s="121"/>
      <c r="P143" s="122">
        <f>SUM(P144:P153)</f>
        <v>25.478570000000001</v>
      </c>
      <c r="R143" s="122">
        <f>SUM(R144:R153)</f>
        <v>71.846623499999993</v>
      </c>
      <c r="T143" s="123">
        <f>SUM(T144:T153)</f>
        <v>0</v>
      </c>
      <c r="AR143" s="118" t="s">
        <v>82</v>
      </c>
      <c r="AT143" s="124" t="s">
        <v>73</v>
      </c>
      <c r="AU143" s="124" t="s">
        <v>82</v>
      </c>
      <c r="AY143" s="118" t="s">
        <v>162</v>
      </c>
      <c r="BK143" s="125">
        <f>SUM(BK144:BK153)</f>
        <v>0</v>
      </c>
    </row>
    <row r="144" spans="2:65" s="1" customFormat="1" ht="24.15" customHeight="1">
      <c r="B144" s="128"/>
      <c r="C144" s="129" t="s">
        <v>187</v>
      </c>
      <c r="D144" s="129" t="s">
        <v>164</v>
      </c>
      <c r="E144" s="130" t="s">
        <v>643</v>
      </c>
      <c r="F144" s="131" t="s">
        <v>644</v>
      </c>
      <c r="G144" s="132" t="s">
        <v>167</v>
      </c>
      <c r="H144" s="133">
        <v>43.51</v>
      </c>
      <c r="I144" s="134"/>
      <c r="J144" s="134">
        <f>ROUND(I144*H144,2)</f>
        <v>0</v>
      </c>
      <c r="K144" s="135"/>
      <c r="L144" s="28"/>
      <c r="M144" s="136" t="s">
        <v>1</v>
      </c>
      <c r="N144" s="137" t="s">
        <v>39</v>
      </c>
      <c r="O144" s="138">
        <v>9.5000000000000001E-2</v>
      </c>
      <c r="P144" s="138">
        <f>O144*H144</f>
        <v>4.1334499999999998</v>
      </c>
      <c r="Q144" s="138">
        <v>0.27267000000000002</v>
      </c>
      <c r="R144" s="138">
        <f>Q144*H144</f>
        <v>11.863871700000001</v>
      </c>
      <c r="S144" s="138">
        <v>0</v>
      </c>
      <c r="T144" s="139">
        <f>S144*H144</f>
        <v>0</v>
      </c>
      <c r="AR144" s="140" t="s">
        <v>168</v>
      </c>
      <c r="AT144" s="140" t="s">
        <v>164</v>
      </c>
      <c r="AU144" s="140" t="s">
        <v>84</v>
      </c>
      <c r="AY144" s="16" t="s">
        <v>162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82</v>
      </c>
      <c r="BK144" s="141">
        <f>ROUND(I144*H144,2)</f>
        <v>0</v>
      </c>
      <c r="BL144" s="16" t="s">
        <v>168</v>
      </c>
      <c r="BM144" s="140" t="s">
        <v>645</v>
      </c>
    </row>
    <row r="145" spans="2:65" s="12" customFormat="1">
      <c r="B145" s="142"/>
      <c r="D145" s="143" t="s">
        <v>170</v>
      </c>
      <c r="E145" s="144" t="s">
        <v>1</v>
      </c>
      <c r="F145" s="145" t="s">
        <v>646</v>
      </c>
      <c r="H145" s="146">
        <v>43.51</v>
      </c>
      <c r="L145" s="142"/>
      <c r="M145" s="147"/>
      <c r="T145" s="148"/>
      <c r="AT145" s="144" t="s">
        <v>170</v>
      </c>
      <c r="AU145" s="144" t="s">
        <v>84</v>
      </c>
      <c r="AV145" s="12" t="s">
        <v>84</v>
      </c>
      <c r="AW145" s="12" t="s">
        <v>30</v>
      </c>
      <c r="AX145" s="12" t="s">
        <v>82</v>
      </c>
      <c r="AY145" s="144" t="s">
        <v>162</v>
      </c>
    </row>
    <row r="146" spans="2:65" s="1" customFormat="1" ht="24.15" customHeight="1">
      <c r="B146" s="128"/>
      <c r="C146" s="129" t="s">
        <v>191</v>
      </c>
      <c r="D146" s="129" t="s">
        <v>164</v>
      </c>
      <c r="E146" s="130" t="s">
        <v>647</v>
      </c>
      <c r="F146" s="131" t="s">
        <v>648</v>
      </c>
      <c r="G146" s="132" t="s">
        <v>167</v>
      </c>
      <c r="H146" s="133">
        <v>98.82</v>
      </c>
      <c r="I146" s="134"/>
      <c r="J146" s="134">
        <f>ROUND(I146*H146,2)</f>
        <v>0</v>
      </c>
      <c r="K146" s="135"/>
      <c r="L146" s="28"/>
      <c r="M146" s="136" t="s">
        <v>1</v>
      </c>
      <c r="N146" s="137" t="s">
        <v>39</v>
      </c>
      <c r="O146" s="138">
        <v>9.4E-2</v>
      </c>
      <c r="P146" s="138">
        <f>O146*H146</f>
        <v>9.2890800000000002</v>
      </c>
      <c r="Q146" s="138">
        <v>0.34499999999999997</v>
      </c>
      <c r="R146" s="138">
        <f>Q146*H146</f>
        <v>34.092899999999993</v>
      </c>
      <c r="S146" s="138">
        <v>0</v>
      </c>
      <c r="T146" s="139">
        <f>S146*H146</f>
        <v>0</v>
      </c>
      <c r="AR146" s="140" t="s">
        <v>168</v>
      </c>
      <c r="AT146" s="140" t="s">
        <v>164</v>
      </c>
      <c r="AU146" s="140" t="s">
        <v>84</v>
      </c>
      <c r="AY146" s="16" t="s">
        <v>162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82</v>
      </c>
      <c r="BK146" s="141">
        <f>ROUND(I146*H146,2)</f>
        <v>0</v>
      </c>
      <c r="BL146" s="16" t="s">
        <v>168</v>
      </c>
      <c r="BM146" s="140" t="s">
        <v>649</v>
      </c>
    </row>
    <row r="147" spans="2:65" s="1" customFormat="1" ht="33" customHeight="1">
      <c r="B147" s="128"/>
      <c r="C147" s="129" t="s">
        <v>195</v>
      </c>
      <c r="D147" s="129" t="s">
        <v>164</v>
      </c>
      <c r="E147" s="130" t="s">
        <v>650</v>
      </c>
      <c r="F147" s="131" t="s">
        <v>651</v>
      </c>
      <c r="G147" s="132" t="s">
        <v>167</v>
      </c>
      <c r="H147" s="133">
        <v>98.82</v>
      </c>
      <c r="I147" s="134"/>
      <c r="J147" s="134">
        <f>ROUND(I147*H147,2)</f>
        <v>0</v>
      </c>
      <c r="K147" s="135"/>
      <c r="L147" s="28"/>
      <c r="M147" s="136" t="s">
        <v>1</v>
      </c>
      <c r="N147" s="137" t="s">
        <v>39</v>
      </c>
      <c r="O147" s="138">
        <v>5.6000000000000001E-2</v>
      </c>
      <c r="P147" s="138">
        <f>O147*H147</f>
        <v>5.5339200000000002</v>
      </c>
      <c r="Q147" s="138">
        <v>0.15826000000000001</v>
      </c>
      <c r="R147" s="138">
        <f>Q147*H147</f>
        <v>15.639253200000001</v>
      </c>
      <c r="S147" s="138">
        <v>0</v>
      </c>
      <c r="T147" s="139">
        <f>S147*H147</f>
        <v>0</v>
      </c>
      <c r="AR147" s="140" t="s">
        <v>168</v>
      </c>
      <c r="AT147" s="140" t="s">
        <v>164</v>
      </c>
      <c r="AU147" s="140" t="s">
        <v>84</v>
      </c>
      <c r="AY147" s="16" t="s">
        <v>162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82</v>
      </c>
      <c r="BK147" s="141">
        <f>ROUND(I147*H147,2)</f>
        <v>0</v>
      </c>
      <c r="BL147" s="16" t="s">
        <v>168</v>
      </c>
      <c r="BM147" s="140" t="s">
        <v>652</v>
      </c>
    </row>
    <row r="148" spans="2:65" s="1" customFormat="1" ht="33" customHeight="1">
      <c r="B148" s="128"/>
      <c r="C148" s="129" t="s">
        <v>199</v>
      </c>
      <c r="D148" s="129" t="s">
        <v>164</v>
      </c>
      <c r="E148" s="130" t="s">
        <v>653</v>
      </c>
      <c r="F148" s="131" t="s">
        <v>654</v>
      </c>
      <c r="G148" s="132" t="s">
        <v>167</v>
      </c>
      <c r="H148" s="133">
        <v>98.82</v>
      </c>
      <c r="I148" s="134"/>
      <c r="J148" s="134">
        <f>ROUND(I148*H148,2)</f>
        <v>0</v>
      </c>
      <c r="K148" s="135"/>
      <c r="L148" s="28"/>
      <c r="M148" s="136" t="s">
        <v>1</v>
      </c>
      <c r="N148" s="137" t="s">
        <v>39</v>
      </c>
      <c r="O148" s="138">
        <v>6.6000000000000003E-2</v>
      </c>
      <c r="P148" s="138">
        <f>O148*H148</f>
        <v>6.5221200000000001</v>
      </c>
      <c r="Q148" s="138">
        <v>0.10373</v>
      </c>
      <c r="R148" s="138">
        <f>Q148*H148</f>
        <v>10.2505986</v>
      </c>
      <c r="S148" s="138">
        <v>0</v>
      </c>
      <c r="T148" s="139">
        <f>S148*H148</f>
        <v>0</v>
      </c>
      <c r="AR148" s="140" t="s">
        <v>168</v>
      </c>
      <c r="AT148" s="140" t="s">
        <v>164</v>
      </c>
      <c r="AU148" s="140" t="s">
        <v>84</v>
      </c>
      <c r="AY148" s="16" t="s">
        <v>162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82</v>
      </c>
      <c r="BK148" s="141">
        <f>ROUND(I148*H148,2)</f>
        <v>0</v>
      </c>
      <c r="BL148" s="16" t="s">
        <v>168</v>
      </c>
      <c r="BM148" s="140" t="s">
        <v>655</v>
      </c>
    </row>
    <row r="149" spans="2:65" s="12" customFormat="1">
      <c r="B149" s="142"/>
      <c r="D149" s="143" t="s">
        <v>170</v>
      </c>
      <c r="E149" s="144" t="s">
        <v>1</v>
      </c>
      <c r="F149" s="145" t="s">
        <v>638</v>
      </c>
      <c r="H149" s="146">
        <v>98.82</v>
      </c>
      <c r="L149" s="142"/>
      <c r="M149" s="147"/>
      <c r="T149" s="148"/>
      <c r="AT149" s="144" t="s">
        <v>170</v>
      </c>
      <c r="AU149" s="144" t="s">
        <v>84</v>
      </c>
      <c r="AV149" s="12" t="s">
        <v>84</v>
      </c>
      <c r="AW149" s="12" t="s">
        <v>30</v>
      </c>
      <c r="AX149" s="12" t="s">
        <v>74</v>
      </c>
      <c r="AY149" s="144" t="s">
        <v>162</v>
      </c>
    </row>
    <row r="150" spans="2:65" s="14" customFormat="1">
      <c r="B150" s="154"/>
      <c r="D150" s="143" t="s">
        <v>170</v>
      </c>
      <c r="E150" s="155" t="s">
        <v>1</v>
      </c>
      <c r="F150" s="156" t="s">
        <v>252</v>
      </c>
      <c r="H150" s="157">
        <v>98.82</v>
      </c>
      <c r="L150" s="154"/>
      <c r="M150" s="158"/>
      <c r="T150" s="159"/>
      <c r="AT150" s="155" t="s">
        <v>170</v>
      </c>
      <c r="AU150" s="155" t="s">
        <v>84</v>
      </c>
      <c r="AV150" s="14" t="s">
        <v>168</v>
      </c>
      <c r="AW150" s="14" t="s">
        <v>30</v>
      </c>
      <c r="AX150" s="14" t="s">
        <v>82</v>
      </c>
      <c r="AY150" s="155" t="s">
        <v>162</v>
      </c>
    </row>
    <row r="151" spans="2:65" s="1" customFormat="1" ht="24.15" customHeight="1">
      <c r="B151" s="128"/>
      <c r="C151" s="129" t="s">
        <v>203</v>
      </c>
      <c r="D151" s="129" t="s">
        <v>164</v>
      </c>
      <c r="E151" s="130" t="s">
        <v>600</v>
      </c>
      <c r="F151" s="131" t="s">
        <v>601</v>
      </c>
      <c r="G151" s="132" t="s">
        <v>385</v>
      </c>
      <c r="H151" s="133">
        <v>1</v>
      </c>
      <c r="I151" s="134"/>
      <c r="J151" s="134">
        <f>ROUND(I151*H151,2)</f>
        <v>0</v>
      </c>
      <c r="K151" s="135"/>
      <c r="L151" s="28"/>
      <c r="M151" s="136" t="s">
        <v>1</v>
      </c>
      <c r="N151" s="137" t="s">
        <v>39</v>
      </c>
      <c r="O151" s="138">
        <v>0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168</v>
      </c>
      <c r="AT151" s="140" t="s">
        <v>164</v>
      </c>
      <c r="AU151" s="140" t="s">
        <v>84</v>
      </c>
      <c r="AY151" s="16" t="s">
        <v>162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82</v>
      </c>
      <c r="BK151" s="141">
        <f>ROUND(I151*H151,2)</f>
        <v>0</v>
      </c>
      <c r="BL151" s="16" t="s">
        <v>168</v>
      </c>
      <c r="BM151" s="140" t="s">
        <v>656</v>
      </c>
    </row>
    <row r="152" spans="2:65" s="1" customFormat="1" ht="24.15" customHeight="1">
      <c r="B152" s="128"/>
      <c r="C152" s="129" t="s">
        <v>207</v>
      </c>
      <c r="D152" s="129" t="s">
        <v>164</v>
      </c>
      <c r="E152" s="130" t="s">
        <v>603</v>
      </c>
      <c r="F152" s="131" t="s">
        <v>604</v>
      </c>
      <c r="G152" s="132" t="s">
        <v>385</v>
      </c>
      <c r="H152" s="133">
        <v>1</v>
      </c>
      <c r="I152" s="134"/>
      <c r="J152" s="134">
        <f>ROUND(I152*H152,2)</f>
        <v>0</v>
      </c>
      <c r="K152" s="135"/>
      <c r="L152" s="28"/>
      <c r="M152" s="136" t="s">
        <v>1</v>
      </c>
      <c r="N152" s="137" t="s">
        <v>39</v>
      </c>
      <c r="O152" s="138">
        <v>0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168</v>
      </c>
      <c r="AT152" s="140" t="s">
        <v>164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657</v>
      </c>
    </row>
    <row r="153" spans="2:65" s="1" customFormat="1" ht="24.15" customHeight="1">
      <c r="B153" s="128"/>
      <c r="C153" s="129" t="s">
        <v>8</v>
      </c>
      <c r="D153" s="129" t="s">
        <v>164</v>
      </c>
      <c r="E153" s="130" t="s">
        <v>606</v>
      </c>
      <c r="F153" s="131" t="s">
        <v>607</v>
      </c>
      <c r="G153" s="132" t="s">
        <v>385</v>
      </c>
      <c r="H153" s="133">
        <v>1</v>
      </c>
      <c r="I153" s="134"/>
      <c r="J153" s="134">
        <f>ROUND(I153*H153,2)</f>
        <v>0</v>
      </c>
      <c r="K153" s="135"/>
      <c r="L153" s="28"/>
      <c r="M153" s="136" t="s">
        <v>1</v>
      </c>
      <c r="N153" s="137" t="s">
        <v>39</v>
      </c>
      <c r="O153" s="138">
        <v>0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168</v>
      </c>
      <c r="AT153" s="140" t="s">
        <v>164</v>
      </c>
      <c r="AU153" s="140" t="s">
        <v>84</v>
      </c>
      <c r="AY153" s="16" t="s">
        <v>162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82</v>
      </c>
      <c r="BK153" s="141">
        <f>ROUND(I153*H153,2)</f>
        <v>0</v>
      </c>
      <c r="BL153" s="16" t="s">
        <v>168</v>
      </c>
      <c r="BM153" s="140" t="s">
        <v>658</v>
      </c>
    </row>
    <row r="154" spans="2:65" s="11" customFormat="1" ht="22.75" customHeight="1">
      <c r="B154" s="117"/>
      <c r="D154" s="118" t="s">
        <v>73</v>
      </c>
      <c r="E154" s="126" t="s">
        <v>199</v>
      </c>
      <c r="F154" s="126" t="s">
        <v>324</v>
      </c>
      <c r="J154" s="127">
        <f>BK154</f>
        <v>0</v>
      </c>
      <c r="L154" s="117"/>
      <c r="M154" s="121"/>
      <c r="P154" s="122">
        <f>SUM(P155:P164)</f>
        <v>35.0486</v>
      </c>
      <c r="R154" s="122">
        <f>SUM(R155:R164)</f>
        <v>25.932587399999999</v>
      </c>
      <c r="T154" s="123">
        <f>SUM(T155:T164)</f>
        <v>0</v>
      </c>
      <c r="AR154" s="118" t="s">
        <v>82</v>
      </c>
      <c r="AT154" s="124" t="s">
        <v>73</v>
      </c>
      <c r="AU154" s="124" t="s">
        <v>82</v>
      </c>
      <c r="AY154" s="118" t="s">
        <v>162</v>
      </c>
      <c r="BK154" s="125">
        <f>SUM(BK155:BK164)</f>
        <v>0</v>
      </c>
    </row>
    <row r="155" spans="2:65" s="1" customFormat="1" ht="24.15" customHeight="1">
      <c r="B155" s="128"/>
      <c r="C155" s="129" t="s">
        <v>214</v>
      </c>
      <c r="D155" s="129" t="s">
        <v>164</v>
      </c>
      <c r="E155" s="130" t="s">
        <v>499</v>
      </c>
      <c r="F155" s="131" t="s">
        <v>500</v>
      </c>
      <c r="G155" s="132" t="s">
        <v>236</v>
      </c>
      <c r="H155" s="133">
        <v>79</v>
      </c>
      <c r="I155" s="134"/>
      <c r="J155" s="134">
        <f>ROUND(I155*H155,2)</f>
        <v>0</v>
      </c>
      <c r="K155" s="135"/>
      <c r="L155" s="28"/>
      <c r="M155" s="136" t="s">
        <v>1</v>
      </c>
      <c r="N155" s="137" t="s">
        <v>39</v>
      </c>
      <c r="O155" s="138">
        <v>0.14000000000000001</v>
      </c>
      <c r="P155" s="138">
        <f>O155*H155</f>
        <v>11.06</v>
      </c>
      <c r="Q155" s="138">
        <v>0.10095</v>
      </c>
      <c r="R155" s="138">
        <f>Q155*H155</f>
        <v>7.9750499999999995</v>
      </c>
      <c r="S155" s="138">
        <v>0</v>
      </c>
      <c r="T155" s="139">
        <f>S155*H155</f>
        <v>0</v>
      </c>
      <c r="AR155" s="140" t="s">
        <v>168</v>
      </c>
      <c r="AT155" s="140" t="s">
        <v>164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168</v>
      </c>
      <c r="BM155" s="140" t="s">
        <v>659</v>
      </c>
    </row>
    <row r="156" spans="2:65" s="12" customFormat="1">
      <c r="B156" s="142"/>
      <c r="D156" s="143" t="s">
        <v>170</v>
      </c>
      <c r="E156" s="144" t="s">
        <v>1</v>
      </c>
      <c r="F156" s="145" t="s">
        <v>660</v>
      </c>
      <c r="H156" s="146">
        <v>79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30</v>
      </c>
      <c r="AX156" s="12" t="s">
        <v>82</v>
      </c>
      <c r="AY156" s="144" t="s">
        <v>162</v>
      </c>
    </row>
    <row r="157" spans="2:65" s="1" customFormat="1" ht="16.5" customHeight="1">
      <c r="B157" s="128"/>
      <c r="C157" s="164" t="s">
        <v>218</v>
      </c>
      <c r="D157" s="164" t="s">
        <v>436</v>
      </c>
      <c r="E157" s="165" t="s">
        <v>503</v>
      </c>
      <c r="F157" s="166" t="s">
        <v>504</v>
      </c>
      <c r="G157" s="167" t="s">
        <v>236</v>
      </c>
      <c r="H157" s="168">
        <v>79.790000000000006</v>
      </c>
      <c r="I157" s="169"/>
      <c r="J157" s="169">
        <f>ROUND(I157*H157,2)</f>
        <v>0</v>
      </c>
      <c r="K157" s="170"/>
      <c r="L157" s="171"/>
      <c r="M157" s="172" t="s">
        <v>1</v>
      </c>
      <c r="N157" s="173" t="s">
        <v>39</v>
      </c>
      <c r="O157" s="138">
        <v>0</v>
      </c>
      <c r="P157" s="138">
        <f>O157*H157</f>
        <v>0</v>
      </c>
      <c r="Q157" s="138">
        <v>2.4E-2</v>
      </c>
      <c r="R157" s="138">
        <f>Q157*H157</f>
        <v>1.9149600000000002</v>
      </c>
      <c r="S157" s="138">
        <v>0</v>
      </c>
      <c r="T157" s="139">
        <f>S157*H157</f>
        <v>0</v>
      </c>
      <c r="AR157" s="140" t="s">
        <v>195</v>
      </c>
      <c r="AT157" s="140" t="s">
        <v>436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168</v>
      </c>
      <c r="BM157" s="140" t="s">
        <v>661</v>
      </c>
    </row>
    <row r="158" spans="2:65" s="12" customFormat="1">
      <c r="B158" s="142"/>
      <c r="D158" s="143" t="s">
        <v>170</v>
      </c>
      <c r="E158" s="144" t="s">
        <v>1</v>
      </c>
      <c r="F158" s="145" t="s">
        <v>660</v>
      </c>
      <c r="H158" s="146">
        <v>79</v>
      </c>
      <c r="L158" s="142"/>
      <c r="M158" s="147"/>
      <c r="T158" s="148"/>
      <c r="AT158" s="144" t="s">
        <v>170</v>
      </c>
      <c r="AU158" s="144" t="s">
        <v>84</v>
      </c>
      <c r="AV158" s="12" t="s">
        <v>84</v>
      </c>
      <c r="AW158" s="12" t="s">
        <v>30</v>
      </c>
      <c r="AX158" s="12" t="s">
        <v>82</v>
      </c>
      <c r="AY158" s="144" t="s">
        <v>162</v>
      </c>
    </row>
    <row r="159" spans="2:65" s="12" customFormat="1">
      <c r="B159" s="142"/>
      <c r="D159" s="143" t="s">
        <v>170</v>
      </c>
      <c r="F159" s="145" t="s">
        <v>662</v>
      </c>
      <c r="H159" s="146">
        <v>79.790000000000006</v>
      </c>
      <c r="L159" s="142"/>
      <c r="M159" s="147"/>
      <c r="T159" s="148"/>
      <c r="AT159" s="144" t="s">
        <v>170</v>
      </c>
      <c r="AU159" s="144" t="s">
        <v>84</v>
      </c>
      <c r="AV159" s="12" t="s">
        <v>84</v>
      </c>
      <c r="AW159" s="12" t="s">
        <v>3</v>
      </c>
      <c r="AX159" s="12" t="s">
        <v>82</v>
      </c>
      <c r="AY159" s="144" t="s">
        <v>162</v>
      </c>
    </row>
    <row r="160" spans="2:65" s="1" customFormat="1" ht="16.5" customHeight="1">
      <c r="B160" s="128"/>
      <c r="C160" s="129" t="s">
        <v>223</v>
      </c>
      <c r="D160" s="129" t="s">
        <v>164</v>
      </c>
      <c r="E160" s="130" t="s">
        <v>507</v>
      </c>
      <c r="F160" s="131" t="s">
        <v>508</v>
      </c>
      <c r="G160" s="132" t="s">
        <v>247</v>
      </c>
      <c r="H160" s="133">
        <v>7.11</v>
      </c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1.4419999999999999</v>
      </c>
      <c r="P160" s="138">
        <f>O160*H160</f>
        <v>10.25262</v>
      </c>
      <c r="Q160" s="138">
        <v>2.2563399999999998</v>
      </c>
      <c r="R160" s="138">
        <f>Q160*H160</f>
        <v>16.042577399999999</v>
      </c>
      <c r="S160" s="138">
        <v>0</v>
      </c>
      <c r="T160" s="139">
        <f>S160*H160</f>
        <v>0</v>
      </c>
      <c r="AR160" s="140" t="s">
        <v>168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168</v>
      </c>
      <c r="BM160" s="140" t="s">
        <v>663</v>
      </c>
    </row>
    <row r="161" spans="2:65" s="12" customFormat="1">
      <c r="B161" s="142"/>
      <c r="D161" s="143" t="s">
        <v>170</v>
      </c>
      <c r="E161" s="144" t="s">
        <v>1</v>
      </c>
      <c r="F161" s="145" t="s">
        <v>664</v>
      </c>
      <c r="H161" s="146">
        <v>7.11</v>
      </c>
      <c r="L161" s="142"/>
      <c r="M161" s="147"/>
      <c r="T161" s="148"/>
      <c r="AT161" s="144" t="s">
        <v>170</v>
      </c>
      <c r="AU161" s="144" t="s">
        <v>84</v>
      </c>
      <c r="AV161" s="12" t="s">
        <v>84</v>
      </c>
      <c r="AW161" s="12" t="s">
        <v>30</v>
      </c>
      <c r="AX161" s="12" t="s">
        <v>74</v>
      </c>
      <c r="AY161" s="144" t="s">
        <v>162</v>
      </c>
    </row>
    <row r="162" spans="2:65" s="14" customFormat="1">
      <c r="B162" s="154"/>
      <c r="D162" s="143" t="s">
        <v>170</v>
      </c>
      <c r="E162" s="155" t="s">
        <v>1</v>
      </c>
      <c r="F162" s="156" t="s">
        <v>252</v>
      </c>
      <c r="H162" s="157">
        <v>7.11</v>
      </c>
      <c r="L162" s="154"/>
      <c r="M162" s="158"/>
      <c r="T162" s="159"/>
      <c r="AT162" s="155" t="s">
        <v>170</v>
      </c>
      <c r="AU162" s="155" t="s">
        <v>84</v>
      </c>
      <c r="AV162" s="14" t="s">
        <v>168</v>
      </c>
      <c r="AW162" s="14" t="s">
        <v>30</v>
      </c>
      <c r="AX162" s="14" t="s">
        <v>82</v>
      </c>
      <c r="AY162" s="155" t="s">
        <v>162</v>
      </c>
    </row>
    <row r="163" spans="2:65" s="1" customFormat="1" ht="21.75" customHeight="1">
      <c r="B163" s="128"/>
      <c r="C163" s="129" t="s">
        <v>228</v>
      </c>
      <c r="D163" s="129" t="s">
        <v>164</v>
      </c>
      <c r="E163" s="130" t="s">
        <v>511</v>
      </c>
      <c r="F163" s="131" t="s">
        <v>512</v>
      </c>
      <c r="G163" s="132" t="s">
        <v>167</v>
      </c>
      <c r="H163" s="133">
        <v>98.82</v>
      </c>
      <c r="I163" s="134"/>
      <c r="J163" s="134">
        <f>ROUND(I163*H163,2)</f>
        <v>0</v>
      </c>
      <c r="K163" s="135"/>
      <c r="L163" s="28"/>
      <c r="M163" s="136" t="s">
        <v>1</v>
      </c>
      <c r="N163" s="137" t="s">
        <v>39</v>
      </c>
      <c r="O163" s="138">
        <v>0.13900000000000001</v>
      </c>
      <c r="P163" s="138">
        <f>O163*H163</f>
        <v>13.73598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168</v>
      </c>
      <c r="AT163" s="140" t="s">
        <v>164</v>
      </c>
      <c r="AU163" s="140" t="s">
        <v>84</v>
      </c>
      <c r="AY163" s="16" t="s">
        <v>162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82</v>
      </c>
      <c r="BK163" s="141">
        <f>ROUND(I163*H163,2)</f>
        <v>0</v>
      </c>
      <c r="BL163" s="16" t="s">
        <v>168</v>
      </c>
      <c r="BM163" s="140" t="s">
        <v>665</v>
      </c>
    </row>
    <row r="164" spans="2:65" s="12" customFormat="1">
      <c r="B164" s="142"/>
      <c r="D164" s="143" t="s">
        <v>170</v>
      </c>
      <c r="E164" s="144" t="s">
        <v>1</v>
      </c>
      <c r="F164" s="145" t="s">
        <v>666</v>
      </c>
      <c r="H164" s="146">
        <v>98.82</v>
      </c>
      <c r="L164" s="142"/>
      <c r="M164" s="147"/>
      <c r="T164" s="148"/>
      <c r="AT164" s="144" t="s">
        <v>170</v>
      </c>
      <c r="AU164" s="144" t="s">
        <v>84</v>
      </c>
      <c r="AV164" s="12" t="s">
        <v>84</v>
      </c>
      <c r="AW164" s="12" t="s">
        <v>30</v>
      </c>
      <c r="AX164" s="12" t="s">
        <v>82</v>
      </c>
      <c r="AY164" s="144" t="s">
        <v>162</v>
      </c>
    </row>
    <row r="165" spans="2:65" s="11" customFormat="1" ht="22.75" customHeight="1">
      <c r="B165" s="117"/>
      <c r="D165" s="118" t="s">
        <v>73</v>
      </c>
      <c r="E165" s="126" t="s">
        <v>514</v>
      </c>
      <c r="F165" s="126" t="s">
        <v>515</v>
      </c>
      <c r="J165" s="127">
        <f>BK165</f>
        <v>0</v>
      </c>
      <c r="L165" s="117"/>
      <c r="M165" s="121"/>
      <c r="P165" s="122">
        <f>P166</f>
        <v>10.327548</v>
      </c>
      <c r="R165" s="122">
        <f>R166</f>
        <v>0</v>
      </c>
      <c r="T165" s="123">
        <f>T166</f>
        <v>0</v>
      </c>
      <c r="AR165" s="118" t="s">
        <v>82</v>
      </c>
      <c r="AT165" s="124" t="s">
        <v>73</v>
      </c>
      <c r="AU165" s="124" t="s">
        <v>82</v>
      </c>
      <c r="AY165" s="118" t="s">
        <v>162</v>
      </c>
      <c r="BK165" s="125">
        <f>BK166</f>
        <v>0</v>
      </c>
    </row>
    <row r="166" spans="2:65" s="1" customFormat="1" ht="33" customHeight="1">
      <c r="B166" s="128"/>
      <c r="C166" s="129" t="s">
        <v>233</v>
      </c>
      <c r="D166" s="129" t="s">
        <v>164</v>
      </c>
      <c r="E166" s="130" t="s">
        <v>619</v>
      </c>
      <c r="F166" s="131" t="s">
        <v>620</v>
      </c>
      <c r="G166" s="132" t="s">
        <v>336</v>
      </c>
      <c r="H166" s="133">
        <v>156.47800000000001</v>
      </c>
      <c r="I166" s="134"/>
      <c r="J166" s="134">
        <f>ROUND(I166*H166,2)</f>
        <v>0</v>
      </c>
      <c r="K166" s="135"/>
      <c r="L166" s="28"/>
      <c r="M166" s="136" t="s">
        <v>1</v>
      </c>
      <c r="N166" s="137" t="s">
        <v>39</v>
      </c>
      <c r="O166" s="138">
        <v>6.6000000000000003E-2</v>
      </c>
      <c r="P166" s="138">
        <f>O166*H166</f>
        <v>10.327548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168</v>
      </c>
      <c r="AT166" s="140" t="s">
        <v>164</v>
      </c>
      <c r="AU166" s="140" t="s">
        <v>84</v>
      </c>
      <c r="AY166" s="16" t="s">
        <v>162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82</v>
      </c>
      <c r="BK166" s="141">
        <f>ROUND(I166*H166,2)</f>
        <v>0</v>
      </c>
      <c r="BL166" s="16" t="s">
        <v>168</v>
      </c>
      <c r="BM166" s="140" t="s">
        <v>667</v>
      </c>
    </row>
    <row r="167" spans="2:65" s="11" customFormat="1" ht="25.9" customHeight="1">
      <c r="B167" s="117"/>
      <c r="D167" s="118" t="s">
        <v>73</v>
      </c>
      <c r="E167" s="119" t="s">
        <v>362</v>
      </c>
      <c r="F167" s="119" t="s">
        <v>363</v>
      </c>
      <c r="J167" s="120">
        <f>BK167</f>
        <v>0</v>
      </c>
      <c r="L167" s="117"/>
      <c r="M167" s="121"/>
      <c r="P167" s="122">
        <f>P168+P170+P172+P174</f>
        <v>0</v>
      </c>
      <c r="R167" s="122">
        <f>R168+R170+R172+R174</f>
        <v>0</v>
      </c>
      <c r="T167" s="123">
        <f>T168+T170+T172+T174</f>
        <v>0</v>
      </c>
      <c r="AR167" s="118" t="s">
        <v>183</v>
      </c>
      <c r="AT167" s="124" t="s">
        <v>73</v>
      </c>
      <c r="AU167" s="124" t="s">
        <v>74</v>
      </c>
      <c r="AY167" s="118" t="s">
        <v>162</v>
      </c>
      <c r="BK167" s="125">
        <f>BK168+BK170+BK172+BK174</f>
        <v>0</v>
      </c>
    </row>
    <row r="168" spans="2:65" s="11" customFormat="1" ht="22.75" customHeight="1">
      <c r="B168" s="117"/>
      <c r="D168" s="118" t="s">
        <v>73</v>
      </c>
      <c r="E168" s="126" t="s">
        <v>364</v>
      </c>
      <c r="F168" s="126" t="s">
        <v>365</v>
      </c>
      <c r="J168" s="127">
        <f>BK168</f>
        <v>0</v>
      </c>
      <c r="L168" s="117"/>
      <c r="M168" s="121"/>
      <c r="P168" s="122">
        <f>P169</f>
        <v>0</v>
      </c>
      <c r="R168" s="122">
        <f>R169</f>
        <v>0</v>
      </c>
      <c r="T168" s="123">
        <f>T169</f>
        <v>0</v>
      </c>
      <c r="AR168" s="118" t="s">
        <v>183</v>
      </c>
      <c r="AT168" s="124" t="s">
        <v>73</v>
      </c>
      <c r="AU168" s="124" t="s">
        <v>82</v>
      </c>
      <c r="AY168" s="118" t="s">
        <v>162</v>
      </c>
      <c r="BK168" s="125">
        <f>BK169</f>
        <v>0</v>
      </c>
    </row>
    <row r="169" spans="2:65" s="1" customFormat="1" ht="21.75" customHeight="1">
      <c r="B169" s="128"/>
      <c r="C169" s="129" t="s">
        <v>239</v>
      </c>
      <c r="D169" s="129" t="s">
        <v>164</v>
      </c>
      <c r="E169" s="130" t="s">
        <v>367</v>
      </c>
      <c r="F169" s="131" t="s">
        <v>368</v>
      </c>
      <c r="G169" s="132" t="s">
        <v>369</v>
      </c>
      <c r="H169" s="133">
        <v>16</v>
      </c>
      <c r="I169" s="134"/>
      <c r="J169" s="134">
        <f>ROUND(I169*H169,2)</f>
        <v>0</v>
      </c>
      <c r="K169" s="135"/>
      <c r="L169" s="28"/>
      <c r="M169" s="136" t="s">
        <v>1</v>
      </c>
      <c r="N169" s="137" t="s">
        <v>39</v>
      </c>
      <c r="O169" s="138">
        <v>0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370</v>
      </c>
      <c r="AT169" s="140" t="s">
        <v>164</v>
      </c>
      <c r="AU169" s="140" t="s">
        <v>84</v>
      </c>
      <c r="AY169" s="16" t="s">
        <v>162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82</v>
      </c>
      <c r="BK169" s="141">
        <f>ROUND(I169*H169,2)</f>
        <v>0</v>
      </c>
      <c r="BL169" s="16" t="s">
        <v>370</v>
      </c>
      <c r="BM169" s="140" t="s">
        <v>668</v>
      </c>
    </row>
    <row r="170" spans="2:65" s="11" customFormat="1" ht="22.75" customHeight="1">
      <c r="B170" s="117"/>
      <c r="D170" s="118" t="s">
        <v>73</v>
      </c>
      <c r="E170" s="126" t="s">
        <v>372</v>
      </c>
      <c r="F170" s="126" t="s">
        <v>373</v>
      </c>
      <c r="J170" s="127">
        <f>BK170</f>
        <v>0</v>
      </c>
      <c r="L170" s="117"/>
      <c r="M170" s="121"/>
      <c r="P170" s="122">
        <f>P171</f>
        <v>0</v>
      </c>
      <c r="R170" s="122">
        <f>R171</f>
        <v>0</v>
      </c>
      <c r="T170" s="123">
        <f>T171</f>
        <v>0</v>
      </c>
      <c r="AR170" s="118" t="s">
        <v>183</v>
      </c>
      <c r="AT170" s="124" t="s">
        <v>73</v>
      </c>
      <c r="AU170" s="124" t="s">
        <v>82</v>
      </c>
      <c r="AY170" s="118" t="s">
        <v>162</v>
      </c>
      <c r="BK170" s="125">
        <f>BK171</f>
        <v>0</v>
      </c>
    </row>
    <row r="171" spans="2:65" s="1" customFormat="1" ht="16.5" customHeight="1">
      <c r="B171" s="128"/>
      <c r="C171" s="129" t="s">
        <v>244</v>
      </c>
      <c r="D171" s="129" t="s">
        <v>164</v>
      </c>
      <c r="E171" s="130" t="s">
        <v>375</v>
      </c>
      <c r="F171" s="131" t="s">
        <v>373</v>
      </c>
      <c r="G171" s="132" t="s">
        <v>376</v>
      </c>
      <c r="H171" s="133"/>
      <c r="I171" s="134"/>
      <c r="J171" s="134">
        <f>ROUND(I171*H171,2)</f>
        <v>0</v>
      </c>
      <c r="K171" s="135"/>
      <c r="L171" s="28"/>
      <c r="M171" s="136" t="s">
        <v>1</v>
      </c>
      <c r="N171" s="137" t="s">
        <v>39</v>
      </c>
      <c r="O171" s="138">
        <v>0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370</v>
      </c>
      <c r="AT171" s="140" t="s">
        <v>164</v>
      </c>
      <c r="AU171" s="140" t="s">
        <v>84</v>
      </c>
      <c r="AY171" s="16" t="s">
        <v>162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82</v>
      </c>
      <c r="BK171" s="141">
        <f>ROUND(I171*H171,2)</f>
        <v>0</v>
      </c>
      <c r="BL171" s="16" t="s">
        <v>370</v>
      </c>
      <c r="BM171" s="140" t="s">
        <v>669</v>
      </c>
    </row>
    <row r="172" spans="2:65" s="11" customFormat="1" ht="22.75" customHeight="1">
      <c r="B172" s="117"/>
      <c r="D172" s="118" t="s">
        <v>73</v>
      </c>
      <c r="E172" s="126" t="s">
        <v>391</v>
      </c>
      <c r="F172" s="126" t="s">
        <v>392</v>
      </c>
      <c r="J172" s="127">
        <f>BK172</f>
        <v>0</v>
      </c>
      <c r="L172" s="117"/>
      <c r="M172" s="121"/>
      <c r="P172" s="122">
        <f>P173</f>
        <v>0</v>
      </c>
      <c r="R172" s="122">
        <f>R173</f>
        <v>0</v>
      </c>
      <c r="T172" s="123">
        <f>T173</f>
        <v>0</v>
      </c>
      <c r="AR172" s="118" t="s">
        <v>183</v>
      </c>
      <c r="AT172" s="124" t="s">
        <v>73</v>
      </c>
      <c r="AU172" s="124" t="s">
        <v>82</v>
      </c>
      <c r="AY172" s="118" t="s">
        <v>162</v>
      </c>
      <c r="BK172" s="125">
        <f>BK173</f>
        <v>0</v>
      </c>
    </row>
    <row r="173" spans="2:65" s="1" customFormat="1" ht="16.5" customHeight="1">
      <c r="B173" s="128"/>
      <c r="C173" s="129" t="s">
        <v>253</v>
      </c>
      <c r="D173" s="129" t="s">
        <v>164</v>
      </c>
      <c r="E173" s="130" t="s">
        <v>394</v>
      </c>
      <c r="F173" s="131" t="s">
        <v>392</v>
      </c>
      <c r="G173" s="132" t="s">
        <v>376</v>
      </c>
      <c r="H173" s="133"/>
      <c r="I173" s="134"/>
      <c r="J173" s="134">
        <f>ROUND(I173*H173,2)</f>
        <v>0</v>
      </c>
      <c r="K173" s="135"/>
      <c r="L173" s="28"/>
      <c r="M173" s="136" t="s">
        <v>1</v>
      </c>
      <c r="N173" s="137" t="s">
        <v>39</v>
      </c>
      <c r="O173" s="138">
        <v>0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370</v>
      </c>
      <c r="AT173" s="140" t="s">
        <v>164</v>
      </c>
      <c r="AU173" s="140" t="s">
        <v>84</v>
      </c>
      <c r="AY173" s="16" t="s">
        <v>162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82</v>
      </c>
      <c r="BK173" s="141">
        <f>ROUND(I173*H173,2)</f>
        <v>0</v>
      </c>
      <c r="BL173" s="16" t="s">
        <v>370</v>
      </c>
      <c r="BM173" s="140" t="s">
        <v>670</v>
      </c>
    </row>
    <row r="174" spans="2:65" s="11" customFormat="1" ht="22.75" customHeight="1">
      <c r="B174" s="117"/>
      <c r="D174" s="118" t="s">
        <v>73</v>
      </c>
      <c r="E174" s="126" t="s">
        <v>396</v>
      </c>
      <c r="F174" s="126" t="s">
        <v>397</v>
      </c>
      <c r="J174" s="127">
        <f>BK174</f>
        <v>0</v>
      </c>
      <c r="L174" s="117"/>
      <c r="M174" s="121"/>
      <c r="P174" s="122">
        <f>P175</f>
        <v>0</v>
      </c>
      <c r="R174" s="122">
        <f>R175</f>
        <v>0</v>
      </c>
      <c r="T174" s="123">
        <f>T175</f>
        <v>0</v>
      </c>
      <c r="AR174" s="118" t="s">
        <v>183</v>
      </c>
      <c r="AT174" s="124" t="s">
        <v>73</v>
      </c>
      <c r="AU174" s="124" t="s">
        <v>82</v>
      </c>
      <c r="AY174" s="118" t="s">
        <v>162</v>
      </c>
      <c r="BK174" s="125">
        <f>BK175</f>
        <v>0</v>
      </c>
    </row>
    <row r="175" spans="2:65" s="1" customFormat="1" ht="16.5" customHeight="1">
      <c r="B175" s="128"/>
      <c r="C175" s="129" t="s">
        <v>7</v>
      </c>
      <c r="D175" s="129" t="s">
        <v>164</v>
      </c>
      <c r="E175" s="130" t="s">
        <v>399</v>
      </c>
      <c r="F175" s="131" t="s">
        <v>400</v>
      </c>
      <c r="G175" s="132" t="s">
        <v>376</v>
      </c>
      <c r="H175" s="133"/>
      <c r="I175" s="134"/>
      <c r="J175" s="134">
        <f>ROUND(I175*H175,2)</f>
        <v>0</v>
      </c>
      <c r="K175" s="135"/>
      <c r="L175" s="28"/>
      <c r="M175" s="160" t="s">
        <v>1</v>
      </c>
      <c r="N175" s="161" t="s">
        <v>39</v>
      </c>
      <c r="O175" s="162">
        <v>0</v>
      </c>
      <c r="P175" s="162">
        <f>O175*H175</f>
        <v>0</v>
      </c>
      <c r="Q175" s="162">
        <v>0</v>
      </c>
      <c r="R175" s="162">
        <f>Q175*H175</f>
        <v>0</v>
      </c>
      <c r="S175" s="162">
        <v>0</v>
      </c>
      <c r="T175" s="163">
        <f>S175*H175</f>
        <v>0</v>
      </c>
      <c r="AR175" s="140" t="s">
        <v>370</v>
      </c>
      <c r="AT175" s="140" t="s">
        <v>164</v>
      </c>
      <c r="AU175" s="140" t="s">
        <v>84</v>
      </c>
      <c r="AY175" s="16" t="s">
        <v>162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82</v>
      </c>
      <c r="BK175" s="141">
        <f>ROUND(I175*H175,2)</f>
        <v>0</v>
      </c>
      <c r="BL175" s="16" t="s">
        <v>370</v>
      </c>
      <c r="BM175" s="140" t="s">
        <v>671</v>
      </c>
    </row>
    <row r="176" spans="2:65" s="1" customFormat="1" ht="7" customHeight="1">
      <c r="B176" s="40"/>
      <c r="C176" s="41"/>
      <c r="D176" s="41"/>
      <c r="E176" s="41"/>
      <c r="F176" s="41"/>
      <c r="G176" s="41"/>
      <c r="H176" s="41"/>
      <c r="I176" s="41"/>
      <c r="J176" s="41"/>
      <c r="K176" s="41"/>
      <c r="L176" s="28"/>
    </row>
  </sheetData>
  <autoFilter ref="C126:K175" xr:uid="{00000000-0009-0000-0000-000004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31"/>
  <sheetViews>
    <sheetView showGridLines="0" workbookViewId="0">
      <selection activeCell="H226" sqref="H226:H230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96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672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ROUND(J132,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ROUND((SUM(BE132:BE230)),  2)</f>
        <v>0</v>
      </c>
      <c r="I33" s="88">
        <v>0.21</v>
      </c>
      <c r="J33" s="87">
        <f>ROUND(((SUM(BE132:BE230))*I33),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ROUND((SUM(BF132:BF230)),  2)</f>
        <v>0</v>
      </c>
      <c r="I34" s="88">
        <v>0.12</v>
      </c>
      <c r="J34" s="87">
        <f>ROUND(((SUM(BF132:BF230))*I34),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ROUND((SUM(BG132:BG230)),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ROUND((SUM(BH132:BH230)),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ROUND((SUM(BI132:BI230)),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SO-05a - Víceúčelové hřiště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J132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J133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J134</f>
        <v>0</v>
      </c>
      <c r="L98" s="104"/>
    </row>
    <row r="99" spans="2:12" s="9" customFormat="1" ht="19.899999999999999" customHeight="1">
      <c r="B99" s="104"/>
      <c r="D99" s="105" t="s">
        <v>403</v>
      </c>
      <c r="E99" s="106"/>
      <c r="F99" s="106"/>
      <c r="G99" s="106"/>
      <c r="H99" s="106"/>
      <c r="I99" s="106"/>
      <c r="J99" s="107">
        <f>J147</f>
        <v>0</v>
      </c>
      <c r="L99" s="104"/>
    </row>
    <row r="100" spans="2:12" s="9" customFormat="1" ht="19.899999999999999" customHeight="1">
      <c r="B100" s="104"/>
      <c r="D100" s="105" t="s">
        <v>404</v>
      </c>
      <c r="E100" s="106"/>
      <c r="F100" s="106"/>
      <c r="G100" s="106"/>
      <c r="H100" s="106"/>
      <c r="I100" s="106"/>
      <c r="J100" s="107">
        <f>J160</f>
        <v>0</v>
      </c>
      <c r="L100" s="104"/>
    </row>
    <row r="101" spans="2:12" s="9" customFormat="1" ht="19.899999999999999" customHeight="1">
      <c r="B101" s="104"/>
      <c r="D101" s="105" t="s">
        <v>405</v>
      </c>
      <c r="E101" s="106"/>
      <c r="F101" s="106"/>
      <c r="G101" s="106"/>
      <c r="H101" s="106"/>
      <c r="I101" s="106"/>
      <c r="J101" s="107">
        <f>J178</f>
        <v>0</v>
      </c>
      <c r="L101" s="104"/>
    </row>
    <row r="102" spans="2:12" s="9" customFormat="1" ht="19.899999999999999" customHeight="1">
      <c r="B102" s="104"/>
      <c r="D102" s="105" t="s">
        <v>140</v>
      </c>
      <c r="E102" s="106"/>
      <c r="F102" s="106"/>
      <c r="G102" s="106"/>
      <c r="H102" s="106"/>
      <c r="I102" s="106"/>
      <c r="J102" s="107">
        <f>J182</f>
        <v>0</v>
      </c>
      <c r="L102" s="104"/>
    </row>
    <row r="103" spans="2:12" s="9" customFormat="1" ht="19.899999999999999" customHeight="1">
      <c r="B103" s="104"/>
      <c r="D103" s="105" t="s">
        <v>406</v>
      </c>
      <c r="E103" s="106"/>
      <c r="F103" s="106"/>
      <c r="G103" s="106"/>
      <c r="H103" s="106"/>
      <c r="I103" s="106"/>
      <c r="J103" s="107">
        <f>J195</f>
        <v>0</v>
      </c>
      <c r="L103" s="104"/>
    </row>
    <row r="104" spans="2:12" s="8" customFormat="1" ht="25" customHeight="1">
      <c r="B104" s="100"/>
      <c r="D104" s="101" t="s">
        <v>407</v>
      </c>
      <c r="E104" s="102"/>
      <c r="F104" s="102"/>
      <c r="G104" s="102"/>
      <c r="H104" s="102"/>
      <c r="I104" s="102"/>
      <c r="J104" s="103">
        <f>J197</f>
        <v>0</v>
      </c>
      <c r="L104" s="100"/>
    </row>
    <row r="105" spans="2:12" s="9" customFormat="1" ht="19.899999999999999" customHeight="1">
      <c r="B105" s="104"/>
      <c r="D105" s="105" t="s">
        <v>408</v>
      </c>
      <c r="E105" s="106"/>
      <c r="F105" s="106"/>
      <c r="G105" s="106"/>
      <c r="H105" s="106"/>
      <c r="I105" s="106"/>
      <c r="J105" s="107">
        <f>J198</f>
        <v>0</v>
      </c>
      <c r="L105" s="104"/>
    </row>
    <row r="106" spans="2:12" s="9" customFormat="1" ht="19.899999999999999" customHeight="1">
      <c r="B106" s="104"/>
      <c r="D106" s="105" t="s">
        <v>673</v>
      </c>
      <c r="E106" s="106"/>
      <c r="F106" s="106"/>
      <c r="G106" s="106"/>
      <c r="H106" s="106"/>
      <c r="I106" s="106"/>
      <c r="J106" s="107">
        <f>J214</f>
        <v>0</v>
      </c>
      <c r="L106" s="104"/>
    </row>
    <row r="107" spans="2:12" s="9" customFormat="1" ht="19.899999999999999" customHeight="1">
      <c r="B107" s="104"/>
      <c r="D107" s="105" t="s">
        <v>410</v>
      </c>
      <c r="E107" s="106"/>
      <c r="F107" s="106"/>
      <c r="G107" s="106"/>
      <c r="H107" s="106"/>
      <c r="I107" s="106"/>
      <c r="J107" s="107">
        <f>J218</f>
        <v>0</v>
      </c>
      <c r="L107" s="104"/>
    </row>
    <row r="108" spans="2:12" s="8" customFormat="1" ht="25" customHeight="1">
      <c r="B108" s="100"/>
      <c r="D108" s="101" t="s">
        <v>142</v>
      </c>
      <c r="E108" s="102"/>
      <c r="F108" s="102"/>
      <c r="G108" s="102"/>
      <c r="H108" s="102"/>
      <c r="I108" s="102"/>
      <c r="J108" s="103">
        <f>J222</f>
        <v>0</v>
      </c>
      <c r="L108" s="100"/>
    </row>
    <row r="109" spans="2:12" s="9" customFormat="1" ht="19.899999999999999" customHeight="1">
      <c r="B109" s="104"/>
      <c r="D109" s="105" t="s">
        <v>143</v>
      </c>
      <c r="E109" s="106"/>
      <c r="F109" s="106"/>
      <c r="G109" s="106"/>
      <c r="H109" s="106"/>
      <c r="I109" s="106"/>
      <c r="J109" s="107">
        <f>J223</f>
        <v>0</v>
      </c>
      <c r="L109" s="104"/>
    </row>
    <row r="110" spans="2:12" s="9" customFormat="1" ht="19.899999999999999" customHeight="1">
      <c r="B110" s="104"/>
      <c r="D110" s="105" t="s">
        <v>144</v>
      </c>
      <c r="E110" s="106"/>
      <c r="F110" s="106"/>
      <c r="G110" s="106"/>
      <c r="H110" s="106"/>
      <c r="I110" s="106"/>
      <c r="J110" s="107">
        <f>J225</f>
        <v>0</v>
      </c>
      <c r="L110" s="104"/>
    </row>
    <row r="111" spans="2:12" s="9" customFormat="1" ht="19.899999999999999" customHeight="1">
      <c r="B111" s="104"/>
      <c r="D111" s="105" t="s">
        <v>145</v>
      </c>
      <c r="E111" s="106"/>
      <c r="F111" s="106"/>
      <c r="G111" s="106"/>
      <c r="H111" s="106"/>
      <c r="I111" s="106"/>
      <c r="J111" s="107">
        <f>J227</f>
        <v>0</v>
      </c>
      <c r="L111" s="104"/>
    </row>
    <row r="112" spans="2:12" s="9" customFormat="1" ht="19.899999999999999" customHeight="1">
      <c r="B112" s="104"/>
      <c r="D112" s="105" t="s">
        <v>146</v>
      </c>
      <c r="E112" s="106"/>
      <c r="F112" s="106"/>
      <c r="G112" s="106"/>
      <c r="H112" s="106"/>
      <c r="I112" s="106"/>
      <c r="J112" s="107">
        <f>J229</f>
        <v>0</v>
      </c>
      <c r="L112" s="104"/>
    </row>
    <row r="113" spans="2:12" s="1" customFormat="1" ht="21.75" customHeight="1">
      <c r="B113" s="28"/>
      <c r="L113" s="28"/>
    </row>
    <row r="114" spans="2:12" s="1" customFormat="1" ht="7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8"/>
    </row>
    <row r="118" spans="2:12" s="1" customFormat="1" ht="7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8"/>
    </row>
    <row r="119" spans="2:12" s="1" customFormat="1" ht="25" customHeight="1">
      <c r="B119" s="28"/>
      <c r="C119" s="20" t="s">
        <v>147</v>
      </c>
      <c r="L119" s="28"/>
    </row>
    <row r="120" spans="2:12" s="1" customFormat="1" ht="7" customHeight="1">
      <c r="B120" s="28"/>
      <c r="L120" s="28"/>
    </row>
    <row r="121" spans="2:12" s="1" customFormat="1" ht="12" customHeight="1">
      <c r="B121" s="28"/>
      <c r="C121" s="25" t="s">
        <v>14</v>
      </c>
      <c r="L121" s="28"/>
    </row>
    <row r="122" spans="2:12" s="1" customFormat="1" ht="16.5" customHeight="1">
      <c r="B122" s="28"/>
      <c r="E122" s="265" t="str">
        <f>E7</f>
        <v>Revitalizace víceúčelového hřiště - 1.etapa</v>
      </c>
      <c r="F122" s="266"/>
      <c r="G122" s="266"/>
      <c r="H122" s="266"/>
      <c r="L122" s="28"/>
    </row>
    <row r="123" spans="2:12" s="1" customFormat="1" ht="12" customHeight="1">
      <c r="B123" s="28"/>
      <c r="C123" s="25" t="s">
        <v>131</v>
      </c>
      <c r="L123" s="28"/>
    </row>
    <row r="124" spans="2:12" s="1" customFormat="1" ht="16.5" customHeight="1">
      <c r="B124" s="28"/>
      <c r="E124" s="259" t="str">
        <f>E9</f>
        <v>SO-05a - Víceúčelové hřiště</v>
      </c>
      <c r="F124" s="264"/>
      <c r="G124" s="264"/>
      <c r="H124" s="264"/>
      <c r="L124" s="28"/>
    </row>
    <row r="125" spans="2:12" s="1" customFormat="1" ht="7" customHeight="1">
      <c r="B125" s="28"/>
      <c r="L125" s="28"/>
    </row>
    <row r="126" spans="2:12" s="1" customFormat="1" ht="12" customHeight="1">
      <c r="B126" s="28"/>
      <c r="C126" s="25" t="s">
        <v>18</v>
      </c>
      <c r="F126" s="23" t="str">
        <f>F12</f>
        <v>Hlouška, Kutná Hora</v>
      </c>
      <c r="I126" s="25" t="s">
        <v>20</v>
      </c>
      <c r="J126" s="48" t="str">
        <f>IF(J12="","",J12)</f>
        <v>16. 1. 2025</v>
      </c>
      <c r="L126" s="28"/>
    </row>
    <row r="127" spans="2:12" s="1" customFormat="1" ht="7" customHeight="1">
      <c r="B127" s="28"/>
      <c r="L127" s="28"/>
    </row>
    <row r="128" spans="2:12" s="1" customFormat="1" ht="25.65" customHeight="1">
      <c r="B128" s="28"/>
      <c r="C128" s="25" t="s">
        <v>22</v>
      </c>
      <c r="F128" s="23" t="str">
        <f>E15</f>
        <v>Město Kutná Hora</v>
      </c>
      <c r="I128" s="25" t="s">
        <v>28</v>
      </c>
      <c r="J128" s="26" t="str">
        <f>E21</f>
        <v>Sportovní projekty s.r.o.</v>
      </c>
      <c r="L128" s="28"/>
    </row>
    <row r="129" spans="2:65" s="1" customFormat="1" ht="15.15" customHeight="1">
      <c r="B129" s="28"/>
      <c r="C129" s="25" t="s">
        <v>26</v>
      </c>
      <c r="F129" s="23" t="str">
        <f>IF(E18="","",E18)</f>
        <v xml:space="preserve"> </v>
      </c>
      <c r="I129" s="25" t="s">
        <v>31</v>
      </c>
      <c r="J129" s="26" t="str">
        <f>E24</f>
        <v>F.Pecka</v>
      </c>
      <c r="L129" s="28"/>
    </row>
    <row r="130" spans="2:65" s="1" customFormat="1" ht="10.25" customHeight="1">
      <c r="B130" s="28"/>
      <c r="L130" s="28"/>
    </row>
    <row r="131" spans="2:65" s="10" customFormat="1" ht="29.25" customHeight="1">
      <c r="B131" s="108"/>
      <c r="C131" s="109" t="s">
        <v>148</v>
      </c>
      <c r="D131" s="110" t="s">
        <v>59</v>
      </c>
      <c r="E131" s="110" t="s">
        <v>55</v>
      </c>
      <c r="F131" s="110" t="s">
        <v>56</v>
      </c>
      <c r="G131" s="110" t="s">
        <v>149</v>
      </c>
      <c r="H131" s="110" t="s">
        <v>150</v>
      </c>
      <c r="I131" s="110" t="s">
        <v>151</v>
      </c>
      <c r="J131" s="111" t="s">
        <v>135</v>
      </c>
      <c r="K131" s="112" t="s">
        <v>152</v>
      </c>
      <c r="L131" s="108"/>
      <c r="M131" s="55" t="s">
        <v>1</v>
      </c>
      <c r="N131" s="56" t="s">
        <v>38</v>
      </c>
      <c r="O131" s="56" t="s">
        <v>153</v>
      </c>
      <c r="P131" s="56" t="s">
        <v>154</v>
      </c>
      <c r="Q131" s="56" t="s">
        <v>155</v>
      </c>
      <c r="R131" s="56" t="s">
        <v>156</v>
      </c>
      <c r="S131" s="56" t="s">
        <v>157</v>
      </c>
      <c r="T131" s="57" t="s">
        <v>158</v>
      </c>
    </row>
    <row r="132" spans="2:65" s="1" customFormat="1" ht="22.75" customHeight="1">
      <c r="B132" s="28"/>
      <c r="C132" s="60" t="s">
        <v>159</v>
      </c>
      <c r="J132" s="113">
        <f>BK132</f>
        <v>0</v>
      </c>
      <c r="L132" s="28"/>
      <c r="M132" s="58"/>
      <c r="N132" s="49"/>
      <c r="O132" s="49"/>
      <c r="P132" s="114">
        <f>P133+P197+P222</f>
        <v>412.03504500000003</v>
      </c>
      <c r="Q132" s="49"/>
      <c r="R132" s="114">
        <f>R133+R197+R222</f>
        <v>411.41825537999995</v>
      </c>
      <c r="S132" s="49"/>
      <c r="T132" s="115">
        <f>T133+T197+T222</f>
        <v>0</v>
      </c>
      <c r="AT132" s="16" t="s">
        <v>73</v>
      </c>
      <c r="AU132" s="16" t="s">
        <v>137</v>
      </c>
      <c r="BK132" s="116">
        <f>BK133+BK197+BK222</f>
        <v>0</v>
      </c>
    </row>
    <row r="133" spans="2:65" s="11" customFormat="1" ht="25.9" customHeight="1">
      <c r="B133" s="117"/>
      <c r="D133" s="118" t="s">
        <v>73</v>
      </c>
      <c r="E133" s="119" t="s">
        <v>160</v>
      </c>
      <c r="F133" s="119" t="s">
        <v>161</v>
      </c>
      <c r="J133" s="120">
        <f>BK133</f>
        <v>0</v>
      </c>
      <c r="L133" s="117"/>
      <c r="M133" s="121"/>
      <c r="P133" s="122">
        <f>P134+P147+P160+P178+P182+P195</f>
        <v>412.03504500000003</v>
      </c>
      <c r="R133" s="122">
        <f>R134+R147+R160+R178+R182+R195</f>
        <v>411.41825537999995</v>
      </c>
      <c r="T133" s="123">
        <f>T134+T147+T160+T178+T182+T195</f>
        <v>0</v>
      </c>
      <c r="AR133" s="118" t="s">
        <v>82</v>
      </c>
      <c r="AT133" s="124" t="s">
        <v>73</v>
      </c>
      <c r="AU133" s="124" t="s">
        <v>74</v>
      </c>
      <c r="AY133" s="118" t="s">
        <v>162</v>
      </c>
      <c r="BK133" s="125">
        <f>BK134+BK147+BK160+BK178+BK182+BK195</f>
        <v>0</v>
      </c>
    </row>
    <row r="134" spans="2:65" s="11" customFormat="1" ht="22.75" customHeight="1">
      <c r="B134" s="117"/>
      <c r="D134" s="118" t="s">
        <v>73</v>
      </c>
      <c r="E134" s="126" t="s">
        <v>82</v>
      </c>
      <c r="F134" s="126" t="s">
        <v>163</v>
      </c>
      <c r="J134" s="127">
        <f>BK134</f>
        <v>0</v>
      </c>
      <c r="L134" s="117"/>
      <c r="M134" s="121"/>
      <c r="P134" s="122">
        <f>SUM(P135:P146)</f>
        <v>56.933975000000004</v>
      </c>
      <c r="R134" s="122">
        <f>SUM(R135:R146)</f>
        <v>0</v>
      </c>
      <c r="T134" s="123">
        <f>SUM(T135:T146)</f>
        <v>0</v>
      </c>
      <c r="AR134" s="118" t="s">
        <v>82</v>
      </c>
      <c r="AT134" s="124" t="s">
        <v>73</v>
      </c>
      <c r="AU134" s="124" t="s">
        <v>82</v>
      </c>
      <c r="AY134" s="118" t="s">
        <v>162</v>
      </c>
      <c r="BK134" s="125">
        <f>SUM(BK135:BK146)</f>
        <v>0</v>
      </c>
    </row>
    <row r="135" spans="2:65" s="1" customFormat="1" ht="33" customHeight="1">
      <c r="B135" s="128"/>
      <c r="C135" s="129" t="s">
        <v>82</v>
      </c>
      <c r="D135" s="129" t="s">
        <v>164</v>
      </c>
      <c r="E135" s="130" t="s">
        <v>558</v>
      </c>
      <c r="F135" s="131" t="s">
        <v>559</v>
      </c>
      <c r="G135" s="132" t="s">
        <v>247</v>
      </c>
      <c r="H135" s="133">
        <v>40.197000000000003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1.1220000000000001</v>
      </c>
      <c r="P135" s="138">
        <f>O135*H135</f>
        <v>45.101034000000006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674</v>
      </c>
    </row>
    <row r="136" spans="2:65" s="12" customFormat="1">
      <c r="B136" s="142"/>
      <c r="D136" s="143" t="s">
        <v>170</v>
      </c>
      <c r="E136" s="144" t="s">
        <v>1</v>
      </c>
      <c r="F136" s="145" t="s">
        <v>675</v>
      </c>
      <c r="H136" s="146">
        <v>12.356999999999999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74</v>
      </c>
      <c r="AY136" s="144" t="s">
        <v>162</v>
      </c>
    </row>
    <row r="137" spans="2:65" s="12" customFormat="1">
      <c r="B137" s="142"/>
      <c r="D137" s="143" t="s">
        <v>170</v>
      </c>
      <c r="E137" s="144" t="s">
        <v>1</v>
      </c>
      <c r="F137" s="145" t="s">
        <v>676</v>
      </c>
      <c r="H137" s="146">
        <v>27.84</v>
      </c>
      <c r="L137" s="142"/>
      <c r="M137" s="147"/>
      <c r="T137" s="148"/>
      <c r="AT137" s="144" t="s">
        <v>170</v>
      </c>
      <c r="AU137" s="144" t="s">
        <v>84</v>
      </c>
      <c r="AV137" s="12" t="s">
        <v>84</v>
      </c>
      <c r="AW137" s="12" t="s">
        <v>30</v>
      </c>
      <c r="AX137" s="12" t="s">
        <v>74</v>
      </c>
      <c r="AY137" s="144" t="s">
        <v>162</v>
      </c>
    </row>
    <row r="138" spans="2:65" s="14" customFormat="1">
      <c r="B138" s="154"/>
      <c r="D138" s="143" t="s">
        <v>170</v>
      </c>
      <c r="E138" s="155" t="s">
        <v>1</v>
      </c>
      <c r="F138" s="156" t="s">
        <v>252</v>
      </c>
      <c r="H138" s="157">
        <v>40.197000000000003</v>
      </c>
      <c r="L138" s="154"/>
      <c r="M138" s="158"/>
      <c r="T138" s="159"/>
      <c r="AT138" s="155" t="s">
        <v>170</v>
      </c>
      <c r="AU138" s="155" t="s">
        <v>84</v>
      </c>
      <c r="AV138" s="14" t="s">
        <v>168</v>
      </c>
      <c r="AW138" s="14" t="s">
        <v>30</v>
      </c>
      <c r="AX138" s="14" t="s">
        <v>82</v>
      </c>
      <c r="AY138" s="155" t="s">
        <v>162</v>
      </c>
    </row>
    <row r="139" spans="2:65" s="1" customFormat="1" ht="37.75" customHeight="1">
      <c r="B139" s="128"/>
      <c r="C139" s="129" t="s">
        <v>84</v>
      </c>
      <c r="D139" s="129" t="s">
        <v>164</v>
      </c>
      <c r="E139" s="130" t="s">
        <v>316</v>
      </c>
      <c r="F139" s="131" t="s">
        <v>317</v>
      </c>
      <c r="G139" s="132" t="s">
        <v>247</v>
      </c>
      <c r="H139" s="133">
        <v>40.197000000000003</v>
      </c>
      <c r="I139" s="134"/>
      <c r="J139" s="134">
        <f>ROUND(I139*H139,2)</f>
        <v>0</v>
      </c>
      <c r="K139" s="135"/>
      <c r="L139" s="28"/>
      <c r="M139" s="136" t="s">
        <v>1</v>
      </c>
      <c r="N139" s="137" t="s">
        <v>39</v>
      </c>
      <c r="O139" s="138">
        <v>4.3999999999999997E-2</v>
      </c>
      <c r="P139" s="138">
        <f>O139*H139</f>
        <v>1.7686679999999999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168</v>
      </c>
      <c r="AT139" s="140" t="s">
        <v>164</v>
      </c>
      <c r="AU139" s="140" t="s">
        <v>84</v>
      </c>
      <c r="AY139" s="16" t="s">
        <v>162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82</v>
      </c>
      <c r="BK139" s="141">
        <f>ROUND(I139*H139,2)</f>
        <v>0</v>
      </c>
      <c r="BL139" s="16" t="s">
        <v>168</v>
      </c>
      <c r="BM139" s="140" t="s">
        <v>677</v>
      </c>
    </row>
    <row r="140" spans="2:65" s="12" customFormat="1">
      <c r="B140" s="142"/>
      <c r="D140" s="143" t="s">
        <v>170</v>
      </c>
      <c r="E140" s="144" t="s">
        <v>1</v>
      </c>
      <c r="F140" s="145" t="s">
        <v>678</v>
      </c>
      <c r="H140" s="146">
        <v>40.197000000000003</v>
      </c>
      <c r="L140" s="142"/>
      <c r="M140" s="147"/>
      <c r="T140" s="148"/>
      <c r="AT140" s="144" t="s">
        <v>170</v>
      </c>
      <c r="AU140" s="144" t="s">
        <v>84</v>
      </c>
      <c r="AV140" s="12" t="s">
        <v>84</v>
      </c>
      <c r="AW140" s="12" t="s">
        <v>30</v>
      </c>
      <c r="AX140" s="12" t="s">
        <v>82</v>
      </c>
      <c r="AY140" s="144" t="s">
        <v>162</v>
      </c>
    </row>
    <row r="141" spans="2:65" s="1" customFormat="1" ht="16.5" customHeight="1">
      <c r="B141" s="128"/>
      <c r="C141" s="129" t="s">
        <v>175</v>
      </c>
      <c r="D141" s="129" t="s">
        <v>164</v>
      </c>
      <c r="E141" s="130" t="s">
        <v>321</v>
      </c>
      <c r="F141" s="131" t="s">
        <v>322</v>
      </c>
      <c r="G141" s="132" t="s">
        <v>247</v>
      </c>
      <c r="H141" s="133">
        <v>40.197000000000003</v>
      </c>
      <c r="I141" s="134"/>
      <c r="J141" s="134">
        <f>ROUND(I141*H141,2)</f>
        <v>0</v>
      </c>
      <c r="K141" s="135"/>
      <c r="L141" s="28"/>
      <c r="M141" s="136" t="s">
        <v>1</v>
      </c>
      <c r="N141" s="137" t="s">
        <v>39</v>
      </c>
      <c r="O141" s="138">
        <v>8.9999999999999993E-3</v>
      </c>
      <c r="P141" s="138">
        <f>O141*H141</f>
        <v>0.36177300000000001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168</v>
      </c>
      <c r="AT141" s="140" t="s">
        <v>164</v>
      </c>
      <c r="AU141" s="140" t="s">
        <v>84</v>
      </c>
      <c r="AY141" s="16" t="s">
        <v>162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82</v>
      </c>
      <c r="BK141" s="141">
        <f>ROUND(I141*H141,2)</f>
        <v>0</v>
      </c>
      <c r="BL141" s="16" t="s">
        <v>168</v>
      </c>
      <c r="BM141" s="140" t="s">
        <v>679</v>
      </c>
    </row>
    <row r="142" spans="2:65" s="12" customFormat="1">
      <c r="B142" s="142"/>
      <c r="D142" s="143" t="s">
        <v>170</v>
      </c>
      <c r="E142" s="144" t="s">
        <v>1</v>
      </c>
      <c r="F142" s="145" t="s">
        <v>680</v>
      </c>
      <c r="H142" s="146">
        <v>40.197000000000003</v>
      </c>
      <c r="L142" s="142"/>
      <c r="M142" s="147"/>
      <c r="T142" s="148"/>
      <c r="AT142" s="144" t="s">
        <v>170</v>
      </c>
      <c r="AU142" s="144" t="s">
        <v>84</v>
      </c>
      <c r="AV142" s="12" t="s">
        <v>84</v>
      </c>
      <c r="AW142" s="12" t="s">
        <v>30</v>
      </c>
      <c r="AX142" s="12" t="s">
        <v>82</v>
      </c>
      <c r="AY142" s="144" t="s">
        <v>162</v>
      </c>
    </row>
    <row r="143" spans="2:65" s="1" customFormat="1" ht="37.75" customHeight="1">
      <c r="B143" s="128"/>
      <c r="C143" s="129" t="s">
        <v>168</v>
      </c>
      <c r="D143" s="129" t="s">
        <v>164</v>
      </c>
      <c r="E143" s="130" t="s">
        <v>421</v>
      </c>
      <c r="F143" s="131" t="s">
        <v>422</v>
      </c>
      <c r="G143" s="132" t="s">
        <v>167</v>
      </c>
      <c r="H143" s="133">
        <v>388.1</v>
      </c>
      <c r="I143" s="134"/>
      <c r="J143" s="134">
        <f>ROUND(I143*H143,2)</f>
        <v>0</v>
      </c>
      <c r="K143" s="135"/>
      <c r="L143" s="28"/>
      <c r="M143" s="136" t="s">
        <v>1</v>
      </c>
      <c r="N143" s="137" t="s">
        <v>39</v>
      </c>
      <c r="O143" s="138">
        <v>2.5000000000000001E-2</v>
      </c>
      <c r="P143" s="138">
        <f>O143*H143</f>
        <v>9.7025000000000006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168</v>
      </c>
      <c r="AT143" s="140" t="s">
        <v>164</v>
      </c>
      <c r="AU143" s="140" t="s">
        <v>84</v>
      </c>
      <c r="AY143" s="16" t="s">
        <v>162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82</v>
      </c>
      <c r="BK143" s="141">
        <f>ROUND(I143*H143,2)</f>
        <v>0</v>
      </c>
      <c r="BL143" s="16" t="s">
        <v>168</v>
      </c>
      <c r="BM143" s="140" t="s">
        <v>681</v>
      </c>
    </row>
    <row r="144" spans="2:65" s="12" customFormat="1">
      <c r="B144" s="142"/>
      <c r="D144" s="143" t="s">
        <v>170</v>
      </c>
      <c r="E144" s="144" t="s">
        <v>1</v>
      </c>
      <c r="F144" s="145" t="s">
        <v>682</v>
      </c>
      <c r="H144" s="146">
        <v>297.60000000000002</v>
      </c>
      <c r="L144" s="142"/>
      <c r="M144" s="147"/>
      <c r="T144" s="148"/>
      <c r="AT144" s="144" t="s">
        <v>170</v>
      </c>
      <c r="AU144" s="144" t="s">
        <v>84</v>
      </c>
      <c r="AV144" s="12" t="s">
        <v>84</v>
      </c>
      <c r="AW144" s="12" t="s">
        <v>30</v>
      </c>
      <c r="AX144" s="12" t="s">
        <v>74</v>
      </c>
      <c r="AY144" s="144" t="s">
        <v>162</v>
      </c>
    </row>
    <row r="145" spans="2:65" s="12" customFormat="1">
      <c r="B145" s="142"/>
      <c r="D145" s="143" t="s">
        <v>170</v>
      </c>
      <c r="E145" s="144" t="s">
        <v>1</v>
      </c>
      <c r="F145" s="145" t="s">
        <v>683</v>
      </c>
      <c r="H145" s="146">
        <v>90.5</v>
      </c>
      <c r="L145" s="142"/>
      <c r="M145" s="147"/>
      <c r="T145" s="148"/>
      <c r="AT145" s="144" t="s">
        <v>170</v>
      </c>
      <c r="AU145" s="144" t="s">
        <v>84</v>
      </c>
      <c r="AV145" s="12" t="s">
        <v>84</v>
      </c>
      <c r="AW145" s="12" t="s">
        <v>30</v>
      </c>
      <c r="AX145" s="12" t="s">
        <v>74</v>
      </c>
      <c r="AY145" s="144" t="s">
        <v>162</v>
      </c>
    </row>
    <row r="146" spans="2:65" s="14" customFormat="1">
      <c r="B146" s="154"/>
      <c r="D146" s="143" t="s">
        <v>170</v>
      </c>
      <c r="E146" s="155" t="s">
        <v>1</v>
      </c>
      <c r="F146" s="156" t="s">
        <v>252</v>
      </c>
      <c r="H146" s="157">
        <v>388.1</v>
      </c>
      <c r="L146" s="154"/>
      <c r="M146" s="158"/>
      <c r="T146" s="159"/>
      <c r="AT146" s="155" t="s">
        <v>170</v>
      </c>
      <c r="AU146" s="155" t="s">
        <v>84</v>
      </c>
      <c r="AV146" s="14" t="s">
        <v>168</v>
      </c>
      <c r="AW146" s="14" t="s">
        <v>30</v>
      </c>
      <c r="AX146" s="14" t="s">
        <v>82</v>
      </c>
      <c r="AY146" s="155" t="s">
        <v>162</v>
      </c>
    </row>
    <row r="147" spans="2:65" s="11" customFormat="1" ht="22.75" customHeight="1">
      <c r="B147" s="117"/>
      <c r="D147" s="118" t="s">
        <v>73</v>
      </c>
      <c r="E147" s="126" t="s">
        <v>84</v>
      </c>
      <c r="F147" s="126" t="s">
        <v>426</v>
      </c>
      <c r="J147" s="127">
        <f>BK147</f>
        <v>0</v>
      </c>
      <c r="L147" s="117"/>
      <c r="M147" s="121"/>
      <c r="P147" s="122">
        <f>SUM(P148:P159)</f>
        <v>107.45079999999999</v>
      </c>
      <c r="R147" s="122">
        <f>SUM(R148:R159)</f>
        <v>79.873539999999991</v>
      </c>
      <c r="T147" s="123">
        <f>SUM(T148:T159)</f>
        <v>0</v>
      </c>
      <c r="AR147" s="118" t="s">
        <v>82</v>
      </c>
      <c r="AT147" s="124" t="s">
        <v>73</v>
      </c>
      <c r="AU147" s="124" t="s">
        <v>82</v>
      </c>
      <c r="AY147" s="118" t="s">
        <v>162</v>
      </c>
      <c r="BK147" s="125">
        <f>SUM(BK148:BK159)</f>
        <v>0</v>
      </c>
    </row>
    <row r="148" spans="2:65" s="1" customFormat="1" ht="33" customHeight="1">
      <c r="B148" s="128"/>
      <c r="C148" s="129" t="s">
        <v>183</v>
      </c>
      <c r="D148" s="129" t="s">
        <v>164</v>
      </c>
      <c r="E148" s="130" t="s">
        <v>427</v>
      </c>
      <c r="F148" s="131" t="s">
        <v>428</v>
      </c>
      <c r="G148" s="132" t="s">
        <v>247</v>
      </c>
      <c r="H148" s="133">
        <v>27.84</v>
      </c>
      <c r="I148" s="134"/>
      <c r="J148" s="134">
        <f>ROUND(I148*H148,2)</f>
        <v>0</v>
      </c>
      <c r="K148" s="135"/>
      <c r="L148" s="28"/>
      <c r="M148" s="136" t="s">
        <v>1</v>
      </c>
      <c r="N148" s="137" t="s">
        <v>39</v>
      </c>
      <c r="O148" s="138">
        <v>0.92</v>
      </c>
      <c r="P148" s="138">
        <f>O148*H148</f>
        <v>25.6128</v>
      </c>
      <c r="Q148" s="138">
        <v>1.665</v>
      </c>
      <c r="R148" s="138">
        <f>Q148*H148</f>
        <v>46.3536</v>
      </c>
      <c r="S148" s="138">
        <v>0</v>
      </c>
      <c r="T148" s="139">
        <f>S148*H148</f>
        <v>0</v>
      </c>
      <c r="AR148" s="140" t="s">
        <v>168</v>
      </c>
      <c r="AT148" s="140" t="s">
        <v>164</v>
      </c>
      <c r="AU148" s="140" t="s">
        <v>84</v>
      </c>
      <c r="AY148" s="16" t="s">
        <v>162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82</v>
      </c>
      <c r="BK148" s="141">
        <f>ROUND(I148*H148,2)</f>
        <v>0</v>
      </c>
      <c r="BL148" s="16" t="s">
        <v>168</v>
      </c>
      <c r="BM148" s="140" t="s">
        <v>684</v>
      </c>
    </row>
    <row r="149" spans="2:65" s="13" customFormat="1">
      <c r="B149" s="149"/>
      <c r="D149" s="143" t="s">
        <v>170</v>
      </c>
      <c r="E149" s="150" t="s">
        <v>1</v>
      </c>
      <c r="F149" s="151" t="s">
        <v>430</v>
      </c>
      <c r="H149" s="150" t="s">
        <v>1</v>
      </c>
      <c r="L149" s="149"/>
      <c r="M149" s="152"/>
      <c r="T149" s="153"/>
      <c r="AT149" s="150" t="s">
        <v>170</v>
      </c>
      <c r="AU149" s="150" t="s">
        <v>84</v>
      </c>
      <c r="AV149" s="13" t="s">
        <v>82</v>
      </c>
      <c r="AW149" s="13" t="s">
        <v>30</v>
      </c>
      <c r="AX149" s="13" t="s">
        <v>74</v>
      </c>
      <c r="AY149" s="150" t="s">
        <v>162</v>
      </c>
    </row>
    <row r="150" spans="2:65" s="12" customFormat="1">
      <c r="B150" s="142"/>
      <c r="D150" s="143" t="s">
        <v>170</v>
      </c>
      <c r="E150" s="144" t="s">
        <v>1</v>
      </c>
      <c r="F150" s="145" t="s">
        <v>685</v>
      </c>
      <c r="H150" s="146">
        <v>27.84</v>
      </c>
      <c r="L150" s="142"/>
      <c r="M150" s="147"/>
      <c r="T150" s="148"/>
      <c r="AT150" s="144" t="s">
        <v>170</v>
      </c>
      <c r="AU150" s="144" t="s">
        <v>84</v>
      </c>
      <c r="AV150" s="12" t="s">
        <v>84</v>
      </c>
      <c r="AW150" s="12" t="s">
        <v>30</v>
      </c>
      <c r="AX150" s="12" t="s">
        <v>74</v>
      </c>
      <c r="AY150" s="144" t="s">
        <v>162</v>
      </c>
    </row>
    <row r="151" spans="2:65" s="14" customFormat="1">
      <c r="B151" s="154"/>
      <c r="D151" s="143" t="s">
        <v>170</v>
      </c>
      <c r="E151" s="155" t="s">
        <v>1</v>
      </c>
      <c r="F151" s="156" t="s">
        <v>252</v>
      </c>
      <c r="H151" s="157">
        <v>27.84</v>
      </c>
      <c r="L151" s="154"/>
      <c r="M151" s="158"/>
      <c r="T151" s="159"/>
      <c r="AT151" s="155" t="s">
        <v>170</v>
      </c>
      <c r="AU151" s="155" t="s">
        <v>84</v>
      </c>
      <c r="AV151" s="14" t="s">
        <v>168</v>
      </c>
      <c r="AW151" s="14" t="s">
        <v>30</v>
      </c>
      <c r="AX151" s="14" t="s">
        <v>82</v>
      </c>
      <c r="AY151" s="155" t="s">
        <v>162</v>
      </c>
    </row>
    <row r="152" spans="2:65" s="1" customFormat="1" ht="24.15" customHeight="1">
      <c r="B152" s="128"/>
      <c r="C152" s="129" t="s">
        <v>187</v>
      </c>
      <c r="D152" s="129" t="s">
        <v>164</v>
      </c>
      <c r="E152" s="130" t="s">
        <v>432</v>
      </c>
      <c r="F152" s="131" t="s">
        <v>433</v>
      </c>
      <c r="G152" s="132" t="s">
        <v>167</v>
      </c>
      <c r="H152" s="133">
        <v>290</v>
      </c>
      <c r="I152" s="134"/>
      <c r="J152" s="134">
        <f>ROUND(I152*H152,2)</f>
        <v>0</v>
      </c>
      <c r="K152" s="135"/>
      <c r="L152" s="28"/>
      <c r="M152" s="136" t="s">
        <v>1</v>
      </c>
      <c r="N152" s="137" t="s">
        <v>39</v>
      </c>
      <c r="O152" s="138">
        <v>0.111</v>
      </c>
      <c r="P152" s="138">
        <f>O152*H152</f>
        <v>32.19</v>
      </c>
      <c r="Q152" s="138">
        <v>2.7E-4</v>
      </c>
      <c r="R152" s="138">
        <f>Q152*H152</f>
        <v>7.8299999999999995E-2</v>
      </c>
      <c r="S152" s="138">
        <v>0</v>
      </c>
      <c r="T152" s="139">
        <f>S152*H152</f>
        <v>0</v>
      </c>
      <c r="AR152" s="140" t="s">
        <v>168</v>
      </c>
      <c r="AT152" s="140" t="s">
        <v>164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686</v>
      </c>
    </row>
    <row r="153" spans="2:65" s="12" customFormat="1">
      <c r="B153" s="142"/>
      <c r="D153" s="143" t="s">
        <v>170</v>
      </c>
      <c r="E153" s="144" t="s">
        <v>1</v>
      </c>
      <c r="F153" s="145" t="s">
        <v>687</v>
      </c>
      <c r="H153" s="146">
        <v>290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30</v>
      </c>
      <c r="AX153" s="12" t="s">
        <v>74</v>
      </c>
      <c r="AY153" s="144" t="s">
        <v>162</v>
      </c>
    </row>
    <row r="154" spans="2:65" s="14" customFormat="1">
      <c r="B154" s="154"/>
      <c r="D154" s="143" t="s">
        <v>170</v>
      </c>
      <c r="E154" s="155" t="s">
        <v>1</v>
      </c>
      <c r="F154" s="156" t="s">
        <v>252</v>
      </c>
      <c r="H154" s="157">
        <v>290</v>
      </c>
      <c r="L154" s="154"/>
      <c r="M154" s="158"/>
      <c r="T154" s="159"/>
      <c r="AT154" s="155" t="s">
        <v>170</v>
      </c>
      <c r="AU154" s="155" t="s">
        <v>84</v>
      </c>
      <c r="AV154" s="14" t="s">
        <v>168</v>
      </c>
      <c r="AW154" s="14" t="s">
        <v>30</v>
      </c>
      <c r="AX154" s="14" t="s">
        <v>82</v>
      </c>
      <c r="AY154" s="155" t="s">
        <v>162</v>
      </c>
    </row>
    <row r="155" spans="2:65" s="1" customFormat="1" ht="24.15" customHeight="1">
      <c r="B155" s="128"/>
      <c r="C155" s="164" t="s">
        <v>191</v>
      </c>
      <c r="D155" s="164" t="s">
        <v>436</v>
      </c>
      <c r="E155" s="165" t="s">
        <v>437</v>
      </c>
      <c r="F155" s="166" t="s">
        <v>438</v>
      </c>
      <c r="G155" s="167" t="s">
        <v>167</v>
      </c>
      <c r="H155" s="168">
        <v>333.5</v>
      </c>
      <c r="I155" s="169"/>
      <c r="J155" s="169">
        <f>ROUND(I155*H155,2)</f>
        <v>0</v>
      </c>
      <c r="K155" s="170"/>
      <c r="L155" s="171"/>
      <c r="M155" s="172" t="s">
        <v>1</v>
      </c>
      <c r="N155" s="173" t="s">
        <v>39</v>
      </c>
      <c r="O155" s="138">
        <v>0</v>
      </c>
      <c r="P155" s="138">
        <f>O155*H155</f>
        <v>0</v>
      </c>
      <c r="Q155" s="138">
        <v>4.0000000000000002E-4</v>
      </c>
      <c r="R155" s="138">
        <f>Q155*H155</f>
        <v>0.13340000000000002</v>
      </c>
      <c r="S155" s="138">
        <v>0</v>
      </c>
      <c r="T155" s="139">
        <f>S155*H155</f>
        <v>0</v>
      </c>
      <c r="AR155" s="140" t="s">
        <v>195</v>
      </c>
      <c r="AT155" s="140" t="s">
        <v>436</v>
      </c>
      <c r="AU155" s="140" t="s">
        <v>84</v>
      </c>
      <c r="AY155" s="16" t="s">
        <v>162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82</v>
      </c>
      <c r="BK155" s="141">
        <f>ROUND(I155*H155,2)</f>
        <v>0</v>
      </c>
      <c r="BL155" s="16" t="s">
        <v>168</v>
      </c>
      <c r="BM155" s="140" t="s">
        <v>688</v>
      </c>
    </row>
    <row r="156" spans="2:65" s="12" customFormat="1">
      <c r="B156" s="142"/>
      <c r="D156" s="143" t="s">
        <v>170</v>
      </c>
      <c r="F156" s="145" t="s">
        <v>689</v>
      </c>
      <c r="H156" s="146">
        <v>333.5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</v>
      </c>
      <c r="AX156" s="12" t="s">
        <v>82</v>
      </c>
      <c r="AY156" s="144" t="s">
        <v>162</v>
      </c>
    </row>
    <row r="157" spans="2:65" s="1" customFormat="1" ht="33" customHeight="1">
      <c r="B157" s="128"/>
      <c r="C157" s="129" t="s">
        <v>195</v>
      </c>
      <c r="D157" s="129" t="s">
        <v>164</v>
      </c>
      <c r="E157" s="130" t="s">
        <v>441</v>
      </c>
      <c r="F157" s="131" t="s">
        <v>442</v>
      </c>
      <c r="G157" s="132" t="s">
        <v>236</v>
      </c>
      <c r="H157" s="133">
        <v>116</v>
      </c>
      <c r="I157" s="134"/>
      <c r="J157" s="134">
        <f>ROUND(I157*H157,2)</f>
        <v>0</v>
      </c>
      <c r="K157" s="135"/>
      <c r="L157" s="28"/>
      <c r="M157" s="136" t="s">
        <v>1</v>
      </c>
      <c r="N157" s="137" t="s">
        <v>39</v>
      </c>
      <c r="O157" s="138">
        <v>0.42799999999999999</v>
      </c>
      <c r="P157" s="138">
        <f>O157*H157</f>
        <v>49.647999999999996</v>
      </c>
      <c r="Q157" s="138">
        <v>0.28714000000000001</v>
      </c>
      <c r="R157" s="138">
        <f>Q157*H157</f>
        <v>33.308239999999998</v>
      </c>
      <c r="S157" s="138">
        <v>0</v>
      </c>
      <c r="T157" s="139">
        <f>S157*H157</f>
        <v>0</v>
      </c>
      <c r="AR157" s="140" t="s">
        <v>168</v>
      </c>
      <c r="AT157" s="140" t="s">
        <v>164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168</v>
      </c>
      <c r="BM157" s="140" t="s">
        <v>690</v>
      </c>
    </row>
    <row r="158" spans="2:65" s="12" customFormat="1">
      <c r="B158" s="142"/>
      <c r="D158" s="143" t="s">
        <v>170</v>
      </c>
      <c r="E158" s="144" t="s">
        <v>1</v>
      </c>
      <c r="F158" s="145" t="s">
        <v>691</v>
      </c>
      <c r="H158" s="146">
        <v>116</v>
      </c>
      <c r="L158" s="142"/>
      <c r="M158" s="147"/>
      <c r="T158" s="148"/>
      <c r="AT158" s="144" t="s">
        <v>170</v>
      </c>
      <c r="AU158" s="144" t="s">
        <v>84</v>
      </c>
      <c r="AV158" s="12" t="s">
        <v>84</v>
      </c>
      <c r="AW158" s="12" t="s">
        <v>30</v>
      </c>
      <c r="AX158" s="12" t="s">
        <v>82</v>
      </c>
      <c r="AY158" s="144" t="s">
        <v>162</v>
      </c>
    </row>
    <row r="159" spans="2:65" s="1" customFormat="1" ht="16.5" customHeight="1">
      <c r="B159" s="128"/>
      <c r="C159" s="129" t="s">
        <v>199</v>
      </c>
      <c r="D159" s="129" t="s">
        <v>164</v>
      </c>
      <c r="E159" s="130" t="s">
        <v>445</v>
      </c>
      <c r="F159" s="131" t="s">
        <v>446</v>
      </c>
      <c r="G159" s="132" t="s">
        <v>385</v>
      </c>
      <c r="H159" s="133">
        <v>1</v>
      </c>
      <c r="I159" s="134"/>
      <c r="J159" s="134">
        <f>ROUND(I159*H159,2)</f>
        <v>0</v>
      </c>
      <c r="K159" s="135"/>
      <c r="L159" s="28"/>
      <c r="M159" s="136" t="s">
        <v>1</v>
      </c>
      <c r="N159" s="137" t="s">
        <v>39</v>
      </c>
      <c r="O159" s="138">
        <v>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168</v>
      </c>
      <c r="AT159" s="140" t="s">
        <v>164</v>
      </c>
      <c r="AU159" s="140" t="s">
        <v>84</v>
      </c>
      <c r="AY159" s="16" t="s">
        <v>162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82</v>
      </c>
      <c r="BK159" s="141">
        <f>ROUND(I159*H159,2)</f>
        <v>0</v>
      </c>
      <c r="BL159" s="16" t="s">
        <v>168</v>
      </c>
      <c r="BM159" s="140" t="s">
        <v>692</v>
      </c>
    </row>
    <row r="160" spans="2:65" s="11" customFormat="1" ht="22.75" customHeight="1">
      <c r="B160" s="117"/>
      <c r="D160" s="118" t="s">
        <v>73</v>
      </c>
      <c r="E160" s="126" t="s">
        <v>183</v>
      </c>
      <c r="F160" s="126" t="s">
        <v>448</v>
      </c>
      <c r="J160" s="127">
        <f>BK160</f>
        <v>0</v>
      </c>
      <c r="L160" s="117"/>
      <c r="M160" s="121"/>
      <c r="P160" s="122">
        <f>SUM(P161:P177)</f>
        <v>102.0244</v>
      </c>
      <c r="R160" s="122">
        <f>SUM(R161:R177)</f>
        <v>286.46946499999996</v>
      </c>
      <c r="T160" s="123">
        <f>SUM(T161:T177)</f>
        <v>0</v>
      </c>
      <c r="AR160" s="118" t="s">
        <v>82</v>
      </c>
      <c r="AT160" s="124" t="s">
        <v>73</v>
      </c>
      <c r="AU160" s="124" t="s">
        <v>82</v>
      </c>
      <c r="AY160" s="118" t="s">
        <v>162</v>
      </c>
      <c r="BK160" s="125">
        <f>SUM(BK161:BK177)</f>
        <v>0</v>
      </c>
    </row>
    <row r="161" spans="2:65" s="1" customFormat="1" ht="24.15" customHeight="1">
      <c r="B161" s="128"/>
      <c r="C161" s="129" t="s">
        <v>203</v>
      </c>
      <c r="D161" s="129" t="s">
        <v>164</v>
      </c>
      <c r="E161" s="130" t="s">
        <v>449</v>
      </c>
      <c r="F161" s="131" t="s">
        <v>450</v>
      </c>
      <c r="G161" s="132" t="s">
        <v>167</v>
      </c>
      <c r="H161" s="133">
        <v>90.5</v>
      </c>
      <c r="I161" s="134"/>
      <c r="J161" s="134">
        <f>ROUND(I161*H161,2)</f>
        <v>0</v>
      </c>
      <c r="K161" s="135"/>
      <c r="L161" s="28"/>
      <c r="M161" s="136" t="s">
        <v>1</v>
      </c>
      <c r="N161" s="137" t="s">
        <v>39</v>
      </c>
      <c r="O161" s="138">
        <v>7.8E-2</v>
      </c>
      <c r="P161" s="138">
        <f>O161*H161</f>
        <v>7.0590000000000002</v>
      </c>
      <c r="Q161" s="138">
        <v>0.106</v>
      </c>
      <c r="R161" s="138">
        <f>Q161*H161</f>
        <v>9.593</v>
      </c>
      <c r="S161" s="138">
        <v>0</v>
      </c>
      <c r="T161" s="139">
        <f>S161*H161</f>
        <v>0</v>
      </c>
      <c r="AR161" s="140" t="s">
        <v>168</v>
      </c>
      <c r="AT161" s="140" t="s">
        <v>164</v>
      </c>
      <c r="AU161" s="140" t="s">
        <v>84</v>
      </c>
      <c r="AY161" s="16" t="s">
        <v>162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82</v>
      </c>
      <c r="BK161" s="141">
        <f>ROUND(I161*H161,2)</f>
        <v>0</v>
      </c>
      <c r="BL161" s="16" t="s">
        <v>168</v>
      </c>
      <c r="BM161" s="140" t="s">
        <v>693</v>
      </c>
    </row>
    <row r="162" spans="2:65" s="12" customFormat="1">
      <c r="B162" s="142"/>
      <c r="D162" s="143" t="s">
        <v>170</v>
      </c>
      <c r="E162" s="144" t="s">
        <v>1</v>
      </c>
      <c r="F162" s="145" t="s">
        <v>683</v>
      </c>
      <c r="H162" s="146">
        <v>90.5</v>
      </c>
      <c r="L162" s="142"/>
      <c r="M162" s="147"/>
      <c r="T162" s="148"/>
      <c r="AT162" s="144" t="s">
        <v>170</v>
      </c>
      <c r="AU162" s="144" t="s">
        <v>84</v>
      </c>
      <c r="AV162" s="12" t="s">
        <v>84</v>
      </c>
      <c r="AW162" s="12" t="s">
        <v>30</v>
      </c>
      <c r="AX162" s="12" t="s">
        <v>82</v>
      </c>
      <c r="AY162" s="144" t="s">
        <v>162</v>
      </c>
    </row>
    <row r="163" spans="2:65" s="1" customFormat="1" ht="24.15" customHeight="1">
      <c r="B163" s="128"/>
      <c r="C163" s="129" t="s">
        <v>207</v>
      </c>
      <c r="D163" s="129" t="s">
        <v>164</v>
      </c>
      <c r="E163" s="130" t="s">
        <v>455</v>
      </c>
      <c r="F163" s="131" t="s">
        <v>456</v>
      </c>
      <c r="G163" s="132" t="s">
        <v>167</v>
      </c>
      <c r="H163" s="133">
        <v>297.60000000000002</v>
      </c>
      <c r="I163" s="134"/>
      <c r="J163" s="134">
        <f>ROUND(I163*H163,2)</f>
        <v>0</v>
      </c>
      <c r="K163" s="135"/>
      <c r="L163" s="28"/>
      <c r="M163" s="136" t="s">
        <v>1</v>
      </c>
      <c r="N163" s="137" t="s">
        <v>39</v>
      </c>
      <c r="O163" s="138">
        <v>2.5000000000000001E-2</v>
      </c>
      <c r="P163" s="138">
        <f>O163*H163</f>
        <v>7.4400000000000013</v>
      </c>
      <c r="Q163" s="138">
        <v>0.19800000000000001</v>
      </c>
      <c r="R163" s="138">
        <f>Q163*H163</f>
        <v>58.924800000000005</v>
      </c>
      <c r="S163" s="138">
        <v>0</v>
      </c>
      <c r="T163" s="139">
        <f>S163*H163</f>
        <v>0</v>
      </c>
      <c r="AR163" s="140" t="s">
        <v>168</v>
      </c>
      <c r="AT163" s="140" t="s">
        <v>164</v>
      </c>
      <c r="AU163" s="140" t="s">
        <v>84</v>
      </c>
      <c r="AY163" s="16" t="s">
        <v>162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82</v>
      </c>
      <c r="BK163" s="141">
        <f>ROUND(I163*H163,2)</f>
        <v>0</v>
      </c>
      <c r="BL163" s="16" t="s">
        <v>168</v>
      </c>
      <c r="BM163" s="140" t="s">
        <v>694</v>
      </c>
    </row>
    <row r="164" spans="2:65" s="12" customFormat="1">
      <c r="B164" s="142"/>
      <c r="D164" s="143" t="s">
        <v>170</v>
      </c>
      <c r="E164" s="144" t="s">
        <v>1</v>
      </c>
      <c r="F164" s="145" t="s">
        <v>682</v>
      </c>
      <c r="H164" s="146">
        <v>297.60000000000002</v>
      </c>
      <c r="L164" s="142"/>
      <c r="M164" s="147"/>
      <c r="T164" s="148"/>
      <c r="AT164" s="144" t="s">
        <v>170</v>
      </c>
      <c r="AU164" s="144" t="s">
        <v>84</v>
      </c>
      <c r="AV164" s="12" t="s">
        <v>84</v>
      </c>
      <c r="AW164" s="12" t="s">
        <v>30</v>
      </c>
      <c r="AX164" s="12" t="s">
        <v>82</v>
      </c>
      <c r="AY164" s="144" t="s">
        <v>162</v>
      </c>
    </row>
    <row r="165" spans="2:65" s="1" customFormat="1" ht="24.15" customHeight="1">
      <c r="B165" s="128"/>
      <c r="C165" s="129" t="s">
        <v>8</v>
      </c>
      <c r="D165" s="129" t="s">
        <v>164</v>
      </c>
      <c r="E165" s="130" t="s">
        <v>695</v>
      </c>
      <c r="F165" s="131" t="s">
        <v>696</v>
      </c>
      <c r="G165" s="132" t="s">
        <v>167</v>
      </c>
      <c r="H165" s="133">
        <v>90.5</v>
      </c>
      <c r="I165" s="134"/>
      <c r="J165" s="134">
        <f>ROUND(I165*H165,2)</f>
        <v>0</v>
      </c>
      <c r="K165" s="135"/>
      <c r="L165" s="28"/>
      <c r="M165" s="136" t="s">
        <v>1</v>
      </c>
      <c r="N165" s="137" t="s">
        <v>39</v>
      </c>
      <c r="O165" s="138">
        <v>9.7000000000000003E-2</v>
      </c>
      <c r="P165" s="138">
        <f>O165*H165</f>
        <v>8.7785000000000011</v>
      </c>
      <c r="Q165" s="138">
        <v>0.29160000000000003</v>
      </c>
      <c r="R165" s="138">
        <f>Q165*H165</f>
        <v>26.389800000000001</v>
      </c>
      <c r="S165" s="138">
        <v>0</v>
      </c>
      <c r="T165" s="139">
        <f>S165*H165</f>
        <v>0</v>
      </c>
      <c r="AR165" s="140" t="s">
        <v>168</v>
      </c>
      <c r="AT165" s="140" t="s">
        <v>164</v>
      </c>
      <c r="AU165" s="140" t="s">
        <v>84</v>
      </c>
      <c r="AY165" s="16" t="s">
        <v>162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82</v>
      </c>
      <c r="BK165" s="141">
        <f>ROUND(I165*H165,2)</f>
        <v>0</v>
      </c>
      <c r="BL165" s="16" t="s">
        <v>168</v>
      </c>
      <c r="BM165" s="140" t="s">
        <v>697</v>
      </c>
    </row>
    <row r="166" spans="2:65" s="12" customFormat="1">
      <c r="B166" s="142"/>
      <c r="D166" s="143" t="s">
        <v>170</v>
      </c>
      <c r="E166" s="144" t="s">
        <v>1</v>
      </c>
      <c r="F166" s="145" t="s">
        <v>683</v>
      </c>
      <c r="H166" s="146">
        <v>90.5</v>
      </c>
      <c r="L166" s="142"/>
      <c r="M166" s="147"/>
      <c r="T166" s="148"/>
      <c r="AT166" s="144" t="s">
        <v>170</v>
      </c>
      <c r="AU166" s="144" t="s">
        <v>84</v>
      </c>
      <c r="AV166" s="12" t="s">
        <v>84</v>
      </c>
      <c r="AW166" s="12" t="s">
        <v>30</v>
      </c>
      <c r="AX166" s="12" t="s">
        <v>82</v>
      </c>
      <c r="AY166" s="144" t="s">
        <v>162</v>
      </c>
    </row>
    <row r="167" spans="2:65" s="1" customFormat="1" ht="24.15" customHeight="1">
      <c r="B167" s="128"/>
      <c r="C167" s="129" t="s">
        <v>214</v>
      </c>
      <c r="D167" s="129" t="s">
        <v>164</v>
      </c>
      <c r="E167" s="130" t="s">
        <v>458</v>
      </c>
      <c r="F167" s="131" t="s">
        <v>459</v>
      </c>
      <c r="G167" s="132" t="s">
        <v>167</v>
      </c>
      <c r="H167" s="133">
        <v>297.60000000000002</v>
      </c>
      <c r="I167" s="134"/>
      <c r="J167" s="134">
        <f>ROUND(I167*H167,2)</f>
        <v>0</v>
      </c>
      <c r="K167" s="135"/>
      <c r="L167" s="28"/>
      <c r="M167" s="136" t="s">
        <v>1</v>
      </c>
      <c r="N167" s="137" t="s">
        <v>39</v>
      </c>
      <c r="O167" s="138">
        <v>2.8000000000000001E-2</v>
      </c>
      <c r="P167" s="138">
        <f>O167*H167</f>
        <v>8.3328000000000007</v>
      </c>
      <c r="Q167" s="138">
        <v>0.38700000000000001</v>
      </c>
      <c r="R167" s="138">
        <f>Q167*H167</f>
        <v>115.17120000000001</v>
      </c>
      <c r="S167" s="138">
        <v>0</v>
      </c>
      <c r="T167" s="139">
        <f>S167*H167</f>
        <v>0</v>
      </c>
      <c r="AR167" s="140" t="s">
        <v>168</v>
      </c>
      <c r="AT167" s="140" t="s">
        <v>164</v>
      </c>
      <c r="AU167" s="140" t="s">
        <v>84</v>
      </c>
      <c r="AY167" s="16" t="s">
        <v>162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82</v>
      </c>
      <c r="BK167" s="141">
        <f>ROUND(I167*H167,2)</f>
        <v>0</v>
      </c>
      <c r="BL167" s="16" t="s">
        <v>168</v>
      </c>
      <c r="BM167" s="140" t="s">
        <v>698</v>
      </c>
    </row>
    <row r="168" spans="2:65" s="12" customFormat="1">
      <c r="B168" s="142"/>
      <c r="D168" s="143" t="s">
        <v>170</v>
      </c>
      <c r="E168" s="144" t="s">
        <v>1</v>
      </c>
      <c r="F168" s="145" t="s">
        <v>682</v>
      </c>
      <c r="H168" s="146">
        <v>297.60000000000002</v>
      </c>
      <c r="L168" s="142"/>
      <c r="M168" s="147"/>
      <c r="T168" s="148"/>
      <c r="AT168" s="144" t="s">
        <v>170</v>
      </c>
      <c r="AU168" s="144" t="s">
        <v>84</v>
      </c>
      <c r="AV168" s="12" t="s">
        <v>84</v>
      </c>
      <c r="AW168" s="12" t="s">
        <v>30</v>
      </c>
      <c r="AX168" s="12" t="s">
        <v>82</v>
      </c>
      <c r="AY168" s="144" t="s">
        <v>162</v>
      </c>
    </row>
    <row r="169" spans="2:65" s="1" customFormat="1" ht="24.15" customHeight="1">
      <c r="B169" s="128"/>
      <c r="C169" s="129" t="s">
        <v>218</v>
      </c>
      <c r="D169" s="129" t="s">
        <v>164</v>
      </c>
      <c r="E169" s="130" t="s">
        <v>465</v>
      </c>
      <c r="F169" s="131" t="s">
        <v>699</v>
      </c>
      <c r="G169" s="132" t="s">
        <v>167</v>
      </c>
      <c r="H169" s="133">
        <v>297.60000000000002</v>
      </c>
      <c r="I169" s="134"/>
      <c r="J169" s="134">
        <f>ROUND(I169*H169,2)</f>
        <v>0</v>
      </c>
      <c r="K169" s="135"/>
      <c r="L169" s="28"/>
      <c r="M169" s="136" t="s">
        <v>1</v>
      </c>
      <c r="N169" s="137" t="s">
        <v>39</v>
      </c>
      <c r="O169" s="138">
        <v>2.1000000000000001E-2</v>
      </c>
      <c r="P169" s="138">
        <f>O169*H169</f>
        <v>6.2496000000000009</v>
      </c>
      <c r="Q169" s="138">
        <v>0.115</v>
      </c>
      <c r="R169" s="138">
        <f>Q169*H169</f>
        <v>34.224000000000004</v>
      </c>
      <c r="S169" s="138">
        <v>0</v>
      </c>
      <c r="T169" s="139">
        <f>S169*H169</f>
        <v>0</v>
      </c>
      <c r="AR169" s="140" t="s">
        <v>168</v>
      </c>
      <c r="AT169" s="140" t="s">
        <v>164</v>
      </c>
      <c r="AU169" s="140" t="s">
        <v>84</v>
      </c>
      <c r="AY169" s="16" t="s">
        <v>162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82</v>
      </c>
      <c r="BK169" s="141">
        <f>ROUND(I169*H169,2)</f>
        <v>0</v>
      </c>
      <c r="BL169" s="16" t="s">
        <v>168</v>
      </c>
      <c r="BM169" s="140" t="s">
        <v>700</v>
      </c>
    </row>
    <row r="170" spans="2:65" s="12" customFormat="1">
      <c r="B170" s="142"/>
      <c r="D170" s="143" t="s">
        <v>170</v>
      </c>
      <c r="E170" s="144" t="s">
        <v>1</v>
      </c>
      <c r="F170" s="145" t="s">
        <v>682</v>
      </c>
      <c r="H170" s="146">
        <v>297.60000000000002</v>
      </c>
      <c r="L170" s="142"/>
      <c r="M170" s="147"/>
      <c r="T170" s="148"/>
      <c r="AT170" s="144" t="s">
        <v>170</v>
      </c>
      <c r="AU170" s="144" t="s">
        <v>84</v>
      </c>
      <c r="AV170" s="12" t="s">
        <v>84</v>
      </c>
      <c r="AW170" s="12" t="s">
        <v>30</v>
      </c>
      <c r="AX170" s="12" t="s">
        <v>82</v>
      </c>
      <c r="AY170" s="144" t="s">
        <v>162</v>
      </c>
    </row>
    <row r="171" spans="2:65" s="1" customFormat="1" ht="24.15" customHeight="1">
      <c r="B171" s="128"/>
      <c r="C171" s="129" t="s">
        <v>223</v>
      </c>
      <c r="D171" s="129" t="s">
        <v>164</v>
      </c>
      <c r="E171" s="130" t="s">
        <v>701</v>
      </c>
      <c r="F171" s="131" t="s">
        <v>702</v>
      </c>
      <c r="G171" s="132" t="s">
        <v>167</v>
      </c>
      <c r="H171" s="133">
        <v>90.5</v>
      </c>
      <c r="I171" s="134"/>
      <c r="J171" s="134">
        <f>ROUND(I171*H171,2)</f>
        <v>0</v>
      </c>
      <c r="K171" s="135"/>
      <c r="L171" s="28"/>
      <c r="M171" s="136" t="s">
        <v>1</v>
      </c>
      <c r="N171" s="137" t="s">
        <v>39</v>
      </c>
      <c r="O171" s="138">
        <v>8.3000000000000004E-2</v>
      </c>
      <c r="P171" s="138">
        <f>O171*H171</f>
        <v>7.5115000000000007</v>
      </c>
      <c r="Q171" s="138">
        <v>0.23</v>
      </c>
      <c r="R171" s="138">
        <f>Q171*H171</f>
        <v>20.815000000000001</v>
      </c>
      <c r="S171" s="138">
        <v>0</v>
      </c>
      <c r="T171" s="139">
        <f>S171*H171</f>
        <v>0</v>
      </c>
      <c r="AR171" s="140" t="s">
        <v>168</v>
      </c>
      <c r="AT171" s="140" t="s">
        <v>164</v>
      </c>
      <c r="AU171" s="140" t="s">
        <v>84</v>
      </c>
      <c r="AY171" s="16" t="s">
        <v>162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82</v>
      </c>
      <c r="BK171" s="141">
        <f>ROUND(I171*H171,2)</f>
        <v>0</v>
      </c>
      <c r="BL171" s="16" t="s">
        <v>168</v>
      </c>
      <c r="BM171" s="140" t="s">
        <v>703</v>
      </c>
    </row>
    <row r="172" spans="2:65" s="12" customFormat="1">
      <c r="B172" s="142"/>
      <c r="D172" s="143" t="s">
        <v>170</v>
      </c>
      <c r="E172" s="144" t="s">
        <v>1</v>
      </c>
      <c r="F172" s="145" t="s">
        <v>683</v>
      </c>
      <c r="H172" s="146">
        <v>90.5</v>
      </c>
      <c r="L172" s="142"/>
      <c r="M172" s="147"/>
      <c r="T172" s="148"/>
      <c r="AT172" s="144" t="s">
        <v>170</v>
      </c>
      <c r="AU172" s="144" t="s">
        <v>84</v>
      </c>
      <c r="AV172" s="12" t="s">
        <v>84</v>
      </c>
      <c r="AW172" s="12" t="s">
        <v>30</v>
      </c>
      <c r="AX172" s="12" t="s">
        <v>82</v>
      </c>
      <c r="AY172" s="144" t="s">
        <v>162</v>
      </c>
    </row>
    <row r="173" spans="2:65" s="1" customFormat="1" ht="33" customHeight="1">
      <c r="B173" s="128"/>
      <c r="C173" s="129" t="s">
        <v>228</v>
      </c>
      <c r="D173" s="129" t="s">
        <v>164</v>
      </c>
      <c r="E173" s="130" t="s">
        <v>704</v>
      </c>
      <c r="F173" s="131" t="s">
        <v>705</v>
      </c>
      <c r="G173" s="132" t="s">
        <v>167</v>
      </c>
      <c r="H173" s="133">
        <v>90.5</v>
      </c>
      <c r="I173" s="134"/>
      <c r="J173" s="134">
        <f>ROUND(I173*H173,2)</f>
        <v>0</v>
      </c>
      <c r="K173" s="135"/>
      <c r="L173" s="28"/>
      <c r="M173" s="136" t="s">
        <v>1</v>
      </c>
      <c r="N173" s="137" t="s">
        <v>39</v>
      </c>
      <c r="O173" s="138">
        <v>0.626</v>
      </c>
      <c r="P173" s="138">
        <f>O173*H173</f>
        <v>56.652999999999999</v>
      </c>
      <c r="Q173" s="138">
        <v>0.10100000000000001</v>
      </c>
      <c r="R173" s="138">
        <f>Q173*H173</f>
        <v>9.1405000000000012</v>
      </c>
      <c r="S173" s="138">
        <v>0</v>
      </c>
      <c r="T173" s="139">
        <f>S173*H173</f>
        <v>0</v>
      </c>
      <c r="AR173" s="140" t="s">
        <v>168</v>
      </c>
      <c r="AT173" s="140" t="s">
        <v>164</v>
      </c>
      <c r="AU173" s="140" t="s">
        <v>84</v>
      </c>
      <c r="AY173" s="16" t="s">
        <v>162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82</v>
      </c>
      <c r="BK173" s="141">
        <f>ROUND(I173*H173,2)</f>
        <v>0</v>
      </c>
      <c r="BL173" s="16" t="s">
        <v>168</v>
      </c>
      <c r="BM173" s="140" t="s">
        <v>706</v>
      </c>
    </row>
    <row r="174" spans="2:65" s="12" customFormat="1">
      <c r="B174" s="142"/>
      <c r="D174" s="143" t="s">
        <v>170</v>
      </c>
      <c r="E174" s="144" t="s">
        <v>1</v>
      </c>
      <c r="F174" s="145" t="s">
        <v>683</v>
      </c>
      <c r="H174" s="146">
        <v>90.5</v>
      </c>
      <c r="L174" s="142"/>
      <c r="M174" s="147"/>
      <c r="T174" s="148"/>
      <c r="AT174" s="144" t="s">
        <v>170</v>
      </c>
      <c r="AU174" s="144" t="s">
        <v>84</v>
      </c>
      <c r="AV174" s="12" t="s">
        <v>84</v>
      </c>
      <c r="AW174" s="12" t="s">
        <v>30</v>
      </c>
      <c r="AX174" s="12" t="s">
        <v>82</v>
      </c>
      <c r="AY174" s="144" t="s">
        <v>162</v>
      </c>
    </row>
    <row r="175" spans="2:65" s="1" customFormat="1" ht="21.75" customHeight="1">
      <c r="B175" s="128"/>
      <c r="C175" s="164" t="s">
        <v>233</v>
      </c>
      <c r="D175" s="164" t="s">
        <v>436</v>
      </c>
      <c r="E175" s="165" t="s">
        <v>487</v>
      </c>
      <c r="F175" s="166" t="s">
        <v>488</v>
      </c>
      <c r="G175" s="167" t="s">
        <v>167</v>
      </c>
      <c r="H175" s="168">
        <v>93.215000000000003</v>
      </c>
      <c r="I175" s="169"/>
      <c r="J175" s="169">
        <f>ROUND(I175*H175,2)</f>
        <v>0</v>
      </c>
      <c r="K175" s="170"/>
      <c r="L175" s="171"/>
      <c r="M175" s="172" t="s">
        <v>1</v>
      </c>
      <c r="N175" s="173" t="s">
        <v>39</v>
      </c>
      <c r="O175" s="138">
        <v>0</v>
      </c>
      <c r="P175" s="138">
        <f>O175*H175</f>
        <v>0</v>
      </c>
      <c r="Q175" s="138">
        <v>0.13100000000000001</v>
      </c>
      <c r="R175" s="138">
        <f>Q175*H175</f>
        <v>12.211165000000001</v>
      </c>
      <c r="S175" s="138">
        <v>0</v>
      </c>
      <c r="T175" s="139">
        <f>S175*H175</f>
        <v>0</v>
      </c>
      <c r="AR175" s="140" t="s">
        <v>195</v>
      </c>
      <c r="AT175" s="140" t="s">
        <v>436</v>
      </c>
      <c r="AU175" s="140" t="s">
        <v>84</v>
      </c>
      <c r="AY175" s="16" t="s">
        <v>162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82</v>
      </c>
      <c r="BK175" s="141">
        <f>ROUND(I175*H175,2)</f>
        <v>0</v>
      </c>
      <c r="BL175" s="16" t="s">
        <v>168</v>
      </c>
      <c r="BM175" s="140" t="s">
        <v>707</v>
      </c>
    </row>
    <row r="176" spans="2:65" s="12" customFormat="1">
      <c r="B176" s="142"/>
      <c r="D176" s="143" t="s">
        <v>170</v>
      </c>
      <c r="E176" s="144" t="s">
        <v>1</v>
      </c>
      <c r="F176" s="145" t="s">
        <v>683</v>
      </c>
      <c r="H176" s="146">
        <v>90.5</v>
      </c>
      <c r="L176" s="142"/>
      <c r="M176" s="147"/>
      <c r="T176" s="148"/>
      <c r="AT176" s="144" t="s">
        <v>170</v>
      </c>
      <c r="AU176" s="144" t="s">
        <v>84</v>
      </c>
      <c r="AV176" s="12" t="s">
        <v>84</v>
      </c>
      <c r="AW176" s="12" t="s">
        <v>30</v>
      </c>
      <c r="AX176" s="12" t="s">
        <v>82</v>
      </c>
      <c r="AY176" s="144" t="s">
        <v>162</v>
      </c>
    </row>
    <row r="177" spans="2:65" s="12" customFormat="1">
      <c r="B177" s="142"/>
      <c r="D177" s="143" t="s">
        <v>170</v>
      </c>
      <c r="F177" s="145" t="s">
        <v>708</v>
      </c>
      <c r="H177" s="146">
        <v>93.215000000000003</v>
      </c>
      <c r="L177" s="142"/>
      <c r="M177" s="147"/>
      <c r="T177" s="148"/>
      <c r="AT177" s="144" t="s">
        <v>170</v>
      </c>
      <c r="AU177" s="144" t="s">
        <v>84</v>
      </c>
      <c r="AV177" s="12" t="s">
        <v>84</v>
      </c>
      <c r="AW177" s="12" t="s">
        <v>3</v>
      </c>
      <c r="AX177" s="12" t="s">
        <v>82</v>
      </c>
      <c r="AY177" s="144" t="s">
        <v>162</v>
      </c>
    </row>
    <row r="178" spans="2:65" s="11" customFormat="1" ht="22.75" customHeight="1">
      <c r="B178" s="117"/>
      <c r="D178" s="118" t="s">
        <v>73</v>
      </c>
      <c r="E178" s="126" t="s">
        <v>195</v>
      </c>
      <c r="F178" s="126" t="s">
        <v>491</v>
      </c>
      <c r="J178" s="127">
        <f>BK178</f>
        <v>0</v>
      </c>
      <c r="L178" s="117"/>
      <c r="M178" s="121"/>
      <c r="P178" s="122">
        <f>SUM(P179:P181)</f>
        <v>0.33200000000000002</v>
      </c>
      <c r="R178" s="122">
        <f>SUM(R179:R181)</f>
        <v>5.0699999999999999E-3</v>
      </c>
      <c r="T178" s="123">
        <f>SUM(T179:T181)</f>
        <v>0</v>
      </c>
      <c r="AR178" s="118" t="s">
        <v>82</v>
      </c>
      <c r="AT178" s="124" t="s">
        <v>73</v>
      </c>
      <c r="AU178" s="124" t="s">
        <v>82</v>
      </c>
      <c r="AY178" s="118" t="s">
        <v>162</v>
      </c>
      <c r="BK178" s="125">
        <f>SUM(BK179:BK181)</f>
        <v>0</v>
      </c>
    </row>
    <row r="179" spans="2:65" s="1" customFormat="1" ht="37.75" customHeight="1">
      <c r="B179" s="128"/>
      <c r="C179" s="129" t="s">
        <v>239</v>
      </c>
      <c r="D179" s="129" t="s">
        <v>164</v>
      </c>
      <c r="E179" s="130" t="s">
        <v>492</v>
      </c>
      <c r="F179" s="131" t="s">
        <v>493</v>
      </c>
      <c r="G179" s="132" t="s">
        <v>178</v>
      </c>
      <c r="H179" s="133">
        <v>1</v>
      </c>
      <c r="I179" s="134"/>
      <c r="J179" s="134">
        <f>ROUND(I179*H179,2)</f>
        <v>0</v>
      </c>
      <c r="K179" s="135"/>
      <c r="L179" s="28"/>
      <c r="M179" s="136" t="s">
        <v>1</v>
      </c>
      <c r="N179" s="137" t="s">
        <v>39</v>
      </c>
      <c r="O179" s="138">
        <v>0.249</v>
      </c>
      <c r="P179" s="138">
        <f>O179*H179</f>
        <v>0.249</v>
      </c>
      <c r="Q179" s="138">
        <v>5.0600000000000003E-3</v>
      </c>
      <c r="R179" s="138">
        <f>Q179*H179</f>
        <v>5.0600000000000003E-3</v>
      </c>
      <c r="S179" s="138">
        <v>0</v>
      </c>
      <c r="T179" s="139">
        <f>S179*H179</f>
        <v>0</v>
      </c>
      <c r="AR179" s="140" t="s">
        <v>168</v>
      </c>
      <c r="AT179" s="140" t="s">
        <v>164</v>
      </c>
      <c r="AU179" s="140" t="s">
        <v>84</v>
      </c>
      <c r="AY179" s="16" t="s">
        <v>162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82</v>
      </c>
      <c r="BK179" s="141">
        <f>ROUND(I179*H179,2)</f>
        <v>0</v>
      </c>
      <c r="BL179" s="16" t="s">
        <v>168</v>
      </c>
      <c r="BM179" s="140" t="s">
        <v>709</v>
      </c>
    </row>
    <row r="180" spans="2:65" s="12" customFormat="1">
      <c r="B180" s="142"/>
      <c r="D180" s="143" t="s">
        <v>170</v>
      </c>
      <c r="E180" s="144" t="s">
        <v>1</v>
      </c>
      <c r="F180" s="145" t="s">
        <v>82</v>
      </c>
      <c r="H180" s="146">
        <v>1</v>
      </c>
      <c r="L180" s="142"/>
      <c r="M180" s="147"/>
      <c r="T180" s="148"/>
      <c r="AT180" s="144" t="s">
        <v>170</v>
      </c>
      <c r="AU180" s="144" t="s">
        <v>84</v>
      </c>
      <c r="AV180" s="12" t="s">
        <v>84</v>
      </c>
      <c r="AW180" s="12" t="s">
        <v>30</v>
      </c>
      <c r="AX180" s="12" t="s">
        <v>82</v>
      </c>
      <c r="AY180" s="144" t="s">
        <v>162</v>
      </c>
    </row>
    <row r="181" spans="2:65" s="1" customFormat="1" ht="37.75" customHeight="1">
      <c r="B181" s="128"/>
      <c r="C181" s="129" t="s">
        <v>244</v>
      </c>
      <c r="D181" s="129" t="s">
        <v>164</v>
      </c>
      <c r="E181" s="130" t="s">
        <v>496</v>
      </c>
      <c r="F181" s="131" t="s">
        <v>497</v>
      </c>
      <c r="G181" s="132" t="s">
        <v>178</v>
      </c>
      <c r="H181" s="133">
        <v>1</v>
      </c>
      <c r="I181" s="134"/>
      <c r="J181" s="134">
        <f>ROUND(I181*H181,2)</f>
        <v>0</v>
      </c>
      <c r="K181" s="135"/>
      <c r="L181" s="28"/>
      <c r="M181" s="136" t="s">
        <v>1</v>
      </c>
      <c r="N181" s="137" t="s">
        <v>39</v>
      </c>
      <c r="O181" s="138">
        <v>8.3000000000000004E-2</v>
      </c>
      <c r="P181" s="138">
        <f>O181*H181</f>
        <v>8.3000000000000004E-2</v>
      </c>
      <c r="Q181" s="138">
        <v>1.0000000000000001E-5</v>
      </c>
      <c r="R181" s="138">
        <f>Q181*H181</f>
        <v>1.0000000000000001E-5</v>
      </c>
      <c r="S181" s="138">
        <v>0</v>
      </c>
      <c r="T181" s="139">
        <f>S181*H181</f>
        <v>0</v>
      </c>
      <c r="AR181" s="140" t="s">
        <v>168</v>
      </c>
      <c r="AT181" s="140" t="s">
        <v>164</v>
      </c>
      <c r="AU181" s="140" t="s">
        <v>84</v>
      </c>
      <c r="AY181" s="16" t="s">
        <v>162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82</v>
      </c>
      <c r="BK181" s="141">
        <f>ROUND(I181*H181,2)</f>
        <v>0</v>
      </c>
      <c r="BL181" s="16" t="s">
        <v>168</v>
      </c>
      <c r="BM181" s="140" t="s">
        <v>710</v>
      </c>
    </row>
    <row r="182" spans="2:65" s="11" customFormat="1" ht="22.75" customHeight="1">
      <c r="B182" s="117"/>
      <c r="D182" s="118" t="s">
        <v>73</v>
      </c>
      <c r="E182" s="126" t="s">
        <v>199</v>
      </c>
      <c r="F182" s="126" t="s">
        <v>324</v>
      </c>
      <c r="J182" s="127">
        <f>BK182</f>
        <v>0</v>
      </c>
      <c r="L182" s="117"/>
      <c r="M182" s="121"/>
      <c r="P182" s="122">
        <f>SUM(P183:P194)</f>
        <v>90.986694000000014</v>
      </c>
      <c r="R182" s="122">
        <f>SUM(R183:R194)</f>
        <v>45.070180379999996</v>
      </c>
      <c r="T182" s="123">
        <f>SUM(T183:T194)</f>
        <v>0</v>
      </c>
      <c r="AR182" s="118" t="s">
        <v>82</v>
      </c>
      <c r="AT182" s="124" t="s">
        <v>73</v>
      </c>
      <c r="AU182" s="124" t="s">
        <v>82</v>
      </c>
      <c r="AY182" s="118" t="s">
        <v>162</v>
      </c>
      <c r="BK182" s="125">
        <f>SUM(BK183:BK194)</f>
        <v>0</v>
      </c>
    </row>
    <row r="183" spans="2:65" s="1" customFormat="1" ht="24.15" customHeight="1">
      <c r="B183" s="128"/>
      <c r="C183" s="129" t="s">
        <v>253</v>
      </c>
      <c r="D183" s="129" t="s">
        <v>164</v>
      </c>
      <c r="E183" s="130" t="s">
        <v>499</v>
      </c>
      <c r="F183" s="131" t="s">
        <v>500</v>
      </c>
      <c r="G183" s="132" t="s">
        <v>236</v>
      </c>
      <c r="H183" s="133">
        <v>137.30000000000001</v>
      </c>
      <c r="I183" s="134"/>
      <c r="J183" s="134">
        <f>ROUND(I183*H183,2)</f>
        <v>0</v>
      </c>
      <c r="K183" s="135"/>
      <c r="L183" s="28"/>
      <c r="M183" s="136" t="s">
        <v>1</v>
      </c>
      <c r="N183" s="137" t="s">
        <v>39</v>
      </c>
      <c r="O183" s="138">
        <v>0.14000000000000001</v>
      </c>
      <c r="P183" s="138">
        <f>O183*H183</f>
        <v>19.222000000000005</v>
      </c>
      <c r="Q183" s="138">
        <v>0.10095</v>
      </c>
      <c r="R183" s="138">
        <f>Q183*H183</f>
        <v>13.860435000000001</v>
      </c>
      <c r="S183" s="138">
        <v>0</v>
      </c>
      <c r="T183" s="139">
        <f>S183*H183</f>
        <v>0</v>
      </c>
      <c r="AR183" s="140" t="s">
        <v>168</v>
      </c>
      <c r="AT183" s="140" t="s">
        <v>164</v>
      </c>
      <c r="AU183" s="140" t="s">
        <v>84</v>
      </c>
      <c r="AY183" s="16" t="s">
        <v>162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6" t="s">
        <v>82</v>
      </c>
      <c r="BK183" s="141">
        <f>ROUND(I183*H183,2)</f>
        <v>0</v>
      </c>
      <c r="BL183" s="16" t="s">
        <v>168</v>
      </c>
      <c r="BM183" s="140" t="s">
        <v>711</v>
      </c>
    </row>
    <row r="184" spans="2:65" s="12" customFormat="1">
      <c r="B184" s="142"/>
      <c r="D184" s="143" t="s">
        <v>170</v>
      </c>
      <c r="E184" s="144" t="s">
        <v>1</v>
      </c>
      <c r="F184" s="145" t="s">
        <v>712</v>
      </c>
      <c r="H184" s="146">
        <v>137.30000000000001</v>
      </c>
      <c r="L184" s="142"/>
      <c r="M184" s="147"/>
      <c r="T184" s="148"/>
      <c r="AT184" s="144" t="s">
        <v>170</v>
      </c>
      <c r="AU184" s="144" t="s">
        <v>84</v>
      </c>
      <c r="AV184" s="12" t="s">
        <v>84</v>
      </c>
      <c r="AW184" s="12" t="s">
        <v>30</v>
      </c>
      <c r="AX184" s="12" t="s">
        <v>82</v>
      </c>
      <c r="AY184" s="144" t="s">
        <v>162</v>
      </c>
    </row>
    <row r="185" spans="2:65" s="1" customFormat="1" ht="16.5" customHeight="1">
      <c r="B185" s="128"/>
      <c r="C185" s="164" t="s">
        <v>7</v>
      </c>
      <c r="D185" s="164" t="s">
        <v>436</v>
      </c>
      <c r="E185" s="165" t="s">
        <v>503</v>
      </c>
      <c r="F185" s="166" t="s">
        <v>504</v>
      </c>
      <c r="G185" s="167" t="s">
        <v>236</v>
      </c>
      <c r="H185" s="168">
        <v>138.673</v>
      </c>
      <c r="I185" s="169"/>
      <c r="J185" s="169">
        <f>ROUND(I185*H185,2)</f>
        <v>0</v>
      </c>
      <c r="K185" s="170"/>
      <c r="L185" s="171"/>
      <c r="M185" s="172" t="s">
        <v>1</v>
      </c>
      <c r="N185" s="173" t="s">
        <v>39</v>
      </c>
      <c r="O185" s="138">
        <v>0</v>
      </c>
      <c r="P185" s="138">
        <f>O185*H185</f>
        <v>0</v>
      </c>
      <c r="Q185" s="138">
        <v>2.4E-2</v>
      </c>
      <c r="R185" s="138">
        <f>Q185*H185</f>
        <v>3.3281520000000002</v>
      </c>
      <c r="S185" s="138">
        <v>0</v>
      </c>
      <c r="T185" s="139">
        <f>S185*H185</f>
        <v>0</v>
      </c>
      <c r="AR185" s="140" t="s">
        <v>195</v>
      </c>
      <c r="AT185" s="140" t="s">
        <v>436</v>
      </c>
      <c r="AU185" s="140" t="s">
        <v>84</v>
      </c>
      <c r="AY185" s="16" t="s">
        <v>162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82</v>
      </c>
      <c r="BK185" s="141">
        <f>ROUND(I185*H185,2)</f>
        <v>0</v>
      </c>
      <c r="BL185" s="16" t="s">
        <v>168</v>
      </c>
      <c r="BM185" s="140" t="s">
        <v>713</v>
      </c>
    </row>
    <row r="186" spans="2:65" s="12" customFormat="1">
      <c r="B186" s="142"/>
      <c r="D186" s="143" t="s">
        <v>170</v>
      </c>
      <c r="E186" s="144" t="s">
        <v>1</v>
      </c>
      <c r="F186" s="145" t="s">
        <v>712</v>
      </c>
      <c r="H186" s="146">
        <v>137.30000000000001</v>
      </c>
      <c r="L186" s="142"/>
      <c r="M186" s="147"/>
      <c r="T186" s="148"/>
      <c r="AT186" s="144" t="s">
        <v>170</v>
      </c>
      <c r="AU186" s="144" t="s">
        <v>84</v>
      </c>
      <c r="AV186" s="12" t="s">
        <v>84</v>
      </c>
      <c r="AW186" s="12" t="s">
        <v>30</v>
      </c>
      <c r="AX186" s="12" t="s">
        <v>82</v>
      </c>
      <c r="AY186" s="144" t="s">
        <v>162</v>
      </c>
    </row>
    <row r="187" spans="2:65" s="12" customFormat="1">
      <c r="B187" s="142"/>
      <c r="D187" s="143" t="s">
        <v>170</v>
      </c>
      <c r="F187" s="145" t="s">
        <v>714</v>
      </c>
      <c r="H187" s="146">
        <v>138.673</v>
      </c>
      <c r="L187" s="142"/>
      <c r="M187" s="147"/>
      <c r="T187" s="148"/>
      <c r="AT187" s="144" t="s">
        <v>170</v>
      </c>
      <c r="AU187" s="144" t="s">
        <v>84</v>
      </c>
      <c r="AV187" s="12" t="s">
        <v>84</v>
      </c>
      <c r="AW187" s="12" t="s">
        <v>3</v>
      </c>
      <c r="AX187" s="12" t="s">
        <v>82</v>
      </c>
      <c r="AY187" s="144" t="s">
        <v>162</v>
      </c>
    </row>
    <row r="188" spans="2:65" s="1" customFormat="1" ht="16.5" customHeight="1">
      <c r="B188" s="128"/>
      <c r="C188" s="129" t="s">
        <v>266</v>
      </c>
      <c r="D188" s="129" t="s">
        <v>164</v>
      </c>
      <c r="E188" s="130" t="s">
        <v>507</v>
      </c>
      <c r="F188" s="131" t="s">
        <v>508</v>
      </c>
      <c r="G188" s="132" t="s">
        <v>247</v>
      </c>
      <c r="H188" s="133">
        <v>12.356999999999999</v>
      </c>
      <c r="I188" s="134"/>
      <c r="J188" s="134">
        <f>ROUND(I188*H188,2)</f>
        <v>0</v>
      </c>
      <c r="K188" s="135"/>
      <c r="L188" s="28"/>
      <c r="M188" s="136" t="s">
        <v>1</v>
      </c>
      <c r="N188" s="137" t="s">
        <v>39</v>
      </c>
      <c r="O188" s="138">
        <v>1.4419999999999999</v>
      </c>
      <c r="P188" s="138">
        <f>O188*H188</f>
        <v>17.818793999999997</v>
      </c>
      <c r="Q188" s="138">
        <v>2.2563399999999998</v>
      </c>
      <c r="R188" s="138">
        <f>Q188*H188</f>
        <v>27.881593379999995</v>
      </c>
      <c r="S188" s="138">
        <v>0</v>
      </c>
      <c r="T188" s="139">
        <f>S188*H188</f>
        <v>0</v>
      </c>
      <c r="AR188" s="140" t="s">
        <v>168</v>
      </c>
      <c r="AT188" s="140" t="s">
        <v>164</v>
      </c>
      <c r="AU188" s="140" t="s">
        <v>84</v>
      </c>
      <c r="AY188" s="16" t="s">
        <v>162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82</v>
      </c>
      <c r="BK188" s="141">
        <f>ROUND(I188*H188,2)</f>
        <v>0</v>
      </c>
      <c r="BL188" s="16" t="s">
        <v>168</v>
      </c>
      <c r="BM188" s="140" t="s">
        <v>715</v>
      </c>
    </row>
    <row r="189" spans="2:65" s="12" customFormat="1">
      <c r="B189" s="142"/>
      <c r="D189" s="143" t="s">
        <v>170</v>
      </c>
      <c r="E189" s="144" t="s">
        <v>1</v>
      </c>
      <c r="F189" s="145" t="s">
        <v>716</v>
      </c>
      <c r="H189" s="146">
        <v>12.356999999999999</v>
      </c>
      <c r="L189" s="142"/>
      <c r="M189" s="147"/>
      <c r="T189" s="148"/>
      <c r="AT189" s="144" t="s">
        <v>170</v>
      </c>
      <c r="AU189" s="144" t="s">
        <v>84</v>
      </c>
      <c r="AV189" s="12" t="s">
        <v>84</v>
      </c>
      <c r="AW189" s="12" t="s">
        <v>30</v>
      </c>
      <c r="AX189" s="12" t="s">
        <v>74</v>
      </c>
      <c r="AY189" s="144" t="s">
        <v>162</v>
      </c>
    </row>
    <row r="190" spans="2:65" s="14" customFormat="1">
      <c r="B190" s="154"/>
      <c r="D190" s="143" t="s">
        <v>170</v>
      </c>
      <c r="E190" s="155" t="s">
        <v>1</v>
      </c>
      <c r="F190" s="156" t="s">
        <v>252</v>
      </c>
      <c r="H190" s="157">
        <v>12.356999999999999</v>
      </c>
      <c r="L190" s="154"/>
      <c r="M190" s="158"/>
      <c r="T190" s="159"/>
      <c r="AT190" s="155" t="s">
        <v>170</v>
      </c>
      <c r="AU190" s="155" t="s">
        <v>84</v>
      </c>
      <c r="AV190" s="14" t="s">
        <v>168</v>
      </c>
      <c r="AW190" s="14" t="s">
        <v>30</v>
      </c>
      <c r="AX190" s="14" t="s">
        <v>82</v>
      </c>
      <c r="AY190" s="155" t="s">
        <v>162</v>
      </c>
    </row>
    <row r="191" spans="2:65" s="1" customFormat="1" ht="21.75" customHeight="1">
      <c r="B191" s="128"/>
      <c r="C191" s="129" t="s">
        <v>270</v>
      </c>
      <c r="D191" s="129" t="s">
        <v>164</v>
      </c>
      <c r="E191" s="130" t="s">
        <v>511</v>
      </c>
      <c r="F191" s="131" t="s">
        <v>512</v>
      </c>
      <c r="G191" s="132" t="s">
        <v>167</v>
      </c>
      <c r="H191" s="133">
        <v>388.1</v>
      </c>
      <c r="I191" s="134"/>
      <c r="J191" s="134">
        <f>ROUND(I191*H191,2)</f>
        <v>0</v>
      </c>
      <c r="K191" s="135"/>
      <c r="L191" s="28"/>
      <c r="M191" s="136" t="s">
        <v>1</v>
      </c>
      <c r="N191" s="137" t="s">
        <v>39</v>
      </c>
      <c r="O191" s="138">
        <v>0.13900000000000001</v>
      </c>
      <c r="P191" s="138">
        <f>O191*H191</f>
        <v>53.945900000000009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AR191" s="140" t="s">
        <v>168</v>
      </c>
      <c r="AT191" s="140" t="s">
        <v>164</v>
      </c>
      <c r="AU191" s="140" t="s">
        <v>84</v>
      </c>
      <c r="AY191" s="16" t="s">
        <v>162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82</v>
      </c>
      <c r="BK191" s="141">
        <f>ROUND(I191*H191,2)</f>
        <v>0</v>
      </c>
      <c r="BL191" s="16" t="s">
        <v>168</v>
      </c>
      <c r="BM191" s="140" t="s">
        <v>717</v>
      </c>
    </row>
    <row r="192" spans="2:65" s="12" customFormat="1">
      <c r="B192" s="142"/>
      <c r="D192" s="143" t="s">
        <v>170</v>
      </c>
      <c r="E192" s="144" t="s">
        <v>1</v>
      </c>
      <c r="F192" s="145" t="s">
        <v>682</v>
      </c>
      <c r="H192" s="146">
        <v>297.60000000000002</v>
      </c>
      <c r="L192" s="142"/>
      <c r="M192" s="147"/>
      <c r="T192" s="148"/>
      <c r="AT192" s="144" t="s">
        <v>170</v>
      </c>
      <c r="AU192" s="144" t="s">
        <v>84</v>
      </c>
      <c r="AV192" s="12" t="s">
        <v>84</v>
      </c>
      <c r="AW192" s="12" t="s">
        <v>30</v>
      </c>
      <c r="AX192" s="12" t="s">
        <v>74</v>
      </c>
      <c r="AY192" s="144" t="s">
        <v>162</v>
      </c>
    </row>
    <row r="193" spans="2:65" s="12" customFormat="1">
      <c r="B193" s="142"/>
      <c r="D193" s="143" t="s">
        <v>170</v>
      </c>
      <c r="E193" s="144" t="s">
        <v>1</v>
      </c>
      <c r="F193" s="145" t="s">
        <v>683</v>
      </c>
      <c r="H193" s="146">
        <v>90.5</v>
      </c>
      <c r="L193" s="142"/>
      <c r="M193" s="147"/>
      <c r="T193" s="148"/>
      <c r="AT193" s="144" t="s">
        <v>170</v>
      </c>
      <c r="AU193" s="144" t="s">
        <v>84</v>
      </c>
      <c r="AV193" s="12" t="s">
        <v>84</v>
      </c>
      <c r="AW193" s="12" t="s">
        <v>30</v>
      </c>
      <c r="AX193" s="12" t="s">
        <v>74</v>
      </c>
      <c r="AY193" s="144" t="s">
        <v>162</v>
      </c>
    </row>
    <row r="194" spans="2:65" s="14" customFormat="1">
      <c r="B194" s="154"/>
      <c r="D194" s="143" t="s">
        <v>170</v>
      </c>
      <c r="E194" s="155" t="s">
        <v>1</v>
      </c>
      <c r="F194" s="156" t="s">
        <v>252</v>
      </c>
      <c r="H194" s="157">
        <v>388.1</v>
      </c>
      <c r="L194" s="154"/>
      <c r="M194" s="158"/>
      <c r="T194" s="159"/>
      <c r="AT194" s="155" t="s">
        <v>170</v>
      </c>
      <c r="AU194" s="155" t="s">
        <v>84</v>
      </c>
      <c r="AV194" s="14" t="s">
        <v>168</v>
      </c>
      <c r="AW194" s="14" t="s">
        <v>30</v>
      </c>
      <c r="AX194" s="14" t="s">
        <v>82</v>
      </c>
      <c r="AY194" s="155" t="s">
        <v>162</v>
      </c>
    </row>
    <row r="195" spans="2:65" s="11" customFormat="1" ht="22.75" customHeight="1">
      <c r="B195" s="117"/>
      <c r="D195" s="118" t="s">
        <v>73</v>
      </c>
      <c r="E195" s="126" t="s">
        <v>514</v>
      </c>
      <c r="F195" s="126" t="s">
        <v>515</v>
      </c>
      <c r="J195" s="127">
        <f>BK195</f>
        <v>0</v>
      </c>
      <c r="L195" s="117"/>
      <c r="M195" s="121"/>
      <c r="P195" s="122">
        <f>P196</f>
        <v>54.307176000000005</v>
      </c>
      <c r="R195" s="122">
        <f>R196</f>
        <v>0</v>
      </c>
      <c r="T195" s="123">
        <f>T196</f>
        <v>0</v>
      </c>
      <c r="AR195" s="118" t="s">
        <v>82</v>
      </c>
      <c r="AT195" s="124" t="s">
        <v>73</v>
      </c>
      <c r="AU195" s="124" t="s">
        <v>82</v>
      </c>
      <c r="AY195" s="118" t="s">
        <v>162</v>
      </c>
      <c r="BK195" s="125">
        <f>BK196</f>
        <v>0</v>
      </c>
    </row>
    <row r="196" spans="2:65" s="1" customFormat="1" ht="16.5" customHeight="1">
      <c r="B196" s="128"/>
      <c r="C196" s="129" t="s">
        <v>274</v>
      </c>
      <c r="D196" s="129" t="s">
        <v>164</v>
      </c>
      <c r="E196" s="130" t="s">
        <v>516</v>
      </c>
      <c r="F196" s="131" t="s">
        <v>517</v>
      </c>
      <c r="G196" s="132" t="s">
        <v>336</v>
      </c>
      <c r="H196" s="133">
        <v>411.41800000000001</v>
      </c>
      <c r="I196" s="134"/>
      <c r="J196" s="134">
        <f>ROUND(I196*H196,2)</f>
        <v>0</v>
      </c>
      <c r="K196" s="135"/>
      <c r="L196" s="28"/>
      <c r="M196" s="136" t="s">
        <v>1</v>
      </c>
      <c r="N196" s="137" t="s">
        <v>39</v>
      </c>
      <c r="O196" s="138">
        <v>0.13200000000000001</v>
      </c>
      <c r="P196" s="138">
        <f>O196*H196</f>
        <v>54.307176000000005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168</v>
      </c>
      <c r="AT196" s="140" t="s">
        <v>164</v>
      </c>
      <c r="AU196" s="140" t="s">
        <v>84</v>
      </c>
      <c r="AY196" s="16" t="s">
        <v>162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82</v>
      </c>
      <c r="BK196" s="141">
        <f>ROUND(I196*H196,2)</f>
        <v>0</v>
      </c>
      <c r="BL196" s="16" t="s">
        <v>168</v>
      </c>
      <c r="BM196" s="140" t="s">
        <v>718</v>
      </c>
    </row>
    <row r="197" spans="2:65" s="11" customFormat="1" ht="25.9" customHeight="1">
      <c r="B197" s="117"/>
      <c r="D197" s="118" t="s">
        <v>73</v>
      </c>
      <c r="E197" s="119" t="s">
        <v>519</v>
      </c>
      <c r="F197" s="119" t="s">
        <v>520</v>
      </c>
      <c r="J197" s="120">
        <f>BK197</f>
        <v>0</v>
      </c>
      <c r="L197" s="117"/>
      <c r="M197" s="121"/>
      <c r="P197" s="122">
        <f>P198+P214+P218</f>
        <v>0</v>
      </c>
      <c r="R197" s="122">
        <f>R198+R214+R218</f>
        <v>0</v>
      </c>
      <c r="T197" s="123">
        <f>T198+T214+T218</f>
        <v>0</v>
      </c>
      <c r="AR197" s="118" t="s">
        <v>84</v>
      </c>
      <c r="AT197" s="124" t="s">
        <v>73</v>
      </c>
      <c r="AU197" s="124" t="s">
        <v>74</v>
      </c>
      <c r="AY197" s="118" t="s">
        <v>162</v>
      </c>
      <c r="BK197" s="125">
        <f>BK198+BK214+BK218</f>
        <v>0</v>
      </c>
    </row>
    <row r="198" spans="2:65" s="11" customFormat="1" ht="22.75" customHeight="1">
      <c r="B198" s="117"/>
      <c r="D198" s="118" t="s">
        <v>73</v>
      </c>
      <c r="E198" s="126" t="s">
        <v>521</v>
      </c>
      <c r="F198" s="126" t="s">
        <v>522</v>
      </c>
      <c r="J198" s="127">
        <f>BK198</f>
        <v>0</v>
      </c>
      <c r="L198" s="117"/>
      <c r="M198" s="121"/>
      <c r="P198" s="122">
        <f>SUM(P199:P213)</f>
        <v>0</v>
      </c>
      <c r="R198" s="122">
        <f>SUM(R199:R213)</f>
        <v>0</v>
      </c>
      <c r="T198" s="123">
        <f>SUM(T199:T213)</f>
        <v>0</v>
      </c>
      <c r="AR198" s="118" t="s">
        <v>84</v>
      </c>
      <c r="AT198" s="124" t="s">
        <v>73</v>
      </c>
      <c r="AU198" s="124" t="s">
        <v>82</v>
      </c>
      <c r="AY198" s="118" t="s">
        <v>162</v>
      </c>
      <c r="BK198" s="125">
        <f>SUM(BK199:BK213)</f>
        <v>0</v>
      </c>
    </row>
    <row r="199" spans="2:65" s="1" customFormat="1" ht="24.15" customHeight="1">
      <c r="B199" s="128"/>
      <c r="C199" s="129" t="s">
        <v>278</v>
      </c>
      <c r="D199" s="129" t="s">
        <v>164</v>
      </c>
      <c r="E199" s="130" t="s">
        <v>719</v>
      </c>
      <c r="F199" s="131" t="s">
        <v>720</v>
      </c>
      <c r="G199" s="132" t="s">
        <v>167</v>
      </c>
      <c r="H199" s="133">
        <v>297.60000000000002</v>
      </c>
      <c r="I199" s="134"/>
      <c r="J199" s="134">
        <f>ROUND(I199*H199,2)</f>
        <v>0</v>
      </c>
      <c r="K199" s="135"/>
      <c r="L199" s="28"/>
      <c r="M199" s="136" t="s">
        <v>1</v>
      </c>
      <c r="N199" s="137" t="s">
        <v>39</v>
      </c>
      <c r="O199" s="138">
        <v>0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228</v>
      </c>
      <c r="AT199" s="140" t="s">
        <v>164</v>
      </c>
      <c r="AU199" s="140" t="s">
        <v>84</v>
      </c>
      <c r="AY199" s="16" t="s">
        <v>162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6" t="s">
        <v>82</v>
      </c>
      <c r="BK199" s="141">
        <f>ROUND(I199*H199,2)</f>
        <v>0</v>
      </c>
      <c r="BL199" s="16" t="s">
        <v>228</v>
      </c>
      <c r="BM199" s="140" t="s">
        <v>721</v>
      </c>
    </row>
    <row r="200" spans="2:65" s="12" customFormat="1">
      <c r="B200" s="142"/>
      <c r="D200" s="143" t="s">
        <v>170</v>
      </c>
      <c r="E200" s="144" t="s">
        <v>1</v>
      </c>
      <c r="F200" s="145" t="s">
        <v>682</v>
      </c>
      <c r="H200" s="146">
        <v>297.60000000000002</v>
      </c>
      <c r="L200" s="142"/>
      <c r="M200" s="147"/>
      <c r="T200" s="148"/>
      <c r="AT200" s="144" t="s">
        <v>170</v>
      </c>
      <c r="AU200" s="144" t="s">
        <v>84</v>
      </c>
      <c r="AV200" s="12" t="s">
        <v>84</v>
      </c>
      <c r="AW200" s="12" t="s">
        <v>30</v>
      </c>
      <c r="AX200" s="12" t="s">
        <v>82</v>
      </c>
      <c r="AY200" s="144" t="s">
        <v>162</v>
      </c>
    </row>
    <row r="201" spans="2:65" s="1" customFormat="1" ht="16.5" customHeight="1">
      <c r="B201" s="128"/>
      <c r="C201" s="129" t="s">
        <v>282</v>
      </c>
      <c r="D201" s="129" t="s">
        <v>164</v>
      </c>
      <c r="E201" s="130" t="s">
        <v>722</v>
      </c>
      <c r="F201" s="131" t="s">
        <v>723</v>
      </c>
      <c r="G201" s="132" t="s">
        <v>167</v>
      </c>
      <c r="H201" s="133">
        <v>297.60000000000002</v>
      </c>
      <c r="I201" s="134"/>
      <c r="J201" s="134">
        <f>ROUND(I201*H201,2)</f>
        <v>0</v>
      </c>
      <c r="K201" s="135"/>
      <c r="L201" s="28"/>
      <c r="M201" s="136" t="s">
        <v>1</v>
      </c>
      <c r="N201" s="137" t="s">
        <v>39</v>
      </c>
      <c r="O201" s="138">
        <v>0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228</v>
      </c>
      <c r="AT201" s="140" t="s">
        <v>164</v>
      </c>
      <c r="AU201" s="140" t="s">
        <v>84</v>
      </c>
      <c r="AY201" s="16" t="s">
        <v>162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6" t="s">
        <v>82</v>
      </c>
      <c r="BK201" s="141">
        <f>ROUND(I201*H201,2)</f>
        <v>0</v>
      </c>
      <c r="BL201" s="16" t="s">
        <v>228</v>
      </c>
      <c r="BM201" s="140" t="s">
        <v>724</v>
      </c>
    </row>
    <row r="202" spans="2:65" s="12" customFormat="1">
      <c r="B202" s="142"/>
      <c r="D202" s="143" t="s">
        <v>170</v>
      </c>
      <c r="E202" s="144" t="s">
        <v>1</v>
      </c>
      <c r="F202" s="145" t="s">
        <v>682</v>
      </c>
      <c r="H202" s="146">
        <v>297.60000000000002</v>
      </c>
      <c r="L202" s="142"/>
      <c r="M202" s="147"/>
      <c r="T202" s="148"/>
      <c r="AT202" s="144" t="s">
        <v>170</v>
      </c>
      <c r="AU202" s="144" t="s">
        <v>84</v>
      </c>
      <c r="AV202" s="12" t="s">
        <v>84</v>
      </c>
      <c r="AW202" s="12" t="s">
        <v>30</v>
      </c>
      <c r="AX202" s="12" t="s">
        <v>82</v>
      </c>
      <c r="AY202" s="144" t="s">
        <v>162</v>
      </c>
    </row>
    <row r="203" spans="2:65" s="1" customFormat="1" ht="16.5" customHeight="1">
      <c r="B203" s="128"/>
      <c r="C203" s="129" t="s">
        <v>286</v>
      </c>
      <c r="D203" s="129" t="s">
        <v>164</v>
      </c>
      <c r="E203" s="130" t="s">
        <v>526</v>
      </c>
      <c r="F203" s="131" t="s">
        <v>527</v>
      </c>
      <c r="G203" s="132" t="s">
        <v>385</v>
      </c>
      <c r="H203" s="133">
        <v>1</v>
      </c>
      <c r="I203" s="134"/>
      <c r="J203" s="134">
        <f>ROUND(I203*H203,2)</f>
        <v>0</v>
      </c>
      <c r="K203" s="135"/>
      <c r="L203" s="28"/>
      <c r="M203" s="136" t="s">
        <v>1</v>
      </c>
      <c r="N203" s="137" t="s">
        <v>39</v>
      </c>
      <c r="O203" s="138">
        <v>0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228</v>
      </c>
      <c r="AT203" s="140" t="s">
        <v>164</v>
      </c>
      <c r="AU203" s="140" t="s">
        <v>84</v>
      </c>
      <c r="AY203" s="16" t="s">
        <v>162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6" t="s">
        <v>82</v>
      </c>
      <c r="BK203" s="141">
        <f>ROUND(I203*H203,2)</f>
        <v>0</v>
      </c>
      <c r="BL203" s="16" t="s">
        <v>228</v>
      </c>
      <c r="BM203" s="140" t="s">
        <v>725</v>
      </c>
    </row>
    <row r="204" spans="2:65" s="1" customFormat="1" ht="16.5" customHeight="1">
      <c r="B204" s="128"/>
      <c r="C204" s="129" t="s">
        <v>291</v>
      </c>
      <c r="D204" s="129" t="s">
        <v>164</v>
      </c>
      <c r="E204" s="130" t="s">
        <v>529</v>
      </c>
      <c r="F204" s="131" t="s">
        <v>530</v>
      </c>
      <c r="G204" s="132" t="s">
        <v>236</v>
      </c>
      <c r="H204" s="133">
        <v>174.7</v>
      </c>
      <c r="I204" s="134"/>
      <c r="J204" s="134">
        <f>ROUND(I204*H204,2)</f>
        <v>0</v>
      </c>
      <c r="K204" s="135"/>
      <c r="L204" s="28"/>
      <c r="M204" s="136" t="s">
        <v>1</v>
      </c>
      <c r="N204" s="137" t="s">
        <v>39</v>
      </c>
      <c r="O204" s="138">
        <v>0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228</v>
      </c>
      <c r="AT204" s="140" t="s">
        <v>164</v>
      </c>
      <c r="AU204" s="140" t="s">
        <v>84</v>
      </c>
      <c r="AY204" s="16" t="s">
        <v>162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82</v>
      </c>
      <c r="BK204" s="141">
        <f>ROUND(I204*H204,2)</f>
        <v>0</v>
      </c>
      <c r="BL204" s="16" t="s">
        <v>228</v>
      </c>
      <c r="BM204" s="140" t="s">
        <v>726</v>
      </c>
    </row>
    <row r="205" spans="2:65" s="13" customFormat="1">
      <c r="B205" s="149"/>
      <c r="D205" s="143" t="s">
        <v>170</v>
      </c>
      <c r="E205" s="150" t="s">
        <v>1</v>
      </c>
      <c r="F205" s="151" t="s">
        <v>532</v>
      </c>
      <c r="H205" s="150" t="s">
        <v>1</v>
      </c>
      <c r="L205" s="149"/>
      <c r="M205" s="152"/>
      <c r="T205" s="153"/>
      <c r="AT205" s="150" t="s">
        <v>170</v>
      </c>
      <c r="AU205" s="150" t="s">
        <v>84</v>
      </c>
      <c r="AV205" s="13" t="s">
        <v>82</v>
      </c>
      <c r="AW205" s="13" t="s">
        <v>30</v>
      </c>
      <c r="AX205" s="13" t="s">
        <v>74</v>
      </c>
      <c r="AY205" s="150" t="s">
        <v>162</v>
      </c>
    </row>
    <row r="206" spans="2:65" s="13" customFormat="1">
      <c r="B206" s="149"/>
      <c r="D206" s="143" t="s">
        <v>170</v>
      </c>
      <c r="E206" s="150" t="s">
        <v>1</v>
      </c>
      <c r="F206" s="151" t="s">
        <v>533</v>
      </c>
      <c r="H206" s="150" t="s">
        <v>1</v>
      </c>
      <c r="L206" s="149"/>
      <c r="M206" s="152"/>
      <c r="T206" s="153"/>
      <c r="AT206" s="150" t="s">
        <v>170</v>
      </c>
      <c r="AU206" s="150" t="s">
        <v>84</v>
      </c>
      <c r="AV206" s="13" t="s">
        <v>82</v>
      </c>
      <c r="AW206" s="13" t="s">
        <v>30</v>
      </c>
      <c r="AX206" s="13" t="s">
        <v>74</v>
      </c>
      <c r="AY206" s="150" t="s">
        <v>162</v>
      </c>
    </row>
    <row r="207" spans="2:65" s="12" customFormat="1">
      <c r="B207" s="142"/>
      <c r="D207" s="143" t="s">
        <v>170</v>
      </c>
      <c r="E207" s="144" t="s">
        <v>1</v>
      </c>
      <c r="F207" s="145" t="s">
        <v>727</v>
      </c>
      <c r="H207" s="146">
        <v>104.9</v>
      </c>
      <c r="L207" s="142"/>
      <c r="M207" s="147"/>
      <c r="T207" s="148"/>
      <c r="AT207" s="144" t="s">
        <v>170</v>
      </c>
      <c r="AU207" s="144" t="s">
        <v>84</v>
      </c>
      <c r="AV207" s="12" t="s">
        <v>84</v>
      </c>
      <c r="AW207" s="12" t="s">
        <v>30</v>
      </c>
      <c r="AX207" s="12" t="s">
        <v>74</v>
      </c>
      <c r="AY207" s="144" t="s">
        <v>162</v>
      </c>
    </row>
    <row r="208" spans="2:65" s="13" customFormat="1">
      <c r="B208" s="149"/>
      <c r="D208" s="143" t="s">
        <v>170</v>
      </c>
      <c r="E208" s="150" t="s">
        <v>1</v>
      </c>
      <c r="F208" s="151" t="s">
        <v>728</v>
      </c>
      <c r="H208" s="150" t="s">
        <v>1</v>
      </c>
      <c r="L208" s="149"/>
      <c r="M208" s="152"/>
      <c r="T208" s="153"/>
      <c r="AT208" s="150" t="s">
        <v>170</v>
      </c>
      <c r="AU208" s="150" t="s">
        <v>84</v>
      </c>
      <c r="AV208" s="13" t="s">
        <v>82</v>
      </c>
      <c r="AW208" s="13" t="s">
        <v>30</v>
      </c>
      <c r="AX208" s="13" t="s">
        <v>74</v>
      </c>
      <c r="AY208" s="150" t="s">
        <v>162</v>
      </c>
    </row>
    <row r="209" spans="2:65" s="12" customFormat="1">
      <c r="B209" s="142"/>
      <c r="D209" s="143" t="s">
        <v>170</v>
      </c>
      <c r="E209" s="144" t="s">
        <v>1</v>
      </c>
      <c r="F209" s="145" t="s">
        <v>729</v>
      </c>
      <c r="H209" s="146">
        <v>51.8</v>
      </c>
      <c r="L209" s="142"/>
      <c r="M209" s="147"/>
      <c r="T209" s="148"/>
      <c r="AT209" s="144" t="s">
        <v>170</v>
      </c>
      <c r="AU209" s="144" t="s">
        <v>84</v>
      </c>
      <c r="AV209" s="12" t="s">
        <v>84</v>
      </c>
      <c r="AW209" s="12" t="s">
        <v>30</v>
      </c>
      <c r="AX209" s="12" t="s">
        <v>74</v>
      </c>
      <c r="AY209" s="144" t="s">
        <v>162</v>
      </c>
    </row>
    <row r="210" spans="2:65" s="13" customFormat="1">
      <c r="B210" s="149"/>
      <c r="D210" s="143" t="s">
        <v>170</v>
      </c>
      <c r="E210" s="150" t="s">
        <v>1</v>
      </c>
      <c r="F210" s="151" t="s">
        <v>730</v>
      </c>
      <c r="H210" s="150" t="s">
        <v>1</v>
      </c>
      <c r="L210" s="149"/>
      <c r="M210" s="152"/>
      <c r="T210" s="153"/>
      <c r="AT210" s="150" t="s">
        <v>170</v>
      </c>
      <c r="AU210" s="150" t="s">
        <v>84</v>
      </c>
      <c r="AV210" s="13" t="s">
        <v>82</v>
      </c>
      <c r="AW210" s="13" t="s">
        <v>30</v>
      </c>
      <c r="AX210" s="13" t="s">
        <v>74</v>
      </c>
      <c r="AY210" s="150" t="s">
        <v>162</v>
      </c>
    </row>
    <row r="211" spans="2:65" s="12" customFormat="1">
      <c r="B211" s="142"/>
      <c r="D211" s="143" t="s">
        <v>170</v>
      </c>
      <c r="E211" s="144" t="s">
        <v>1</v>
      </c>
      <c r="F211" s="145" t="s">
        <v>731</v>
      </c>
      <c r="H211" s="146">
        <v>18</v>
      </c>
      <c r="L211" s="142"/>
      <c r="M211" s="147"/>
      <c r="T211" s="148"/>
      <c r="AT211" s="144" t="s">
        <v>170</v>
      </c>
      <c r="AU211" s="144" t="s">
        <v>84</v>
      </c>
      <c r="AV211" s="12" t="s">
        <v>84</v>
      </c>
      <c r="AW211" s="12" t="s">
        <v>30</v>
      </c>
      <c r="AX211" s="12" t="s">
        <v>74</v>
      </c>
      <c r="AY211" s="144" t="s">
        <v>162</v>
      </c>
    </row>
    <row r="212" spans="2:65" s="14" customFormat="1">
      <c r="B212" s="154"/>
      <c r="D212" s="143" t="s">
        <v>170</v>
      </c>
      <c r="E212" s="155" t="s">
        <v>1</v>
      </c>
      <c r="F212" s="156" t="s">
        <v>252</v>
      </c>
      <c r="H212" s="157">
        <v>174.7</v>
      </c>
      <c r="L212" s="154"/>
      <c r="M212" s="158"/>
      <c r="T212" s="159"/>
      <c r="AT212" s="155" t="s">
        <v>170</v>
      </c>
      <c r="AU212" s="155" t="s">
        <v>84</v>
      </c>
      <c r="AV212" s="14" t="s">
        <v>168</v>
      </c>
      <c r="AW212" s="14" t="s">
        <v>30</v>
      </c>
      <c r="AX212" s="14" t="s">
        <v>82</v>
      </c>
      <c r="AY212" s="155" t="s">
        <v>162</v>
      </c>
    </row>
    <row r="213" spans="2:65" s="1" customFormat="1" ht="24.15" customHeight="1">
      <c r="B213" s="128"/>
      <c r="C213" s="129" t="s">
        <v>296</v>
      </c>
      <c r="D213" s="129" t="s">
        <v>164</v>
      </c>
      <c r="E213" s="130" t="s">
        <v>535</v>
      </c>
      <c r="F213" s="131" t="s">
        <v>536</v>
      </c>
      <c r="G213" s="132" t="s">
        <v>376</v>
      </c>
      <c r="H213" s="133"/>
      <c r="I213" s="134"/>
      <c r="J213" s="134">
        <f>ROUND(I213*H213,2)</f>
        <v>0</v>
      </c>
      <c r="K213" s="135"/>
      <c r="L213" s="28"/>
      <c r="M213" s="136" t="s">
        <v>1</v>
      </c>
      <c r="N213" s="137" t="s">
        <v>39</v>
      </c>
      <c r="O213" s="138">
        <v>0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228</v>
      </c>
      <c r="AT213" s="140" t="s">
        <v>164</v>
      </c>
      <c r="AU213" s="140" t="s">
        <v>84</v>
      </c>
      <c r="AY213" s="16" t="s">
        <v>162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6" t="s">
        <v>82</v>
      </c>
      <c r="BK213" s="141">
        <f>ROUND(I213*H213,2)</f>
        <v>0</v>
      </c>
      <c r="BL213" s="16" t="s">
        <v>228</v>
      </c>
      <c r="BM213" s="140" t="s">
        <v>732</v>
      </c>
    </row>
    <row r="214" spans="2:65" s="11" customFormat="1" ht="22.75" customHeight="1">
      <c r="B214" s="117"/>
      <c r="D214" s="118" t="s">
        <v>73</v>
      </c>
      <c r="E214" s="126" t="s">
        <v>733</v>
      </c>
      <c r="F214" s="126" t="s">
        <v>734</v>
      </c>
      <c r="J214" s="127">
        <f>BK214</f>
        <v>0</v>
      </c>
      <c r="L214" s="117"/>
      <c r="M214" s="121"/>
      <c r="P214" s="122">
        <f>SUM(P215:P217)</f>
        <v>0</v>
      </c>
      <c r="R214" s="122">
        <f>SUM(R215:R217)</f>
        <v>0</v>
      </c>
      <c r="T214" s="123">
        <f>SUM(T215:T217)</f>
        <v>0</v>
      </c>
      <c r="AR214" s="118" t="s">
        <v>84</v>
      </c>
      <c r="AT214" s="124" t="s">
        <v>73</v>
      </c>
      <c r="AU214" s="124" t="s">
        <v>82</v>
      </c>
      <c r="AY214" s="118" t="s">
        <v>162</v>
      </c>
      <c r="BK214" s="125">
        <f>SUM(BK215:BK217)</f>
        <v>0</v>
      </c>
    </row>
    <row r="215" spans="2:65" s="1" customFormat="1" ht="33" customHeight="1">
      <c r="B215" s="128"/>
      <c r="C215" s="129" t="s">
        <v>300</v>
      </c>
      <c r="D215" s="129" t="s">
        <v>164</v>
      </c>
      <c r="E215" s="130" t="s">
        <v>735</v>
      </c>
      <c r="F215" s="131" t="s">
        <v>736</v>
      </c>
      <c r="G215" s="132" t="s">
        <v>548</v>
      </c>
      <c r="H215" s="133">
        <v>1</v>
      </c>
      <c r="I215" s="134"/>
      <c r="J215" s="134">
        <f>ROUND(I215*H215,2)</f>
        <v>0</v>
      </c>
      <c r="K215" s="135"/>
      <c r="L215" s="28"/>
      <c r="M215" s="136" t="s">
        <v>1</v>
      </c>
      <c r="N215" s="137" t="s">
        <v>39</v>
      </c>
      <c r="O215" s="138">
        <v>0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228</v>
      </c>
      <c r="AT215" s="140" t="s">
        <v>164</v>
      </c>
      <c r="AU215" s="140" t="s">
        <v>84</v>
      </c>
      <c r="AY215" s="16" t="s">
        <v>162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6" t="s">
        <v>82</v>
      </c>
      <c r="BK215" s="141">
        <f>ROUND(I215*H215,2)</f>
        <v>0</v>
      </c>
      <c r="BL215" s="16" t="s">
        <v>228</v>
      </c>
      <c r="BM215" s="140" t="s">
        <v>737</v>
      </c>
    </row>
    <row r="216" spans="2:65" s="1" customFormat="1" ht="24.15" customHeight="1">
      <c r="B216" s="128"/>
      <c r="C216" s="129" t="s">
        <v>305</v>
      </c>
      <c r="D216" s="129" t="s">
        <v>164</v>
      </c>
      <c r="E216" s="130" t="s">
        <v>738</v>
      </c>
      <c r="F216" s="131" t="s">
        <v>739</v>
      </c>
      <c r="G216" s="132" t="s">
        <v>548</v>
      </c>
      <c r="H216" s="133">
        <v>1</v>
      </c>
      <c r="I216" s="134"/>
      <c r="J216" s="134">
        <f>ROUND(I216*H216,2)</f>
        <v>0</v>
      </c>
      <c r="K216" s="135"/>
      <c r="L216" s="28"/>
      <c r="M216" s="136" t="s">
        <v>1</v>
      </c>
      <c r="N216" s="137" t="s">
        <v>39</v>
      </c>
      <c r="O216" s="138">
        <v>0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228</v>
      </c>
      <c r="AT216" s="140" t="s">
        <v>164</v>
      </c>
      <c r="AU216" s="140" t="s">
        <v>84</v>
      </c>
      <c r="AY216" s="16" t="s">
        <v>162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82</v>
      </c>
      <c r="BK216" s="141">
        <f>ROUND(I216*H216,2)</f>
        <v>0</v>
      </c>
      <c r="BL216" s="16" t="s">
        <v>228</v>
      </c>
      <c r="BM216" s="140" t="s">
        <v>740</v>
      </c>
    </row>
    <row r="217" spans="2:65" s="1" customFormat="1" ht="16.5" customHeight="1">
      <c r="B217" s="128"/>
      <c r="C217" s="129" t="s">
        <v>310</v>
      </c>
      <c r="D217" s="129" t="s">
        <v>164</v>
      </c>
      <c r="E217" s="130" t="s">
        <v>741</v>
      </c>
      <c r="F217" s="131" t="s">
        <v>742</v>
      </c>
      <c r="G217" s="132" t="s">
        <v>385</v>
      </c>
      <c r="H217" s="133">
        <v>1</v>
      </c>
      <c r="I217" s="134"/>
      <c r="J217" s="134">
        <f>ROUND(I217*H217,2)</f>
        <v>0</v>
      </c>
      <c r="K217" s="135"/>
      <c r="L217" s="28"/>
      <c r="M217" s="136" t="s">
        <v>1</v>
      </c>
      <c r="N217" s="137" t="s">
        <v>39</v>
      </c>
      <c r="O217" s="138">
        <v>0</v>
      </c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AR217" s="140" t="s">
        <v>228</v>
      </c>
      <c r="AT217" s="140" t="s">
        <v>164</v>
      </c>
      <c r="AU217" s="140" t="s">
        <v>84</v>
      </c>
      <c r="AY217" s="16" t="s">
        <v>162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6" t="s">
        <v>82</v>
      </c>
      <c r="BK217" s="141">
        <f>ROUND(I217*H217,2)</f>
        <v>0</v>
      </c>
      <c r="BL217" s="16" t="s">
        <v>228</v>
      </c>
      <c r="BM217" s="140" t="s">
        <v>743</v>
      </c>
    </row>
    <row r="218" spans="2:65" s="11" customFormat="1" ht="22.75" customHeight="1">
      <c r="B218" s="117"/>
      <c r="D218" s="118" t="s">
        <v>73</v>
      </c>
      <c r="E218" s="126" t="s">
        <v>544</v>
      </c>
      <c r="F218" s="126" t="s">
        <v>545</v>
      </c>
      <c r="J218" s="127">
        <f>BK218</f>
        <v>0</v>
      </c>
      <c r="L218" s="117"/>
      <c r="M218" s="121"/>
      <c r="P218" s="122">
        <f>SUM(P219:P221)</f>
        <v>0</v>
      </c>
      <c r="R218" s="122">
        <f>SUM(R219:R221)</f>
        <v>0</v>
      </c>
      <c r="T218" s="123">
        <f>SUM(T219:T221)</f>
        <v>0</v>
      </c>
      <c r="AR218" s="118" t="s">
        <v>84</v>
      </c>
      <c r="AT218" s="124" t="s">
        <v>73</v>
      </c>
      <c r="AU218" s="124" t="s">
        <v>82</v>
      </c>
      <c r="AY218" s="118" t="s">
        <v>162</v>
      </c>
      <c r="BK218" s="125">
        <f>SUM(BK219:BK221)</f>
        <v>0</v>
      </c>
    </row>
    <row r="219" spans="2:65" s="1" customFormat="1" ht="24.15" customHeight="1">
      <c r="B219" s="128"/>
      <c r="C219" s="129" t="s">
        <v>315</v>
      </c>
      <c r="D219" s="129" t="s">
        <v>164</v>
      </c>
      <c r="E219" s="130" t="s">
        <v>622</v>
      </c>
      <c r="F219" s="131" t="s">
        <v>744</v>
      </c>
      <c r="G219" s="132" t="s">
        <v>548</v>
      </c>
      <c r="H219" s="133">
        <v>4</v>
      </c>
      <c r="I219" s="134"/>
      <c r="J219" s="134">
        <f>ROUND(I219*H219,2)</f>
        <v>0</v>
      </c>
      <c r="K219" s="135"/>
      <c r="L219" s="28"/>
      <c r="M219" s="136" t="s">
        <v>1</v>
      </c>
      <c r="N219" s="137" t="s">
        <v>39</v>
      </c>
      <c r="O219" s="138">
        <v>0</v>
      </c>
      <c r="P219" s="138">
        <f>O219*H219</f>
        <v>0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228</v>
      </c>
      <c r="AT219" s="140" t="s">
        <v>164</v>
      </c>
      <c r="AU219" s="140" t="s">
        <v>84</v>
      </c>
      <c r="AY219" s="16" t="s">
        <v>162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82</v>
      </c>
      <c r="BK219" s="141">
        <f>ROUND(I219*H219,2)</f>
        <v>0</v>
      </c>
      <c r="BL219" s="16" t="s">
        <v>228</v>
      </c>
      <c r="BM219" s="140" t="s">
        <v>745</v>
      </c>
    </row>
    <row r="220" spans="2:65" s="1" customFormat="1" ht="21.75" customHeight="1">
      <c r="B220" s="128"/>
      <c r="C220" s="129" t="s">
        <v>320</v>
      </c>
      <c r="D220" s="129" t="s">
        <v>164</v>
      </c>
      <c r="E220" s="130" t="s">
        <v>546</v>
      </c>
      <c r="F220" s="131" t="s">
        <v>746</v>
      </c>
      <c r="G220" s="132" t="s">
        <v>548</v>
      </c>
      <c r="H220" s="133">
        <v>2</v>
      </c>
      <c r="I220" s="134"/>
      <c r="J220" s="134">
        <f>ROUND(I220*H220,2)</f>
        <v>0</v>
      </c>
      <c r="K220" s="135"/>
      <c r="L220" s="28"/>
      <c r="M220" s="136" t="s">
        <v>1</v>
      </c>
      <c r="N220" s="137" t="s">
        <v>39</v>
      </c>
      <c r="O220" s="138">
        <v>0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228</v>
      </c>
      <c r="AT220" s="140" t="s">
        <v>164</v>
      </c>
      <c r="AU220" s="140" t="s">
        <v>84</v>
      </c>
      <c r="AY220" s="16" t="s">
        <v>162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6" t="s">
        <v>82</v>
      </c>
      <c r="BK220" s="141">
        <f>ROUND(I220*H220,2)</f>
        <v>0</v>
      </c>
      <c r="BL220" s="16" t="s">
        <v>228</v>
      </c>
      <c r="BM220" s="140" t="s">
        <v>747</v>
      </c>
    </row>
    <row r="221" spans="2:65" s="1" customFormat="1" ht="16.5" customHeight="1">
      <c r="B221" s="128"/>
      <c r="C221" s="129" t="s">
        <v>325</v>
      </c>
      <c r="D221" s="129" t="s">
        <v>164</v>
      </c>
      <c r="E221" s="130" t="s">
        <v>550</v>
      </c>
      <c r="F221" s="131" t="s">
        <v>551</v>
      </c>
      <c r="G221" s="132" t="s">
        <v>548</v>
      </c>
      <c r="H221" s="133">
        <v>1</v>
      </c>
      <c r="I221" s="134"/>
      <c r="J221" s="134">
        <f>ROUND(I221*H221,2)</f>
        <v>0</v>
      </c>
      <c r="K221" s="135"/>
      <c r="L221" s="28"/>
      <c r="M221" s="136" t="s">
        <v>1</v>
      </c>
      <c r="N221" s="137" t="s">
        <v>39</v>
      </c>
      <c r="O221" s="138">
        <v>0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228</v>
      </c>
      <c r="AT221" s="140" t="s">
        <v>164</v>
      </c>
      <c r="AU221" s="140" t="s">
        <v>84</v>
      </c>
      <c r="AY221" s="16" t="s">
        <v>162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6" t="s">
        <v>82</v>
      </c>
      <c r="BK221" s="141">
        <f>ROUND(I221*H221,2)</f>
        <v>0</v>
      </c>
      <c r="BL221" s="16" t="s">
        <v>228</v>
      </c>
      <c r="BM221" s="140" t="s">
        <v>748</v>
      </c>
    </row>
    <row r="222" spans="2:65" s="11" customFormat="1" ht="25.9" customHeight="1">
      <c r="B222" s="117"/>
      <c r="D222" s="118" t="s">
        <v>73</v>
      </c>
      <c r="E222" s="119" t="s">
        <v>362</v>
      </c>
      <c r="F222" s="119" t="s">
        <v>363</v>
      </c>
      <c r="J222" s="120">
        <f>BK222</f>
        <v>0</v>
      </c>
      <c r="L222" s="117"/>
      <c r="M222" s="121"/>
      <c r="P222" s="122">
        <f>P223+P225+P227+P229</f>
        <v>0</v>
      </c>
      <c r="R222" s="122">
        <f>R223+R225+R227+R229</f>
        <v>0</v>
      </c>
      <c r="T222" s="123">
        <f>T223+T225+T227+T229</f>
        <v>0</v>
      </c>
      <c r="AR222" s="118" t="s">
        <v>183</v>
      </c>
      <c r="AT222" s="124" t="s">
        <v>73</v>
      </c>
      <c r="AU222" s="124" t="s">
        <v>74</v>
      </c>
      <c r="AY222" s="118" t="s">
        <v>162</v>
      </c>
      <c r="BK222" s="125">
        <f>BK223+BK225+BK227+BK229</f>
        <v>0</v>
      </c>
    </row>
    <row r="223" spans="2:65" s="11" customFormat="1" ht="22.75" customHeight="1">
      <c r="B223" s="117"/>
      <c r="D223" s="118" t="s">
        <v>73</v>
      </c>
      <c r="E223" s="126" t="s">
        <v>364</v>
      </c>
      <c r="F223" s="126" t="s">
        <v>365</v>
      </c>
      <c r="J223" s="127">
        <f>BK223</f>
        <v>0</v>
      </c>
      <c r="L223" s="117"/>
      <c r="M223" s="121"/>
      <c r="P223" s="122">
        <f>P224</f>
        <v>0</v>
      </c>
      <c r="R223" s="122">
        <f>R224</f>
        <v>0</v>
      </c>
      <c r="T223" s="123">
        <f>T224</f>
        <v>0</v>
      </c>
      <c r="AR223" s="118" t="s">
        <v>183</v>
      </c>
      <c r="AT223" s="124" t="s">
        <v>73</v>
      </c>
      <c r="AU223" s="124" t="s">
        <v>82</v>
      </c>
      <c r="AY223" s="118" t="s">
        <v>162</v>
      </c>
      <c r="BK223" s="125">
        <f>BK224</f>
        <v>0</v>
      </c>
    </row>
    <row r="224" spans="2:65" s="1" customFormat="1" ht="21.75" customHeight="1">
      <c r="B224" s="128"/>
      <c r="C224" s="129" t="s">
        <v>333</v>
      </c>
      <c r="D224" s="129" t="s">
        <v>164</v>
      </c>
      <c r="E224" s="130" t="s">
        <v>367</v>
      </c>
      <c r="F224" s="131" t="s">
        <v>368</v>
      </c>
      <c r="G224" s="132" t="s">
        <v>369</v>
      </c>
      <c r="H224" s="133">
        <v>24</v>
      </c>
      <c r="I224" s="134"/>
      <c r="J224" s="134">
        <f>ROUND(I224*H224,2)</f>
        <v>0</v>
      </c>
      <c r="K224" s="135"/>
      <c r="L224" s="28"/>
      <c r="M224" s="136" t="s">
        <v>1</v>
      </c>
      <c r="N224" s="137" t="s">
        <v>39</v>
      </c>
      <c r="O224" s="138">
        <v>0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370</v>
      </c>
      <c r="AT224" s="140" t="s">
        <v>164</v>
      </c>
      <c r="AU224" s="140" t="s">
        <v>84</v>
      </c>
      <c r="AY224" s="16" t="s">
        <v>162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6" t="s">
        <v>82</v>
      </c>
      <c r="BK224" s="141">
        <f>ROUND(I224*H224,2)</f>
        <v>0</v>
      </c>
      <c r="BL224" s="16" t="s">
        <v>370</v>
      </c>
      <c r="BM224" s="140" t="s">
        <v>749</v>
      </c>
    </row>
    <row r="225" spans="2:65" s="11" customFormat="1" ht="22.75" customHeight="1">
      <c r="B225" s="117"/>
      <c r="D225" s="118" t="s">
        <v>73</v>
      </c>
      <c r="E225" s="126" t="s">
        <v>372</v>
      </c>
      <c r="F225" s="126" t="s">
        <v>373</v>
      </c>
      <c r="J225" s="127">
        <f>BK225</f>
        <v>0</v>
      </c>
      <c r="L225" s="117"/>
      <c r="M225" s="121"/>
      <c r="P225" s="122">
        <f>P226</f>
        <v>0</v>
      </c>
      <c r="R225" s="122">
        <f>R226</f>
        <v>0</v>
      </c>
      <c r="T225" s="123">
        <f>T226</f>
        <v>0</v>
      </c>
      <c r="AR225" s="118" t="s">
        <v>183</v>
      </c>
      <c r="AT225" s="124" t="s">
        <v>73</v>
      </c>
      <c r="AU225" s="124" t="s">
        <v>82</v>
      </c>
      <c r="AY225" s="118" t="s">
        <v>162</v>
      </c>
      <c r="BK225" s="125">
        <f>BK226</f>
        <v>0</v>
      </c>
    </row>
    <row r="226" spans="2:65" s="1" customFormat="1" ht="16.5" customHeight="1">
      <c r="B226" s="128"/>
      <c r="C226" s="129" t="s">
        <v>338</v>
      </c>
      <c r="D226" s="129" t="s">
        <v>164</v>
      </c>
      <c r="E226" s="130" t="s">
        <v>375</v>
      </c>
      <c r="F226" s="131" t="s">
        <v>373</v>
      </c>
      <c r="G226" s="132" t="s">
        <v>376</v>
      </c>
      <c r="H226" s="133"/>
      <c r="I226" s="134"/>
      <c r="J226" s="134">
        <f>ROUND(I226*H226,2)</f>
        <v>0</v>
      </c>
      <c r="K226" s="135"/>
      <c r="L226" s="28"/>
      <c r="M226" s="136" t="s">
        <v>1</v>
      </c>
      <c r="N226" s="137" t="s">
        <v>39</v>
      </c>
      <c r="O226" s="138">
        <v>0</v>
      </c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AR226" s="140" t="s">
        <v>370</v>
      </c>
      <c r="AT226" s="140" t="s">
        <v>164</v>
      </c>
      <c r="AU226" s="140" t="s">
        <v>84</v>
      </c>
      <c r="AY226" s="16" t="s">
        <v>162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6" t="s">
        <v>82</v>
      </c>
      <c r="BK226" s="141">
        <f>ROUND(I226*H226,2)</f>
        <v>0</v>
      </c>
      <c r="BL226" s="16" t="s">
        <v>370</v>
      </c>
      <c r="BM226" s="140" t="s">
        <v>750</v>
      </c>
    </row>
    <row r="227" spans="2:65" s="11" customFormat="1" ht="22.75" customHeight="1">
      <c r="B227" s="117"/>
      <c r="D227" s="118" t="s">
        <v>73</v>
      </c>
      <c r="E227" s="126" t="s">
        <v>391</v>
      </c>
      <c r="F227" s="126" t="s">
        <v>392</v>
      </c>
      <c r="J227" s="127">
        <f>BK227</f>
        <v>0</v>
      </c>
      <c r="L227" s="117"/>
      <c r="M227" s="121"/>
      <c r="P227" s="122">
        <f>P228</f>
        <v>0</v>
      </c>
      <c r="R227" s="122">
        <f>R228</f>
        <v>0</v>
      </c>
      <c r="T227" s="123">
        <f>T228</f>
        <v>0</v>
      </c>
      <c r="AR227" s="118" t="s">
        <v>183</v>
      </c>
      <c r="AT227" s="124" t="s">
        <v>73</v>
      </c>
      <c r="AU227" s="124" t="s">
        <v>82</v>
      </c>
      <c r="AY227" s="118" t="s">
        <v>162</v>
      </c>
      <c r="BK227" s="125">
        <f>BK228</f>
        <v>0</v>
      </c>
    </row>
    <row r="228" spans="2:65" s="1" customFormat="1" ht="16.5" customHeight="1">
      <c r="B228" s="128"/>
      <c r="C228" s="129" t="s">
        <v>342</v>
      </c>
      <c r="D228" s="129" t="s">
        <v>164</v>
      </c>
      <c r="E228" s="130" t="s">
        <v>394</v>
      </c>
      <c r="F228" s="131" t="s">
        <v>392</v>
      </c>
      <c r="G228" s="132" t="s">
        <v>376</v>
      </c>
      <c r="H228" s="133"/>
      <c r="I228" s="134"/>
      <c r="J228" s="134">
        <f>ROUND(I228*H228,2)</f>
        <v>0</v>
      </c>
      <c r="K228" s="135"/>
      <c r="L228" s="28"/>
      <c r="M228" s="136" t="s">
        <v>1</v>
      </c>
      <c r="N228" s="137" t="s">
        <v>39</v>
      </c>
      <c r="O228" s="138">
        <v>0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370</v>
      </c>
      <c r="AT228" s="140" t="s">
        <v>164</v>
      </c>
      <c r="AU228" s="140" t="s">
        <v>84</v>
      </c>
      <c r="AY228" s="16" t="s">
        <v>162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6" t="s">
        <v>82</v>
      </c>
      <c r="BK228" s="141">
        <f>ROUND(I228*H228,2)</f>
        <v>0</v>
      </c>
      <c r="BL228" s="16" t="s">
        <v>370</v>
      </c>
      <c r="BM228" s="140" t="s">
        <v>751</v>
      </c>
    </row>
    <row r="229" spans="2:65" s="11" customFormat="1" ht="22.75" customHeight="1">
      <c r="B229" s="117"/>
      <c r="D229" s="118" t="s">
        <v>73</v>
      </c>
      <c r="E229" s="126" t="s">
        <v>396</v>
      </c>
      <c r="F229" s="126" t="s">
        <v>397</v>
      </c>
      <c r="J229" s="127">
        <f>BK229</f>
        <v>0</v>
      </c>
      <c r="L229" s="117"/>
      <c r="M229" s="121"/>
      <c r="P229" s="122">
        <f>P230</f>
        <v>0</v>
      </c>
      <c r="R229" s="122">
        <f>R230</f>
        <v>0</v>
      </c>
      <c r="T229" s="123">
        <f>T230</f>
        <v>0</v>
      </c>
      <c r="AR229" s="118" t="s">
        <v>183</v>
      </c>
      <c r="AT229" s="124" t="s">
        <v>73</v>
      </c>
      <c r="AU229" s="124" t="s">
        <v>82</v>
      </c>
      <c r="AY229" s="118" t="s">
        <v>162</v>
      </c>
      <c r="BK229" s="125">
        <f>BK230</f>
        <v>0</v>
      </c>
    </row>
    <row r="230" spans="2:65" s="1" customFormat="1" ht="16.5" customHeight="1">
      <c r="B230" s="128"/>
      <c r="C230" s="129" t="s">
        <v>347</v>
      </c>
      <c r="D230" s="129" t="s">
        <v>164</v>
      </c>
      <c r="E230" s="130" t="s">
        <v>399</v>
      </c>
      <c r="F230" s="131" t="s">
        <v>400</v>
      </c>
      <c r="G230" s="132" t="s">
        <v>376</v>
      </c>
      <c r="H230" s="133"/>
      <c r="I230" s="134"/>
      <c r="J230" s="134">
        <f>ROUND(I230*H230,2)</f>
        <v>0</v>
      </c>
      <c r="K230" s="135"/>
      <c r="L230" s="28"/>
      <c r="M230" s="160" t="s">
        <v>1</v>
      </c>
      <c r="N230" s="161" t="s">
        <v>39</v>
      </c>
      <c r="O230" s="162">
        <v>0</v>
      </c>
      <c r="P230" s="162">
        <f>O230*H230</f>
        <v>0</v>
      </c>
      <c r="Q230" s="162">
        <v>0</v>
      </c>
      <c r="R230" s="162">
        <f>Q230*H230</f>
        <v>0</v>
      </c>
      <c r="S230" s="162">
        <v>0</v>
      </c>
      <c r="T230" s="163">
        <f>S230*H230</f>
        <v>0</v>
      </c>
      <c r="AR230" s="140" t="s">
        <v>370</v>
      </c>
      <c r="AT230" s="140" t="s">
        <v>164</v>
      </c>
      <c r="AU230" s="140" t="s">
        <v>84</v>
      </c>
      <c r="AY230" s="16" t="s">
        <v>162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6" t="s">
        <v>82</v>
      </c>
      <c r="BK230" s="141">
        <f>ROUND(I230*H230,2)</f>
        <v>0</v>
      </c>
      <c r="BL230" s="16" t="s">
        <v>370</v>
      </c>
      <c r="BM230" s="140" t="s">
        <v>752</v>
      </c>
    </row>
    <row r="231" spans="2:65" s="1" customFormat="1" ht="7" customHeight="1">
      <c r="B231" s="40"/>
      <c r="C231" s="41"/>
      <c r="D231" s="41"/>
      <c r="E231" s="41"/>
      <c r="F231" s="41"/>
      <c r="G231" s="41"/>
      <c r="H231" s="41"/>
      <c r="I231" s="41"/>
      <c r="J231" s="41"/>
      <c r="K231" s="41"/>
      <c r="L231" s="28"/>
    </row>
  </sheetData>
  <autoFilter ref="C131:K230" xr:uid="{00000000-0009-0000-0000-000005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09"/>
  <sheetViews>
    <sheetView showGridLines="0" workbookViewId="0">
      <selection activeCell="H204" sqref="H204:H208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98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753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ROUND(J131,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ROUND((SUM(BE131:BE208)),  2)</f>
        <v>0</v>
      </c>
      <c r="I33" s="88">
        <v>0.21</v>
      </c>
      <c r="J33" s="87">
        <f>ROUND(((SUM(BE131:BE208))*I33),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ROUND((SUM(BF131:BF208)),  2)</f>
        <v>0</v>
      </c>
      <c r="I34" s="88">
        <v>0.12</v>
      </c>
      <c r="J34" s="87">
        <f>ROUND(((SUM(BF131:BF208))*I34),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ROUND((SUM(BG131:BG208)),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ROUND((SUM(BH131:BH208)),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ROUND((SUM(BI131:BI208)),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SO-05b - Víceúčelové hřiště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J131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J132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J133</f>
        <v>0</v>
      </c>
      <c r="L98" s="104"/>
    </row>
    <row r="99" spans="2:12" s="9" customFormat="1" ht="19.899999999999999" customHeight="1">
      <c r="B99" s="104"/>
      <c r="D99" s="105" t="s">
        <v>403</v>
      </c>
      <c r="E99" s="106"/>
      <c r="F99" s="106"/>
      <c r="G99" s="106"/>
      <c r="H99" s="106"/>
      <c r="I99" s="106"/>
      <c r="J99" s="107">
        <f>J144</f>
        <v>0</v>
      </c>
      <c r="L99" s="104"/>
    </row>
    <row r="100" spans="2:12" s="9" customFormat="1" ht="19.899999999999999" customHeight="1">
      <c r="B100" s="104"/>
      <c r="D100" s="105" t="s">
        <v>404</v>
      </c>
      <c r="E100" s="106"/>
      <c r="F100" s="106"/>
      <c r="G100" s="106"/>
      <c r="H100" s="106"/>
      <c r="I100" s="106"/>
      <c r="J100" s="107">
        <f>J157</f>
        <v>0</v>
      </c>
      <c r="L100" s="104"/>
    </row>
    <row r="101" spans="2:12" s="9" customFormat="1" ht="19.899999999999999" customHeight="1">
      <c r="B101" s="104"/>
      <c r="D101" s="105" t="s">
        <v>405</v>
      </c>
      <c r="E101" s="106"/>
      <c r="F101" s="106"/>
      <c r="G101" s="106"/>
      <c r="H101" s="106"/>
      <c r="I101" s="106"/>
      <c r="J101" s="107">
        <f>J164</f>
        <v>0</v>
      </c>
      <c r="L101" s="104"/>
    </row>
    <row r="102" spans="2:12" s="9" customFormat="1" ht="19.899999999999999" customHeight="1">
      <c r="B102" s="104"/>
      <c r="D102" s="105" t="s">
        <v>140</v>
      </c>
      <c r="E102" s="106"/>
      <c r="F102" s="106"/>
      <c r="G102" s="106"/>
      <c r="H102" s="106"/>
      <c r="I102" s="106"/>
      <c r="J102" s="107">
        <f>J168</f>
        <v>0</v>
      </c>
      <c r="L102" s="104"/>
    </row>
    <row r="103" spans="2:12" s="9" customFormat="1" ht="19.899999999999999" customHeight="1">
      <c r="B103" s="104"/>
      <c r="D103" s="105" t="s">
        <v>406</v>
      </c>
      <c r="E103" s="106"/>
      <c r="F103" s="106"/>
      <c r="G103" s="106"/>
      <c r="H103" s="106"/>
      <c r="I103" s="106"/>
      <c r="J103" s="107">
        <f>J179</f>
        <v>0</v>
      </c>
      <c r="L103" s="104"/>
    </row>
    <row r="104" spans="2:12" s="8" customFormat="1" ht="25" customHeight="1">
      <c r="B104" s="100"/>
      <c r="D104" s="101" t="s">
        <v>407</v>
      </c>
      <c r="E104" s="102"/>
      <c r="F104" s="102"/>
      <c r="G104" s="102"/>
      <c r="H104" s="102"/>
      <c r="I104" s="102"/>
      <c r="J104" s="103">
        <f>J181</f>
        <v>0</v>
      </c>
      <c r="L104" s="100"/>
    </row>
    <row r="105" spans="2:12" s="9" customFormat="1" ht="19.899999999999999" customHeight="1">
      <c r="B105" s="104"/>
      <c r="D105" s="105" t="s">
        <v>408</v>
      </c>
      <c r="E105" s="106"/>
      <c r="F105" s="106"/>
      <c r="G105" s="106"/>
      <c r="H105" s="106"/>
      <c r="I105" s="106"/>
      <c r="J105" s="107">
        <f>J182</f>
        <v>0</v>
      </c>
      <c r="L105" s="104"/>
    </row>
    <row r="106" spans="2:12" s="9" customFormat="1" ht="19.899999999999999" customHeight="1">
      <c r="B106" s="104"/>
      <c r="D106" s="105" t="s">
        <v>673</v>
      </c>
      <c r="E106" s="106"/>
      <c r="F106" s="106"/>
      <c r="G106" s="106"/>
      <c r="H106" s="106"/>
      <c r="I106" s="106"/>
      <c r="J106" s="107">
        <f>J193</f>
        <v>0</v>
      </c>
      <c r="L106" s="104"/>
    </row>
    <row r="107" spans="2:12" s="8" customFormat="1" ht="25" customHeight="1">
      <c r="B107" s="100"/>
      <c r="D107" s="101" t="s">
        <v>142</v>
      </c>
      <c r="E107" s="102"/>
      <c r="F107" s="102"/>
      <c r="G107" s="102"/>
      <c r="H107" s="102"/>
      <c r="I107" s="102"/>
      <c r="J107" s="103">
        <f>J200</f>
        <v>0</v>
      </c>
      <c r="L107" s="100"/>
    </row>
    <row r="108" spans="2:12" s="9" customFormat="1" ht="19.899999999999999" customHeight="1">
      <c r="B108" s="104"/>
      <c r="D108" s="105" t="s">
        <v>143</v>
      </c>
      <c r="E108" s="106"/>
      <c r="F108" s="106"/>
      <c r="G108" s="106"/>
      <c r="H108" s="106"/>
      <c r="I108" s="106"/>
      <c r="J108" s="107">
        <f>J201</f>
        <v>0</v>
      </c>
      <c r="L108" s="104"/>
    </row>
    <row r="109" spans="2:12" s="9" customFormat="1" ht="19.899999999999999" customHeight="1">
      <c r="B109" s="104"/>
      <c r="D109" s="105" t="s">
        <v>144</v>
      </c>
      <c r="E109" s="106"/>
      <c r="F109" s="106"/>
      <c r="G109" s="106"/>
      <c r="H109" s="106"/>
      <c r="I109" s="106"/>
      <c r="J109" s="107">
        <f>J203</f>
        <v>0</v>
      </c>
      <c r="L109" s="104"/>
    </row>
    <row r="110" spans="2:12" s="9" customFormat="1" ht="19.899999999999999" customHeight="1">
      <c r="B110" s="104"/>
      <c r="D110" s="105" t="s">
        <v>145</v>
      </c>
      <c r="E110" s="106"/>
      <c r="F110" s="106"/>
      <c r="G110" s="106"/>
      <c r="H110" s="106"/>
      <c r="I110" s="106"/>
      <c r="J110" s="107">
        <f>J205</f>
        <v>0</v>
      </c>
      <c r="L110" s="104"/>
    </row>
    <row r="111" spans="2:12" s="9" customFormat="1" ht="19.899999999999999" customHeight="1">
      <c r="B111" s="104"/>
      <c r="D111" s="105" t="s">
        <v>146</v>
      </c>
      <c r="E111" s="106"/>
      <c r="F111" s="106"/>
      <c r="G111" s="106"/>
      <c r="H111" s="106"/>
      <c r="I111" s="106"/>
      <c r="J111" s="107">
        <f>J207</f>
        <v>0</v>
      </c>
      <c r="L111" s="104"/>
    </row>
    <row r="112" spans="2:12" s="1" customFormat="1" ht="21.75" customHeight="1">
      <c r="B112" s="28"/>
      <c r="L112" s="28"/>
    </row>
    <row r="113" spans="2:12" s="1" customFormat="1" ht="7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7" spans="2:12" s="1" customFormat="1" ht="7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5" customHeight="1">
      <c r="B118" s="28"/>
      <c r="C118" s="20" t="s">
        <v>147</v>
      </c>
      <c r="L118" s="28"/>
    </row>
    <row r="119" spans="2:12" s="1" customFormat="1" ht="7" customHeight="1">
      <c r="B119" s="28"/>
      <c r="L119" s="28"/>
    </row>
    <row r="120" spans="2:12" s="1" customFormat="1" ht="12" customHeight="1">
      <c r="B120" s="28"/>
      <c r="C120" s="25" t="s">
        <v>14</v>
      </c>
      <c r="L120" s="28"/>
    </row>
    <row r="121" spans="2:12" s="1" customFormat="1" ht="16.5" customHeight="1">
      <c r="B121" s="28"/>
      <c r="E121" s="265" t="str">
        <f>E7</f>
        <v>Revitalizace víceúčelového hřiště - 1.etapa</v>
      </c>
      <c r="F121" s="266"/>
      <c r="G121" s="266"/>
      <c r="H121" s="266"/>
      <c r="L121" s="28"/>
    </row>
    <row r="122" spans="2:12" s="1" customFormat="1" ht="12" customHeight="1">
      <c r="B122" s="28"/>
      <c r="C122" s="25" t="s">
        <v>131</v>
      </c>
      <c r="L122" s="28"/>
    </row>
    <row r="123" spans="2:12" s="1" customFormat="1" ht="16.5" customHeight="1">
      <c r="B123" s="28"/>
      <c r="E123" s="259" t="str">
        <f>E9</f>
        <v>SO-05b - Víceúčelové hřiště</v>
      </c>
      <c r="F123" s="264"/>
      <c r="G123" s="264"/>
      <c r="H123" s="264"/>
      <c r="L123" s="28"/>
    </row>
    <row r="124" spans="2:12" s="1" customFormat="1" ht="7" customHeight="1">
      <c r="B124" s="28"/>
      <c r="L124" s="28"/>
    </row>
    <row r="125" spans="2:12" s="1" customFormat="1" ht="12" customHeight="1">
      <c r="B125" s="28"/>
      <c r="C125" s="25" t="s">
        <v>18</v>
      </c>
      <c r="F125" s="23" t="str">
        <f>F12</f>
        <v>Hlouška, Kutná Hora</v>
      </c>
      <c r="I125" s="25" t="s">
        <v>20</v>
      </c>
      <c r="J125" s="48" t="str">
        <f>IF(J12="","",J12)</f>
        <v>16. 1. 2025</v>
      </c>
      <c r="L125" s="28"/>
    </row>
    <row r="126" spans="2:12" s="1" customFormat="1" ht="7" customHeight="1">
      <c r="B126" s="28"/>
      <c r="L126" s="28"/>
    </row>
    <row r="127" spans="2:12" s="1" customFormat="1" ht="25.65" customHeight="1">
      <c r="B127" s="28"/>
      <c r="C127" s="25" t="s">
        <v>22</v>
      </c>
      <c r="F127" s="23" t="str">
        <f>E15</f>
        <v>Město Kutná Hora</v>
      </c>
      <c r="I127" s="25" t="s">
        <v>28</v>
      </c>
      <c r="J127" s="26" t="str">
        <f>E21</f>
        <v>Sportovní projekty s.r.o.</v>
      </c>
      <c r="L127" s="28"/>
    </row>
    <row r="128" spans="2:12" s="1" customFormat="1" ht="15.15" customHeight="1">
      <c r="B128" s="28"/>
      <c r="C128" s="25" t="s">
        <v>26</v>
      </c>
      <c r="F128" s="23" t="str">
        <f>IF(E18="","",E18)</f>
        <v xml:space="preserve"> </v>
      </c>
      <c r="I128" s="25" t="s">
        <v>31</v>
      </c>
      <c r="J128" s="26" t="str">
        <f>E24</f>
        <v>F.Pecka</v>
      </c>
      <c r="L128" s="28"/>
    </row>
    <row r="129" spans="2:65" s="1" customFormat="1" ht="10.25" customHeight="1">
      <c r="B129" s="28"/>
      <c r="L129" s="28"/>
    </row>
    <row r="130" spans="2:65" s="10" customFormat="1" ht="29.25" customHeight="1">
      <c r="B130" s="108"/>
      <c r="C130" s="109" t="s">
        <v>148</v>
      </c>
      <c r="D130" s="110" t="s">
        <v>59</v>
      </c>
      <c r="E130" s="110" t="s">
        <v>55</v>
      </c>
      <c r="F130" s="110" t="s">
        <v>56</v>
      </c>
      <c r="G130" s="110" t="s">
        <v>149</v>
      </c>
      <c r="H130" s="110" t="s">
        <v>150</v>
      </c>
      <c r="I130" s="110" t="s">
        <v>151</v>
      </c>
      <c r="J130" s="111" t="s">
        <v>135</v>
      </c>
      <c r="K130" s="112" t="s">
        <v>152</v>
      </c>
      <c r="L130" s="108"/>
      <c r="M130" s="55" t="s">
        <v>1</v>
      </c>
      <c r="N130" s="56" t="s">
        <v>38</v>
      </c>
      <c r="O130" s="56" t="s">
        <v>153</v>
      </c>
      <c r="P130" s="56" t="s">
        <v>154</v>
      </c>
      <c r="Q130" s="56" t="s">
        <v>155</v>
      </c>
      <c r="R130" s="56" t="s">
        <v>156</v>
      </c>
      <c r="S130" s="56" t="s">
        <v>157</v>
      </c>
      <c r="T130" s="57" t="s">
        <v>158</v>
      </c>
    </row>
    <row r="131" spans="2:65" s="1" customFormat="1" ht="22.75" customHeight="1">
      <c r="B131" s="28"/>
      <c r="C131" s="60" t="s">
        <v>159</v>
      </c>
      <c r="J131" s="113">
        <f>BK131</f>
        <v>0</v>
      </c>
      <c r="L131" s="28"/>
      <c r="M131" s="58"/>
      <c r="N131" s="49"/>
      <c r="O131" s="49"/>
      <c r="P131" s="114">
        <f>P132+P181+P200</f>
        <v>138.85218800000001</v>
      </c>
      <c r="Q131" s="49"/>
      <c r="R131" s="114">
        <f>R132+R181+R200</f>
        <v>162.19640071999999</v>
      </c>
      <c r="S131" s="49"/>
      <c r="T131" s="115">
        <f>T132+T181+T200</f>
        <v>0</v>
      </c>
      <c r="AT131" s="16" t="s">
        <v>73</v>
      </c>
      <c r="AU131" s="16" t="s">
        <v>137</v>
      </c>
      <c r="BK131" s="116">
        <f>BK132+BK181+BK200</f>
        <v>0</v>
      </c>
    </row>
    <row r="132" spans="2:65" s="11" customFormat="1" ht="25.9" customHeight="1">
      <c r="B132" s="117"/>
      <c r="D132" s="118" t="s">
        <v>73</v>
      </c>
      <c r="E132" s="119" t="s">
        <v>160</v>
      </c>
      <c r="F132" s="119" t="s">
        <v>161</v>
      </c>
      <c r="J132" s="120">
        <f>BK132</f>
        <v>0</v>
      </c>
      <c r="L132" s="117"/>
      <c r="M132" s="121"/>
      <c r="P132" s="122">
        <f>P133+P144+P157+P164+P168+P179</f>
        <v>138.85218800000001</v>
      </c>
      <c r="R132" s="122">
        <f>R133+R144+R157+R164+R168+R179</f>
        <v>162.19640071999999</v>
      </c>
      <c r="T132" s="123">
        <f>T133+T144+T157+T164+T168+T179</f>
        <v>0</v>
      </c>
      <c r="AR132" s="118" t="s">
        <v>82</v>
      </c>
      <c r="AT132" s="124" t="s">
        <v>73</v>
      </c>
      <c r="AU132" s="124" t="s">
        <v>74</v>
      </c>
      <c r="AY132" s="118" t="s">
        <v>162</v>
      </c>
      <c r="BK132" s="125">
        <f>BK133+BK144+BK157+BK164+BK168+BK179</f>
        <v>0</v>
      </c>
    </row>
    <row r="133" spans="2:65" s="11" customFormat="1" ht="22.75" customHeight="1">
      <c r="B133" s="117"/>
      <c r="D133" s="118" t="s">
        <v>73</v>
      </c>
      <c r="E133" s="126" t="s">
        <v>82</v>
      </c>
      <c r="F133" s="126" t="s">
        <v>163</v>
      </c>
      <c r="J133" s="127">
        <f>BK133</f>
        <v>0</v>
      </c>
      <c r="L133" s="117"/>
      <c r="M133" s="121"/>
      <c r="P133" s="122">
        <f>SUM(P134:P143)</f>
        <v>23.044875000000005</v>
      </c>
      <c r="R133" s="122">
        <f>SUM(R134:R143)</f>
        <v>0</v>
      </c>
      <c r="T133" s="123">
        <f>SUM(T134:T143)</f>
        <v>0</v>
      </c>
      <c r="AR133" s="118" t="s">
        <v>82</v>
      </c>
      <c r="AT133" s="124" t="s">
        <v>73</v>
      </c>
      <c r="AU133" s="124" t="s">
        <v>82</v>
      </c>
      <c r="AY133" s="118" t="s">
        <v>162</v>
      </c>
      <c r="BK133" s="125">
        <f>SUM(BK134:BK143)</f>
        <v>0</v>
      </c>
    </row>
    <row r="134" spans="2:65" s="1" customFormat="1" ht="33" customHeight="1">
      <c r="B134" s="128"/>
      <c r="C134" s="129" t="s">
        <v>82</v>
      </c>
      <c r="D134" s="129" t="s">
        <v>164</v>
      </c>
      <c r="E134" s="130" t="s">
        <v>558</v>
      </c>
      <c r="F134" s="131" t="s">
        <v>559</v>
      </c>
      <c r="G134" s="132" t="s">
        <v>247</v>
      </c>
      <c r="H134" s="133">
        <v>16.170000000000002</v>
      </c>
      <c r="I134" s="134"/>
      <c r="J134" s="134">
        <f>ROUND(I134*H134,2)</f>
        <v>0</v>
      </c>
      <c r="K134" s="135"/>
      <c r="L134" s="28"/>
      <c r="M134" s="136" t="s">
        <v>1</v>
      </c>
      <c r="N134" s="137" t="s">
        <v>39</v>
      </c>
      <c r="O134" s="138">
        <v>1.1220000000000001</v>
      </c>
      <c r="P134" s="138">
        <f>O134*H134</f>
        <v>18.142740000000003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168</v>
      </c>
      <c r="AT134" s="140" t="s">
        <v>164</v>
      </c>
      <c r="AU134" s="140" t="s">
        <v>84</v>
      </c>
      <c r="AY134" s="16" t="s">
        <v>162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82</v>
      </c>
      <c r="BK134" s="141">
        <f>ROUND(I134*H134,2)</f>
        <v>0</v>
      </c>
      <c r="BL134" s="16" t="s">
        <v>168</v>
      </c>
      <c r="BM134" s="140" t="s">
        <v>674</v>
      </c>
    </row>
    <row r="135" spans="2:65" s="12" customFormat="1">
      <c r="B135" s="142"/>
      <c r="D135" s="143" t="s">
        <v>170</v>
      </c>
      <c r="E135" s="144" t="s">
        <v>1</v>
      </c>
      <c r="F135" s="145" t="s">
        <v>754</v>
      </c>
      <c r="H135" s="146">
        <v>3.258</v>
      </c>
      <c r="L135" s="142"/>
      <c r="M135" s="147"/>
      <c r="T135" s="148"/>
      <c r="AT135" s="144" t="s">
        <v>170</v>
      </c>
      <c r="AU135" s="144" t="s">
        <v>84</v>
      </c>
      <c r="AV135" s="12" t="s">
        <v>84</v>
      </c>
      <c r="AW135" s="12" t="s">
        <v>30</v>
      </c>
      <c r="AX135" s="12" t="s">
        <v>74</v>
      </c>
      <c r="AY135" s="144" t="s">
        <v>162</v>
      </c>
    </row>
    <row r="136" spans="2:65" s="12" customFormat="1">
      <c r="B136" s="142"/>
      <c r="D136" s="143" t="s">
        <v>170</v>
      </c>
      <c r="E136" s="144" t="s">
        <v>1</v>
      </c>
      <c r="F136" s="145" t="s">
        <v>755</v>
      </c>
      <c r="H136" s="146">
        <v>12.912000000000001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74</v>
      </c>
      <c r="AY136" s="144" t="s">
        <v>162</v>
      </c>
    </row>
    <row r="137" spans="2:65" s="14" customFormat="1">
      <c r="B137" s="154"/>
      <c r="D137" s="143" t="s">
        <v>170</v>
      </c>
      <c r="E137" s="155" t="s">
        <v>1</v>
      </c>
      <c r="F137" s="156" t="s">
        <v>252</v>
      </c>
      <c r="H137" s="157">
        <v>16.170000000000002</v>
      </c>
      <c r="L137" s="154"/>
      <c r="M137" s="158"/>
      <c r="T137" s="159"/>
      <c r="AT137" s="155" t="s">
        <v>170</v>
      </c>
      <c r="AU137" s="155" t="s">
        <v>84</v>
      </c>
      <c r="AV137" s="14" t="s">
        <v>168</v>
      </c>
      <c r="AW137" s="14" t="s">
        <v>30</v>
      </c>
      <c r="AX137" s="14" t="s">
        <v>82</v>
      </c>
      <c r="AY137" s="155" t="s">
        <v>162</v>
      </c>
    </row>
    <row r="138" spans="2:65" s="1" customFormat="1" ht="37.75" customHeight="1">
      <c r="B138" s="128"/>
      <c r="C138" s="129" t="s">
        <v>84</v>
      </c>
      <c r="D138" s="129" t="s">
        <v>164</v>
      </c>
      <c r="E138" s="130" t="s">
        <v>316</v>
      </c>
      <c r="F138" s="131" t="s">
        <v>317</v>
      </c>
      <c r="G138" s="132" t="s">
        <v>247</v>
      </c>
      <c r="H138" s="133">
        <v>16.170000000000002</v>
      </c>
      <c r="I138" s="134"/>
      <c r="J138" s="134">
        <f>ROUND(I138*H138,2)</f>
        <v>0</v>
      </c>
      <c r="K138" s="135"/>
      <c r="L138" s="28"/>
      <c r="M138" s="136" t="s">
        <v>1</v>
      </c>
      <c r="N138" s="137" t="s">
        <v>39</v>
      </c>
      <c r="O138" s="138">
        <v>4.3999999999999997E-2</v>
      </c>
      <c r="P138" s="138">
        <f>O138*H138</f>
        <v>0.71148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168</v>
      </c>
      <c r="AT138" s="140" t="s">
        <v>164</v>
      </c>
      <c r="AU138" s="140" t="s">
        <v>84</v>
      </c>
      <c r="AY138" s="16" t="s">
        <v>162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82</v>
      </c>
      <c r="BK138" s="141">
        <f>ROUND(I138*H138,2)</f>
        <v>0</v>
      </c>
      <c r="BL138" s="16" t="s">
        <v>168</v>
      </c>
      <c r="BM138" s="140" t="s">
        <v>677</v>
      </c>
    </row>
    <row r="139" spans="2:65" s="12" customFormat="1">
      <c r="B139" s="142"/>
      <c r="D139" s="143" t="s">
        <v>170</v>
      </c>
      <c r="E139" s="144" t="s">
        <v>1</v>
      </c>
      <c r="F139" s="145" t="s">
        <v>756</v>
      </c>
      <c r="H139" s="146">
        <v>16.170000000000002</v>
      </c>
      <c r="L139" s="142"/>
      <c r="M139" s="147"/>
      <c r="T139" s="148"/>
      <c r="AT139" s="144" t="s">
        <v>170</v>
      </c>
      <c r="AU139" s="144" t="s">
        <v>84</v>
      </c>
      <c r="AV139" s="12" t="s">
        <v>84</v>
      </c>
      <c r="AW139" s="12" t="s">
        <v>30</v>
      </c>
      <c r="AX139" s="12" t="s">
        <v>82</v>
      </c>
      <c r="AY139" s="144" t="s">
        <v>162</v>
      </c>
    </row>
    <row r="140" spans="2:65" s="1" customFormat="1" ht="16.5" customHeight="1">
      <c r="B140" s="128"/>
      <c r="C140" s="129" t="s">
        <v>175</v>
      </c>
      <c r="D140" s="129" t="s">
        <v>164</v>
      </c>
      <c r="E140" s="130" t="s">
        <v>321</v>
      </c>
      <c r="F140" s="131" t="s">
        <v>322</v>
      </c>
      <c r="G140" s="132" t="s">
        <v>247</v>
      </c>
      <c r="H140" s="133">
        <v>16.170000000000002</v>
      </c>
      <c r="I140" s="134"/>
      <c r="J140" s="134">
        <f>ROUND(I140*H140,2)</f>
        <v>0</v>
      </c>
      <c r="K140" s="135"/>
      <c r="L140" s="28"/>
      <c r="M140" s="136" t="s">
        <v>1</v>
      </c>
      <c r="N140" s="137" t="s">
        <v>39</v>
      </c>
      <c r="O140" s="138">
        <v>8.9999999999999993E-3</v>
      </c>
      <c r="P140" s="138">
        <f>O140*H140</f>
        <v>0.14552999999999999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168</v>
      </c>
      <c r="AT140" s="140" t="s">
        <v>164</v>
      </c>
      <c r="AU140" s="140" t="s">
        <v>84</v>
      </c>
      <c r="AY140" s="16" t="s">
        <v>162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82</v>
      </c>
      <c r="BK140" s="141">
        <f>ROUND(I140*H140,2)</f>
        <v>0</v>
      </c>
      <c r="BL140" s="16" t="s">
        <v>168</v>
      </c>
      <c r="BM140" s="140" t="s">
        <v>679</v>
      </c>
    </row>
    <row r="141" spans="2:65" s="12" customFormat="1">
      <c r="B141" s="142"/>
      <c r="D141" s="143" t="s">
        <v>170</v>
      </c>
      <c r="E141" s="144" t="s">
        <v>1</v>
      </c>
      <c r="F141" s="145" t="s">
        <v>757</v>
      </c>
      <c r="H141" s="146">
        <v>16.170000000000002</v>
      </c>
      <c r="L141" s="142"/>
      <c r="M141" s="147"/>
      <c r="T141" s="148"/>
      <c r="AT141" s="144" t="s">
        <v>170</v>
      </c>
      <c r="AU141" s="144" t="s">
        <v>84</v>
      </c>
      <c r="AV141" s="12" t="s">
        <v>84</v>
      </c>
      <c r="AW141" s="12" t="s">
        <v>30</v>
      </c>
      <c r="AX141" s="12" t="s">
        <v>82</v>
      </c>
      <c r="AY141" s="144" t="s">
        <v>162</v>
      </c>
    </row>
    <row r="142" spans="2:65" s="1" customFormat="1" ht="37.75" customHeight="1">
      <c r="B142" s="128"/>
      <c r="C142" s="129" t="s">
        <v>168</v>
      </c>
      <c r="D142" s="129" t="s">
        <v>164</v>
      </c>
      <c r="E142" s="130" t="s">
        <v>421</v>
      </c>
      <c r="F142" s="131" t="s">
        <v>422</v>
      </c>
      <c r="G142" s="132" t="s">
        <v>167</v>
      </c>
      <c r="H142" s="133">
        <v>161.80500000000001</v>
      </c>
      <c r="I142" s="134"/>
      <c r="J142" s="134">
        <f>ROUND(I142*H142,2)</f>
        <v>0</v>
      </c>
      <c r="K142" s="135"/>
      <c r="L142" s="28"/>
      <c r="M142" s="136" t="s">
        <v>1</v>
      </c>
      <c r="N142" s="137" t="s">
        <v>39</v>
      </c>
      <c r="O142" s="138">
        <v>2.5000000000000001E-2</v>
      </c>
      <c r="P142" s="138">
        <f>O142*H142</f>
        <v>4.0451250000000005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168</v>
      </c>
      <c r="AT142" s="140" t="s">
        <v>164</v>
      </c>
      <c r="AU142" s="140" t="s">
        <v>84</v>
      </c>
      <c r="AY142" s="16" t="s">
        <v>162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82</v>
      </c>
      <c r="BK142" s="141">
        <f>ROUND(I142*H142,2)</f>
        <v>0</v>
      </c>
      <c r="BL142" s="16" t="s">
        <v>168</v>
      </c>
      <c r="BM142" s="140" t="s">
        <v>681</v>
      </c>
    </row>
    <row r="143" spans="2:65" s="12" customFormat="1">
      <c r="B143" s="142"/>
      <c r="D143" s="143" t="s">
        <v>170</v>
      </c>
      <c r="E143" s="144" t="s">
        <v>1</v>
      </c>
      <c r="F143" s="145" t="s">
        <v>758</v>
      </c>
      <c r="H143" s="146">
        <v>161.80500000000001</v>
      </c>
      <c r="L143" s="142"/>
      <c r="M143" s="147"/>
      <c r="T143" s="148"/>
      <c r="AT143" s="144" t="s">
        <v>170</v>
      </c>
      <c r="AU143" s="144" t="s">
        <v>84</v>
      </c>
      <c r="AV143" s="12" t="s">
        <v>84</v>
      </c>
      <c r="AW143" s="12" t="s">
        <v>30</v>
      </c>
      <c r="AX143" s="12" t="s">
        <v>82</v>
      </c>
      <c r="AY143" s="144" t="s">
        <v>162</v>
      </c>
    </row>
    <row r="144" spans="2:65" s="11" customFormat="1" ht="22.75" customHeight="1">
      <c r="B144" s="117"/>
      <c r="D144" s="118" t="s">
        <v>73</v>
      </c>
      <c r="E144" s="126" t="s">
        <v>84</v>
      </c>
      <c r="F144" s="126" t="s">
        <v>426</v>
      </c>
      <c r="J144" s="127">
        <f>BK144</f>
        <v>0</v>
      </c>
      <c r="L144" s="117"/>
      <c r="M144" s="121"/>
      <c r="P144" s="122">
        <f>SUM(P145:P156)</f>
        <v>49.834940000000003</v>
      </c>
      <c r="R144" s="122">
        <f>SUM(R145:R156)</f>
        <v>37.044796999999996</v>
      </c>
      <c r="T144" s="123">
        <f>SUM(T145:T156)</f>
        <v>0</v>
      </c>
      <c r="AR144" s="118" t="s">
        <v>82</v>
      </c>
      <c r="AT144" s="124" t="s">
        <v>73</v>
      </c>
      <c r="AU144" s="124" t="s">
        <v>82</v>
      </c>
      <c r="AY144" s="118" t="s">
        <v>162</v>
      </c>
      <c r="BK144" s="125">
        <f>SUM(BK145:BK156)</f>
        <v>0</v>
      </c>
    </row>
    <row r="145" spans="2:65" s="1" customFormat="1" ht="33" customHeight="1">
      <c r="B145" s="128"/>
      <c r="C145" s="129" t="s">
        <v>183</v>
      </c>
      <c r="D145" s="129" t="s">
        <v>164</v>
      </c>
      <c r="E145" s="130" t="s">
        <v>427</v>
      </c>
      <c r="F145" s="131" t="s">
        <v>428</v>
      </c>
      <c r="G145" s="132" t="s">
        <v>247</v>
      </c>
      <c r="H145" s="133">
        <v>12.912000000000001</v>
      </c>
      <c r="I145" s="134"/>
      <c r="J145" s="134">
        <f>ROUND(I145*H145,2)</f>
        <v>0</v>
      </c>
      <c r="K145" s="135"/>
      <c r="L145" s="28"/>
      <c r="M145" s="136" t="s">
        <v>1</v>
      </c>
      <c r="N145" s="137" t="s">
        <v>39</v>
      </c>
      <c r="O145" s="138">
        <v>0.92</v>
      </c>
      <c r="P145" s="138">
        <f>O145*H145</f>
        <v>11.879040000000002</v>
      </c>
      <c r="Q145" s="138">
        <v>1.665</v>
      </c>
      <c r="R145" s="138">
        <f>Q145*H145</f>
        <v>21.498480000000001</v>
      </c>
      <c r="S145" s="138">
        <v>0</v>
      </c>
      <c r="T145" s="139">
        <f>S145*H145</f>
        <v>0</v>
      </c>
      <c r="AR145" s="140" t="s">
        <v>168</v>
      </c>
      <c r="AT145" s="140" t="s">
        <v>164</v>
      </c>
      <c r="AU145" s="140" t="s">
        <v>84</v>
      </c>
      <c r="AY145" s="16" t="s">
        <v>162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82</v>
      </c>
      <c r="BK145" s="141">
        <f>ROUND(I145*H145,2)</f>
        <v>0</v>
      </c>
      <c r="BL145" s="16" t="s">
        <v>168</v>
      </c>
      <c r="BM145" s="140" t="s">
        <v>684</v>
      </c>
    </row>
    <row r="146" spans="2:65" s="13" customFormat="1">
      <c r="B146" s="149"/>
      <c r="D146" s="143" t="s">
        <v>170</v>
      </c>
      <c r="E146" s="150" t="s">
        <v>1</v>
      </c>
      <c r="F146" s="151" t="s">
        <v>430</v>
      </c>
      <c r="H146" s="150" t="s">
        <v>1</v>
      </c>
      <c r="L146" s="149"/>
      <c r="M146" s="152"/>
      <c r="T146" s="153"/>
      <c r="AT146" s="150" t="s">
        <v>170</v>
      </c>
      <c r="AU146" s="150" t="s">
        <v>84</v>
      </c>
      <c r="AV146" s="13" t="s">
        <v>82</v>
      </c>
      <c r="AW146" s="13" t="s">
        <v>30</v>
      </c>
      <c r="AX146" s="13" t="s">
        <v>74</v>
      </c>
      <c r="AY146" s="150" t="s">
        <v>162</v>
      </c>
    </row>
    <row r="147" spans="2:65" s="12" customFormat="1">
      <c r="B147" s="142"/>
      <c r="D147" s="143" t="s">
        <v>170</v>
      </c>
      <c r="E147" s="144" t="s">
        <v>1</v>
      </c>
      <c r="F147" s="145" t="s">
        <v>759</v>
      </c>
      <c r="H147" s="146">
        <v>12.912000000000001</v>
      </c>
      <c r="L147" s="142"/>
      <c r="M147" s="147"/>
      <c r="T147" s="148"/>
      <c r="AT147" s="144" t="s">
        <v>170</v>
      </c>
      <c r="AU147" s="144" t="s">
        <v>84</v>
      </c>
      <c r="AV147" s="12" t="s">
        <v>84</v>
      </c>
      <c r="AW147" s="12" t="s">
        <v>30</v>
      </c>
      <c r="AX147" s="12" t="s">
        <v>74</v>
      </c>
      <c r="AY147" s="144" t="s">
        <v>162</v>
      </c>
    </row>
    <row r="148" spans="2:65" s="14" customFormat="1">
      <c r="B148" s="154"/>
      <c r="D148" s="143" t="s">
        <v>170</v>
      </c>
      <c r="E148" s="155" t="s">
        <v>1</v>
      </c>
      <c r="F148" s="156" t="s">
        <v>252</v>
      </c>
      <c r="H148" s="157">
        <v>12.912000000000001</v>
      </c>
      <c r="L148" s="154"/>
      <c r="M148" s="158"/>
      <c r="T148" s="159"/>
      <c r="AT148" s="155" t="s">
        <v>170</v>
      </c>
      <c r="AU148" s="155" t="s">
        <v>84</v>
      </c>
      <c r="AV148" s="14" t="s">
        <v>168</v>
      </c>
      <c r="AW148" s="14" t="s">
        <v>30</v>
      </c>
      <c r="AX148" s="14" t="s">
        <v>82</v>
      </c>
      <c r="AY148" s="155" t="s">
        <v>162</v>
      </c>
    </row>
    <row r="149" spans="2:65" s="1" customFormat="1" ht="24.15" customHeight="1">
      <c r="B149" s="128"/>
      <c r="C149" s="129" t="s">
        <v>187</v>
      </c>
      <c r="D149" s="129" t="s">
        <v>164</v>
      </c>
      <c r="E149" s="130" t="s">
        <v>432</v>
      </c>
      <c r="F149" s="131" t="s">
        <v>433</v>
      </c>
      <c r="G149" s="132" t="s">
        <v>167</v>
      </c>
      <c r="H149" s="133">
        <v>134.5</v>
      </c>
      <c r="I149" s="134"/>
      <c r="J149" s="134">
        <f>ROUND(I149*H149,2)</f>
        <v>0</v>
      </c>
      <c r="K149" s="135"/>
      <c r="L149" s="28"/>
      <c r="M149" s="136" t="s">
        <v>1</v>
      </c>
      <c r="N149" s="137" t="s">
        <v>39</v>
      </c>
      <c r="O149" s="138">
        <v>0.111</v>
      </c>
      <c r="P149" s="138">
        <f>O149*H149</f>
        <v>14.929500000000001</v>
      </c>
      <c r="Q149" s="138">
        <v>2.7E-4</v>
      </c>
      <c r="R149" s="138">
        <f>Q149*H149</f>
        <v>3.6315E-2</v>
      </c>
      <c r="S149" s="138">
        <v>0</v>
      </c>
      <c r="T149" s="139">
        <f>S149*H149</f>
        <v>0</v>
      </c>
      <c r="AR149" s="140" t="s">
        <v>168</v>
      </c>
      <c r="AT149" s="140" t="s">
        <v>164</v>
      </c>
      <c r="AU149" s="140" t="s">
        <v>84</v>
      </c>
      <c r="AY149" s="16" t="s">
        <v>162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82</v>
      </c>
      <c r="BK149" s="141">
        <f>ROUND(I149*H149,2)</f>
        <v>0</v>
      </c>
      <c r="BL149" s="16" t="s">
        <v>168</v>
      </c>
      <c r="BM149" s="140" t="s">
        <v>686</v>
      </c>
    </row>
    <row r="150" spans="2:65" s="12" customFormat="1">
      <c r="B150" s="142"/>
      <c r="D150" s="143" t="s">
        <v>170</v>
      </c>
      <c r="E150" s="144" t="s">
        <v>1</v>
      </c>
      <c r="F150" s="145" t="s">
        <v>760</v>
      </c>
      <c r="H150" s="146">
        <v>134.5</v>
      </c>
      <c r="L150" s="142"/>
      <c r="M150" s="147"/>
      <c r="T150" s="148"/>
      <c r="AT150" s="144" t="s">
        <v>170</v>
      </c>
      <c r="AU150" s="144" t="s">
        <v>84</v>
      </c>
      <c r="AV150" s="12" t="s">
        <v>84</v>
      </c>
      <c r="AW150" s="12" t="s">
        <v>30</v>
      </c>
      <c r="AX150" s="12" t="s">
        <v>74</v>
      </c>
      <c r="AY150" s="144" t="s">
        <v>162</v>
      </c>
    </row>
    <row r="151" spans="2:65" s="14" customFormat="1">
      <c r="B151" s="154"/>
      <c r="D151" s="143" t="s">
        <v>170</v>
      </c>
      <c r="E151" s="155" t="s">
        <v>1</v>
      </c>
      <c r="F151" s="156" t="s">
        <v>252</v>
      </c>
      <c r="H151" s="157">
        <v>134.5</v>
      </c>
      <c r="L151" s="154"/>
      <c r="M151" s="158"/>
      <c r="T151" s="159"/>
      <c r="AT151" s="155" t="s">
        <v>170</v>
      </c>
      <c r="AU151" s="155" t="s">
        <v>84</v>
      </c>
      <c r="AV151" s="14" t="s">
        <v>168</v>
      </c>
      <c r="AW151" s="14" t="s">
        <v>30</v>
      </c>
      <c r="AX151" s="14" t="s">
        <v>82</v>
      </c>
      <c r="AY151" s="155" t="s">
        <v>162</v>
      </c>
    </row>
    <row r="152" spans="2:65" s="1" customFormat="1" ht="24.15" customHeight="1">
      <c r="B152" s="128"/>
      <c r="C152" s="164" t="s">
        <v>191</v>
      </c>
      <c r="D152" s="164" t="s">
        <v>436</v>
      </c>
      <c r="E152" s="165" t="s">
        <v>437</v>
      </c>
      <c r="F152" s="166" t="s">
        <v>438</v>
      </c>
      <c r="G152" s="167" t="s">
        <v>167</v>
      </c>
      <c r="H152" s="168">
        <v>154.67500000000001</v>
      </c>
      <c r="I152" s="169"/>
      <c r="J152" s="169">
        <f>ROUND(I152*H152,2)</f>
        <v>0</v>
      </c>
      <c r="K152" s="170"/>
      <c r="L152" s="171"/>
      <c r="M152" s="172" t="s">
        <v>1</v>
      </c>
      <c r="N152" s="173" t="s">
        <v>39</v>
      </c>
      <c r="O152" s="138">
        <v>0</v>
      </c>
      <c r="P152" s="138">
        <f>O152*H152</f>
        <v>0</v>
      </c>
      <c r="Q152" s="138">
        <v>4.0000000000000002E-4</v>
      </c>
      <c r="R152" s="138">
        <f>Q152*H152</f>
        <v>6.1870000000000008E-2</v>
      </c>
      <c r="S152" s="138">
        <v>0</v>
      </c>
      <c r="T152" s="139">
        <f>S152*H152</f>
        <v>0</v>
      </c>
      <c r="AR152" s="140" t="s">
        <v>195</v>
      </c>
      <c r="AT152" s="140" t="s">
        <v>436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688</v>
      </c>
    </row>
    <row r="153" spans="2:65" s="12" customFormat="1">
      <c r="B153" s="142"/>
      <c r="D153" s="143" t="s">
        <v>170</v>
      </c>
      <c r="F153" s="145" t="s">
        <v>761</v>
      </c>
      <c r="H153" s="146">
        <v>154.67500000000001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</v>
      </c>
      <c r="AX153" s="12" t="s">
        <v>82</v>
      </c>
      <c r="AY153" s="144" t="s">
        <v>162</v>
      </c>
    </row>
    <row r="154" spans="2:65" s="1" customFormat="1" ht="33" customHeight="1">
      <c r="B154" s="128"/>
      <c r="C154" s="129" t="s">
        <v>195</v>
      </c>
      <c r="D154" s="129" t="s">
        <v>164</v>
      </c>
      <c r="E154" s="130" t="s">
        <v>441</v>
      </c>
      <c r="F154" s="131" t="s">
        <v>442</v>
      </c>
      <c r="G154" s="132" t="s">
        <v>236</v>
      </c>
      <c r="H154" s="133">
        <v>53.8</v>
      </c>
      <c r="I154" s="134"/>
      <c r="J154" s="134">
        <f>ROUND(I154*H154,2)</f>
        <v>0</v>
      </c>
      <c r="K154" s="135"/>
      <c r="L154" s="28"/>
      <c r="M154" s="136" t="s">
        <v>1</v>
      </c>
      <c r="N154" s="137" t="s">
        <v>39</v>
      </c>
      <c r="O154" s="138">
        <v>0.42799999999999999</v>
      </c>
      <c r="P154" s="138">
        <f>O154*H154</f>
        <v>23.026399999999999</v>
      </c>
      <c r="Q154" s="138">
        <v>0.28714000000000001</v>
      </c>
      <c r="R154" s="138">
        <f>Q154*H154</f>
        <v>15.448131999999999</v>
      </c>
      <c r="S154" s="138">
        <v>0</v>
      </c>
      <c r="T154" s="139">
        <f>S154*H154</f>
        <v>0</v>
      </c>
      <c r="AR154" s="140" t="s">
        <v>168</v>
      </c>
      <c r="AT154" s="140" t="s">
        <v>164</v>
      </c>
      <c r="AU154" s="140" t="s">
        <v>84</v>
      </c>
      <c r="AY154" s="16" t="s">
        <v>162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82</v>
      </c>
      <c r="BK154" s="141">
        <f>ROUND(I154*H154,2)</f>
        <v>0</v>
      </c>
      <c r="BL154" s="16" t="s">
        <v>168</v>
      </c>
      <c r="BM154" s="140" t="s">
        <v>690</v>
      </c>
    </row>
    <row r="155" spans="2:65" s="12" customFormat="1">
      <c r="B155" s="142"/>
      <c r="D155" s="143" t="s">
        <v>170</v>
      </c>
      <c r="E155" s="144" t="s">
        <v>1</v>
      </c>
      <c r="F155" s="145" t="s">
        <v>762</v>
      </c>
      <c r="H155" s="146">
        <v>53.8</v>
      </c>
      <c r="L155" s="142"/>
      <c r="M155" s="147"/>
      <c r="T155" s="148"/>
      <c r="AT155" s="144" t="s">
        <v>170</v>
      </c>
      <c r="AU155" s="144" t="s">
        <v>84</v>
      </c>
      <c r="AV155" s="12" t="s">
        <v>84</v>
      </c>
      <c r="AW155" s="12" t="s">
        <v>30</v>
      </c>
      <c r="AX155" s="12" t="s">
        <v>82</v>
      </c>
      <c r="AY155" s="144" t="s">
        <v>162</v>
      </c>
    </row>
    <row r="156" spans="2:65" s="1" customFormat="1" ht="16.5" customHeight="1">
      <c r="B156" s="128"/>
      <c r="C156" s="129" t="s">
        <v>199</v>
      </c>
      <c r="D156" s="129" t="s">
        <v>164</v>
      </c>
      <c r="E156" s="130" t="s">
        <v>445</v>
      </c>
      <c r="F156" s="131" t="s">
        <v>446</v>
      </c>
      <c r="G156" s="132" t="s">
        <v>385</v>
      </c>
      <c r="H156" s="133">
        <v>1</v>
      </c>
      <c r="I156" s="134"/>
      <c r="J156" s="134">
        <f>ROUND(I156*H156,2)</f>
        <v>0</v>
      </c>
      <c r="K156" s="135"/>
      <c r="L156" s="28"/>
      <c r="M156" s="136" t="s">
        <v>1</v>
      </c>
      <c r="N156" s="137" t="s">
        <v>39</v>
      </c>
      <c r="O156" s="138">
        <v>0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168</v>
      </c>
      <c r="AT156" s="140" t="s">
        <v>164</v>
      </c>
      <c r="AU156" s="140" t="s">
        <v>84</v>
      </c>
      <c r="AY156" s="16" t="s">
        <v>162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82</v>
      </c>
      <c r="BK156" s="141">
        <f>ROUND(I156*H156,2)</f>
        <v>0</v>
      </c>
      <c r="BL156" s="16" t="s">
        <v>168</v>
      </c>
      <c r="BM156" s="140" t="s">
        <v>692</v>
      </c>
    </row>
    <row r="157" spans="2:65" s="11" customFormat="1" ht="22.75" customHeight="1">
      <c r="B157" s="117"/>
      <c r="D157" s="118" t="s">
        <v>73</v>
      </c>
      <c r="E157" s="126" t="s">
        <v>183</v>
      </c>
      <c r="F157" s="126" t="s">
        <v>448</v>
      </c>
      <c r="J157" s="127">
        <f>BK157</f>
        <v>0</v>
      </c>
      <c r="L157" s="117"/>
      <c r="M157" s="121"/>
      <c r="P157" s="122">
        <f>SUM(P158:P163)</f>
        <v>11.97357</v>
      </c>
      <c r="R157" s="122">
        <f>SUM(R158:R163)</f>
        <v>113.26349999999999</v>
      </c>
      <c r="T157" s="123">
        <f>SUM(T158:T163)</f>
        <v>0</v>
      </c>
      <c r="AR157" s="118" t="s">
        <v>82</v>
      </c>
      <c r="AT157" s="124" t="s">
        <v>73</v>
      </c>
      <c r="AU157" s="124" t="s">
        <v>82</v>
      </c>
      <c r="AY157" s="118" t="s">
        <v>162</v>
      </c>
      <c r="BK157" s="125">
        <f>SUM(BK158:BK163)</f>
        <v>0</v>
      </c>
    </row>
    <row r="158" spans="2:65" s="1" customFormat="1" ht="24.15" customHeight="1">
      <c r="B158" s="128"/>
      <c r="C158" s="129" t="s">
        <v>203</v>
      </c>
      <c r="D158" s="129" t="s">
        <v>164</v>
      </c>
      <c r="E158" s="130" t="s">
        <v>455</v>
      </c>
      <c r="F158" s="131" t="s">
        <v>456</v>
      </c>
      <c r="G158" s="132" t="s">
        <v>167</v>
      </c>
      <c r="H158" s="133">
        <v>161.80500000000001</v>
      </c>
      <c r="I158" s="134"/>
      <c r="J158" s="134">
        <f>ROUND(I158*H158,2)</f>
        <v>0</v>
      </c>
      <c r="K158" s="135"/>
      <c r="L158" s="28"/>
      <c r="M158" s="136" t="s">
        <v>1</v>
      </c>
      <c r="N158" s="137" t="s">
        <v>39</v>
      </c>
      <c r="O158" s="138">
        <v>2.5000000000000001E-2</v>
      </c>
      <c r="P158" s="138">
        <f>O158*H158</f>
        <v>4.0451250000000005</v>
      </c>
      <c r="Q158" s="138">
        <v>0.19800000000000001</v>
      </c>
      <c r="R158" s="138">
        <f>Q158*H158</f>
        <v>32.037390000000002</v>
      </c>
      <c r="S158" s="138">
        <v>0</v>
      </c>
      <c r="T158" s="139">
        <f>S158*H158</f>
        <v>0</v>
      </c>
      <c r="AR158" s="140" t="s">
        <v>168</v>
      </c>
      <c r="AT158" s="140" t="s">
        <v>164</v>
      </c>
      <c r="AU158" s="140" t="s">
        <v>84</v>
      </c>
      <c r="AY158" s="16" t="s">
        <v>162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82</v>
      </c>
      <c r="BK158" s="141">
        <f>ROUND(I158*H158,2)</f>
        <v>0</v>
      </c>
      <c r="BL158" s="16" t="s">
        <v>168</v>
      </c>
      <c r="BM158" s="140" t="s">
        <v>694</v>
      </c>
    </row>
    <row r="159" spans="2:65" s="12" customFormat="1">
      <c r="B159" s="142"/>
      <c r="D159" s="143" t="s">
        <v>170</v>
      </c>
      <c r="E159" s="144" t="s">
        <v>1</v>
      </c>
      <c r="F159" s="145" t="s">
        <v>758</v>
      </c>
      <c r="H159" s="146">
        <v>161.80500000000001</v>
      </c>
      <c r="L159" s="142"/>
      <c r="M159" s="147"/>
      <c r="T159" s="148"/>
      <c r="AT159" s="144" t="s">
        <v>170</v>
      </c>
      <c r="AU159" s="144" t="s">
        <v>84</v>
      </c>
      <c r="AV159" s="12" t="s">
        <v>84</v>
      </c>
      <c r="AW159" s="12" t="s">
        <v>30</v>
      </c>
      <c r="AX159" s="12" t="s">
        <v>82</v>
      </c>
      <c r="AY159" s="144" t="s">
        <v>162</v>
      </c>
    </row>
    <row r="160" spans="2:65" s="1" customFormat="1" ht="24.15" customHeight="1">
      <c r="B160" s="128"/>
      <c r="C160" s="129" t="s">
        <v>207</v>
      </c>
      <c r="D160" s="129" t="s">
        <v>164</v>
      </c>
      <c r="E160" s="130" t="s">
        <v>458</v>
      </c>
      <c r="F160" s="131" t="s">
        <v>459</v>
      </c>
      <c r="G160" s="132" t="s">
        <v>167</v>
      </c>
      <c r="H160" s="133">
        <v>161.80500000000001</v>
      </c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2.8000000000000001E-2</v>
      </c>
      <c r="P160" s="138">
        <f>O160*H160</f>
        <v>4.5305400000000002</v>
      </c>
      <c r="Q160" s="138">
        <v>0.38700000000000001</v>
      </c>
      <c r="R160" s="138">
        <f>Q160*H160</f>
        <v>62.618535000000001</v>
      </c>
      <c r="S160" s="138">
        <v>0</v>
      </c>
      <c r="T160" s="139">
        <f>S160*H160</f>
        <v>0</v>
      </c>
      <c r="AR160" s="140" t="s">
        <v>168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168</v>
      </c>
      <c r="BM160" s="140" t="s">
        <v>698</v>
      </c>
    </row>
    <row r="161" spans="2:65" s="12" customFormat="1">
      <c r="B161" s="142"/>
      <c r="D161" s="143" t="s">
        <v>170</v>
      </c>
      <c r="E161" s="144" t="s">
        <v>1</v>
      </c>
      <c r="F161" s="145" t="s">
        <v>758</v>
      </c>
      <c r="H161" s="146">
        <v>161.80500000000001</v>
      </c>
      <c r="L161" s="142"/>
      <c r="M161" s="147"/>
      <c r="T161" s="148"/>
      <c r="AT161" s="144" t="s">
        <v>170</v>
      </c>
      <c r="AU161" s="144" t="s">
        <v>84</v>
      </c>
      <c r="AV161" s="12" t="s">
        <v>84</v>
      </c>
      <c r="AW161" s="12" t="s">
        <v>30</v>
      </c>
      <c r="AX161" s="12" t="s">
        <v>82</v>
      </c>
      <c r="AY161" s="144" t="s">
        <v>162</v>
      </c>
    </row>
    <row r="162" spans="2:65" s="1" customFormat="1" ht="24.15" customHeight="1">
      <c r="B162" s="128"/>
      <c r="C162" s="129" t="s">
        <v>8</v>
      </c>
      <c r="D162" s="129" t="s">
        <v>164</v>
      </c>
      <c r="E162" s="130" t="s">
        <v>465</v>
      </c>
      <c r="F162" s="131" t="s">
        <v>699</v>
      </c>
      <c r="G162" s="132" t="s">
        <v>167</v>
      </c>
      <c r="H162" s="133">
        <v>161.80500000000001</v>
      </c>
      <c r="I162" s="134"/>
      <c r="J162" s="134">
        <f>ROUND(I162*H162,2)</f>
        <v>0</v>
      </c>
      <c r="K162" s="135"/>
      <c r="L162" s="28"/>
      <c r="M162" s="136" t="s">
        <v>1</v>
      </c>
      <c r="N162" s="137" t="s">
        <v>39</v>
      </c>
      <c r="O162" s="138">
        <v>2.1000000000000001E-2</v>
      </c>
      <c r="P162" s="138">
        <f>O162*H162</f>
        <v>3.3979050000000002</v>
      </c>
      <c r="Q162" s="138">
        <v>0.115</v>
      </c>
      <c r="R162" s="138">
        <f>Q162*H162</f>
        <v>18.607575000000001</v>
      </c>
      <c r="S162" s="138">
        <v>0</v>
      </c>
      <c r="T162" s="139">
        <f>S162*H162</f>
        <v>0</v>
      </c>
      <c r="AR162" s="140" t="s">
        <v>168</v>
      </c>
      <c r="AT162" s="140" t="s">
        <v>164</v>
      </c>
      <c r="AU162" s="140" t="s">
        <v>84</v>
      </c>
      <c r="AY162" s="16" t="s">
        <v>162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82</v>
      </c>
      <c r="BK162" s="141">
        <f>ROUND(I162*H162,2)</f>
        <v>0</v>
      </c>
      <c r="BL162" s="16" t="s">
        <v>168</v>
      </c>
      <c r="BM162" s="140" t="s">
        <v>700</v>
      </c>
    </row>
    <row r="163" spans="2:65" s="12" customFormat="1">
      <c r="B163" s="142"/>
      <c r="D163" s="143" t="s">
        <v>170</v>
      </c>
      <c r="E163" s="144" t="s">
        <v>1</v>
      </c>
      <c r="F163" s="145" t="s">
        <v>758</v>
      </c>
      <c r="H163" s="146">
        <v>161.80500000000001</v>
      </c>
      <c r="L163" s="142"/>
      <c r="M163" s="147"/>
      <c r="T163" s="148"/>
      <c r="AT163" s="144" t="s">
        <v>170</v>
      </c>
      <c r="AU163" s="144" t="s">
        <v>84</v>
      </c>
      <c r="AV163" s="12" t="s">
        <v>84</v>
      </c>
      <c r="AW163" s="12" t="s">
        <v>30</v>
      </c>
      <c r="AX163" s="12" t="s">
        <v>82</v>
      </c>
      <c r="AY163" s="144" t="s">
        <v>162</v>
      </c>
    </row>
    <row r="164" spans="2:65" s="11" customFormat="1" ht="22.75" customHeight="1">
      <c r="B164" s="117"/>
      <c r="D164" s="118" t="s">
        <v>73</v>
      </c>
      <c r="E164" s="126" t="s">
        <v>195</v>
      </c>
      <c r="F164" s="126" t="s">
        <v>491</v>
      </c>
      <c r="J164" s="127">
        <f>BK164</f>
        <v>0</v>
      </c>
      <c r="L164" s="117"/>
      <c r="M164" s="121"/>
      <c r="P164" s="122">
        <f>SUM(P165:P167)</f>
        <v>0.33200000000000002</v>
      </c>
      <c r="R164" s="122">
        <f>SUM(R165:R167)</f>
        <v>5.0699999999999999E-3</v>
      </c>
      <c r="T164" s="123">
        <f>SUM(T165:T167)</f>
        <v>0</v>
      </c>
      <c r="AR164" s="118" t="s">
        <v>82</v>
      </c>
      <c r="AT164" s="124" t="s">
        <v>73</v>
      </c>
      <c r="AU164" s="124" t="s">
        <v>82</v>
      </c>
      <c r="AY164" s="118" t="s">
        <v>162</v>
      </c>
      <c r="BK164" s="125">
        <f>SUM(BK165:BK167)</f>
        <v>0</v>
      </c>
    </row>
    <row r="165" spans="2:65" s="1" customFormat="1" ht="37.75" customHeight="1">
      <c r="B165" s="128"/>
      <c r="C165" s="129" t="s">
        <v>214</v>
      </c>
      <c r="D165" s="129" t="s">
        <v>164</v>
      </c>
      <c r="E165" s="130" t="s">
        <v>492</v>
      </c>
      <c r="F165" s="131" t="s">
        <v>493</v>
      </c>
      <c r="G165" s="132" t="s">
        <v>178</v>
      </c>
      <c r="H165" s="133">
        <v>1</v>
      </c>
      <c r="I165" s="134"/>
      <c r="J165" s="134">
        <f>ROUND(I165*H165,2)</f>
        <v>0</v>
      </c>
      <c r="K165" s="135"/>
      <c r="L165" s="28"/>
      <c r="M165" s="136" t="s">
        <v>1</v>
      </c>
      <c r="N165" s="137" t="s">
        <v>39</v>
      </c>
      <c r="O165" s="138">
        <v>0.249</v>
      </c>
      <c r="P165" s="138">
        <f>O165*H165</f>
        <v>0.249</v>
      </c>
      <c r="Q165" s="138">
        <v>5.0600000000000003E-3</v>
      </c>
      <c r="R165" s="138">
        <f>Q165*H165</f>
        <v>5.0600000000000003E-3</v>
      </c>
      <c r="S165" s="138">
        <v>0</v>
      </c>
      <c r="T165" s="139">
        <f>S165*H165</f>
        <v>0</v>
      </c>
      <c r="AR165" s="140" t="s">
        <v>168</v>
      </c>
      <c r="AT165" s="140" t="s">
        <v>164</v>
      </c>
      <c r="AU165" s="140" t="s">
        <v>84</v>
      </c>
      <c r="AY165" s="16" t="s">
        <v>162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82</v>
      </c>
      <c r="BK165" s="141">
        <f>ROUND(I165*H165,2)</f>
        <v>0</v>
      </c>
      <c r="BL165" s="16" t="s">
        <v>168</v>
      </c>
      <c r="BM165" s="140" t="s">
        <v>709</v>
      </c>
    </row>
    <row r="166" spans="2:65" s="12" customFormat="1">
      <c r="B166" s="142"/>
      <c r="D166" s="143" t="s">
        <v>170</v>
      </c>
      <c r="E166" s="144" t="s">
        <v>1</v>
      </c>
      <c r="F166" s="145" t="s">
        <v>82</v>
      </c>
      <c r="H166" s="146">
        <v>1</v>
      </c>
      <c r="L166" s="142"/>
      <c r="M166" s="147"/>
      <c r="T166" s="148"/>
      <c r="AT166" s="144" t="s">
        <v>170</v>
      </c>
      <c r="AU166" s="144" t="s">
        <v>84</v>
      </c>
      <c r="AV166" s="12" t="s">
        <v>84</v>
      </c>
      <c r="AW166" s="12" t="s">
        <v>30</v>
      </c>
      <c r="AX166" s="12" t="s">
        <v>82</v>
      </c>
      <c r="AY166" s="144" t="s">
        <v>162</v>
      </c>
    </row>
    <row r="167" spans="2:65" s="1" customFormat="1" ht="37.75" customHeight="1">
      <c r="B167" s="128"/>
      <c r="C167" s="129" t="s">
        <v>218</v>
      </c>
      <c r="D167" s="129" t="s">
        <v>164</v>
      </c>
      <c r="E167" s="130" t="s">
        <v>496</v>
      </c>
      <c r="F167" s="131" t="s">
        <v>497</v>
      </c>
      <c r="G167" s="132" t="s">
        <v>178</v>
      </c>
      <c r="H167" s="133">
        <v>1</v>
      </c>
      <c r="I167" s="134"/>
      <c r="J167" s="134">
        <f>ROUND(I167*H167,2)</f>
        <v>0</v>
      </c>
      <c r="K167" s="135"/>
      <c r="L167" s="28"/>
      <c r="M167" s="136" t="s">
        <v>1</v>
      </c>
      <c r="N167" s="137" t="s">
        <v>39</v>
      </c>
      <c r="O167" s="138">
        <v>8.3000000000000004E-2</v>
      </c>
      <c r="P167" s="138">
        <f>O167*H167</f>
        <v>8.3000000000000004E-2</v>
      </c>
      <c r="Q167" s="138">
        <v>1.0000000000000001E-5</v>
      </c>
      <c r="R167" s="138">
        <f>Q167*H167</f>
        <v>1.0000000000000001E-5</v>
      </c>
      <c r="S167" s="138">
        <v>0</v>
      </c>
      <c r="T167" s="139">
        <f>S167*H167</f>
        <v>0</v>
      </c>
      <c r="AR167" s="140" t="s">
        <v>168</v>
      </c>
      <c r="AT167" s="140" t="s">
        <v>164</v>
      </c>
      <c r="AU167" s="140" t="s">
        <v>84</v>
      </c>
      <c r="AY167" s="16" t="s">
        <v>162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82</v>
      </c>
      <c r="BK167" s="141">
        <f>ROUND(I167*H167,2)</f>
        <v>0</v>
      </c>
      <c r="BL167" s="16" t="s">
        <v>168</v>
      </c>
      <c r="BM167" s="140" t="s">
        <v>710</v>
      </c>
    </row>
    <row r="168" spans="2:65" s="11" customFormat="1" ht="22.75" customHeight="1">
      <c r="B168" s="117"/>
      <c r="D168" s="118" t="s">
        <v>73</v>
      </c>
      <c r="E168" s="126" t="s">
        <v>199</v>
      </c>
      <c r="F168" s="126" t="s">
        <v>324</v>
      </c>
      <c r="J168" s="127">
        <f>BK168</f>
        <v>0</v>
      </c>
      <c r="L168" s="117"/>
      <c r="M168" s="121"/>
      <c r="P168" s="122">
        <f>SUM(P169:P178)</f>
        <v>32.256931000000002</v>
      </c>
      <c r="R168" s="122">
        <f>SUM(R169:R178)</f>
        <v>11.88303372</v>
      </c>
      <c r="T168" s="123">
        <f>SUM(T169:T178)</f>
        <v>0</v>
      </c>
      <c r="AR168" s="118" t="s">
        <v>82</v>
      </c>
      <c r="AT168" s="124" t="s">
        <v>73</v>
      </c>
      <c r="AU168" s="124" t="s">
        <v>82</v>
      </c>
      <c r="AY168" s="118" t="s">
        <v>162</v>
      </c>
      <c r="BK168" s="125">
        <f>SUM(BK169:BK178)</f>
        <v>0</v>
      </c>
    </row>
    <row r="169" spans="2:65" s="1" customFormat="1" ht="24.15" customHeight="1">
      <c r="B169" s="128"/>
      <c r="C169" s="129" t="s">
        <v>223</v>
      </c>
      <c r="D169" s="129" t="s">
        <v>164</v>
      </c>
      <c r="E169" s="130" t="s">
        <v>499</v>
      </c>
      <c r="F169" s="131" t="s">
        <v>500</v>
      </c>
      <c r="G169" s="132" t="s">
        <v>236</v>
      </c>
      <c r="H169" s="133">
        <v>36.200000000000003</v>
      </c>
      <c r="I169" s="134"/>
      <c r="J169" s="134">
        <f>ROUND(I169*H169,2)</f>
        <v>0</v>
      </c>
      <c r="K169" s="135"/>
      <c r="L169" s="28"/>
      <c r="M169" s="136" t="s">
        <v>1</v>
      </c>
      <c r="N169" s="137" t="s">
        <v>39</v>
      </c>
      <c r="O169" s="138">
        <v>0.14000000000000001</v>
      </c>
      <c r="P169" s="138">
        <f>O169*H169</f>
        <v>5.0680000000000005</v>
      </c>
      <c r="Q169" s="138">
        <v>0.10095</v>
      </c>
      <c r="R169" s="138">
        <f>Q169*H169</f>
        <v>3.6543900000000002</v>
      </c>
      <c r="S169" s="138">
        <v>0</v>
      </c>
      <c r="T169" s="139">
        <f>S169*H169</f>
        <v>0</v>
      </c>
      <c r="AR169" s="140" t="s">
        <v>168</v>
      </c>
      <c r="AT169" s="140" t="s">
        <v>164</v>
      </c>
      <c r="AU169" s="140" t="s">
        <v>84</v>
      </c>
      <c r="AY169" s="16" t="s">
        <v>162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82</v>
      </c>
      <c r="BK169" s="141">
        <f>ROUND(I169*H169,2)</f>
        <v>0</v>
      </c>
      <c r="BL169" s="16" t="s">
        <v>168</v>
      </c>
      <c r="BM169" s="140" t="s">
        <v>711</v>
      </c>
    </row>
    <row r="170" spans="2:65" s="12" customFormat="1">
      <c r="B170" s="142"/>
      <c r="D170" s="143" t="s">
        <v>170</v>
      </c>
      <c r="E170" s="144" t="s">
        <v>1</v>
      </c>
      <c r="F170" s="145" t="s">
        <v>763</v>
      </c>
      <c r="H170" s="146">
        <v>36.200000000000003</v>
      </c>
      <c r="L170" s="142"/>
      <c r="M170" s="147"/>
      <c r="T170" s="148"/>
      <c r="AT170" s="144" t="s">
        <v>170</v>
      </c>
      <c r="AU170" s="144" t="s">
        <v>84</v>
      </c>
      <c r="AV170" s="12" t="s">
        <v>84</v>
      </c>
      <c r="AW170" s="12" t="s">
        <v>30</v>
      </c>
      <c r="AX170" s="12" t="s">
        <v>82</v>
      </c>
      <c r="AY170" s="144" t="s">
        <v>162</v>
      </c>
    </row>
    <row r="171" spans="2:65" s="1" customFormat="1" ht="16.5" customHeight="1">
      <c r="B171" s="128"/>
      <c r="C171" s="164" t="s">
        <v>228</v>
      </c>
      <c r="D171" s="164" t="s">
        <v>436</v>
      </c>
      <c r="E171" s="165" t="s">
        <v>503</v>
      </c>
      <c r="F171" s="166" t="s">
        <v>504</v>
      </c>
      <c r="G171" s="167" t="s">
        <v>236</v>
      </c>
      <c r="H171" s="168">
        <v>36.561999999999998</v>
      </c>
      <c r="I171" s="169"/>
      <c r="J171" s="169">
        <f>ROUND(I171*H171,2)</f>
        <v>0</v>
      </c>
      <c r="K171" s="170"/>
      <c r="L171" s="171"/>
      <c r="M171" s="172" t="s">
        <v>1</v>
      </c>
      <c r="N171" s="173" t="s">
        <v>39</v>
      </c>
      <c r="O171" s="138">
        <v>0</v>
      </c>
      <c r="P171" s="138">
        <f>O171*H171</f>
        <v>0</v>
      </c>
      <c r="Q171" s="138">
        <v>2.4E-2</v>
      </c>
      <c r="R171" s="138">
        <f>Q171*H171</f>
        <v>0.87748799999999993</v>
      </c>
      <c r="S171" s="138">
        <v>0</v>
      </c>
      <c r="T171" s="139">
        <f>S171*H171</f>
        <v>0</v>
      </c>
      <c r="AR171" s="140" t="s">
        <v>195</v>
      </c>
      <c r="AT171" s="140" t="s">
        <v>436</v>
      </c>
      <c r="AU171" s="140" t="s">
        <v>84</v>
      </c>
      <c r="AY171" s="16" t="s">
        <v>162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82</v>
      </c>
      <c r="BK171" s="141">
        <f>ROUND(I171*H171,2)</f>
        <v>0</v>
      </c>
      <c r="BL171" s="16" t="s">
        <v>168</v>
      </c>
      <c r="BM171" s="140" t="s">
        <v>713</v>
      </c>
    </row>
    <row r="172" spans="2:65" s="12" customFormat="1">
      <c r="B172" s="142"/>
      <c r="D172" s="143" t="s">
        <v>170</v>
      </c>
      <c r="E172" s="144" t="s">
        <v>1</v>
      </c>
      <c r="F172" s="145" t="s">
        <v>764</v>
      </c>
      <c r="H172" s="146">
        <v>36.200000000000003</v>
      </c>
      <c r="L172" s="142"/>
      <c r="M172" s="147"/>
      <c r="T172" s="148"/>
      <c r="AT172" s="144" t="s">
        <v>170</v>
      </c>
      <c r="AU172" s="144" t="s">
        <v>84</v>
      </c>
      <c r="AV172" s="12" t="s">
        <v>84</v>
      </c>
      <c r="AW172" s="12" t="s">
        <v>30</v>
      </c>
      <c r="AX172" s="12" t="s">
        <v>82</v>
      </c>
      <c r="AY172" s="144" t="s">
        <v>162</v>
      </c>
    </row>
    <row r="173" spans="2:65" s="12" customFormat="1">
      <c r="B173" s="142"/>
      <c r="D173" s="143" t="s">
        <v>170</v>
      </c>
      <c r="F173" s="145" t="s">
        <v>765</v>
      </c>
      <c r="H173" s="146">
        <v>36.561999999999998</v>
      </c>
      <c r="L173" s="142"/>
      <c r="M173" s="147"/>
      <c r="T173" s="148"/>
      <c r="AT173" s="144" t="s">
        <v>170</v>
      </c>
      <c r="AU173" s="144" t="s">
        <v>84</v>
      </c>
      <c r="AV173" s="12" t="s">
        <v>84</v>
      </c>
      <c r="AW173" s="12" t="s">
        <v>3</v>
      </c>
      <c r="AX173" s="12" t="s">
        <v>82</v>
      </c>
      <c r="AY173" s="144" t="s">
        <v>162</v>
      </c>
    </row>
    <row r="174" spans="2:65" s="1" customFormat="1" ht="16.5" customHeight="1">
      <c r="B174" s="128"/>
      <c r="C174" s="129" t="s">
        <v>233</v>
      </c>
      <c r="D174" s="129" t="s">
        <v>164</v>
      </c>
      <c r="E174" s="130" t="s">
        <v>507</v>
      </c>
      <c r="F174" s="131" t="s">
        <v>508</v>
      </c>
      <c r="G174" s="132" t="s">
        <v>247</v>
      </c>
      <c r="H174" s="133">
        <v>3.258</v>
      </c>
      <c r="I174" s="134"/>
      <c r="J174" s="134">
        <f>ROUND(I174*H174,2)</f>
        <v>0</v>
      </c>
      <c r="K174" s="135"/>
      <c r="L174" s="28"/>
      <c r="M174" s="136" t="s">
        <v>1</v>
      </c>
      <c r="N174" s="137" t="s">
        <v>39</v>
      </c>
      <c r="O174" s="138">
        <v>1.4419999999999999</v>
      </c>
      <c r="P174" s="138">
        <f>O174*H174</f>
        <v>4.6980360000000001</v>
      </c>
      <c r="Q174" s="138">
        <v>2.2563399999999998</v>
      </c>
      <c r="R174" s="138">
        <f>Q174*H174</f>
        <v>7.3511557199999995</v>
      </c>
      <c r="S174" s="138">
        <v>0</v>
      </c>
      <c r="T174" s="139">
        <f>S174*H174</f>
        <v>0</v>
      </c>
      <c r="AR174" s="140" t="s">
        <v>168</v>
      </c>
      <c r="AT174" s="140" t="s">
        <v>164</v>
      </c>
      <c r="AU174" s="140" t="s">
        <v>84</v>
      </c>
      <c r="AY174" s="16" t="s">
        <v>162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82</v>
      </c>
      <c r="BK174" s="141">
        <f>ROUND(I174*H174,2)</f>
        <v>0</v>
      </c>
      <c r="BL174" s="16" t="s">
        <v>168</v>
      </c>
      <c r="BM174" s="140" t="s">
        <v>715</v>
      </c>
    </row>
    <row r="175" spans="2:65" s="12" customFormat="1">
      <c r="B175" s="142"/>
      <c r="D175" s="143" t="s">
        <v>170</v>
      </c>
      <c r="E175" s="144" t="s">
        <v>1</v>
      </c>
      <c r="F175" s="145" t="s">
        <v>766</v>
      </c>
      <c r="H175" s="146">
        <v>3.258</v>
      </c>
      <c r="L175" s="142"/>
      <c r="M175" s="147"/>
      <c r="T175" s="148"/>
      <c r="AT175" s="144" t="s">
        <v>170</v>
      </c>
      <c r="AU175" s="144" t="s">
        <v>84</v>
      </c>
      <c r="AV175" s="12" t="s">
        <v>84</v>
      </c>
      <c r="AW175" s="12" t="s">
        <v>30</v>
      </c>
      <c r="AX175" s="12" t="s">
        <v>74</v>
      </c>
      <c r="AY175" s="144" t="s">
        <v>162</v>
      </c>
    </row>
    <row r="176" spans="2:65" s="14" customFormat="1">
      <c r="B176" s="154"/>
      <c r="D176" s="143" t="s">
        <v>170</v>
      </c>
      <c r="E176" s="155" t="s">
        <v>1</v>
      </c>
      <c r="F176" s="156" t="s">
        <v>252</v>
      </c>
      <c r="H176" s="157">
        <v>3.258</v>
      </c>
      <c r="L176" s="154"/>
      <c r="M176" s="158"/>
      <c r="T176" s="159"/>
      <c r="AT176" s="155" t="s">
        <v>170</v>
      </c>
      <c r="AU176" s="155" t="s">
        <v>84</v>
      </c>
      <c r="AV176" s="14" t="s">
        <v>168</v>
      </c>
      <c r="AW176" s="14" t="s">
        <v>30</v>
      </c>
      <c r="AX176" s="14" t="s">
        <v>82</v>
      </c>
      <c r="AY176" s="155" t="s">
        <v>162</v>
      </c>
    </row>
    <row r="177" spans="2:65" s="1" customFormat="1" ht="21.75" customHeight="1">
      <c r="B177" s="128"/>
      <c r="C177" s="129" t="s">
        <v>239</v>
      </c>
      <c r="D177" s="129" t="s">
        <v>164</v>
      </c>
      <c r="E177" s="130" t="s">
        <v>511</v>
      </c>
      <c r="F177" s="131" t="s">
        <v>512</v>
      </c>
      <c r="G177" s="132" t="s">
        <v>167</v>
      </c>
      <c r="H177" s="133">
        <v>161.80500000000001</v>
      </c>
      <c r="I177" s="134"/>
      <c r="J177" s="134">
        <f>ROUND(I177*H177,2)</f>
        <v>0</v>
      </c>
      <c r="K177" s="135"/>
      <c r="L177" s="28"/>
      <c r="M177" s="136" t="s">
        <v>1</v>
      </c>
      <c r="N177" s="137" t="s">
        <v>39</v>
      </c>
      <c r="O177" s="138">
        <v>0.13900000000000001</v>
      </c>
      <c r="P177" s="138">
        <f>O177*H177</f>
        <v>22.490895000000002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168</v>
      </c>
      <c r="AT177" s="140" t="s">
        <v>164</v>
      </c>
      <c r="AU177" s="140" t="s">
        <v>84</v>
      </c>
      <c r="AY177" s="16" t="s">
        <v>162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82</v>
      </c>
      <c r="BK177" s="141">
        <f>ROUND(I177*H177,2)</f>
        <v>0</v>
      </c>
      <c r="BL177" s="16" t="s">
        <v>168</v>
      </c>
      <c r="BM177" s="140" t="s">
        <v>717</v>
      </c>
    </row>
    <row r="178" spans="2:65" s="12" customFormat="1">
      <c r="B178" s="142"/>
      <c r="D178" s="143" t="s">
        <v>170</v>
      </c>
      <c r="E178" s="144" t="s">
        <v>1</v>
      </c>
      <c r="F178" s="145" t="s">
        <v>758</v>
      </c>
      <c r="H178" s="146">
        <v>161.80500000000001</v>
      </c>
      <c r="L178" s="142"/>
      <c r="M178" s="147"/>
      <c r="T178" s="148"/>
      <c r="AT178" s="144" t="s">
        <v>170</v>
      </c>
      <c r="AU178" s="144" t="s">
        <v>84</v>
      </c>
      <c r="AV178" s="12" t="s">
        <v>84</v>
      </c>
      <c r="AW178" s="12" t="s">
        <v>30</v>
      </c>
      <c r="AX178" s="12" t="s">
        <v>82</v>
      </c>
      <c r="AY178" s="144" t="s">
        <v>162</v>
      </c>
    </row>
    <row r="179" spans="2:65" s="11" customFormat="1" ht="22.75" customHeight="1">
      <c r="B179" s="117"/>
      <c r="D179" s="118" t="s">
        <v>73</v>
      </c>
      <c r="E179" s="126" t="s">
        <v>514</v>
      </c>
      <c r="F179" s="126" t="s">
        <v>515</v>
      </c>
      <c r="J179" s="127">
        <f>BK179</f>
        <v>0</v>
      </c>
      <c r="L179" s="117"/>
      <c r="M179" s="121"/>
      <c r="P179" s="122">
        <f>P180</f>
        <v>21.409872</v>
      </c>
      <c r="R179" s="122">
        <f>R180</f>
        <v>0</v>
      </c>
      <c r="T179" s="123">
        <f>T180</f>
        <v>0</v>
      </c>
      <c r="AR179" s="118" t="s">
        <v>82</v>
      </c>
      <c r="AT179" s="124" t="s">
        <v>73</v>
      </c>
      <c r="AU179" s="124" t="s">
        <v>82</v>
      </c>
      <c r="AY179" s="118" t="s">
        <v>162</v>
      </c>
      <c r="BK179" s="125">
        <f>BK180</f>
        <v>0</v>
      </c>
    </row>
    <row r="180" spans="2:65" s="1" customFormat="1" ht="16.5" customHeight="1">
      <c r="B180" s="128"/>
      <c r="C180" s="129" t="s">
        <v>244</v>
      </c>
      <c r="D180" s="129" t="s">
        <v>164</v>
      </c>
      <c r="E180" s="130" t="s">
        <v>516</v>
      </c>
      <c r="F180" s="131" t="s">
        <v>517</v>
      </c>
      <c r="G180" s="132" t="s">
        <v>336</v>
      </c>
      <c r="H180" s="133">
        <v>162.196</v>
      </c>
      <c r="I180" s="134"/>
      <c r="J180" s="134">
        <f>ROUND(I180*H180,2)</f>
        <v>0</v>
      </c>
      <c r="K180" s="135"/>
      <c r="L180" s="28"/>
      <c r="M180" s="136" t="s">
        <v>1</v>
      </c>
      <c r="N180" s="137" t="s">
        <v>39</v>
      </c>
      <c r="O180" s="138">
        <v>0.13200000000000001</v>
      </c>
      <c r="P180" s="138">
        <f>O180*H180</f>
        <v>21.409872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168</v>
      </c>
      <c r="AT180" s="140" t="s">
        <v>164</v>
      </c>
      <c r="AU180" s="140" t="s">
        <v>84</v>
      </c>
      <c r="AY180" s="16" t="s">
        <v>162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82</v>
      </c>
      <c r="BK180" s="141">
        <f>ROUND(I180*H180,2)</f>
        <v>0</v>
      </c>
      <c r="BL180" s="16" t="s">
        <v>168</v>
      </c>
      <c r="BM180" s="140" t="s">
        <v>718</v>
      </c>
    </row>
    <row r="181" spans="2:65" s="11" customFormat="1" ht="25.9" customHeight="1">
      <c r="B181" s="117"/>
      <c r="D181" s="118" t="s">
        <v>73</v>
      </c>
      <c r="E181" s="119" t="s">
        <v>519</v>
      </c>
      <c r="F181" s="119" t="s">
        <v>520</v>
      </c>
      <c r="J181" s="120">
        <f>BK181</f>
        <v>0</v>
      </c>
      <c r="L181" s="117"/>
      <c r="M181" s="121"/>
      <c r="P181" s="122">
        <f>P182+P193</f>
        <v>0</v>
      </c>
      <c r="R181" s="122">
        <f>R182+R193</f>
        <v>0</v>
      </c>
      <c r="T181" s="123">
        <f>T182+T193</f>
        <v>0</v>
      </c>
      <c r="AR181" s="118" t="s">
        <v>84</v>
      </c>
      <c r="AT181" s="124" t="s">
        <v>73</v>
      </c>
      <c r="AU181" s="124" t="s">
        <v>74</v>
      </c>
      <c r="AY181" s="118" t="s">
        <v>162</v>
      </c>
      <c r="BK181" s="125">
        <f>BK182+BK193</f>
        <v>0</v>
      </c>
    </row>
    <row r="182" spans="2:65" s="11" customFormat="1" ht="22.75" customHeight="1">
      <c r="B182" s="117"/>
      <c r="D182" s="118" t="s">
        <v>73</v>
      </c>
      <c r="E182" s="126" t="s">
        <v>521</v>
      </c>
      <c r="F182" s="126" t="s">
        <v>522</v>
      </c>
      <c r="J182" s="127">
        <f>BK182</f>
        <v>0</v>
      </c>
      <c r="L182" s="117"/>
      <c r="M182" s="121"/>
      <c r="P182" s="122">
        <f>SUM(P183:P192)</f>
        <v>0</v>
      </c>
      <c r="R182" s="122">
        <f>SUM(R183:R192)</f>
        <v>0</v>
      </c>
      <c r="T182" s="123">
        <f>SUM(T183:T192)</f>
        <v>0</v>
      </c>
      <c r="AR182" s="118" t="s">
        <v>84</v>
      </c>
      <c r="AT182" s="124" t="s">
        <v>73</v>
      </c>
      <c r="AU182" s="124" t="s">
        <v>82</v>
      </c>
      <c r="AY182" s="118" t="s">
        <v>162</v>
      </c>
      <c r="BK182" s="125">
        <f>SUM(BK183:BK192)</f>
        <v>0</v>
      </c>
    </row>
    <row r="183" spans="2:65" s="1" customFormat="1" ht="24.15" customHeight="1">
      <c r="B183" s="128"/>
      <c r="C183" s="129" t="s">
        <v>253</v>
      </c>
      <c r="D183" s="129" t="s">
        <v>164</v>
      </c>
      <c r="E183" s="130" t="s">
        <v>719</v>
      </c>
      <c r="F183" s="131" t="s">
        <v>720</v>
      </c>
      <c r="G183" s="132" t="s">
        <v>167</v>
      </c>
      <c r="H183" s="133">
        <v>161.80500000000001</v>
      </c>
      <c r="I183" s="134"/>
      <c r="J183" s="134">
        <f>ROUND(I183*H183,2)</f>
        <v>0</v>
      </c>
      <c r="K183" s="135"/>
      <c r="L183" s="28"/>
      <c r="M183" s="136" t="s">
        <v>1</v>
      </c>
      <c r="N183" s="137" t="s">
        <v>39</v>
      </c>
      <c r="O183" s="138">
        <v>0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228</v>
      </c>
      <c r="AT183" s="140" t="s">
        <v>164</v>
      </c>
      <c r="AU183" s="140" t="s">
        <v>84</v>
      </c>
      <c r="AY183" s="16" t="s">
        <v>162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6" t="s">
        <v>82</v>
      </c>
      <c r="BK183" s="141">
        <f>ROUND(I183*H183,2)</f>
        <v>0</v>
      </c>
      <c r="BL183" s="16" t="s">
        <v>228</v>
      </c>
      <c r="BM183" s="140" t="s">
        <v>721</v>
      </c>
    </row>
    <row r="184" spans="2:65" s="12" customFormat="1">
      <c r="B184" s="142"/>
      <c r="D184" s="143" t="s">
        <v>170</v>
      </c>
      <c r="E184" s="144" t="s">
        <v>1</v>
      </c>
      <c r="F184" s="145" t="s">
        <v>767</v>
      </c>
      <c r="H184" s="146">
        <v>161.80500000000001</v>
      </c>
      <c r="L184" s="142"/>
      <c r="M184" s="147"/>
      <c r="T184" s="148"/>
      <c r="AT184" s="144" t="s">
        <v>170</v>
      </c>
      <c r="AU184" s="144" t="s">
        <v>84</v>
      </c>
      <c r="AV184" s="12" t="s">
        <v>84</v>
      </c>
      <c r="AW184" s="12" t="s">
        <v>30</v>
      </c>
      <c r="AX184" s="12" t="s">
        <v>82</v>
      </c>
      <c r="AY184" s="144" t="s">
        <v>162</v>
      </c>
    </row>
    <row r="185" spans="2:65" s="1" customFormat="1" ht="16.5" customHeight="1">
      <c r="B185" s="128"/>
      <c r="C185" s="129" t="s">
        <v>7</v>
      </c>
      <c r="D185" s="129" t="s">
        <v>164</v>
      </c>
      <c r="E185" s="130" t="s">
        <v>722</v>
      </c>
      <c r="F185" s="131" t="s">
        <v>723</v>
      </c>
      <c r="G185" s="132" t="s">
        <v>167</v>
      </c>
      <c r="H185" s="133">
        <v>161.80500000000001</v>
      </c>
      <c r="I185" s="134"/>
      <c r="J185" s="134">
        <f>ROUND(I185*H185,2)</f>
        <v>0</v>
      </c>
      <c r="K185" s="135"/>
      <c r="L185" s="28"/>
      <c r="M185" s="136" t="s">
        <v>1</v>
      </c>
      <c r="N185" s="137" t="s">
        <v>39</v>
      </c>
      <c r="O185" s="138">
        <v>0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228</v>
      </c>
      <c r="AT185" s="140" t="s">
        <v>164</v>
      </c>
      <c r="AU185" s="140" t="s">
        <v>84</v>
      </c>
      <c r="AY185" s="16" t="s">
        <v>162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82</v>
      </c>
      <c r="BK185" s="141">
        <f>ROUND(I185*H185,2)</f>
        <v>0</v>
      </c>
      <c r="BL185" s="16" t="s">
        <v>228</v>
      </c>
      <c r="BM185" s="140" t="s">
        <v>724</v>
      </c>
    </row>
    <row r="186" spans="2:65" s="12" customFormat="1">
      <c r="B186" s="142"/>
      <c r="D186" s="143" t="s">
        <v>170</v>
      </c>
      <c r="E186" s="144" t="s">
        <v>1</v>
      </c>
      <c r="F186" s="145" t="s">
        <v>767</v>
      </c>
      <c r="H186" s="146">
        <v>161.80500000000001</v>
      </c>
      <c r="L186" s="142"/>
      <c r="M186" s="147"/>
      <c r="T186" s="148"/>
      <c r="AT186" s="144" t="s">
        <v>170</v>
      </c>
      <c r="AU186" s="144" t="s">
        <v>84</v>
      </c>
      <c r="AV186" s="12" t="s">
        <v>84</v>
      </c>
      <c r="AW186" s="12" t="s">
        <v>30</v>
      </c>
      <c r="AX186" s="12" t="s">
        <v>82</v>
      </c>
      <c r="AY186" s="144" t="s">
        <v>162</v>
      </c>
    </row>
    <row r="187" spans="2:65" s="1" customFormat="1" ht="16.5" customHeight="1">
      <c r="B187" s="128"/>
      <c r="C187" s="129" t="s">
        <v>266</v>
      </c>
      <c r="D187" s="129" t="s">
        <v>164</v>
      </c>
      <c r="E187" s="130" t="s">
        <v>526</v>
      </c>
      <c r="F187" s="131" t="s">
        <v>527</v>
      </c>
      <c r="G187" s="132" t="s">
        <v>385</v>
      </c>
      <c r="H187" s="133">
        <v>1</v>
      </c>
      <c r="I187" s="134"/>
      <c r="J187" s="134">
        <f>ROUND(I187*H187,2)</f>
        <v>0</v>
      </c>
      <c r="K187" s="135"/>
      <c r="L187" s="28"/>
      <c r="M187" s="136" t="s">
        <v>1</v>
      </c>
      <c r="N187" s="137" t="s">
        <v>39</v>
      </c>
      <c r="O187" s="138">
        <v>0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AR187" s="140" t="s">
        <v>228</v>
      </c>
      <c r="AT187" s="140" t="s">
        <v>164</v>
      </c>
      <c r="AU187" s="140" t="s">
        <v>84</v>
      </c>
      <c r="AY187" s="16" t="s">
        <v>162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82</v>
      </c>
      <c r="BK187" s="141">
        <f>ROUND(I187*H187,2)</f>
        <v>0</v>
      </c>
      <c r="BL187" s="16" t="s">
        <v>228</v>
      </c>
      <c r="BM187" s="140" t="s">
        <v>725</v>
      </c>
    </row>
    <row r="188" spans="2:65" s="1" customFormat="1" ht="16.5" customHeight="1">
      <c r="B188" s="128"/>
      <c r="C188" s="129" t="s">
        <v>270</v>
      </c>
      <c r="D188" s="129" t="s">
        <v>164</v>
      </c>
      <c r="E188" s="130" t="s">
        <v>529</v>
      </c>
      <c r="F188" s="131" t="s">
        <v>530</v>
      </c>
      <c r="G188" s="132" t="s">
        <v>236</v>
      </c>
      <c r="H188" s="133">
        <v>3</v>
      </c>
      <c r="I188" s="134"/>
      <c r="J188" s="134">
        <f>ROUND(I188*H188,2)</f>
        <v>0</v>
      </c>
      <c r="K188" s="135"/>
      <c r="L188" s="28"/>
      <c r="M188" s="136" t="s">
        <v>1</v>
      </c>
      <c r="N188" s="137" t="s">
        <v>39</v>
      </c>
      <c r="O188" s="138">
        <v>0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228</v>
      </c>
      <c r="AT188" s="140" t="s">
        <v>164</v>
      </c>
      <c r="AU188" s="140" t="s">
        <v>84</v>
      </c>
      <c r="AY188" s="16" t="s">
        <v>162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82</v>
      </c>
      <c r="BK188" s="141">
        <f>ROUND(I188*H188,2)</f>
        <v>0</v>
      </c>
      <c r="BL188" s="16" t="s">
        <v>228</v>
      </c>
      <c r="BM188" s="140" t="s">
        <v>726</v>
      </c>
    </row>
    <row r="189" spans="2:65" s="13" customFormat="1">
      <c r="B189" s="149"/>
      <c r="D189" s="143" t="s">
        <v>170</v>
      </c>
      <c r="E189" s="150" t="s">
        <v>1</v>
      </c>
      <c r="F189" s="151" t="s">
        <v>532</v>
      </c>
      <c r="H189" s="150" t="s">
        <v>1</v>
      </c>
      <c r="L189" s="149"/>
      <c r="M189" s="152"/>
      <c r="T189" s="153"/>
      <c r="AT189" s="150" t="s">
        <v>170</v>
      </c>
      <c r="AU189" s="150" t="s">
        <v>84</v>
      </c>
      <c r="AV189" s="13" t="s">
        <v>82</v>
      </c>
      <c r="AW189" s="13" t="s">
        <v>30</v>
      </c>
      <c r="AX189" s="13" t="s">
        <v>74</v>
      </c>
      <c r="AY189" s="150" t="s">
        <v>162</v>
      </c>
    </row>
    <row r="190" spans="2:65" s="13" customFormat="1">
      <c r="B190" s="149"/>
      <c r="D190" s="143" t="s">
        <v>170</v>
      </c>
      <c r="E190" s="150" t="s">
        <v>1</v>
      </c>
      <c r="F190" s="151" t="s">
        <v>533</v>
      </c>
      <c r="H190" s="150" t="s">
        <v>1</v>
      </c>
      <c r="L190" s="149"/>
      <c r="M190" s="152"/>
      <c r="T190" s="153"/>
      <c r="AT190" s="150" t="s">
        <v>170</v>
      </c>
      <c r="AU190" s="150" t="s">
        <v>84</v>
      </c>
      <c r="AV190" s="13" t="s">
        <v>82</v>
      </c>
      <c r="AW190" s="13" t="s">
        <v>30</v>
      </c>
      <c r="AX190" s="13" t="s">
        <v>74</v>
      </c>
      <c r="AY190" s="150" t="s">
        <v>162</v>
      </c>
    </row>
    <row r="191" spans="2:65" s="12" customFormat="1">
      <c r="B191" s="142"/>
      <c r="D191" s="143" t="s">
        <v>170</v>
      </c>
      <c r="E191" s="144" t="s">
        <v>1</v>
      </c>
      <c r="F191" s="145" t="s">
        <v>768</v>
      </c>
      <c r="H191" s="146">
        <v>3</v>
      </c>
      <c r="L191" s="142"/>
      <c r="M191" s="147"/>
      <c r="T191" s="148"/>
      <c r="AT191" s="144" t="s">
        <v>170</v>
      </c>
      <c r="AU191" s="144" t="s">
        <v>84</v>
      </c>
      <c r="AV191" s="12" t="s">
        <v>84</v>
      </c>
      <c r="AW191" s="12" t="s">
        <v>30</v>
      </c>
      <c r="AX191" s="12" t="s">
        <v>82</v>
      </c>
      <c r="AY191" s="144" t="s">
        <v>162</v>
      </c>
    </row>
    <row r="192" spans="2:65" s="1" customFormat="1" ht="24.15" customHeight="1">
      <c r="B192" s="128"/>
      <c r="C192" s="129" t="s">
        <v>274</v>
      </c>
      <c r="D192" s="129" t="s">
        <v>164</v>
      </c>
      <c r="E192" s="130" t="s">
        <v>535</v>
      </c>
      <c r="F192" s="131" t="s">
        <v>536</v>
      </c>
      <c r="G192" s="132" t="s">
        <v>376</v>
      </c>
      <c r="H192" s="133"/>
      <c r="I192" s="134"/>
      <c r="J192" s="134">
        <f>ROUND(I192*H192,2)</f>
        <v>0</v>
      </c>
      <c r="K192" s="135"/>
      <c r="L192" s="28"/>
      <c r="M192" s="136" t="s">
        <v>1</v>
      </c>
      <c r="N192" s="137" t="s">
        <v>39</v>
      </c>
      <c r="O192" s="138">
        <v>0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228</v>
      </c>
      <c r="AT192" s="140" t="s">
        <v>164</v>
      </c>
      <c r="AU192" s="140" t="s">
        <v>84</v>
      </c>
      <c r="AY192" s="16" t="s">
        <v>162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82</v>
      </c>
      <c r="BK192" s="141">
        <f>ROUND(I192*H192,2)</f>
        <v>0</v>
      </c>
      <c r="BL192" s="16" t="s">
        <v>228</v>
      </c>
      <c r="BM192" s="140" t="s">
        <v>732</v>
      </c>
    </row>
    <row r="193" spans="2:65" s="11" customFormat="1" ht="22.75" customHeight="1">
      <c r="B193" s="117"/>
      <c r="D193" s="118" t="s">
        <v>73</v>
      </c>
      <c r="E193" s="126" t="s">
        <v>733</v>
      </c>
      <c r="F193" s="126" t="s">
        <v>734</v>
      </c>
      <c r="J193" s="127">
        <f>BK193</f>
        <v>0</v>
      </c>
      <c r="L193" s="117"/>
      <c r="M193" s="121"/>
      <c r="P193" s="122">
        <f>SUM(P194:P199)</f>
        <v>0</v>
      </c>
      <c r="R193" s="122">
        <f>SUM(R194:R199)</f>
        <v>0</v>
      </c>
      <c r="T193" s="123">
        <f>SUM(T194:T199)</f>
        <v>0</v>
      </c>
      <c r="AR193" s="118" t="s">
        <v>84</v>
      </c>
      <c r="AT193" s="124" t="s">
        <v>73</v>
      </c>
      <c r="AU193" s="124" t="s">
        <v>82</v>
      </c>
      <c r="AY193" s="118" t="s">
        <v>162</v>
      </c>
      <c r="BK193" s="125">
        <f>SUM(BK194:BK199)</f>
        <v>0</v>
      </c>
    </row>
    <row r="194" spans="2:65" s="1" customFormat="1" ht="24.15" customHeight="1">
      <c r="B194" s="128"/>
      <c r="C194" s="129" t="s">
        <v>278</v>
      </c>
      <c r="D194" s="129" t="s">
        <v>164</v>
      </c>
      <c r="E194" s="130" t="s">
        <v>769</v>
      </c>
      <c r="F194" s="131" t="s">
        <v>770</v>
      </c>
      <c r="G194" s="132" t="s">
        <v>548</v>
      </c>
      <c r="H194" s="133">
        <v>8</v>
      </c>
      <c r="I194" s="134"/>
      <c r="J194" s="134">
        <f t="shared" ref="J194:J199" si="0">ROUND(I194*H194,2)</f>
        <v>0</v>
      </c>
      <c r="K194" s="135"/>
      <c r="L194" s="28"/>
      <c r="M194" s="136" t="s">
        <v>1</v>
      </c>
      <c r="N194" s="137" t="s">
        <v>39</v>
      </c>
      <c r="O194" s="138">
        <v>0</v>
      </c>
      <c r="P194" s="138">
        <f t="shared" ref="P194:P199" si="1">O194*H194</f>
        <v>0</v>
      </c>
      <c r="Q194" s="138">
        <v>0</v>
      </c>
      <c r="R194" s="138">
        <f t="shared" ref="R194:R199" si="2">Q194*H194</f>
        <v>0</v>
      </c>
      <c r="S194" s="138">
        <v>0</v>
      </c>
      <c r="T194" s="139">
        <f t="shared" ref="T194:T199" si="3">S194*H194</f>
        <v>0</v>
      </c>
      <c r="AR194" s="140" t="s">
        <v>228</v>
      </c>
      <c r="AT194" s="140" t="s">
        <v>164</v>
      </c>
      <c r="AU194" s="140" t="s">
        <v>84</v>
      </c>
      <c r="AY194" s="16" t="s">
        <v>162</v>
      </c>
      <c r="BE194" s="141">
        <f t="shared" ref="BE194:BE199" si="4">IF(N194="základní",J194,0)</f>
        <v>0</v>
      </c>
      <c r="BF194" s="141">
        <f t="shared" ref="BF194:BF199" si="5">IF(N194="snížená",J194,0)</f>
        <v>0</v>
      </c>
      <c r="BG194" s="141">
        <f t="shared" ref="BG194:BG199" si="6">IF(N194="zákl. přenesená",J194,0)</f>
        <v>0</v>
      </c>
      <c r="BH194" s="141">
        <f t="shared" ref="BH194:BH199" si="7">IF(N194="sníž. přenesená",J194,0)</f>
        <v>0</v>
      </c>
      <c r="BI194" s="141">
        <f t="shared" ref="BI194:BI199" si="8">IF(N194="nulová",J194,0)</f>
        <v>0</v>
      </c>
      <c r="BJ194" s="16" t="s">
        <v>82</v>
      </c>
      <c r="BK194" s="141">
        <f t="shared" ref="BK194:BK199" si="9">ROUND(I194*H194,2)</f>
        <v>0</v>
      </c>
      <c r="BL194" s="16" t="s">
        <v>228</v>
      </c>
      <c r="BM194" s="140" t="s">
        <v>771</v>
      </c>
    </row>
    <row r="195" spans="2:65" s="1" customFormat="1" ht="33" customHeight="1">
      <c r="B195" s="128"/>
      <c r="C195" s="129" t="s">
        <v>282</v>
      </c>
      <c r="D195" s="129" t="s">
        <v>164</v>
      </c>
      <c r="E195" s="130" t="s">
        <v>772</v>
      </c>
      <c r="F195" s="131" t="s">
        <v>773</v>
      </c>
      <c r="G195" s="132" t="s">
        <v>548</v>
      </c>
      <c r="H195" s="133">
        <v>1</v>
      </c>
      <c r="I195" s="134"/>
      <c r="J195" s="134">
        <f t="shared" si="0"/>
        <v>0</v>
      </c>
      <c r="K195" s="135"/>
      <c r="L195" s="28"/>
      <c r="M195" s="136" t="s">
        <v>1</v>
      </c>
      <c r="N195" s="137" t="s">
        <v>39</v>
      </c>
      <c r="O195" s="138">
        <v>0</v>
      </c>
      <c r="P195" s="138">
        <f t="shared" si="1"/>
        <v>0</v>
      </c>
      <c r="Q195" s="138">
        <v>0</v>
      </c>
      <c r="R195" s="138">
        <f t="shared" si="2"/>
        <v>0</v>
      </c>
      <c r="S195" s="138">
        <v>0</v>
      </c>
      <c r="T195" s="139">
        <f t="shared" si="3"/>
        <v>0</v>
      </c>
      <c r="AR195" s="140" t="s">
        <v>228</v>
      </c>
      <c r="AT195" s="140" t="s">
        <v>164</v>
      </c>
      <c r="AU195" s="140" t="s">
        <v>84</v>
      </c>
      <c r="AY195" s="16" t="s">
        <v>162</v>
      </c>
      <c r="BE195" s="141">
        <f t="shared" si="4"/>
        <v>0</v>
      </c>
      <c r="BF195" s="141">
        <f t="shared" si="5"/>
        <v>0</v>
      </c>
      <c r="BG195" s="141">
        <f t="shared" si="6"/>
        <v>0</v>
      </c>
      <c r="BH195" s="141">
        <f t="shared" si="7"/>
        <v>0</v>
      </c>
      <c r="BI195" s="141">
        <f t="shared" si="8"/>
        <v>0</v>
      </c>
      <c r="BJ195" s="16" t="s">
        <v>82</v>
      </c>
      <c r="BK195" s="141">
        <f t="shared" si="9"/>
        <v>0</v>
      </c>
      <c r="BL195" s="16" t="s">
        <v>228</v>
      </c>
      <c r="BM195" s="140" t="s">
        <v>774</v>
      </c>
    </row>
    <row r="196" spans="2:65" s="1" customFormat="1" ht="24.15" customHeight="1">
      <c r="B196" s="128"/>
      <c r="C196" s="129" t="s">
        <v>286</v>
      </c>
      <c r="D196" s="129" t="s">
        <v>164</v>
      </c>
      <c r="E196" s="130" t="s">
        <v>775</v>
      </c>
      <c r="F196" s="131" t="s">
        <v>776</v>
      </c>
      <c r="G196" s="132" t="s">
        <v>548</v>
      </c>
      <c r="H196" s="133">
        <v>1</v>
      </c>
      <c r="I196" s="134"/>
      <c r="J196" s="134">
        <f t="shared" si="0"/>
        <v>0</v>
      </c>
      <c r="K196" s="135"/>
      <c r="L196" s="28"/>
      <c r="M196" s="136" t="s">
        <v>1</v>
      </c>
      <c r="N196" s="137" t="s">
        <v>39</v>
      </c>
      <c r="O196" s="138">
        <v>0</v>
      </c>
      <c r="P196" s="138">
        <f t="shared" si="1"/>
        <v>0</v>
      </c>
      <c r="Q196" s="138">
        <v>0</v>
      </c>
      <c r="R196" s="138">
        <f t="shared" si="2"/>
        <v>0</v>
      </c>
      <c r="S196" s="138">
        <v>0</v>
      </c>
      <c r="T196" s="139">
        <f t="shared" si="3"/>
        <v>0</v>
      </c>
      <c r="AR196" s="140" t="s">
        <v>228</v>
      </c>
      <c r="AT196" s="140" t="s">
        <v>164</v>
      </c>
      <c r="AU196" s="140" t="s">
        <v>84</v>
      </c>
      <c r="AY196" s="16" t="s">
        <v>162</v>
      </c>
      <c r="BE196" s="141">
        <f t="shared" si="4"/>
        <v>0</v>
      </c>
      <c r="BF196" s="141">
        <f t="shared" si="5"/>
        <v>0</v>
      </c>
      <c r="BG196" s="141">
        <f t="shared" si="6"/>
        <v>0</v>
      </c>
      <c r="BH196" s="141">
        <f t="shared" si="7"/>
        <v>0</v>
      </c>
      <c r="BI196" s="141">
        <f t="shared" si="8"/>
        <v>0</v>
      </c>
      <c r="BJ196" s="16" t="s">
        <v>82</v>
      </c>
      <c r="BK196" s="141">
        <f t="shared" si="9"/>
        <v>0</v>
      </c>
      <c r="BL196" s="16" t="s">
        <v>228</v>
      </c>
      <c r="BM196" s="140" t="s">
        <v>777</v>
      </c>
    </row>
    <row r="197" spans="2:65" s="1" customFormat="1" ht="33" customHeight="1">
      <c r="B197" s="128"/>
      <c r="C197" s="129" t="s">
        <v>291</v>
      </c>
      <c r="D197" s="129" t="s">
        <v>164</v>
      </c>
      <c r="E197" s="130" t="s">
        <v>778</v>
      </c>
      <c r="F197" s="131" t="s">
        <v>779</v>
      </c>
      <c r="G197" s="132" t="s">
        <v>548</v>
      </c>
      <c r="H197" s="133">
        <v>1</v>
      </c>
      <c r="I197" s="134"/>
      <c r="J197" s="134">
        <f t="shared" si="0"/>
        <v>0</v>
      </c>
      <c r="K197" s="135"/>
      <c r="L197" s="28"/>
      <c r="M197" s="136" t="s">
        <v>1</v>
      </c>
      <c r="N197" s="137" t="s">
        <v>39</v>
      </c>
      <c r="O197" s="138">
        <v>0</v>
      </c>
      <c r="P197" s="138">
        <f t="shared" si="1"/>
        <v>0</v>
      </c>
      <c r="Q197" s="138">
        <v>0</v>
      </c>
      <c r="R197" s="138">
        <f t="shared" si="2"/>
        <v>0</v>
      </c>
      <c r="S197" s="138">
        <v>0</v>
      </c>
      <c r="T197" s="139">
        <f t="shared" si="3"/>
        <v>0</v>
      </c>
      <c r="AR197" s="140" t="s">
        <v>228</v>
      </c>
      <c r="AT197" s="140" t="s">
        <v>164</v>
      </c>
      <c r="AU197" s="140" t="s">
        <v>84</v>
      </c>
      <c r="AY197" s="16" t="s">
        <v>162</v>
      </c>
      <c r="BE197" s="141">
        <f t="shared" si="4"/>
        <v>0</v>
      </c>
      <c r="BF197" s="141">
        <f t="shared" si="5"/>
        <v>0</v>
      </c>
      <c r="BG197" s="141">
        <f t="shared" si="6"/>
        <v>0</v>
      </c>
      <c r="BH197" s="141">
        <f t="shared" si="7"/>
        <v>0</v>
      </c>
      <c r="BI197" s="141">
        <f t="shared" si="8"/>
        <v>0</v>
      </c>
      <c r="BJ197" s="16" t="s">
        <v>82</v>
      </c>
      <c r="BK197" s="141">
        <f t="shared" si="9"/>
        <v>0</v>
      </c>
      <c r="BL197" s="16" t="s">
        <v>228</v>
      </c>
      <c r="BM197" s="140" t="s">
        <v>780</v>
      </c>
    </row>
    <row r="198" spans="2:65" s="1" customFormat="1" ht="24.15" customHeight="1">
      <c r="B198" s="128"/>
      <c r="C198" s="129" t="s">
        <v>296</v>
      </c>
      <c r="D198" s="129" t="s">
        <v>164</v>
      </c>
      <c r="E198" s="130" t="s">
        <v>738</v>
      </c>
      <c r="F198" s="131" t="s">
        <v>739</v>
      </c>
      <c r="G198" s="132" t="s">
        <v>548</v>
      </c>
      <c r="H198" s="133">
        <v>1</v>
      </c>
      <c r="I198" s="134"/>
      <c r="J198" s="134">
        <f t="shared" si="0"/>
        <v>0</v>
      </c>
      <c r="K198" s="135"/>
      <c r="L198" s="28"/>
      <c r="M198" s="136" t="s">
        <v>1</v>
      </c>
      <c r="N198" s="137" t="s">
        <v>39</v>
      </c>
      <c r="O198" s="138">
        <v>0</v>
      </c>
      <c r="P198" s="138">
        <f t="shared" si="1"/>
        <v>0</v>
      </c>
      <c r="Q198" s="138">
        <v>0</v>
      </c>
      <c r="R198" s="138">
        <f t="shared" si="2"/>
        <v>0</v>
      </c>
      <c r="S198" s="138">
        <v>0</v>
      </c>
      <c r="T198" s="139">
        <f t="shared" si="3"/>
        <v>0</v>
      </c>
      <c r="AR198" s="140" t="s">
        <v>228</v>
      </c>
      <c r="AT198" s="140" t="s">
        <v>164</v>
      </c>
      <c r="AU198" s="140" t="s">
        <v>84</v>
      </c>
      <c r="AY198" s="16" t="s">
        <v>162</v>
      </c>
      <c r="BE198" s="141">
        <f t="shared" si="4"/>
        <v>0</v>
      </c>
      <c r="BF198" s="141">
        <f t="shared" si="5"/>
        <v>0</v>
      </c>
      <c r="BG198" s="141">
        <f t="shared" si="6"/>
        <v>0</v>
      </c>
      <c r="BH198" s="141">
        <f t="shared" si="7"/>
        <v>0</v>
      </c>
      <c r="BI198" s="141">
        <f t="shared" si="8"/>
        <v>0</v>
      </c>
      <c r="BJ198" s="16" t="s">
        <v>82</v>
      </c>
      <c r="BK198" s="141">
        <f t="shared" si="9"/>
        <v>0</v>
      </c>
      <c r="BL198" s="16" t="s">
        <v>228</v>
      </c>
      <c r="BM198" s="140" t="s">
        <v>740</v>
      </c>
    </row>
    <row r="199" spans="2:65" s="1" customFormat="1" ht="16.5" customHeight="1">
      <c r="B199" s="128"/>
      <c r="C199" s="129" t="s">
        <v>300</v>
      </c>
      <c r="D199" s="129" t="s">
        <v>164</v>
      </c>
      <c r="E199" s="130" t="s">
        <v>741</v>
      </c>
      <c r="F199" s="131" t="s">
        <v>742</v>
      </c>
      <c r="G199" s="132" t="s">
        <v>385</v>
      </c>
      <c r="H199" s="133">
        <v>1</v>
      </c>
      <c r="I199" s="134"/>
      <c r="J199" s="134">
        <f t="shared" si="0"/>
        <v>0</v>
      </c>
      <c r="K199" s="135"/>
      <c r="L199" s="28"/>
      <c r="M199" s="136" t="s">
        <v>1</v>
      </c>
      <c r="N199" s="137" t="s">
        <v>39</v>
      </c>
      <c r="O199" s="138">
        <v>0</v>
      </c>
      <c r="P199" s="138">
        <f t="shared" si="1"/>
        <v>0</v>
      </c>
      <c r="Q199" s="138">
        <v>0</v>
      </c>
      <c r="R199" s="138">
        <f t="shared" si="2"/>
        <v>0</v>
      </c>
      <c r="S199" s="138">
        <v>0</v>
      </c>
      <c r="T199" s="139">
        <f t="shared" si="3"/>
        <v>0</v>
      </c>
      <c r="AR199" s="140" t="s">
        <v>228</v>
      </c>
      <c r="AT199" s="140" t="s">
        <v>164</v>
      </c>
      <c r="AU199" s="140" t="s">
        <v>84</v>
      </c>
      <c r="AY199" s="16" t="s">
        <v>162</v>
      </c>
      <c r="BE199" s="141">
        <f t="shared" si="4"/>
        <v>0</v>
      </c>
      <c r="BF199" s="141">
        <f t="shared" si="5"/>
        <v>0</v>
      </c>
      <c r="BG199" s="141">
        <f t="shared" si="6"/>
        <v>0</v>
      </c>
      <c r="BH199" s="141">
        <f t="shared" si="7"/>
        <v>0</v>
      </c>
      <c r="BI199" s="141">
        <f t="shared" si="8"/>
        <v>0</v>
      </c>
      <c r="BJ199" s="16" t="s">
        <v>82</v>
      </c>
      <c r="BK199" s="141">
        <f t="shared" si="9"/>
        <v>0</v>
      </c>
      <c r="BL199" s="16" t="s">
        <v>228</v>
      </c>
      <c r="BM199" s="140" t="s">
        <v>743</v>
      </c>
    </row>
    <row r="200" spans="2:65" s="11" customFormat="1" ht="25.9" customHeight="1">
      <c r="B200" s="117"/>
      <c r="D200" s="118" t="s">
        <v>73</v>
      </c>
      <c r="E200" s="119" t="s">
        <v>362</v>
      </c>
      <c r="F200" s="119" t="s">
        <v>363</v>
      </c>
      <c r="J200" s="120">
        <f>BK200</f>
        <v>0</v>
      </c>
      <c r="L200" s="117"/>
      <c r="M200" s="121"/>
      <c r="P200" s="122">
        <f>P201+P203+P205+P207</f>
        <v>0</v>
      </c>
      <c r="R200" s="122">
        <f>R201+R203+R205+R207</f>
        <v>0</v>
      </c>
      <c r="T200" s="123">
        <f>T201+T203+T205+T207</f>
        <v>0</v>
      </c>
      <c r="AR200" s="118" t="s">
        <v>183</v>
      </c>
      <c r="AT200" s="124" t="s">
        <v>73</v>
      </c>
      <c r="AU200" s="124" t="s">
        <v>74</v>
      </c>
      <c r="AY200" s="118" t="s">
        <v>162</v>
      </c>
      <c r="BK200" s="125">
        <f>BK201+BK203+BK205+BK207</f>
        <v>0</v>
      </c>
    </row>
    <row r="201" spans="2:65" s="11" customFormat="1" ht="22.75" customHeight="1">
      <c r="B201" s="117"/>
      <c r="D201" s="118" t="s">
        <v>73</v>
      </c>
      <c r="E201" s="126" t="s">
        <v>364</v>
      </c>
      <c r="F201" s="126" t="s">
        <v>365</v>
      </c>
      <c r="J201" s="127">
        <f>BK201</f>
        <v>0</v>
      </c>
      <c r="L201" s="117"/>
      <c r="M201" s="121"/>
      <c r="P201" s="122">
        <f>P202</f>
        <v>0</v>
      </c>
      <c r="R201" s="122">
        <f>R202</f>
        <v>0</v>
      </c>
      <c r="T201" s="123">
        <f>T202</f>
        <v>0</v>
      </c>
      <c r="AR201" s="118" t="s">
        <v>183</v>
      </c>
      <c r="AT201" s="124" t="s">
        <v>73</v>
      </c>
      <c r="AU201" s="124" t="s">
        <v>82</v>
      </c>
      <c r="AY201" s="118" t="s">
        <v>162</v>
      </c>
      <c r="BK201" s="125">
        <f>BK202</f>
        <v>0</v>
      </c>
    </row>
    <row r="202" spans="2:65" s="1" customFormat="1" ht="21.75" customHeight="1">
      <c r="B202" s="128"/>
      <c r="C202" s="129" t="s">
        <v>305</v>
      </c>
      <c r="D202" s="129" t="s">
        <v>164</v>
      </c>
      <c r="E202" s="130" t="s">
        <v>367</v>
      </c>
      <c r="F202" s="131" t="s">
        <v>368</v>
      </c>
      <c r="G202" s="132" t="s">
        <v>369</v>
      </c>
      <c r="H202" s="133">
        <v>8</v>
      </c>
      <c r="I202" s="134"/>
      <c r="J202" s="134">
        <f>ROUND(I202*H202,2)</f>
        <v>0</v>
      </c>
      <c r="K202" s="135"/>
      <c r="L202" s="28"/>
      <c r="M202" s="136" t="s">
        <v>1</v>
      </c>
      <c r="N202" s="137" t="s">
        <v>39</v>
      </c>
      <c r="O202" s="138">
        <v>0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370</v>
      </c>
      <c r="AT202" s="140" t="s">
        <v>164</v>
      </c>
      <c r="AU202" s="140" t="s">
        <v>84</v>
      </c>
      <c r="AY202" s="16" t="s">
        <v>162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82</v>
      </c>
      <c r="BK202" s="141">
        <f>ROUND(I202*H202,2)</f>
        <v>0</v>
      </c>
      <c r="BL202" s="16" t="s">
        <v>370</v>
      </c>
      <c r="BM202" s="140" t="s">
        <v>749</v>
      </c>
    </row>
    <row r="203" spans="2:65" s="11" customFormat="1" ht="22.75" customHeight="1">
      <c r="B203" s="117"/>
      <c r="D203" s="118" t="s">
        <v>73</v>
      </c>
      <c r="E203" s="126" t="s">
        <v>372</v>
      </c>
      <c r="F203" s="126" t="s">
        <v>373</v>
      </c>
      <c r="J203" s="127">
        <f>BK203</f>
        <v>0</v>
      </c>
      <c r="L203" s="117"/>
      <c r="M203" s="121"/>
      <c r="P203" s="122">
        <f>P204</f>
        <v>0</v>
      </c>
      <c r="R203" s="122">
        <f>R204</f>
        <v>0</v>
      </c>
      <c r="T203" s="123">
        <f>T204</f>
        <v>0</v>
      </c>
      <c r="AR203" s="118" t="s">
        <v>183</v>
      </c>
      <c r="AT203" s="124" t="s">
        <v>73</v>
      </c>
      <c r="AU203" s="124" t="s">
        <v>82</v>
      </c>
      <c r="AY203" s="118" t="s">
        <v>162</v>
      </c>
      <c r="BK203" s="125">
        <f>BK204</f>
        <v>0</v>
      </c>
    </row>
    <row r="204" spans="2:65" s="1" customFormat="1" ht="16.5" customHeight="1">
      <c r="B204" s="128"/>
      <c r="C204" s="129" t="s">
        <v>310</v>
      </c>
      <c r="D204" s="129" t="s">
        <v>164</v>
      </c>
      <c r="E204" s="130" t="s">
        <v>375</v>
      </c>
      <c r="F204" s="131" t="s">
        <v>373</v>
      </c>
      <c r="G204" s="132" t="s">
        <v>376</v>
      </c>
      <c r="H204" s="133"/>
      <c r="I204" s="134"/>
      <c r="J204" s="134">
        <f>ROUND(I204*H204,2)</f>
        <v>0</v>
      </c>
      <c r="K204" s="135"/>
      <c r="L204" s="28"/>
      <c r="M204" s="136" t="s">
        <v>1</v>
      </c>
      <c r="N204" s="137" t="s">
        <v>39</v>
      </c>
      <c r="O204" s="138">
        <v>0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370</v>
      </c>
      <c r="AT204" s="140" t="s">
        <v>164</v>
      </c>
      <c r="AU204" s="140" t="s">
        <v>84</v>
      </c>
      <c r="AY204" s="16" t="s">
        <v>162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6" t="s">
        <v>82</v>
      </c>
      <c r="BK204" s="141">
        <f>ROUND(I204*H204,2)</f>
        <v>0</v>
      </c>
      <c r="BL204" s="16" t="s">
        <v>370</v>
      </c>
      <c r="BM204" s="140" t="s">
        <v>750</v>
      </c>
    </row>
    <row r="205" spans="2:65" s="11" customFormat="1" ht="22.75" customHeight="1">
      <c r="B205" s="117"/>
      <c r="D205" s="118" t="s">
        <v>73</v>
      </c>
      <c r="E205" s="126" t="s">
        <v>391</v>
      </c>
      <c r="F205" s="126" t="s">
        <v>392</v>
      </c>
      <c r="J205" s="127">
        <f>BK205</f>
        <v>0</v>
      </c>
      <c r="L205" s="117"/>
      <c r="M205" s="121"/>
      <c r="P205" s="122">
        <f>P206</f>
        <v>0</v>
      </c>
      <c r="R205" s="122">
        <f>R206</f>
        <v>0</v>
      </c>
      <c r="T205" s="123">
        <f>T206</f>
        <v>0</v>
      </c>
      <c r="AR205" s="118" t="s">
        <v>183</v>
      </c>
      <c r="AT205" s="124" t="s">
        <v>73</v>
      </c>
      <c r="AU205" s="124" t="s">
        <v>82</v>
      </c>
      <c r="AY205" s="118" t="s">
        <v>162</v>
      </c>
      <c r="BK205" s="125">
        <f>BK206</f>
        <v>0</v>
      </c>
    </row>
    <row r="206" spans="2:65" s="1" customFormat="1" ht="16.5" customHeight="1">
      <c r="B206" s="128"/>
      <c r="C206" s="129" t="s">
        <v>315</v>
      </c>
      <c r="D206" s="129" t="s">
        <v>164</v>
      </c>
      <c r="E206" s="130" t="s">
        <v>394</v>
      </c>
      <c r="F206" s="131" t="s">
        <v>392</v>
      </c>
      <c r="G206" s="132" t="s">
        <v>376</v>
      </c>
      <c r="H206" s="133"/>
      <c r="I206" s="134"/>
      <c r="J206" s="134">
        <f>ROUND(I206*H206,2)</f>
        <v>0</v>
      </c>
      <c r="K206" s="135"/>
      <c r="L206" s="28"/>
      <c r="M206" s="136" t="s">
        <v>1</v>
      </c>
      <c r="N206" s="137" t="s">
        <v>39</v>
      </c>
      <c r="O206" s="138">
        <v>0</v>
      </c>
      <c r="P206" s="138">
        <f>O206*H206</f>
        <v>0</v>
      </c>
      <c r="Q206" s="138">
        <v>0</v>
      </c>
      <c r="R206" s="138">
        <f>Q206*H206</f>
        <v>0</v>
      </c>
      <c r="S206" s="138">
        <v>0</v>
      </c>
      <c r="T206" s="139">
        <f>S206*H206</f>
        <v>0</v>
      </c>
      <c r="AR206" s="140" t="s">
        <v>370</v>
      </c>
      <c r="AT206" s="140" t="s">
        <v>164</v>
      </c>
      <c r="AU206" s="140" t="s">
        <v>84</v>
      </c>
      <c r="AY206" s="16" t="s">
        <v>162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6" t="s">
        <v>82</v>
      </c>
      <c r="BK206" s="141">
        <f>ROUND(I206*H206,2)</f>
        <v>0</v>
      </c>
      <c r="BL206" s="16" t="s">
        <v>370</v>
      </c>
      <c r="BM206" s="140" t="s">
        <v>751</v>
      </c>
    </row>
    <row r="207" spans="2:65" s="11" customFormat="1" ht="22.75" customHeight="1">
      <c r="B207" s="117"/>
      <c r="D207" s="118" t="s">
        <v>73</v>
      </c>
      <c r="E207" s="126" t="s">
        <v>396</v>
      </c>
      <c r="F207" s="126" t="s">
        <v>397</v>
      </c>
      <c r="J207" s="127">
        <f>BK207</f>
        <v>0</v>
      </c>
      <c r="L207" s="117"/>
      <c r="M207" s="121"/>
      <c r="P207" s="122">
        <f>P208</f>
        <v>0</v>
      </c>
      <c r="R207" s="122">
        <f>R208</f>
        <v>0</v>
      </c>
      <c r="T207" s="123">
        <f>T208</f>
        <v>0</v>
      </c>
      <c r="AR207" s="118" t="s">
        <v>183</v>
      </c>
      <c r="AT207" s="124" t="s">
        <v>73</v>
      </c>
      <c r="AU207" s="124" t="s">
        <v>82</v>
      </c>
      <c r="AY207" s="118" t="s">
        <v>162</v>
      </c>
      <c r="BK207" s="125">
        <f>BK208</f>
        <v>0</v>
      </c>
    </row>
    <row r="208" spans="2:65" s="1" customFormat="1" ht="16.5" customHeight="1">
      <c r="B208" s="128"/>
      <c r="C208" s="129" t="s">
        <v>320</v>
      </c>
      <c r="D208" s="129" t="s">
        <v>164</v>
      </c>
      <c r="E208" s="130" t="s">
        <v>399</v>
      </c>
      <c r="F208" s="131" t="s">
        <v>400</v>
      </c>
      <c r="G208" s="132" t="s">
        <v>376</v>
      </c>
      <c r="H208" s="133"/>
      <c r="I208" s="134"/>
      <c r="J208" s="134">
        <f>ROUND(I208*H208,2)</f>
        <v>0</v>
      </c>
      <c r="K208" s="135"/>
      <c r="L208" s="28"/>
      <c r="M208" s="160" t="s">
        <v>1</v>
      </c>
      <c r="N208" s="161" t="s">
        <v>39</v>
      </c>
      <c r="O208" s="162">
        <v>0</v>
      </c>
      <c r="P208" s="162">
        <f>O208*H208</f>
        <v>0</v>
      </c>
      <c r="Q208" s="162">
        <v>0</v>
      </c>
      <c r="R208" s="162">
        <f>Q208*H208</f>
        <v>0</v>
      </c>
      <c r="S208" s="162">
        <v>0</v>
      </c>
      <c r="T208" s="163">
        <f>S208*H208</f>
        <v>0</v>
      </c>
      <c r="AR208" s="140" t="s">
        <v>370</v>
      </c>
      <c r="AT208" s="140" t="s">
        <v>164</v>
      </c>
      <c r="AU208" s="140" t="s">
        <v>84</v>
      </c>
      <c r="AY208" s="16" t="s">
        <v>162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6" t="s">
        <v>82</v>
      </c>
      <c r="BK208" s="141">
        <f>ROUND(I208*H208,2)</f>
        <v>0</v>
      </c>
      <c r="BL208" s="16" t="s">
        <v>370</v>
      </c>
      <c r="BM208" s="140" t="s">
        <v>752</v>
      </c>
    </row>
    <row r="209" spans="2:12" s="1" customFormat="1" ht="7" customHeight="1">
      <c r="B209" s="40"/>
      <c r="C209" s="41"/>
      <c r="D209" s="41"/>
      <c r="E209" s="41"/>
      <c r="F209" s="41"/>
      <c r="G209" s="41"/>
      <c r="H209" s="41"/>
      <c r="I209" s="41"/>
      <c r="J209" s="41"/>
      <c r="K209" s="41"/>
      <c r="L209" s="28"/>
    </row>
  </sheetData>
  <autoFilter ref="C130:K208" xr:uid="{00000000-0009-0000-0000-000006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1"/>
  <sheetViews>
    <sheetView showGridLines="0" workbookViewId="0">
      <selection activeCell="H156" sqref="H156:H160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101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781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ROUND(J126,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ROUND((SUM(BE126:BE160)),  2)</f>
        <v>0</v>
      </c>
      <c r="I33" s="88">
        <v>0.21</v>
      </c>
      <c r="J33" s="87">
        <f>ROUND(((SUM(BE126:BE160))*I33),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ROUND((SUM(BF126:BF160)),  2)</f>
        <v>0</v>
      </c>
      <c r="I34" s="88">
        <v>0.12</v>
      </c>
      <c r="J34" s="87">
        <f>ROUND(((SUM(BF126:BF160))*I34),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ROUND((SUM(BG126:BG160)),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ROUND((SUM(BH126:BH160)),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ROUND((SUM(BI126:BI160)),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SO-06 - Vsakovací objekt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J126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9" customFormat="1" ht="19.899999999999999" customHeight="1">
      <c r="B99" s="104"/>
      <c r="D99" s="105" t="s">
        <v>403</v>
      </c>
      <c r="E99" s="106"/>
      <c r="F99" s="106"/>
      <c r="G99" s="106"/>
      <c r="H99" s="106"/>
      <c r="I99" s="106"/>
      <c r="J99" s="107">
        <f>J135</f>
        <v>0</v>
      </c>
      <c r="L99" s="104"/>
    </row>
    <row r="100" spans="2:12" s="9" customFormat="1" ht="19.899999999999999" customHeight="1">
      <c r="B100" s="104"/>
      <c r="D100" s="105" t="s">
        <v>405</v>
      </c>
      <c r="E100" s="106"/>
      <c r="F100" s="106"/>
      <c r="G100" s="106"/>
      <c r="H100" s="106"/>
      <c r="I100" s="106"/>
      <c r="J100" s="107">
        <f>J146</f>
        <v>0</v>
      </c>
      <c r="L100" s="104"/>
    </row>
    <row r="101" spans="2:12" s="9" customFormat="1" ht="19.899999999999999" customHeight="1">
      <c r="B101" s="104"/>
      <c r="D101" s="105" t="s">
        <v>406</v>
      </c>
      <c r="E101" s="106"/>
      <c r="F101" s="106"/>
      <c r="G101" s="106"/>
      <c r="H101" s="106"/>
      <c r="I101" s="106"/>
      <c r="J101" s="107">
        <f>J150</f>
        <v>0</v>
      </c>
      <c r="L101" s="104"/>
    </row>
    <row r="102" spans="2:12" s="8" customFormat="1" ht="25" customHeight="1">
      <c r="B102" s="100"/>
      <c r="D102" s="101" t="s">
        <v>142</v>
      </c>
      <c r="E102" s="102"/>
      <c r="F102" s="102"/>
      <c r="G102" s="102"/>
      <c r="H102" s="102"/>
      <c r="I102" s="102"/>
      <c r="J102" s="103">
        <f>J152</f>
        <v>0</v>
      </c>
      <c r="L102" s="100"/>
    </row>
    <row r="103" spans="2:12" s="9" customFormat="1" ht="19.899999999999999" customHeight="1">
      <c r="B103" s="104"/>
      <c r="D103" s="105" t="s">
        <v>143</v>
      </c>
      <c r="E103" s="106"/>
      <c r="F103" s="106"/>
      <c r="G103" s="106"/>
      <c r="H103" s="106"/>
      <c r="I103" s="106"/>
      <c r="J103" s="107">
        <f>J153</f>
        <v>0</v>
      </c>
      <c r="L103" s="104"/>
    </row>
    <row r="104" spans="2:12" s="9" customFormat="1" ht="19.899999999999999" customHeight="1">
      <c r="B104" s="104"/>
      <c r="D104" s="105" t="s">
        <v>144</v>
      </c>
      <c r="E104" s="106"/>
      <c r="F104" s="106"/>
      <c r="G104" s="106"/>
      <c r="H104" s="106"/>
      <c r="I104" s="106"/>
      <c r="J104" s="107">
        <f>J155</f>
        <v>0</v>
      </c>
      <c r="L104" s="104"/>
    </row>
    <row r="105" spans="2:12" s="9" customFormat="1" ht="19.899999999999999" customHeight="1">
      <c r="B105" s="104"/>
      <c r="D105" s="105" t="s">
        <v>145</v>
      </c>
      <c r="E105" s="106"/>
      <c r="F105" s="106"/>
      <c r="G105" s="106"/>
      <c r="H105" s="106"/>
      <c r="I105" s="106"/>
      <c r="J105" s="107">
        <f>J157</f>
        <v>0</v>
      </c>
      <c r="L105" s="104"/>
    </row>
    <row r="106" spans="2:12" s="9" customFormat="1" ht="19.899999999999999" customHeight="1">
      <c r="B106" s="104"/>
      <c r="D106" s="105" t="s">
        <v>146</v>
      </c>
      <c r="E106" s="106"/>
      <c r="F106" s="106"/>
      <c r="G106" s="106"/>
      <c r="H106" s="106"/>
      <c r="I106" s="106"/>
      <c r="J106" s="107">
        <f>J159</f>
        <v>0</v>
      </c>
      <c r="L106" s="104"/>
    </row>
    <row r="107" spans="2:12" s="1" customFormat="1" ht="21.75" customHeight="1">
      <c r="B107" s="28"/>
      <c r="L107" s="28"/>
    </row>
    <row r="108" spans="2:12" s="1" customFormat="1" ht="7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7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5" customHeight="1">
      <c r="B113" s="28"/>
      <c r="C113" s="20" t="s">
        <v>147</v>
      </c>
      <c r="L113" s="28"/>
    </row>
    <row r="114" spans="2:63" s="1" customFormat="1" ht="7" customHeight="1">
      <c r="B114" s="28"/>
      <c r="L114" s="28"/>
    </row>
    <row r="115" spans="2:63" s="1" customFormat="1" ht="12" customHeight="1">
      <c r="B115" s="28"/>
      <c r="C115" s="25" t="s">
        <v>14</v>
      </c>
      <c r="L115" s="28"/>
    </row>
    <row r="116" spans="2:63" s="1" customFormat="1" ht="16.5" customHeight="1">
      <c r="B116" s="28"/>
      <c r="E116" s="265" t="str">
        <f>E7</f>
        <v>Revitalizace víceúčelového hřiště - 1.etapa</v>
      </c>
      <c r="F116" s="266"/>
      <c r="G116" s="266"/>
      <c r="H116" s="266"/>
      <c r="L116" s="28"/>
    </row>
    <row r="117" spans="2:63" s="1" customFormat="1" ht="12" customHeight="1">
      <c r="B117" s="28"/>
      <c r="C117" s="25" t="s">
        <v>131</v>
      </c>
      <c r="L117" s="28"/>
    </row>
    <row r="118" spans="2:63" s="1" customFormat="1" ht="16.5" customHeight="1">
      <c r="B118" s="28"/>
      <c r="E118" s="259" t="str">
        <f>E9</f>
        <v>SO-06 - Vsakovací objekt</v>
      </c>
      <c r="F118" s="264"/>
      <c r="G118" s="264"/>
      <c r="H118" s="264"/>
      <c r="L118" s="28"/>
    </row>
    <row r="119" spans="2:63" s="1" customFormat="1" ht="7" customHeight="1">
      <c r="B119" s="28"/>
      <c r="L119" s="28"/>
    </row>
    <row r="120" spans="2:63" s="1" customFormat="1" ht="12" customHeight="1">
      <c r="B120" s="28"/>
      <c r="C120" s="25" t="s">
        <v>18</v>
      </c>
      <c r="F120" s="23" t="str">
        <f>F12</f>
        <v>Hlouška, Kutná Hora</v>
      </c>
      <c r="I120" s="25" t="s">
        <v>20</v>
      </c>
      <c r="J120" s="48" t="str">
        <f>IF(J12="","",J12)</f>
        <v>16. 1. 2025</v>
      </c>
      <c r="L120" s="28"/>
    </row>
    <row r="121" spans="2:63" s="1" customFormat="1" ht="7" customHeight="1">
      <c r="B121" s="28"/>
      <c r="L121" s="28"/>
    </row>
    <row r="122" spans="2:63" s="1" customFormat="1" ht="25.65" customHeight="1">
      <c r="B122" s="28"/>
      <c r="C122" s="25" t="s">
        <v>22</v>
      </c>
      <c r="F122" s="23" t="str">
        <f>E15</f>
        <v>Město Kutná Hora</v>
      </c>
      <c r="I122" s="25" t="s">
        <v>28</v>
      </c>
      <c r="J122" s="26" t="str">
        <f>E21</f>
        <v>Sportovní projekty s.r.o.</v>
      </c>
      <c r="L122" s="28"/>
    </row>
    <row r="123" spans="2:63" s="1" customFormat="1" ht="15.15" customHeight="1">
      <c r="B123" s="28"/>
      <c r="C123" s="25" t="s">
        <v>26</v>
      </c>
      <c r="F123" s="23" t="str">
        <f>IF(E18="","",E18)</f>
        <v xml:space="preserve"> </v>
      </c>
      <c r="I123" s="25" t="s">
        <v>31</v>
      </c>
      <c r="J123" s="26" t="str">
        <f>E24</f>
        <v>F.Pecka</v>
      </c>
      <c r="L123" s="28"/>
    </row>
    <row r="124" spans="2:63" s="1" customFormat="1" ht="10.25" customHeight="1">
      <c r="B124" s="28"/>
      <c r="L124" s="28"/>
    </row>
    <row r="125" spans="2:63" s="10" customFormat="1" ht="29.25" customHeight="1">
      <c r="B125" s="108"/>
      <c r="C125" s="109" t="s">
        <v>148</v>
      </c>
      <c r="D125" s="110" t="s">
        <v>59</v>
      </c>
      <c r="E125" s="110" t="s">
        <v>55</v>
      </c>
      <c r="F125" s="110" t="s">
        <v>56</v>
      </c>
      <c r="G125" s="110" t="s">
        <v>149</v>
      </c>
      <c r="H125" s="110" t="s">
        <v>150</v>
      </c>
      <c r="I125" s="110" t="s">
        <v>151</v>
      </c>
      <c r="J125" s="111" t="s">
        <v>135</v>
      </c>
      <c r="K125" s="112" t="s">
        <v>152</v>
      </c>
      <c r="L125" s="108"/>
      <c r="M125" s="55" t="s">
        <v>1</v>
      </c>
      <c r="N125" s="56" t="s">
        <v>38</v>
      </c>
      <c r="O125" s="56" t="s">
        <v>153</v>
      </c>
      <c r="P125" s="56" t="s">
        <v>154</v>
      </c>
      <c r="Q125" s="56" t="s">
        <v>155</v>
      </c>
      <c r="R125" s="56" t="s">
        <v>156</v>
      </c>
      <c r="S125" s="56" t="s">
        <v>157</v>
      </c>
      <c r="T125" s="57" t="s">
        <v>158</v>
      </c>
    </row>
    <row r="126" spans="2:63" s="1" customFormat="1" ht="22.75" customHeight="1">
      <c r="B126" s="28"/>
      <c r="C126" s="60" t="s">
        <v>159</v>
      </c>
      <c r="J126" s="113">
        <f>BK126</f>
        <v>0</v>
      </c>
      <c r="L126" s="28"/>
      <c r="M126" s="58"/>
      <c r="N126" s="49"/>
      <c r="O126" s="49"/>
      <c r="P126" s="114">
        <f>P127+P152</f>
        <v>181.048451</v>
      </c>
      <c r="Q126" s="49"/>
      <c r="R126" s="114">
        <f>R127+R152</f>
        <v>178.04626354999999</v>
      </c>
      <c r="S126" s="49"/>
      <c r="T126" s="115">
        <f>T127+T152</f>
        <v>0</v>
      </c>
      <c r="AT126" s="16" t="s">
        <v>73</v>
      </c>
      <c r="AU126" s="16" t="s">
        <v>137</v>
      </c>
      <c r="BK126" s="116">
        <f>BK127+BK152</f>
        <v>0</v>
      </c>
    </row>
    <row r="127" spans="2:63" s="11" customFormat="1" ht="25.9" customHeight="1">
      <c r="B127" s="117"/>
      <c r="D127" s="118" t="s">
        <v>73</v>
      </c>
      <c r="E127" s="119" t="s">
        <v>160</v>
      </c>
      <c r="F127" s="119" t="s">
        <v>161</v>
      </c>
      <c r="J127" s="120">
        <f>BK127</f>
        <v>0</v>
      </c>
      <c r="L127" s="117"/>
      <c r="M127" s="121"/>
      <c r="P127" s="122">
        <f>P128+P135+P146+P150</f>
        <v>181.048451</v>
      </c>
      <c r="R127" s="122">
        <f>R128+R135+R146+R150</f>
        <v>178.04626354999999</v>
      </c>
      <c r="T127" s="123">
        <f>T128+T135+T146+T150</f>
        <v>0</v>
      </c>
      <c r="AR127" s="118" t="s">
        <v>82</v>
      </c>
      <c r="AT127" s="124" t="s">
        <v>73</v>
      </c>
      <c r="AU127" s="124" t="s">
        <v>74</v>
      </c>
      <c r="AY127" s="118" t="s">
        <v>162</v>
      </c>
      <c r="BK127" s="125">
        <f>BK128+BK135+BK146+BK150</f>
        <v>0</v>
      </c>
    </row>
    <row r="128" spans="2:63" s="11" customFormat="1" ht="22.75" customHeight="1">
      <c r="B128" s="117"/>
      <c r="D128" s="118" t="s">
        <v>73</v>
      </c>
      <c r="E128" s="126" t="s">
        <v>82</v>
      </c>
      <c r="F128" s="126" t="s">
        <v>163</v>
      </c>
      <c r="J128" s="127">
        <f>BK128</f>
        <v>0</v>
      </c>
      <c r="L128" s="117"/>
      <c r="M128" s="121"/>
      <c r="P128" s="122">
        <f>SUM(P129:P134)</f>
        <v>37.379999999999995</v>
      </c>
      <c r="R128" s="122">
        <f>SUM(R129:R134)</f>
        <v>0</v>
      </c>
      <c r="T128" s="123">
        <f>SUM(T129:T134)</f>
        <v>0</v>
      </c>
      <c r="AR128" s="118" t="s">
        <v>82</v>
      </c>
      <c r="AT128" s="124" t="s">
        <v>73</v>
      </c>
      <c r="AU128" s="124" t="s">
        <v>82</v>
      </c>
      <c r="AY128" s="118" t="s">
        <v>162</v>
      </c>
      <c r="BK128" s="125">
        <f>SUM(BK129:BK134)</f>
        <v>0</v>
      </c>
    </row>
    <row r="129" spans="2:65" s="1" customFormat="1" ht="33" customHeight="1">
      <c r="B129" s="128"/>
      <c r="C129" s="129" t="s">
        <v>82</v>
      </c>
      <c r="D129" s="129" t="s">
        <v>164</v>
      </c>
      <c r="E129" s="130" t="s">
        <v>782</v>
      </c>
      <c r="F129" s="131" t="s">
        <v>783</v>
      </c>
      <c r="G129" s="132" t="s">
        <v>247</v>
      </c>
      <c r="H129" s="133">
        <v>106.8</v>
      </c>
      <c r="I129" s="134"/>
      <c r="J129" s="134">
        <f>ROUND(I129*H129,2)</f>
        <v>0</v>
      </c>
      <c r="K129" s="135"/>
      <c r="L129" s="28"/>
      <c r="M129" s="136" t="s">
        <v>1</v>
      </c>
      <c r="N129" s="137" t="s">
        <v>39</v>
      </c>
      <c r="O129" s="138">
        <v>0.29699999999999999</v>
      </c>
      <c r="P129" s="138">
        <f>O129*H129</f>
        <v>31.719599999999996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168</v>
      </c>
      <c r="AT129" s="140" t="s">
        <v>164</v>
      </c>
      <c r="AU129" s="140" t="s">
        <v>84</v>
      </c>
      <c r="AY129" s="16" t="s">
        <v>162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82</v>
      </c>
      <c r="BK129" s="141">
        <f>ROUND(I129*H129,2)</f>
        <v>0</v>
      </c>
      <c r="BL129" s="16" t="s">
        <v>168</v>
      </c>
      <c r="BM129" s="140" t="s">
        <v>784</v>
      </c>
    </row>
    <row r="130" spans="2:65" s="12" customFormat="1">
      <c r="B130" s="142"/>
      <c r="D130" s="143" t="s">
        <v>170</v>
      </c>
      <c r="E130" s="144" t="s">
        <v>1</v>
      </c>
      <c r="F130" s="145" t="s">
        <v>785</v>
      </c>
      <c r="H130" s="146">
        <v>106.8</v>
      </c>
      <c r="L130" s="142"/>
      <c r="M130" s="147"/>
      <c r="T130" s="148"/>
      <c r="AT130" s="144" t="s">
        <v>170</v>
      </c>
      <c r="AU130" s="144" t="s">
        <v>84</v>
      </c>
      <c r="AV130" s="12" t="s">
        <v>84</v>
      </c>
      <c r="AW130" s="12" t="s">
        <v>30</v>
      </c>
      <c r="AX130" s="12" t="s">
        <v>82</v>
      </c>
      <c r="AY130" s="144" t="s">
        <v>162</v>
      </c>
    </row>
    <row r="131" spans="2:65" s="1" customFormat="1" ht="37.75" customHeight="1">
      <c r="B131" s="128"/>
      <c r="C131" s="129" t="s">
        <v>84</v>
      </c>
      <c r="D131" s="129" t="s">
        <v>164</v>
      </c>
      <c r="E131" s="130" t="s">
        <v>316</v>
      </c>
      <c r="F131" s="131" t="s">
        <v>317</v>
      </c>
      <c r="G131" s="132" t="s">
        <v>247</v>
      </c>
      <c r="H131" s="133">
        <v>106.8</v>
      </c>
      <c r="I131" s="134"/>
      <c r="J131" s="134">
        <f>ROUND(I131*H131,2)</f>
        <v>0</v>
      </c>
      <c r="K131" s="135"/>
      <c r="L131" s="28"/>
      <c r="M131" s="136" t="s">
        <v>1</v>
      </c>
      <c r="N131" s="137" t="s">
        <v>39</v>
      </c>
      <c r="O131" s="138">
        <v>4.3999999999999997E-2</v>
      </c>
      <c r="P131" s="138">
        <f>O131*H131</f>
        <v>4.6991999999999994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168</v>
      </c>
      <c r="AT131" s="140" t="s">
        <v>164</v>
      </c>
      <c r="AU131" s="140" t="s">
        <v>84</v>
      </c>
      <c r="AY131" s="16" t="s">
        <v>162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82</v>
      </c>
      <c r="BK131" s="141">
        <f>ROUND(I131*H131,2)</f>
        <v>0</v>
      </c>
      <c r="BL131" s="16" t="s">
        <v>168</v>
      </c>
      <c r="BM131" s="140" t="s">
        <v>786</v>
      </c>
    </row>
    <row r="132" spans="2:65" s="12" customFormat="1">
      <c r="B132" s="142"/>
      <c r="D132" s="143" t="s">
        <v>170</v>
      </c>
      <c r="E132" s="144" t="s">
        <v>1</v>
      </c>
      <c r="F132" s="145" t="s">
        <v>787</v>
      </c>
      <c r="H132" s="146">
        <v>106.8</v>
      </c>
      <c r="L132" s="142"/>
      <c r="M132" s="147"/>
      <c r="T132" s="148"/>
      <c r="AT132" s="144" t="s">
        <v>170</v>
      </c>
      <c r="AU132" s="144" t="s">
        <v>84</v>
      </c>
      <c r="AV132" s="12" t="s">
        <v>84</v>
      </c>
      <c r="AW132" s="12" t="s">
        <v>30</v>
      </c>
      <c r="AX132" s="12" t="s">
        <v>82</v>
      </c>
      <c r="AY132" s="144" t="s">
        <v>162</v>
      </c>
    </row>
    <row r="133" spans="2:65" s="1" customFormat="1" ht="16.5" customHeight="1">
      <c r="B133" s="128"/>
      <c r="C133" s="129" t="s">
        <v>175</v>
      </c>
      <c r="D133" s="129" t="s">
        <v>164</v>
      </c>
      <c r="E133" s="130" t="s">
        <v>321</v>
      </c>
      <c r="F133" s="131" t="s">
        <v>322</v>
      </c>
      <c r="G133" s="132" t="s">
        <v>247</v>
      </c>
      <c r="H133" s="133">
        <v>106.8</v>
      </c>
      <c r="I133" s="134"/>
      <c r="J133" s="134">
        <f>ROUND(I133*H133,2)</f>
        <v>0</v>
      </c>
      <c r="K133" s="135"/>
      <c r="L133" s="28"/>
      <c r="M133" s="136" t="s">
        <v>1</v>
      </c>
      <c r="N133" s="137" t="s">
        <v>39</v>
      </c>
      <c r="O133" s="138">
        <v>8.9999999999999993E-3</v>
      </c>
      <c r="P133" s="138">
        <f>O133*H133</f>
        <v>0.96119999999999994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168</v>
      </c>
      <c r="AT133" s="140" t="s">
        <v>164</v>
      </c>
      <c r="AU133" s="140" t="s">
        <v>84</v>
      </c>
      <c r="AY133" s="16" t="s">
        <v>162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82</v>
      </c>
      <c r="BK133" s="141">
        <f>ROUND(I133*H133,2)</f>
        <v>0</v>
      </c>
      <c r="BL133" s="16" t="s">
        <v>168</v>
      </c>
      <c r="BM133" s="140" t="s">
        <v>788</v>
      </c>
    </row>
    <row r="134" spans="2:65" s="12" customFormat="1">
      <c r="B134" s="142"/>
      <c r="D134" s="143" t="s">
        <v>170</v>
      </c>
      <c r="E134" s="144" t="s">
        <v>1</v>
      </c>
      <c r="F134" s="145" t="s">
        <v>789</v>
      </c>
      <c r="H134" s="146">
        <v>106.8</v>
      </c>
      <c r="L134" s="142"/>
      <c r="M134" s="147"/>
      <c r="T134" s="148"/>
      <c r="AT134" s="144" t="s">
        <v>170</v>
      </c>
      <c r="AU134" s="144" t="s">
        <v>84</v>
      </c>
      <c r="AV134" s="12" t="s">
        <v>84</v>
      </c>
      <c r="AW134" s="12" t="s">
        <v>30</v>
      </c>
      <c r="AX134" s="12" t="s">
        <v>82</v>
      </c>
      <c r="AY134" s="144" t="s">
        <v>162</v>
      </c>
    </row>
    <row r="135" spans="2:65" s="11" customFormat="1" ht="22.75" customHeight="1">
      <c r="B135" s="117"/>
      <c r="D135" s="118" t="s">
        <v>73</v>
      </c>
      <c r="E135" s="126" t="s">
        <v>84</v>
      </c>
      <c r="F135" s="126" t="s">
        <v>426</v>
      </c>
      <c r="J135" s="127">
        <f>BK135</f>
        <v>0</v>
      </c>
      <c r="L135" s="117"/>
      <c r="M135" s="121"/>
      <c r="P135" s="122">
        <f>SUM(P136:P145)</f>
        <v>131.58541500000001</v>
      </c>
      <c r="R135" s="122">
        <f>SUM(R136:R145)</f>
        <v>178.04119355</v>
      </c>
      <c r="T135" s="123">
        <f>SUM(T136:T145)</f>
        <v>0</v>
      </c>
      <c r="AR135" s="118" t="s">
        <v>82</v>
      </c>
      <c r="AT135" s="124" t="s">
        <v>73</v>
      </c>
      <c r="AU135" s="124" t="s">
        <v>82</v>
      </c>
      <c r="AY135" s="118" t="s">
        <v>162</v>
      </c>
      <c r="BK135" s="125">
        <f>SUM(BK136:BK145)</f>
        <v>0</v>
      </c>
    </row>
    <row r="136" spans="2:65" s="1" customFormat="1" ht="33" customHeight="1">
      <c r="B136" s="128"/>
      <c r="C136" s="129" t="s">
        <v>168</v>
      </c>
      <c r="D136" s="129" t="s">
        <v>164</v>
      </c>
      <c r="E136" s="130" t="s">
        <v>790</v>
      </c>
      <c r="F136" s="131" t="s">
        <v>791</v>
      </c>
      <c r="G136" s="132" t="s">
        <v>247</v>
      </c>
      <c r="H136" s="133">
        <v>46.8</v>
      </c>
      <c r="I136" s="134"/>
      <c r="J136" s="134">
        <f>ROUND(I136*H136,2)</f>
        <v>0</v>
      </c>
      <c r="K136" s="135"/>
      <c r="L136" s="28"/>
      <c r="M136" s="136" t="s">
        <v>1</v>
      </c>
      <c r="N136" s="137" t="s">
        <v>39</v>
      </c>
      <c r="O136" s="138">
        <v>0.92</v>
      </c>
      <c r="P136" s="138">
        <f>O136*H136</f>
        <v>43.055999999999997</v>
      </c>
      <c r="Q136" s="138">
        <v>1.665</v>
      </c>
      <c r="R136" s="138">
        <f>Q136*H136</f>
        <v>77.921999999999997</v>
      </c>
      <c r="S136" s="138">
        <v>0</v>
      </c>
      <c r="T136" s="139">
        <f>S136*H136</f>
        <v>0</v>
      </c>
      <c r="AR136" s="140" t="s">
        <v>168</v>
      </c>
      <c r="AT136" s="140" t="s">
        <v>164</v>
      </c>
      <c r="AU136" s="140" t="s">
        <v>84</v>
      </c>
      <c r="AY136" s="16" t="s">
        <v>162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82</v>
      </c>
      <c r="BK136" s="141">
        <f>ROUND(I136*H136,2)</f>
        <v>0</v>
      </c>
      <c r="BL136" s="16" t="s">
        <v>168</v>
      </c>
      <c r="BM136" s="140" t="s">
        <v>792</v>
      </c>
    </row>
    <row r="137" spans="2:65" s="12" customFormat="1">
      <c r="B137" s="142"/>
      <c r="D137" s="143" t="s">
        <v>170</v>
      </c>
      <c r="E137" s="144" t="s">
        <v>1</v>
      </c>
      <c r="F137" s="145" t="s">
        <v>793</v>
      </c>
      <c r="H137" s="146">
        <v>46.8</v>
      </c>
      <c r="L137" s="142"/>
      <c r="M137" s="147"/>
      <c r="T137" s="148"/>
      <c r="AT137" s="144" t="s">
        <v>170</v>
      </c>
      <c r="AU137" s="144" t="s">
        <v>84</v>
      </c>
      <c r="AV137" s="12" t="s">
        <v>84</v>
      </c>
      <c r="AW137" s="12" t="s">
        <v>30</v>
      </c>
      <c r="AX137" s="12" t="s">
        <v>82</v>
      </c>
      <c r="AY137" s="144" t="s">
        <v>162</v>
      </c>
    </row>
    <row r="138" spans="2:65" s="1" customFormat="1" ht="33" customHeight="1">
      <c r="B138" s="128"/>
      <c r="C138" s="129" t="s">
        <v>183</v>
      </c>
      <c r="D138" s="129" t="s">
        <v>164</v>
      </c>
      <c r="E138" s="130" t="s">
        <v>427</v>
      </c>
      <c r="F138" s="131" t="s">
        <v>794</v>
      </c>
      <c r="G138" s="132" t="s">
        <v>247</v>
      </c>
      <c r="H138" s="133">
        <v>60</v>
      </c>
      <c r="I138" s="134"/>
      <c r="J138" s="134">
        <f>ROUND(I138*H138,2)</f>
        <v>0</v>
      </c>
      <c r="K138" s="135"/>
      <c r="L138" s="28"/>
      <c r="M138" s="136" t="s">
        <v>1</v>
      </c>
      <c r="N138" s="137" t="s">
        <v>39</v>
      </c>
      <c r="O138" s="138">
        <v>0.92</v>
      </c>
      <c r="P138" s="138">
        <f>O138*H138</f>
        <v>55.2</v>
      </c>
      <c r="Q138" s="138">
        <v>1.665</v>
      </c>
      <c r="R138" s="138">
        <f>Q138*H138</f>
        <v>99.9</v>
      </c>
      <c r="S138" s="138">
        <v>0</v>
      </c>
      <c r="T138" s="139">
        <f>S138*H138</f>
        <v>0</v>
      </c>
      <c r="AR138" s="140" t="s">
        <v>168</v>
      </c>
      <c r="AT138" s="140" t="s">
        <v>164</v>
      </c>
      <c r="AU138" s="140" t="s">
        <v>84</v>
      </c>
      <c r="AY138" s="16" t="s">
        <v>162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82</v>
      </c>
      <c r="BK138" s="141">
        <f>ROUND(I138*H138,2)</f>
        <v>0</v>
      </c>
      <c r="BL138" s="16" t="s">
        <v>168</v>
      </c>
      <c r="BM138" s="140" t="s">
        <v>795</v>
      </c>
    </row>
    <row r="139" spans="2:65" s="12" customFormat="1">
      <c r="B139" s="142"/>
      <c r="D139" s="143" t="s">
        <v>170</v>
      </c>
      <c r="E139" s="144" t="s">
        <v>1</v>
      </c>
      <c r="F139" s="145" t="s">
        <v>796</v>
      </c>
      <c r="H139" s="146">
        <v>60</v>
      </c>
      <c r="L139" s="142"/>
      <c r="M139" s="147"/>
      <c r="T139" s="148"/>
      <c r="AT139" s="144" t="s">
        <v>170</v>
      </c>
      <c r="AU139" s="144" t="s">
        <v>84</v>
      </c>
      <c r="AV139" s="12" t="s">
        <v>84</v>
      </c>
      <c r="AW139" s="12" t="s">
        <v>30</v>
      </c>
      <c r="AX139" s="12" t="s">
        <v>82</v>
      </c>
      <c r="AY139" s="144" t="s">
        <v>162</v>
      </c>
    </row>
    <row r="140" spans="2:65" s="1" customFormat="1" ht="24.15" customHeight="1">
      <c r="B140" s="128"/>
      <c r="C140" s="129" t="s">
        <v>187</v>
      </c>
      <c r="D140" s="129" t="s">
        <v>164</v>
      </c>
      <c r="E140" s="130" t="s">
        <v>432</v>
      </c>
      <c r="F140" s="131" t="s">
        <v>433</v>
      </c>
      <c r="G140" s="132" t="s">
        <v>167</v>
      </c>
      <c r="H140" s="133">
        <v>300.26499999999999</v>
      </c>
      <c r="I140" s="134"/>
      <c r="J140" s="134">
        <f>ROUND(I140*H140,2)</f>
        <v>0</v>
      </c>
      <c r="K140" s="135"/>
      <c r="L140" s="28"/>
      <c r="M140" s="136" t="s">
        <v>1</v>
      </c>
      <c r="N140" s="137" t="s">
        <v>39</v>
      </c>
      <c r="O140" s="138">
        <v>0.111</v>
      </c>
      <c r="P140" s="138">
        <f>O140*H140</f>
        <v>33.329414999999997</v>
      </c>
      <c r="Q140" s="138">
        <v>2.7E-4</v>
      </c>
      <c r="R140" s="138">
        <f>Q140*H140</f>
        <v>8.1071549999999992E-2</v>
      </c>
      <c r="S140" s="138">
        <v>0</v>
      </c>
      <c r="T140" s="139">
        <f>S140*H140</f>
        <v>0</v>
      </c>
      <c r="AR140" s="140" t="s">
        <v>168</v>
      </c>
      <c r="AT140" s="140" t="s">
        <v>164</v>
      </c>
      <c r="AU140" s="140" t="s">
        <v>84</v>
      </c>
      <c r="AY140" s="16" t="s">
        <v>162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82</v>
      </c>
      <c r="BK140" s="141">
        <f>ROUND(I140*H140,2)</f>
        <v>0</v>
      </c>
      <c r="BL140" s="16" t="s">
        <v>168</v>
      </c>
      <c r="BM140" s="140" t="s">
        <v>797</v>
      </c>
    </row>
    <row r="141" spans="2:65" s="12" customFormat="1">
      <c r="B141" s="142"/>
      <c r="D141" s="143" t="s">
        <v>170</v>
      </c>
      <c r="E141" s="144" t="s">
        <v>1</v>
      </c>
      <c r="F141" s="145" t="s">
        <v>798</v>
      </c>
      <c r="H141" s="146">
        <v>276</v>
      </c>
      <c r="L141" s="142"/>
      <c r="M141" s="147"/>
      <c r="T141" s="148"/>
      <c r="AT141" s="144" t="s">
        <v>170</v>
      </c>
      <c r="AU141" s="144" t="s">
        <v>84</v>
      </c>
      <c r="AV141" s="12" t="s">
        <v>84</v>
      </c>
      <c r="AW141" s="12" t="s">
        <v>30</v>
      </c>
      <c r="AX141" s="12" t="s">
        <v>74</v>
      </c>
      <c r="AY141" s="144" t="s">
        <v>162</v>
      </c>
    </row>
    <row r="142" spans="2:65" s="12" customFormat="1">
      <c r="B142" s="142"/>
      <c r="D142" s="143" t="s">
        <v>170</v>
      </c>
      <c r="E142" s="144" t="s">
        <v>1</v>
      </c>
      <c r="F142" s="145" t="s">
        <v>799</v>
      </c>
      <c r="H142" s="146">
        <v>24.265000000000001</v>
      </c>
      <c r="L142" s="142"/>
      <c r="M142" s="147"/>
      <c r="T142" s="148"/>
      <c r="AT142" s="144" t="s">
        <v>170</v>
      </c>
      <c r="AU142" s="144" t="s">
        <v>84</v>
      </c>
      <c r="AV142" s="12" t="s">
        <v>84</v>
      </c>
      <c r="AW142" s="12" t="s">
        <v>30</v>
      </c>
      <c r="AX142" s="12" t="s">
        <v>74</v>
      </c>
      <c r="AY142" s="144" t="s">
        <v>162</v>
      </c>
    </row>
    <row r="143" spans="2:65" s="14" customFormat="1">
      <c r="B143" s="154"/>
      <c r="D143" s="143" t="s">
        <v>170</v>
      </c>
      <c r="E143" s="155" t="s">
        <v>1</v>
      </c>
      <c r="F143" s="156" t="s">
        <v>252</v>
      </c>
      <c r="H143" s="157">
        <v>300.26499999999999</v>
      </c>
      <c r="L143" s="154"/>
      <c r="M143" s="158"/>
      <c r="T143" s="159"/>
      <c r="AT143" s="155" t="s">
        <v>170</v>
      </c>
      <c r="AU143" s="155" t="s">
        <v>84</v>
      </c>
      <c r="AV143" s="14" t="s">
        <v>168</v>
      </c>
      <c r="AW143" s="14" t="s">
        <v>30</v>
      </c>
      <c r="AX143" s="14" t="s">
        <v>82</v>
      </c>
      <c r="AY143" s="155" t="s">
        <v>162</v>
      </c>
    </row>
    <row r="144" spans="2:65" s="1" customFormat="1" ht="24.15" customHeight="1">
      <c r="B144" s="128"/>
      <c r="C144" s="164" t="s">
        <v>191</v>
      </c>
      <c r="D144" s="164" t="s">
        <v>436</v>
      </c>
      <c r="E144" s="165" t="s">
        <v>437</v>
      </c>
      <c r="F144" s="166" t="s">
        <v>438</v>
      </c>
      <c r="G144" s="167" t="s">
        <v>167</v>
      </c>
      <c r="H144" s="168">
        <v>345.30500000000001</v>
      </c>
      <c r="I144" s="169"/>
      <c r="J144" s="169">
        <f>ROUND(I144*H144,2)</f>
        <v>0</v>
      </c>
      <c r="K144" s="170"/>
      <c r="L144" s="171"/>
      <c r="M144" s="172" t="s">
        <v>1</v>
      </c>
      <c r="N144" s="173" t="s">
        <v>39</v>
      </c>
      <c r="O144" s="138">
        <v>0</v>
      </c>
      <c r="P144" s="138">
        <f>O144*H144</f>
        <v>0</v>
      </c>
      <c r="Q144" s="138">
        <v>4.0000000000000002E-4</v>
      </c>
      <c r="R144" s="138">
        <f>Q144*H144</f>
        <v>0.13812200000000002</v>
      </c>
      <c r="S144" s="138">
        <v>0</v>
      </c>
      <c r="T144" s="139">
        <f>S144*H144</f>
        <v>0</v>
      </c>
      <c r="AR144" s="140" t="s">
        <v>195</v>
      </c>
      <c r="AT144" s="140" t="s">
        <v>436</v>
      </c>
      <c r="AU144" s="140" t="s">
        <v>84</v>
      </c>
      <c r="AY144" s="16" t="s">
        <v>162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82</v>
      </c>
      <c r="BK144" s="141">
        <f>ROUND(I144*H144,2)</f>
        <v>0</v>
      </c>
      <c r="BL144" s="16" t="s">
        <v>168</v>
      </c>
      <c r="BM144" s="140" t="s">
        <v>800</v>
      </c>
    </row>
    <row r="145" spans="2:65" s="12" customFormat="1">
      <c r="B145" s="142"/>
      <c r="D145" s="143" t="s">
        <v>170</v>
      </c>
      <c r="F145" s="145" t="s">
        <v>801</v>
      </c>
      <c r="H145" s="146">
        <v>345.30500000000001</v>
      </c>
      <c r="L145" s="142"/>
      <c r="M145" s="147"/>
      <c r="T145" s="148"/>
      <c r="AT145" s="144" t="s">
        <v>170</v>
      </c>
      <c r="AU145" s="144" t="s">
        <v>84</v>
      </c>
      <c r="AV145" s="12" t="s">
        <v>84</v>
      </c>
      <c r="AW145" s="12" t="s">
        <v>3</v>
      </c>
      <c r="AX145" s="12" t="s">
        <v>82</v>
      </c>
      <c r="AY145" s="144" t="s">
        <v>162</v>
      </c>
    </row>
    <row r="146" spans="2:65" s="11" customFormat="1" ht="22.75" customHeight="1">
      <c r="B146" s="117"/>
      <c r="D146" s="118" t="s">
        <v>73</v>
      </c>
      <c r="E146" s="126" t="s">
        <v>195</v>
      </c>
      <c r="F146" s="126" t="s">
        <v>491</v>
      </c>
      <c r="J146" s="127">
        <f>BK146</f>
        <v>0</v>
      </c>
      <c r="L146" s="117"/>
      <c r="M146" s="121"/>
      <c r="P146" s="122">
        <f>SUM(P147:P149)</f>
        <v>0.33200000000000002</v>
      </c>
      <c r="R146" s="122">
        <f>SUM(R147:R149)</f>
        <v>5.0699999999999999E-3</v>
      </c>
      <c r="T146" s="123">
        <f>SUM(T147:T149)</f>
        <v>0</v>
      </c>
      <c r="AR146" s="118" t="s">
        <v>82</v>
      </c>
      <c r="AT146" s="124" t="s">
        <v>73</v>
      </c>
      <c r="AU146" s="124" t="s">
        <v>82</v>
      </c>
      <c r="AY146" s="118" t="s">
        <v>162</v>
      </c>
      <c r="BK146" s="125">
        <f>SUM(BK147:BK149)</f>
        <v>0</v>
      </c>
    </row>
    <row r="147" spans="2:65" s="1" customFormat="1" ht="37.75" customHeight="1">
      <c r="B147" s="128"/>
      <c r="C147" s="129" t="s">
        <v>195</v>
      </c>
      <c r="D147" s="129" t="s">
        <v>164</v>
      </c>
      <c r="E147" s="130" t="s">
        <v>492</v>
      </c>
      <c r="F147" s="131" t="s">
        <v>493</v>
      </c>
      <c r="G147" s="132" t="s">
        <v>178</v>
      </c>
      <c r="H147" s="133">
        <v>1</v>
      </c>
      <c r="I147" s="134"/>
      <c r="J147" s="134">
        <f>ROUND(I147*H147,2)</f>
        <v>0</v>
      </c>
      <c r="K147" s="135"/>
      <c r="L147" s="28"/>
      <c r="M147" s="136" t="s">
        <v>1</v>
      </c>
      <c r="N147" s="137" t="s">
        <v>39</v>
      </c>
      <c r="O147" s="138">
        <v>0.249</v>
      </c>
      <c r="P147" s="138">
        <f>O147*H147</f>
        <v>0.249</v>
      </c>
      <c r="Q147" s="138">
        <v>5.0600000000000003E-3</v>
      </c>
      <c r="R147" s="138">
        <f>Q147*H147</f>
        <v>5.0600000000000003E-3</v>
      </c>
      <c r="S147" s="138">
        <v>0</v>
      </c>
      <c r="T147" s="139">
        <f>S147*H147</f>
        <v>0</v>
      </c>
      <c r="AR147" s="140" t="s">
        <v>168</v>
      </c>
      <c r="AT147" s="140" t="s">
        <v>164</v>
      </c>
      <c r="AU147" s="140" t="s">
        <v>84</v>
      </c>
      <c r="AY147" s="16" t="s">
        <v>162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82</v>
      </c>
      <c r="BK147" s="141">
        <f>ROUND(I147*H147,2)</f>
        <v>0</v>
      </c>
      <c r="BL147" s="16" t="s">
        <v>168</v>
      </c>
      <c r="BM147" s="140" t="s">
        <v>802</v>
      </c>
    </row>
    <row r="148" spans="2:65" s="12" customFormat="1">
      <c r="B148" s="142"/>
      <c r="D148" s="143" t="s">
        <v>170</v>
      </c>
      <c r="E148" s="144" t="s">
        <v>1</v>
      </c>
      <c r="F148" s="145" t="s">
        <v>82</v>
      </c>
      <c r="H148" s="146">
        <v>1</v>
      </c>
      <c r="L148" s="142"/>
      <c r="M148" s="147"/>
      <c r="T148" s="148"/>
      <c r="AT148" s="144" t="s">
        <v>170</v>
      </c>
      <c r="AU148" s="144" t="s">
        <v>84</v>
      </c>
      <c r="AV148" s="12" t="s">
        <v>84</v>
      </c>
      <c r="AW148" s="12" t="s">
        <v>30</v>
      </c>
      <c r="AX148" s="12" t="s">
        <v>82</v>
      </c>
      <c r="AY148" s="144" t="s">
        <v>162</v>
      </c>
    </row>
    <row r="149" spans="2:65" s="1" customFormat="1" ht="37.75" customHeight="1">
      <c r="B149" s="128"/>
      <c r="C149" s="129" t="s">
        <v>199</v>
      </c>
      <c r="D149" s="129" t="s">
        <v>164</v>
      </c>
      <c r="E149" s="130" t="s">
        <v>496</v>
      </c>
      <c r="F149" s="131" t="s">
        <v>497</v>
      </c>
      <c r="G149" s="132" t="s">
        <v>178</v>
      </c>
      <c r="H149" s="133">
        <v>1</v>
      </c>
      <c r="I149" s="134"/>
      <c r="J149" s="134">
        <f>ROUND(I149*H149,2)</f>
        <v>0</v>
      </c>
      <c r="K149" s="135"/>
      <c r="L149" s="28"/>
      <c r="M149" s="136" t="s">
        <v>1</v>
      </c>
      <c r="N149" s="137" t="s">
        <v>39</v>
      </c>
      <c r="O149" s="138">
        <v>8.3000000000000004E-2</v>
      </c>
      <c r="P149" s="138">
        <f>O149*H149</f>
        <v>8.3000000000000004E-2</v>
      </c>
      <c r="Q149" s="138">
        <v>1.0000000000000001E-5</v>
      </c>
      <c r="R149" s="138">
        <f>Q149*H149</f>
        <v>1.0000000000000001E-5</v>
      </c>
      <c r="S149" s="138">
        <v>0</v>
      </c>
      <c r="T149" s="139">
        <f>S149*H149</f>
        <v>0</v>
      </c>
      <c r="AR149" s="140" t="s">
        <v>168</v>
      </c>
      <c r="AT149" s="140" t="s">
        <v>164</v>
      </c>
      <c r="AU149" s="140" t="s">
        <v>84</v>
      </c>
      <c r="AY149" s="16" t="s">
        <v>162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82</v>
      </c>
      <c r="BK149" s="141">
        <f>ROUND(I149*H149,2)</f>
        <v>0</v>
      </c>
      <c r="BL149" s="16" t="s">
        <v>168</v>
      </c>
      <c r="BM149" s="140" t="s">
        <v>803</v>
      </c>
    </row>
    <row r="150" spans="2:65" s="11" customFormat="1" ht="22.75" customHeight="1">
      <c r="B150" s="117"/>
      <c r="D150" s="118" t="s">
        <v>73</v>
      </c>
      <c r="E150" s="126" t="s">
        <v>514</v>
      </c>
      <c r="F150" s="126" t="s">
        <v>515</v>
      </c>
      <c r="J150" s="127">
        <f>BK150</f>
        <v>0</v>
      </c>
      <c r="L150" s="117"/>
      <c r="M150" s="121"/>
      <c r="P150" s="122">
        <f>P151</f>
        <v>11.751036000000001</v>
      </c>
      <c r="R150" s="122">
        <f>R151</f>
        <v>0</v>
      </c>
      <c r="T150" s="123">
        <f>T151</f>
        <v>0</v>
      </c>
      <c r="AR150" s="118" t="s">
        <v>82</v>
      </c>
      <c r="AT150" s="124" t="s">
        <v>73</v>
      </c>
      <c r="AU150" s="124" t="s">
        <v>82</v>
      </c>
      <c r="AY150" s="118" t="s">
        <v>162</v>
      </c>
      <c r="BK150" s="125">
        <f>BK151</f>
        <v>0</v>
      </c>
    </row>
    <row r="151" spans="2:65" s="1" customFormat="1" ht="33" customHeight="1">
      <c r="B151" s="128"/>
      <c r="C151" s="129" t="s">
        <v>203</v>
      </c>
      <c r="D151" s="129" t="s">
        <v>164</v>
      </c>
      <c r="E151" s="130" t="s">
        <v>619</v>
      </c>
      <c r="F151" s="131" t="s">
        <v>620</v>
      </c>
      <c r="G151" s="132" t="s">
        <v>336</v>
      </c>
      <c r="H151" s="133">
        <v>178.04599999999999</v>
      </c>
      <c r="I151" s="134"/>
      <c r="J151" s="134">
        <f>ROUND(I151*H151,2)</f>
        <v>0</v>
      </c>
      <c r="K151" s="135"/>
      <c r="L151" s="28"/>
      <c r="M151" s="136" t="s">
        <v>1</v>
      </c>
      <c r="N151" s="137" t="s">
        <v>39</v>
      </c>
      <c r="O151" s="138">
        <v>6.6000000000000003E-2</v>
      </c>
      <c r="P151" s="138">
        <f>O151*H151</f>
        <v>11.751036000000001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168</v>
      </c>
      <c r="AT151" s="140" t="s">
        <v>164</v>
      </c>
      <c r="AU151" s="140" t="s">
        <v>84</v>
      </c>
      <c r="AY151" s="16" t="s">
        <v>162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82</v>
      </c>
      <c r="BK151" s="141">
        <f>ROUND(I151*H151,2)</f>
        <v>0</v>
      </c>
      <c r="BL151" s="16" t="s">
        <v>168</v>
      </c>
      <c r="BM151" s="140" t="s">
        <v>804</v>
      </c>
    </row>
    <row r="152" spans="2:65" s="11" customFormat="1" ht="25.9" customHeight="1">
      <c r="B152" s="117"/>
      <c r="D152" s="118" t="s">
        <v>73</v>
      </c>
      <c r="E152" s="119" t="s">
        <v>362</v>
      </c>
      <c r="F152" s="119" t="s">
        <v>363</v>
      </c>
      <c r="J152" s="120">
        <f>BK152</f>
        <v>0</v>
      </c>
      <c r="L152" s="117"/>
      <c r="M152" s="121"/>
      <c r="P152" s="122">
        <f>P153+P155+P157+P159</f>
        <v>0</v>
      </c>
      <c r="R152" s="122">
        <f>R153+R155+R157+R159</f>
        <v>0</v>
      </c>
      <c r="T152" s="123">
        <f>T153+T155+T157+T159</f>
        <v>0</v>
      </c>
      <c r="AR152" s="118" t="s">
        <v>183</v>
      </c>
      <c r="AT152" s="124" t="s">
        <v>73</v>
      </c>
      <c r="AU152" s="124" t="s">
        <v>74</v>
      </c>
      <c r="AY152" s="118" t="s">
        <v>162</v>
      </c>
      <c r="BK152" s="125">
        <f>BK153+BK155+BK157+BK159</f>
        <v>0</v>
      </c>
    </row>
    <row r="153" spans="2:65" s="11" customFormat="1" ht="22.75" customHeight="1">
      <c r="B153" s="117"/>
      <c r="D153" s="118" t="s">
        <v>73</v>
      </c>
      <c r="E153" s="126" t="s">
        <v>364</v>
      </c>
      <c r="F153" s="126" t="s">
        <v>365</v>
      </c>
      <c r="J153" s="127">
        <f>BK153</f>
        <v>0</v>
      </c>
      <c r="L153" s="117"/>
      <c r="M153" s="121"/>
      <c r="P153" s="122">
        <f>P154</f>
        <v>0</v>
      </c>
      <c r="R153" s="122">
        <f>R154</f>
        <v>0</v>
      </c>
      <c r="T153" s="123">
        <f>T154</f>
        <v>0</v>
      </c>
      <c r="AR153" s="118" t="s">
        <v>183</v>
      </c>
      <c r="AT153" s="124" t="s">
        <v>73</v>
      </c>
      <c r="AU153" s="124" t="s">
        <v>82</v>
      </c>
      <c r="AY153" s="118" t="s">
        <v>162</v>
      </c>
      <c r="BK153" s="125">
        <f>BK154</f>
        <v>0</v>
      </c>
    </row>
    <row r="154" spans="2:65" s="1" customFormat="1" ht="21.75" customHeight="1">
      <c r="B154" s="128"/>
      <c r="C154" s="129" t="s">
        <v>207</v>
      </c>
      <c r="D154" s="129" t="s">
        <v>164</v>
      </c>
      <c r="E154" s="130" t="s">
        <v>367</v>
      </c>
      <c r="F154" s="131" t="s">
        <v>368</v>
      </c>
      <c r="G154" s="132" t="s">
        <v>369</v>
      </c>
      <c r="H154" s="133">
        <v>4</v>
      </c>
      <c r="I154" s="134"/>
      <c r="J154" s="134">
        <f>ROUND(I154*H154,2)</f>
        <v>0</v>
      </c>
      <c r="K154" s="135"/>
      <c r="L154" s="28"/>
      <c r="M154" s="136" t="s">
        <v>1</v>
      </c>
      <c r="N154" s="137" t="s">
        <v>39</v>
      </c>
      <c r="O154" s="138">
        <v>0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370</v>
      </c>
      <c r="AT154" s="140" t="s">
        <v>164</v>
      </c>
      <c r="AU154" s="140" t="s">
        <v>84</v>
      </c>
      <c r="AY154" s="16" t="s">
        <v>162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82</v>
      </c>
      <c r="BK154" s="141">
        <f>ROUND(I154*H154,2)</f>
        <v>0</v>
      </c>
      <c r="BL154" s="16" t="s">
        <v>370</v>
      </c>
      <c r="BM154" s="140" t="s">
        <v>805</v>
      </c>
    </row>
    <row r="155" spans="2:65" s="11" customFormat="1" ht="22.75" customHeight="1">
      <c r="B155" s="117"/>
      <c r="D155" s="118" t="s">
        <v>73</v>
      </c>
      <c r="E155" s="126" t="s">
        <v>372</v>
      </c>
      <c r="F155" s="126" t="s">
        <v>373</v>
      </c>
      <c r="J155" s="127">
        <f>BK155</f>
        <v>0</v>
      </c>
      <c r="L155" s="117"/>
      <c r="M155" s="121"/>
      <c r="P155" s="122">
        <f>P156</f>
        <v>0</v>
      </c>
      <c r="R155" s="122">
        <f>R156</f>
        <v>0</v>
      </c>
      <c r="T155" s="123">
        <f>T156</f>
        <v>0</v>
      </c>
      <c r="AR155" s="118" t="s">
        <v>183</v>
      </c>
      <c r="AT155" s="124" t="s">
        <v>73</v>
      </c>
      <c r="AU155" s="124" t="s">
        <v>82</v>
      </c>
      <c r="AY155" s="118" t="s">
        <v>162</v>
      </c>
      <c r="BK155" s="125">
        <f>BK156</f>
        <v>0</v>
      </c>
    </row>
    <row r="156" spans="2:65" s="1" customFormat="1" ht="16.5" customHeight="1">
      <c r="B156" s="128"/>
      <c r="C156" s="129" t="s">
        <v>8</v>
      </c>
      <c r="D156" s="129" t="s">
        <v>164</v>
      </c>
      <c r="E156" s="130" t="s">
        <v>375</v>
      </c>
      <c r="F156" s="131" t="s">
        <v>373</v>
      </c>
      <c r="G156" s="132" t="s">
        <v>376</v>
      </c>
      <c r="H156" s="133"/>
      <c r="I156" s="134"/>
      <c r="J156" s="134">
        <f>ROUND(I156*H156,2)</f>
        <v>0</v>
      </c>
      <c r="K156" s="135"/>
      <c r="L156" s="28"/>
      <c r="M156" s="136" t="s">
        <v>1</v>
      </c>
      <c r="N156" s="137" t="s">
        <v>39</v>
      </c>
      <c r="O156" s="138">
        <v>0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370</v>
      </c>
      <c r="AT156" s="140" t="s">
        <v>164</v>
      </c>
      <c r="AU156" s="140" t="s">
        <v>84</v>
      </c>
      <c r="AY156" s="16" t="s">
        <v>162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82</v>
      </c>
      <c r="BK156" s="141">
        <f>ROUND(I156*H156,2)</f>
        <v>0</v>
      </c>
      <c r="BL156" s="16" t="s">
        <v>370</v>
      </c>
      <c r="BM156" s="140" t="s">
        <v>806</v>
      </c>
    </row>
    <row r="157" spans="2:65" s="11" customFormat="1" ht="22.75" customHeight="1">
      <c r="B157" s="117"/>
      <c r="D157" s="118" t="s">
        <v>73</v>
      </c>
      <c r="E157" s="126" t="s">
        <v>391</v>
      </c>
      <c r="F157" s="126" t="s">
        <v>392</v>
      </c>
      <c r="J157" s="127">
        <f>BK157</f>
        <v>0</v>
      </c>
      <c r="L157" s="117"/>
      <c r="M157" s="121"/>
      <c r="P157" s="122">
        <f>P158</f>
        <v>0</v>
      </c>
      <c r="R157" s="122">
        <f>R158</f>
        <v>0</v>
      </c>
      <c r="T157" s="123">
        <f>T158</f>
        <v>0</v>
      </c>
      <c r="AR157" s="118" t="s">
        <v>183</v>
      </c>
      <c r="AT157" s="124" t="s">
        <v>73</v>
      </c>
      <c r="AU157" s="124" t="s">
        <v>82</v>
      </c>
      <c r="AY157" s="118" t="s">
        <v>162</v>
      </c>
      <c r="BK157" s="125">
        <f>BK158</f>
        <v>0</v>
      </c>
    </row>
    <row r="158" spans="2:65" s="1" customFormat="1" ht="16.5" customHeight="1">
      <c r="B158" s="128"/>
      <c r="C158" s="129" t="s">
        <v>214</v>
      </c>
      <c r="D158" s="129" t="s">
        <v>164</v>
      </c>
      <c r="E158" s="130" t="s">
        <v>394</v>
      </c>
      <c r="F158" s="131" t="s">
        <v>392</v>
      </c>
      <c r="G158" s="132" t="s">
        <v>376</v>
      </c>
      <c r="H158" s="133"/>
      <c r="I158" s="134"/>
      <c r="J158" s="134">
        <f>ROUND(I158*H158,2)</f>
        <v>0</v>
      </c>
      <c r="K158" s="135"/>
      <c r="L158" s="28"/>
      <c r="M158" s="136" t="s">
        <v>1</v>
      </c>
      <c r="N158" s="137" t="s">
        <v>39</v>
      </c>
      <c r="O158" s="138">
        <v>0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370</v>
      </c>
      <c r="AT158" s="140" t="s">
        <v>164</v>
      </c>
      <c r="AU158" s="140" t="s">
        <v>84</v>
      </c>
      <c r="AY158" s="16" t="s">
        <v>162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82</v>
      </c>
      <c r="BK158" s="141">
        <f>ROUND(I158*H158,2)</f>
        <v>0</v>
      </c>
      <c r="BL158" s="16" t="s">
        <v>370</v>
      </c>
      <c r="BM158" s="140" t="s">
        <v>807</v>
      </c>
    </row>
    <row r="159" spans="2:65" s="11" customFormat="1" ht="22.75" customHeight="1">
      <c r="B159" s="117"/>
      <c r="D159" s="118" t="s">
        <v>73</v>
      </c>
      <c r="E159" s="126" t="s">
        <v>396</v>
      </c>
      <c r="F159" s="126" t="s">
        <v>397</v>
      </c>
      <c r="J159" s="127">
        <f>BK159</f>
        <v>0</v>
      </c>
      <c r="L159" s="117"/>
      <c r="M159" s="121"/>
      <c r="P159" s="122">
        <f>P160</f>
        <v>0</v>
      </c>
      <c r="R159" s="122">
        <f>R160</f>
        <v>0</v>
      </c>
      <c r="T159" s="123">
        <f>T160</f>
        <v>0</v>
      </c>
      <c r="AR159" s="118" t="s">
        <v>183</v>
      </c>
      <c r="AT159" s="124" t="s">
        <v>73</v>
      </c>
      <c r="AU159" s="124" t="s">
        <v>82</v>
      </c>
      <c r="AY159" s="118" t="s">
        <v>162</v>
      </c>
      <c r="BK159" s="125">
        <f>BK160</f>
        <v>0</v>
      </c>
    </row>
    <row r="160" spans="2:65" s="1" customFormat="1" ht="16.5" customHeight="1">
      <c r="B160" s="128"/>
      <c r="C160" s="129" t="s">
        <v>218</v>
      </c>
      <c r="D160" s="129" t="s">
        <v>164</v>
      </c>
      <c r="E160" s="130" t="s">
        <v>399</v>
      </c>
      <c r="F160" s="131" t="s">
        <v>400</v>
      </c>
      <c r="G160" s="132" t="s">
        <v>376</v>
      </c>
      <c r="H160" s="133"/>
      <c r="I160" s="134"/>
      <c r="J160" s="134">
        <f>ROUND(I160*H160,2)</f>
        <v>0</v>
      </c>
      <c r="K160" s="135"/>
      <c r="L160" s="28"/>
      <c r="M160" s="160" t="s">
        <v>1</v>
      </c>
      <c r="N160" s="161" t="s">
        <v>39</v>
      </c>
      <c r="O160" s="162">
        <v>0</v>
      </c>
      <c r="P160" s="162">
        <f>O160*H160</f>
        <v>0</v>
      </c>
      <c r="Q160" s="162">
        <v>0</v>
      </c>
      <c r="R160" s="162">
        <f>Q160*H160</f>
        <v>0</v>
      </c>
      <c r="S160" s="162">
        <v>0</v>
      </c>
      <c r="T160" s="163">
        <f>S160*H160</f>
        <v>0</v>
      </c>
      <c r="AR160" s="140" t="s">
        <v>370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370</v>
      </c>
      <c r="BM160" s="140" t="s">
        <v>808</v>
      </c>
    </row>
    <row r="161" spans="2:12" s="1" customFormat="1" ht="7" customHeight="1">
      <c r="B161" s="40"/>
      <c r="C161" s="41"/>
      <c r="D161" s="41"/>
      <c r="E161" s="41"/>
      <c r="F161" s="41"/>
      <c r="G161" s="41"/>
      <c r="H161" s="41"/>
      <c r="I161" s="41"/>
      <c r="J161" s="41"/>
      <c r="K161" s="41"/>
      <c r="L161" s="28"/>
    </row>
  </sheetData>
  <autoFilter ref="C125:K160" xr:uid="{00000000-0009-0000-0000-000007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12"/>
  <sheetViews>
    <sheetView showGridLines="0" workbookViewId="0">
      <selection activeCell="H207" sqref="H207:H211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104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130</v>
      </c>
      <c r="L4" s="19"/>
      <c r="M4" s="84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65" t="str">
        <f>'Rekapitulace stavby'!K6</f>
        <v>Revitalizace víceúčelového hřiště - 1.etapa</v>
      </c>
      <c r="F7" s="266"/>
      <c r="G7" s="266"/>
      <c r="H7" s="266"/>
      <c r="L7" s="19"/>
    </row>
    <row r="8" spans="2:46" s="1" customFormat="1" ht="12" customHeight="1">
      <c r="B8" s="28"/>
      <c r="D8" s="25" t="s">
        <v>131</v>
      </c>
      <c r="L8" s="28"/>
    </row>
    <row r="9" spans="2:46" s="1" customFormat="1" ht="16.5" customHeight="1">
      <c r="B9" s="28"/>
      <c r="E9" s="259" t="s">
        <v>809</v>
      </c>
      <c r="F9" s="264"/>
      <c r="G9" s="264"/>
      <c r="H9" s="26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16. 1. 2025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53" t="str">
        <f>'Rekapitulace stavby'!E14</f>
        <v xml:space="preserve"> </v>
      </c>
      <c r="F18" s="253"/>
      <c r="G18" s="253"/>
      <c r="H18" s="253"/>
      <c r="I18" s="25" t="s">
        <v>25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28</v>
      </c>
      <c r="I20" s="25" t="s">
        <v>23</v>
      </c>
      <c r="J20" s="23" t="s">
        <v>1</v>
      </c>
      <c r="L20" s="28"/>
    </row>
    <row r="21" spans="2:12" s="1" customFormat="1" ht="18" customHeight="1">
      <c r="B21" s="28"/>
      <c r="E21" s="23" t="s">
        <v>29</v>
      </c>
      <c r="I21" s="25" t="s">
        <v>25</v>
      </c>
      <c r="J21" s="23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31</v>
      </c>
      <c r="I23" s="25" t="s">
        <v>23</v>
      </c>
      <c r="J23" s="23" t="s">
        <v>1</v>
      </c>
      <c r="L23" s="28"/>
    </row>
    <row r="24" spans="2:12" s="1" customFormat="1" ht="18" customHeight="1">
      <c r="B24" s="28"/>
      <c r="E24" s="23" t="s">
        <v>32</v>
      </c>
      <c r="I24" s="25" t="s">
        <v>25</v>
      </c>
      <c r="J24" s="23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33</v>
      </c>
      <c r="L26" s="28"/>
    </row>
    <row r="27" spans="2:12" s="7" customFormat="1" ht="16.5" customHeight="1">
      <c r="B27" s="85"/>
      <c r="E27" s="255" t="s">
        <v>1</v>
      </c>
      <c r="F27" s="255"/>
      <c r="G27" s="255"/>
      <c r="H27" s="255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34</v>
      </c>
      <c r="J30" s="62">
        <f>ROUND(J128,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1" t="s">
        <v>38</v>
      </c>
      <c r="E33" s="25" t="s">
        <v>39</v>
      </c>
      <c r="F33" s="87">
        <f>ROUND((SUM(BE128:BE211)),  2)</f>
        <v>0</v>
      </c>
      <c r="I33" s="88">
        <v>0.21</v>
      </c>
      <c r="J33" s="87">
        <f>ROUND(((SUM(BE128:BE211))*I33),  2)</f>
        <v>0</v>
      </c>
      <c r="L33" s="28"/>
    </row>
    <row r="34" spans="2:12" s="1" customFormat="1" ht="14.4" customHeight="1">
      <c r="B34" s="28"/>
      <c r="E34" s="25" t="s">
        <v>40</v>
      </c>
      <c r="F34" s="87">
        <f>ROUND((SUM(BF128:BF211)),  2)</f>
        <v>0</v>
      </c>
      <c r="I34" s="88">
        <v>0.12</v>
      </c>
      <c r="J34" s="87">
        <f>ROUND(((SUM(BF128:BF211))*I34),  2)</f>
        <v>0</v>
      </c>
      <c r="L34" s="28"/>
    </row>
    <row r="35" spans="2:12" s="1" customFormat="1" ht="14.4" hidden="1" customHeight="1">
      <c r="B35" s="28"/>
      <c r="E35" s="25" t="s">
        <v>41</v>
      </c>
      <c r="F35" s="87">
        <f>ROUND((SUM(BG128:BG211)),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5" t="s">
        <v>42</v>
      </c>
      <c r="F36" s="87">
        <f>ROUND((SUM(BH128:BH211)),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5" t="s">
        <v>43</v>
      </c>
      <c r="F37" s="87">
        <f>ROUND((SUM(BI128:BI211)),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133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65" t="str">
        <f>E7</f>
        <v>Revitalizace víceúčelového hřiště - 1.etapa</v>
      </c>
      <c r="F85" s="266"/>
      <c r="G85" s="266"/>
      <c r="H85" s="266"/>
      <c r="L85" s="28"/>
    </row>
    <row r="86" spans="2:47" s="1" customFormat="1" ht="12" customHeight="1">
      <c r="B86" s="28"/>
      <c r="C86" s="25" t="s">
        <v>131</v>
      </c>
      <c r="L86" s="28"/>
    </row>
    <row r="87" spans="2:47" s="1" customFormat="1" ht="16.5" customHeight="1">
      <c r="B87" s="28"/>
      <c r="E87" s="259" t="str">
        <f>E9</f>
        <v>SO-07 - Umělý kopec</v>
      </c>
      <c r="F87" s="264"/>
      <c r="G87" s="264"/>
      <c r="H87" s="264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Hlouška, Kutná Hora</v>
      </c>
      <c r="I89" s="25" t="s">
        <v>20</v>
      </c>
      <c r="J89" s="48" t="str">
        <f>IF(J12="","",J12)</f>
        <v>16. 1. 2025</v>
      </c>
      <c r="L89" s="28"/>
    </row>
    <row r="90" spans="2:47" s="1" customFormat="1" ht="7" customHeight="1">
      <c r="B90" s="28"/>
      <c r="L90" s="28"/>
    </row>
    <row r="91" spans="2:47" s="1" customFormat="1" ht="25.65" customHeight="1">
      <c r="B91" s="28"/>
      <c r="C91" s="25" t="s">
        <v>22</v>
      </c>
      <c r="F91" s="23" t="str">
        <f>E15</f>
        <v>Město Kutná Hora</v>
      </c>
      <c r="I91" s="25" t="s">
        <v>28</v>
      </c>
      <c r="J91" s="26" t="str">
        <f>E21</f>
        <v>Sportovní projekty s.r.o.</v>
      </c>
      <c r="L91" s="28"/>
    </row>
    <row r="92" spans="2:47" s="1" customFormat="1" ht="15.15" customHeight="1">
      <c r="B92" s="28"/>
      <c r="C92" s="25" t="s">
        <v>26</v>
      </c>
      <c r="F92" s="23" t="str">
        <f>IF(E18="","",E18)</f>
        <v xml:space="preserve"> </v>
      </c>
      <c r="I92" s="25" t="s">
        <v>31</v>
      </c>
      <c r="J92" s="26" t="str">
        <f>E24</f>
        <v>F.Pecka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134</v>
      </c>
      <c r="D94" s="89"/>
      <c r="E94" s="89"/>
      <c r="F94" s="89"/>
      <c r="G94" s="89"/>
      <c r="H94" s="89"/>
      <c r="I94" s="89"/>
      <c r="J94" s="98" t="s">
        <v>135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136</v>
      </c>
      <c r="J96" s="62">
        <f>J128</f>
        <v>0</v>
      </c>
      <c r="L96" s="28"/>
      <c r="AU96" s="16" t="s">
        <v>137</v>
      </c>
    </row>
    <row r="97" spans="2:12" s="8" customFormat="1" ht="25" customHeight="1">
      <c r="B97" s="100"/>
      <c r="D97" s="101" t="s">
        <v>138</v>
      </c>
      <c r="E97" s="102"/>
      <c r="F97" s="102"/>
      <c r="G97" s="102"/>
      <c r="H97" s="102"/>
      <c r="I97" s="102"/>
      <c r="J97" s="103">
        <f>J129</f>
        <v>0</v>
      </c>
      <c r="L97" s="100"/>
    </row>
    <row r="98" spans="2:12" s="9" customFormat="1" ht="19.899999999999999" customHeight="1">
      <c r="B98" s="104"/>
      <c r="D98" s="105" t="s">
        <v>139</v>
      </c>
      <c r="E98" s="106"/>
      <c r="F98" s="106"/>
      <c r="G98" s="106"/>
      <c r="H98" s="106"/>
      <c r="I98" s="106"/>
      <c r="J98" s="107">
        <f>J130</f>
        <v>0</v>
      </c>
      <c r="L98" s="104"/>
    </row>
    <row r="99" spans="2:12" s="9" customFormat="1" ht="19.899999999999999" customHeight="1">
      <c r="B99" s="104"/>
      <c r="D99" s="105" t="s">
        <v>810</v>
      </c>
      <c r="E99" s="106"/>
      <c r="F99" s="106"/>
      <c r="G99" s="106"/>
      <c r="H99" s="106"/>
      <c r="I99" s="106"/>
      <c r="J99" s="107">
        <f>J184</f>
        <v>0</v>
      </c>
      <c r="L99" s="104"/>
    </row>
    <row r="100" spans="2:12" s="9" customFormat="1" ht="19.899999999999999" customHeight="1">
      <c r="B100" s="104"/>
      <c r="D100" s="105" t="s">
        <v>406</v>
      </c>
      <c r="E100" s="106"/>
      <c r="F100" s="106"/>
      <c r="G100" s="106"/>
      <c r="H100" s="106"/>
      <c r="I100" s="106"/>
      <c r="J100" s="107">
        <f>J190</f>
        <v>0</v>
      </c>
      <c r="L100" s="104"/>
    </row>
    <row r="101" spans="2:12" s="8" customFormat="1" ht="25" customHeight="1">
      <c r="B101" s="100"/>
      <c r="D101" s="101" t="s">
        <v>407</v>
      </c>
      <c r="E101" s="102"/>
      <c r="F101" s="102"/>
      <c r="G101" s="102"/>
      <c r="H101" s="102"/>
      <c r="I101" s="102"/>
      <c r="J101" s="103">
        <f>J192</f>
        <v>0</v>
      </c>
      <c r="L101" s="100"/>
    </row>
    <row r="102" spans="2:12" s="9" customFormat="1" ht="19.899999999999999" customHeight="1">
      <c r="B102" s="104"/>
      <c r="D102" s="105" t="s">
        <v>811</v>
      </c>
      <c r="E102" s="106"/>
      <c r="F102" s="106"/>
      <c r="G102" s="106"/>
      <c r="H102" s="106"/>
      <c r="I102" s="106"/>
      <c r="J102" s="107">
        <f>J193</f>
        <v>0</v>
      </c>
      <c r="L102" s="104"/>
    </row>
    <row r="103" spans="2:12" s="9" customFormat="1" ht="19.899999999999999" customHeight="1">
      <c r="B103" s="104"/>
      <c r="D103" s="105" t="s">
        <v>812</v>
      </c>
      <c r="E103" s="106"/>
      <c r="F103" s="106"/>
      <c r="G103" s="106"/>
      <c r="H103" s="106"/>
      <c r="I103" s="106"/>
      <c r="J103" s="107">
        <f>J199</f>
        <v>0</v>
      </c>
      <c r="L103" s="104"/>
    </row>
    <row r="104" spans="2:12" s="8" customFormat="1" ht="25" customHeight="1">
      <c r="B104" s="100"/>
      <c r="D104" s="101" t="s">
        <v>142</v>
      </c>
      <c r="E104" s="102"/>
      <c r="F104" s="102"/>
      <c r="G104" s="102"/>
      <c r="H104" s="102"/>
      <c r="I104" s="102"/>
      <c r="J104" s="103">
        <f>J203</f>
        <v>0</v>
      </c>
      <c r="L104" s="100"/>
    </row>
    <row r="105" spans="2:12" s="9" customFormat="1" ht="19.899999999999999" customHeight="1">
      <c r="B105" s="104"/>
      <c r="D105" s="105" t="s">
        <v>143</v>
      </c>
      <c r="E105" s="106"/>
      <c r="F105" s="106"/>
      <c r="G105" s="106"/>
      <c r="H105" s="106"/>
      <c r="I105" s="106"/>
      <c r="J105" s="107">
        <f>J204</f>
        <v>0</v>
      </c>
      <c r="L105" s="104"/>
    </row>
    <row r="106" spans="2:12" s="9" customFormat="1" ht="19.899999999999999" customHeight="1">
      <c r="B106" s="104"/>
      <c r="D106" s="105" t="s">
        <v>144</v>
      </c>
      <c r="E106" s="106"/>
      <c r="F106" s="106"/>
      <c r="G106" s="106"/>
      <c r="H106" s="106"/>
      <c r="I106" s="106"/>
      <c r="J106" s="107">
        <f>J206</f>
        <v>0</v>
      </c>
      <c r="L106" s="104"/>
    </row>
    <row r="107" spans="2:12" s="9" customFormat="1" ht="19.899999999999999" customHeight="1">
      <c r="B107" s="104"/>
      <c r="D107" s="105" t="s">
        <v>145</v>
      </c>
      <c r="E107" s="106"/>
      <c r="F107" s="106"/>
      <c r="G107" s="106"/>
      <c r="H107" s="106"/>
      <c r="I107" s="106"/>
      <c r="J107" s="107">
        <f>J208</f>
        <v>0</v>
      </c>
      <c r="L107" s="104"/>
    </row>
    <row r="108" spans="2:12" s="9" customFormat="1" ht="19.899999999999999" customHeight="1">
      <c r="B108" s="104"/>
      <c r="D108" s="105" t="s">
        <v>146</v>
      </c>
      <c r="E108" s="106"/>
      <c r="F108" s="106"/>
      <c r="G108" s="106"/>
      <c r="H108" s="106"/>
      <c r="I108" s="106"/>
      <c r="J108" s="107">
        <f>J210</f>
        <v>0</v>
      </c>
      <c r="L108" s="104"/>
    </row>
    <row r="109" spans="2:12" s="1" customFormat="1" ht="21.75" customHeight="1">
      <c r="B109" s="28"/>
      <c r="L109" s="28"/>
    </row>
    <row r="110" spans="2:12" s="1" customFormat="1" ht="7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4" spans="2:63" s="1" customFormat="1" ht="7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63" s="1" customFormat="1" ht="25" customHeight="1">
      <c r="B115" s="28"/>
      <c r="C115" s="20" t="s">
        <v>147</v>
      </c>
      <c r="L115" s="28"/>
    </row>
    <row r="116" spans="2:63" s="1" customFormat="1" ht="7" customHeight="1">
      <c r="B116" s="28"/>
      <c r="L116" s="28"/>
    </row>
    <row r="117" spans="2:63" s="1" customFormat="1" ht="12" customHeight="1">
      <c r="B117" s="28"/>
      <c r="C117" s="25" t="s">
        <v>14</v>
      </c>
      <c r="L117" s="28"/>
    </row>
    <row r="118" spans="2:63" s="1" customFormat="1" ht="16.5" customHeight="1">
      <c r="B118" s="28"/>
      <c r="E118" s="265" t="str">
        <f>E7</f>
        <v>Revitalizace víceúčelového hřiště - 1.etapa</v>
      </c>
      <c r="F118" s="266"/>
      <c r="G118" s="266"/>
      <c r="H118" s="266"/>
      <c r="L118" s="28"/>
    </row>
    <row r="119" spans="2:63" s="1" customFormat="1" ht="12" customHeight="1">
      <c r="B119" s="28"/>
      <c r="C119" s="25" t="s">
        <v>131</v>
      </c>
      <c r="L119" s="28"/>
    </row>
    <row r="120" spans="2:63" s="1" customFormat="1" ht="16.5" customHeight="1">
      <c r="B120" s="28"/>
      <c r="E120" s="259" t="str">
        <f>E9</f>
        <v>SO-07 - Umělý kopec</v>
      </c>
      <c r="F120" s="264"/>
      <c r="G120" s="264"/>
      <c r="H120" s="264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5" t="s">
        <v>18</v>
      </c>
      <c r="F122" s="23" t="str">
        <f>F12</f>
        <v>Hlouška, Kutná Hora</v>
      </c>
      <c r="I122" s="25" t="s">
        <v>20</v>
      </c>
      <c r="J122" s="48" t="str">
        <f>IF(J12="","",J12)</f>
        <v>16. 1. 2025</v>
      </c>
      <c r="L122" s="28"/>
    </row>
    <row r="123" spans="2:63" s="1" customFormat="1" ht="7" customHeight="1">
      <c r="B123" s="28"/>
      <c r="L123" s="28"/>
    </row>
    <row r="124" spans="2:63" s="1" customFormat="1" ht="25.65" customHeight="1">
      <c r="B124" s="28"/>
      <c r="C124" s="25" t="s">
        <v>22</v>
      </c>
      <c r="F124" s="23" t="str">
        <f>E15</f>
        <v>Město Kutná Hora</v>
      </c>
      <c r="I124" s="25" t="s">
        <v>28</v>
      </c>
      <c r="J124" s="26" t="str">
        <f>E21</f>
        <v>Sportovní projekty s.r.o.</v>
      </c>
      <c r="L124" s="28"/>
    </row>
    <row r="125" spans="2:63" s="1" customFormat="1" ht="15.15" customHeight="1">
      <c r="B125" s="28"/>
      <c r="C125" s="25" t="s">
        <v>26</v>
      </c>
      <c r="F125" s="23" t="str">
        <f>IF(E18="","",E18)</f>
        <v xml:space="preserve"> </v>
      </c>
      <c r="I125" s="25" t="s">
        <v>31</v>
      </c>
      <c r="J125" s="26" t="str">
        <f>E24</f>
        <v>F.Pecka</v>
      </c>
      <c r="L125" s="28"/>
    </row>
    <row r="126" spans="2:63" s="1" customFormat="1" ht="10.25" customHeight="1">
      <c r="B126" s="28"/>
      <c r="L126" s="28"/>
    </row>
    <row r="127" spans="2:63" s="10" customFormat="1" ht="29.25" customHeight="1">
      <c r="B127" s="108"/>
      <c r="C127" s="109" t="s">
        <v>148</v>
      </c>
      <c r="D127" s="110" t="s">
        <v>59</v>
      </c>
      <c r="E127" s="110" t="s">
        <v>55</v>
      </c>
      <c r="F127" s="110" t="s">
        <v>56</v>
      </c>
      <c r="G127" s="110" t="s">
        <v>149</v>
      </c>
      <c r="H127" s="110" t="s">
        <v>150</v>
      </c>
      <c r="I127" s="110" t="s">
        <v>151</v>
      </c>
      <c r="J127" s="111" t="s">
        <v>135</v>
      </c>
      <c r="K127" s="112" t="s">
        <v>152</v>
      </c>
      <c r="L127" s="108"/>
      <c r="M127" s="55" t="s">
        <v>1</v>
      </c>
      <c r="N127" s="56" t="s">
        <v>38</v>
      </c>
      <c r="O127" s="56" t="s">
        <v>153</v>
      </c>
      <c r="P127" s="56" t="s">
        <v>154</v>
      </c>
      <c r="Q127" s="56" t="s">
        <v>155</v>
      </c>
      <c r="R127" s="56" t="s">
        <v>156</v>
      </c>
      <c r="S127" s="56" t="s">
        <v>157</v>
      </c>
      <c r="T127" s="57" t="s">
        <v>158</v>
      </c>
    </row>
    <row r="128" spans="2:63" s="1" customFormat="1" ht="22.75" customHeight="1">
      <c r="B128" s="28"/>
      <c r="C128" s="60" t="s">
        <v>159</v>
      </c>
      <c r="J128" s="113">
        <f>BK128</f>
        <v>0</v>
      </c>
      <c r="L128" s="28"/>
      <c r="M128" s="58"/>
      <c r="N128" s="49"/>
      <c r="O128" s="49"/>
      <c r="P128" s="114">
        <f>P129+P192+P203</f>
        <v>2796.7578380000004</v>
      </c>
      <c r="Q128" s="49"/>
      <c r="R128" s="114">
        <f>R129+R192+R203</f>
        <v>508.39221544000003</v>
      </c>
      <c r="S128" s="49"/>
      <c r="T128" s="115">
        <f>T129+T192+T203</f>
        <v>0</v>
      </c>
      <c r="AT128" s="16" t="s">
        <v>73</v>
      </c>
      <c r="AU128" s="16" t="s">
        <v>137</v>
      </c>
      <c r="BK128" s="116">
        <f>BK129+BK192+BK203</f>
        <v>0</v>
      </c>
    </row>
    <row r="129" spans="2:65" s="11" customFormat="1" ht="25.9" customHeight="1">
      <c r="B129" s="117"/>
      <c r="D129" s="118" t="s">
        <v>73</v>
      </c>
      <c r="E129" s="119" t="s">
        <v>160</v>
      </c>
      <c r="F129" s="119" t="s">
        <v>161</v>
      </c>
      <c r="J129" s="120">
        <f>BK129</f>
        <v>0</v>
      </c>
      <c r="L129" s="117"/>
      <c r="M129" s="121"/>
      <c r="P129" s="122">
        <f>P130+P184+P190</f>
        <v>2696.9075180000004</v>
      </c>
      <c r="R129" s="122">
        <f>R130+R184+R190</f>
        <v>507.44414836000004</v>
      </c>
      <c r="T129" s="123">
        <f>T130+T184+T190</f>
        <v>0</v>
      </c>
      <c r="AR129" s="118" t="s">
        <v>82</v>
      </c>
      <c r="AT129" s="124" t="s">
        <v>73</v>
      </c>
      <c r="AU129" s="124" t="s">
        <v>74</v>
      </c>
      <c r="AY129" s="118" t="s">
        <v>162</v>
      </c>
      <c r="BK129" s="125">
        <f>BK130+BK184+BK190</f>
        <v>0</v>
      </c>
    </row>
    <row r="130" spans="2:65" s="11" customFormat="1" ht="22.75" customHeight="1">
      <c r="B130" s="117"/>
      <c r="D130" s="118" t="s">
        <v>73</v>
      </c>
      <c r="E130" s="126" t="s">
        <v>82</v>
      </c>
      <c r="F130" s="126" t="s">
        <v>163</v>
      </c>
      <c r="J130" s="127">
        <f>BK130</f>
        <v>0</v>
      </c>
      <c r="L130" s="117"/>
      <c r="M130" s="121"/>
      <c r="P130" s="122">
        <f>SUM(P131:P183)</f>
        <v>1674.6171860000002</v>
      </c>
      <c r="R130" s="122">
        <f>SUM(R131:R183)</f>
        <v>505.41180336000002</v>
      </c>
      <c r="T130" s="123">
        <f>SUM(T131:T183)</f>
        <v>0</v>
      </c>
      <c r="AR130" s="118" t="s">
        <v>82</v>
      </c>
      <c r="AT130" s="124" t="s">
        <v>73</v>
      </c>
      <c r="AU130" s="124" t="s">
        <v>82</v>
      </c>
      <c r="AY130" s="118" t="s">
        <v>162</v>
      </c>
      <c r="BK130" s="125">
        <f>SUM(BK131:BK183)</f>
        <v>0</v>
      </c>
    </row>
    <row r="131" spans="2:65" s="1" customFormat="1" ht="24.15" customHeight="1">
      <c r="B131" s="128"/>
      <c r="C131" s="129" t="s">
        <v>82</v>
      </c>
      <c r="D131" s="129" t="s">
        <v>164</v>
      </c>
      <c r="E131" s="130" t="s">
        <v>813</v>
      </c>
      <c r="F131" s="131" t="s">
        <v>814</v>
      </c>
      <c r="G131" s="132" t="s">
        <v>167</v>
      </c>
      <c r="H131" s="133">
        <v>636.84</v>
      </c>
      <c r="I131" s="134"/>
      <c r="J131" s="134">
        <f>ROUND(I131*H131,2)</f>
        <v>0</v>
      </c>
      <c r="K131" s="135"/>
      <c r="L131" s="28"/>
      <c r="M131" s="136" t="s">
        <v>1</v>
      </c>
      <c r="N131" s="137" t="s">
        <v>39</v>
      </c>
      <c r="O131" s="138">
        <v>2.3E-2</v>
      </c>
      <c r="P131" s="138">
        <f>O131*H131</f>
        <v>14.647320000000001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168</v>
      </c>
      <c r="AT131" s="140" t="s">
        <v>164</v>
      </c>
      <c r="AU131" s="140" t="s">
        <v>84</v>
      </c>
      <c r="AY131" s="16" t="s">
        <v>162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82</v>
      </c>
      <c r="BK131" s="141">
        <f>ROUND(I131*H131,2)</f>
        <v>0</v>
      </c>
      <c r="BL131" s="16" t="s">
        <v>168</v>
      </c>
      <c r="BM131" s="140" t="s">
        <v>815</v>
      </c>
    </row>
    <row r="132" spans="2:65" s="12" customFormat="1">
      <c r="B132" s="142"/>
      <c r="D132" s="143" t="s">
        <v>170</v>
      </c>
      <c r="E132" s="144" t="s">
        <v>1</v>
      </c>
      <c r="F132" s="145" t="s">
        <v>816</v>
      </c>
      <c r="H132" s="146">
        <v>636.84</v>
      </c>
      <c r="L132" s="142"/>
      <c r="M132" s="147"/>
      <c r="T132" s="148"/>
      <c r="AT132" s="144" t="s">
        <v>170</v>
      </c>
      <c r="AU132" s="144" t="s">
        <v>84</v>
      </c>
      <c r="AV132" s="12" t="s">
        <v>84</v>
      </c>
      <c r="AW132" s="12" t="s">
        <v>30</v>
      </c>
      <c r="AX132" s="12" t="s">
        <v>82</v>
      </c>
      <c r="AY132" s="144" t="s">
        <v>162</v>
      </c>
    </row>
    <row r="133" spans="2:65" s="1" customFormat="1" ht="24.15" customHeight="1">
      <c r="B133" s="128"/>
      <c r="C133" s="129" t="s">
        <v>84</v>
      </c>
      <c r="D133" s="129" t="s">
        <v>164</v>
      </c>
      <c r="E133" s="130" t="s">
        <v>817</v>
      </c>
      <c r="F133" s="131" t="s">
        <v>818</v>
      </c>
      <c r="G133" s="132" t="s">
        <v>247</v>
      </c>
      <c r="H133" s="133">
        <v>1207.5899999999999</v>
      </c>
      <c r="I133" s="134"/>
      <c r="J133" s="134">
        <f>ROUND(I133*H133,2)</f>
        <v>0</v>
      </c>
      <c r="K133" s="135"/>
      <c r="L133" s="28"/>
      <c r="M133" s="136" t="s">
        <v>1</v>
      </c>
      <c r="N133" s="137" t="s">
        <v>39</v>
      </c>
      <c r="O133" s="138">
        <v>0.13100000000000001</v>
      </c>
      <c r="P133" s="138">
        <f>O133*H133</f>
        <v>158.19429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168</v>
      </c>
      <c r="AT133" s="140" t="s">
        <v>164</v>
      </c>
      <c r="AU133" s="140" t="s">
        <v>84</v>
      </c>
      <c r="AY133" s="16" t="s">
        <v>162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82</v>
      </c>
      <c r="BK133" s="141">
        <f>ROUND(I133*H133,2)</f>
        <v>0</v>
      </c>
      <c r="BL133" s="16" t="s">
        <v>168</v>
      </c>
      <c r="BM133" s="140" t="s">
        <v>819</v>
      </c>
    </row>
    <row r="134" spans="2:65" s="12" customFormat="1">
      <c r="B134" s="142"/>
      <c r="D134" s="143" t="s">
        <v>170</v>
      </c>
      <c r="E134" s="144" t="s">
        <v>1</v>
      </c>
      <c r="F134" s="145" t="s">
        <v>820</v>
      </c>
      <c r="H134" s="146">
        <v>1207.5899999999999</v>
      </c>
      <c r="L134" s="142"/>
      <c r="M134" s="147"/>
      <c r="T134" s="148"/>
      <c r="AT134" s="144" t="s">
        <v>170</v>
      </c>
      <c r="AU134" s="144" t="s">
        <v>84</v>
      </c>
      <c r="AV134" s="12" t="s">
        <v>84</v>
      </c>
      <c r="AW134" s="12" t="s">
        <v>30</v>
      </c>
      <c r="AX134" s="12" t="s">
        <v>82</v>
      </c>
      <c r="AY134" s="144" t="s">
        <v>162</v>
      </c>
    </row>
    <row r="135" spans="2:65" s="1" customFormat="1" ht="44.25" customHeight="1">
      <c r="B135" s="128"/>
      <c r="C135" s="129" t="s">
        <v>175</v>
      </c>
      <c r="D135" s="129" t="s">
        <v>164</v>
      </c>
      <c r="E135" s="130" t="s">
        <v>821</v>
      </c>
      <c r="F135" s="131" t="s">
        <v>822</v>
      </c>
      <c r="G135" s="132" t="s">
        <v>167</v>
      </c>
      <c r="H135" s="133">
        <v>1354.84</v>
      </c>
      <c r="I135" s="134"/>
      <c r="J135" s="134">
        <f>ROUND(I135*H135,2)</f>
        <v>0</v>
      </c>
      <c r="K135" s="135"/>
      <c r="L135" s="28"/>
      <c r="M135" s="136" t="s">
        <v>1</v>
      </c>
      <c r="N135" s="137" t="s">
        <v>39</v>
      </c>
      <c r="O135" s="138">
        <v>4.0000000000000001E-3</v>
      </c>
      <c r="P135" s="138">
        <f>O135*H135</f>
        <v>5.4193600000000002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168</v>
      </c>
      <c r="AT135" s="140" t="s">
        <v>164</v>
      </c>
      <c r="AU135" s="140" t="s">
        <v>84</v>
      </c>
      <c r="AY135" s="16" t="s">
        <v>162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82</v>
      </c>
      <c r="BK135" s="141">
        <f>ROUND(I135*H135,2)</f>
        <v>0</v>
      </c>
      <c r="BL135" s="16" t="s">
        <v>168</v>
      </c>
      <c r="BM135" s="140" t="s">
        <v>823</v>
      </c>
    </row>
    <row r="136" spans="2:65" s="12" customFormat="1">
      <c r="B136" s="142"/>
      <c r="D136" s="143" t="s">
        <v>170</v>
      </c>
      <c r="E136" s="144" t="s">
        <v>1</v>
      </c>
      <c r="F136" s="145" t="s">
        <v>824</v>
      </c>
      <c r="H136" s="146">
        <v>1354.84</v>
      </c>
      <c r="L136" s="142"/>
      <c r="M136" s="147"/>
      <c r="T136" s="148"/>
      <c r="AT136" s="144" t="s">
        <v>170</v>
      </c>
      <c r="AU136" s="144" t="s">
        <v>84</v>
      </c>
      <c r="AV136" s="12" t="s">
        <v>84</v>
      </c>
      <c r="AW136" s="12" t="s">
        <v>30</v>
      </c>
      <c r="AX136" s="12" t="s">
        <v>82</v>
      </c>
      <c r="AY136" s="144" t="s">
        <v>162</v>
      </c>
    </row>
    <row r="137" spans="2:65" s="1" customFormat="1" ht="24.15" customHeight="1">
      <c r="B137" s="128"/>
      <c r="C137" s="129" t="s">
        <v>168</v>
      </c>
      <c r="D137" s="129" t="s">
        <v>164</v>
      </c>
      <c r="E137" s="130" t="s">
        <v>825</v>
      </c>
      <c r="F137" s="131" t="s">
        <v>826</v>
      </c>
      <c r="G137" s="132" t="s">
        <v>167</v>
      </c>
      <c r="H137" s="133">
        <v>718</v>
      </c>
      <c r="I137" s="134"/>
      <c r="J137" s="134">
        <f>ROUND(I137*H137,2)</f>
        <v>0</v>
      </c>
      <c r="K137" s="135"/>
      <c r="L137" s="28"/>
      <c r="M137" s="136" t="s">
        <v>1</v>
      </c>
      <c r="N137" s="137" t="s">
        <v>39</v>
      </c>
      <c r="O137" s="138">
        <v>4.4999999999999998E-2</v>
      </c>
      <c r="P137" s="138">
        <f>O137*H137</f>
        <v>32.31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168</v>
      </c>
      <c r="AT137" s="140" t="s">
        <v>164</v>
      </c>
      <c r="AU137" s="140" t="s">
        <v>84</v>
      </c>
      <c r="AY137" s="16" t="s">
        <v>162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82</v>
      </c>
      <c r="BK137" s="141">
        <f>ROUND(I137*H137,2)</f>
        <v>0</v>
      </c>
      <c r="BL137" s="16" t="s">
        <v>168</v>
      </c>
      <c r="BM137" s="140" t="s">
        <v>827</v>
      </c>
    </row>
    <row r="138" spans="2:65" s="12" customFormat="1">
      <c r="B138" s="142"/>
      <c r="D138" s="143" t="s">
        <v>170</v>
      </c>
      <c r="E138" s="144" t="s">
        <v>1</v>
      </c>
      <c r="F138" s="145" t="s">
        <v>828</v>
      </c>
      <c r="H138" s="146">
        <v>718</v>
      </c>
      <c r="L138" s="142"/>
      <c r="M138" s="147"/>
      <c r="T138" s="148"/>
      <c r="AT138" s="144" t="s">
        <v>170</v>
      </c>
      <c r="AU138" s="144" t="s">
        <v>84</v>
      </c>
      <c r="AV138" s="12" t="s">
        <v>84</v>
      </c>
      <c r="AW138" s="12" t="s">
        <v>30</v>
      </c>
      <c r="AX138" s="12" t="s">
        <v>82</v>
      </c>
      <c r="AY138" s="144" t="s">
        <v>162</v>
      </c>
    </row>
    <row r="139" spans="2:65" s="1" customFormat="1" ht="16.5" customHeight="1">
      <c r="B139" s="128"/>
      <c r="C139" s="164" t="s">
        <v>183</v>
      </c>
      <c r="D139" s="164" t="s">
        <v>436</v>
      </c>
      <c r="E139" s="165" t="s">
        <v>829</v>
      </c>
      <c r="F139" s="166" t="s">
        <v>830</v>
      </c>
      <c r="G139" s="167" t="s">
        <v>831</v>
      </c>
      <c r="H139" s="168">
        <v>21.54</v>
      </c>
      <c r="I139" s="169"/>
      <c r="J139" s="169">
        <f>ROUND(I139*H139,2)</f>
        <v>0</v>
      </c>
      <c r="K139" s="170"/>
      <c r="L139" s="171"/>
      <c r="M139" s="172" t="s">
        <v>1</v>
      </c>
      <c r="N139" s="173" t="s">
        <v>39</v>
      </c>
      <c r="O139" s="138">
        <v>0</v>
      </c>
      <c r="P139" s="138">
        <f>O139*H139</f>
        <v>0</v>
      </c>
      <c r="Q139" s="138">
        <v>1E-3</v>
      </c>
      <c r="R139" s="138">
        <f>Q139*H139</f>
        <v>2.154E-2</v>
      </c>
      <c r="S139" s="138">
        <v>0</v>
      </c>
      <c r="T139" s="139">
        <f>S139*H139</f>
        <v>0</v>
      </c>
      <c r="AR139" s="140" t="s">
        <v>195</v>
      </c>
      <c r="AT139" s="140" t="s">
        <v>436</v>
      </c>
      <c r="AU139" s="140" t="s">
        <v>84</v>
      </c>
      <c r="AY139" s="16" t="s">
        <v>162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6" t="s">
        <v>82</v>
      </c>
      <c r="BK139" s="141">
        <f>ROUND(I139*H139,2)</f>
        <v>0</v>
      </c>
      <c r="BL139" s="16" t="s">
        <v>168</v>
      </c>
      <c r="BM139" s="140" t="s">
        <v>832</v>
      </c>
    </row>
    <row r="140" spans="2:65" s="12" customFormat="1">
      <c r="B140" s="142"/>
      <c r="D140" s="143" t="s">
        <v>170</v>
      </c>
      <c r="E140" s="144" t="s">
        <v>1</v>
      </c>
      <c r="F140" s="145" t="s">
        <v>833</v>
      </c>
      <c r="H140" s="146">
        <v>21.54</v>
      </c>
      <c r="L140" s="142"/>
      <c r="M140" s="147"/>
      <c r="T140" s="148"/>
      <c r="AT140" s="144" t="s">
        <v>170</v>
      </c>
      <c r="AU140" s="144" t="s">
        <v>84</v>
      </c>
      <c r="AV140" s="12" t="s">
        <v>84</v>
      </c>
      <c r="AW140" s="12" t="s">
        <v>30</v>
      </c>
      <c r="AX140" s="12" t="s">
        <v>74</v>
      </c>
      <c r="AY140" s="144" t="s">
        <v>162</v>
      </c>
    </row>
    <row r="141" spans="2:65" s="14" customFormat="1">
      <c r="B141" s="154"/>
      <c r="D141" s="143" t="s">
        <v>170</v>
      </c>
      <c r="E141" s="155" t="s">
        <v>1</v>
      </c>
      <c r="F141" s="156" t="s">
        <v>252</v>
      </c>
      <c r="H141" s="157">
        <v>21.54</v>
      </c>
      <c r="L141" s="154"/>
      <c r="M141" s="158"/>
      <c r="T141" s="159"/>
      <c r="AT141" s="155" t="s">
        <v>170</v>
      </c>
      <c r="AU141" s="155" t="s">
        <v>84</v>
      </c>
      <c r="AV141" s="14" t="s">
        <v>168</v>
      </c>
      <c r="AW141" s="14" t="s">
        <v>30</v>
      </c>
      <c r="AX141" s="14" t="s">
        <v>82</v>
      </c>
      <c r="AY141" s="155" t="s">
        <v>162</v>
      </c>
    </row>
    <row r="142" spans="2:65" s="1" customFormat="1" ht="37.75" customHeight="1">
      <c r="B142" s="128"/>
      <c r="C142" s="129" t="s">
        <v>187</v>
      </c>
      <c r="D142" s="129" t="s">
        <v>164</v>
      </c>
      <c r="E142" s="130" t="s">
        <v>421</v>
      </c>
      <c r="F142" s="131" t="s">
        <v>422</v>
      </c>
      <c r="G142" s="132" t="s">
        <v>167</v>
      </c>
      <c r="H142" s="133">
        <v>1354.84</v>
      </c>
      <c r="I142" s="134"/>
      <c r="J142" s="134">
        <f>ROUND(I142*H142,2)</f>
        <v>0</v>
      </c>
      <c r="K142" s="135"/>
      <c r="L142" s="28"/>
      <c r="M142" s="136" t="s">
        <v>1</v>
      </c>
      <c r="N142" s="137" t="s">
        <v>39</v>
      </c>
      <c r="O142" s="138">
        <v>2.5000000000000001E-2</v>
      </c>
      <c r="P142" s="138">
        <f>O142*H142</f>
        <v>33.871000000000002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168</v>
      </c>
      <c r="AT142" s="140" t="s">
        <v>164</v>
      </c>
      <c r="AU142" s="140" t="s">
        <v>84</v>
      </c>
      <c r="AY142" s="16" t="s">
        <v>162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82</v>
      </c>
      <c r="BK142" s="141">
        <f>ROUND(I142*H142,2)</f>
        <v>0</v>
      </c>
      <c r="BL142" s="16" t="s">
        <v>168</v>
      </c>
      <c r="BM142" s="140" t="s">
        <v>834</v>
      </c>
    </row>
    <row r="143" spans="2:65" s="12" customFormat="1">
      <c r="B143" s="142"/>
      <c r="D143" s="143" t="s">
        <v>170</v>
      </c>
      <c r="E143" s="144" t="s">
        <v>1</v>
      </c>
      <c r="F143" s="145" t="s">
        <v>824</v>
      </c>
      <c r="H143" s="146">
        <v>1354.84</v>
      </c>
      <c r="L143" s="142"/>
      <c r="M143" s="147"/>
      <c r="T143" s="148"/>
      <c r="AT143" s="144" t="s">
        <v>170</v>
      </c>
      <c r="AU143" s="144" t="s">
        <v>84</v>
      </c>
      <c r="AV143" s="12" t="s">
        <v>84</v>
      </c>
      <c r="AW143" s="12" t="s">
        <v>30</v>
      </c>
      <c r="AX143" s="12" t="s">
        <v>82</v>
      </c>
      <c r="AY143" s="144" t="s">
        <v>162</v>
      </c>
    </row>
    <row r="144" spans="2:65" s="1" customFormat="1" ht="16.5" customHeight="1">
      <c r="B144" s="128"/>
      <c r="C144" s="129" t="s">
        <v>191</v>
      </c>
      <c r="D144" s="129" t="s">
        <v>164</v>
      </c>
      <c r="E144" s="130" t="s">
        <v>835</v>
      </c>
      <c r="F144" s="131" t="s">
        <v>836</v>
      </c>
      <c r="G144" s="132" t="s">
        <v>167</v>
      </c>
      <c r="H144" s="133">
        <v>2709.68</v>
      </c>
      <c r="I144" s="134"/>
      <c r="J144" s="134">
        <f>ROUND(I144*H144,2)</f>
        <v>0</v>
      </c>
      <c r="K144" s="135"/>
      <c r="L144" s="28"/>
      <c r="M144" s="136" t="s">
        <v>1</v>
      </c>
      <c r="N144" s="137" t="s">
        <v>39</v>
      </c>
      <c r="O144" s="138">
        <v>0.5</v>
      </c>
      <c r="P144" s="138">
        <f>O144*H144</f>
        <v>1354.84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168</v>
      </c>
      <c r="AT144" s="140" t="s">
        <v>164</v>
      </c>
      <c r="AU144" s="140" t="s">
        <v>84</v>
      </c>
      <c r="AY144" s="16" t="s">
        <v>162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82</v>
      </c>
      <c r="BK144" s="141">
        <f>ROUND(I144*H144,2)</f>
        <v>0</v>
      </c>
      <c r="BL144" s="16" t="s">
        <v>168</v>
      </c>
      <c r="BM144" s="140" t="s">
        <v>837</v>
      </c>
    </row>
    <row r="145" spans="2:65" s="12" customFormat="1">
      <c r="B145" s="142"/>
      <c r="D145" s="143" t="s">
        <v>170</v>
      </c>
      <c r="E145" s="144" t="s">
        <v>1</v>
      </c>
      <c r="F145" s="145" t="s">
        <v>838</v>
      </c>
      <c r="H145" s="146">
        <v>2709.68</v>
      </c>
      <c r="L145" s="142"/>
      <c r="M145" s="147"/>
      <c r="T145" s="148"/>
      <c r="AT145" s="144" t="s">
        <v>170</v>
      </c>
      <c r="AU145" s="144" t="s">
        <v>84</v>
      </c>
      <c r="AV145" s="12" t="s">
        <v>84</v>
      </c>
      <c r="AW145" s="12" t="s">
        <v>30</v>
      </c>
      <c r="AX145" s="12" t="s">
        <v>82</v>
      </c>
      <c r="AY145" s="144" t="s">
        <v>162</v>
      </c>
    </row>
    <row r="146" spans="2:65" s="1" customFormat="1" ht="16.5" customHeight="1">
      <c r="B146" s="128"/>
      <c r="C146" s="164" t="s">
        <v>195</v>
      </c>
      <c r="D146" s="164" t="s">
        <v>436</v>
      </c>
      <c r="E146" s="165" t="s">
        <v>839</v>
      </c>
      <c r="F146" s="166" t="s">
        <v>840</v>
      </c>
      <c r="G146" s="167" t="s">
        <v>167</v>
      </c>
      <c r="H146" s="168">
        <v>789.8</v>
      </c>
      <c r="I146" s="169"/>
      <c r="J146" s="169">
        <f>ROUND(I146*H146,2)</f>
        <v>0</v>
      </c>
      <c r="K146" s="170"/>
      <c r="L146" s="171"/>
      <c r="M146" s="172" t="s">
        <v>1</v>
      </c>
      <c r="N146" s="173" t="s">
        <v>39</v>
      </c>
      <c r="O146" s="138">
        <v>0</v>
      </c>
      <c r="P146" s="138">
        <f>O146*H146</f>
        <v>0</v>
      </c>
      <c r="Q146" s="138">
        <v>5.0000000000000001E-4</v>
      </c>
      <c r="R146" s="138">
        <f>Q146*H146</f>
        <v>0.39489999999999997</v>
      </c>
      <c r="S146" s="138">
        <v>0</v>
      </c>
      <c r="T146" s="139">
        <f>S146*H146</f>
        <v>0</v>
      </c>
      <c r="AR146" s="140" t="s">
        <v>195</v>
      </c>
      <c r="AT146" s="140" t="s">
        <v>436</v>
      </c>
      <c r="AU146" s="140" t="s">
        <v>84</v>
      </c>
      <c r="AY146" s="16" t="s">
        <v>162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82</v>
      </c>
      <c r="BK146" s="141">
        <f>ROUND(I146*H146,2)</f>
        <v>0</v>
      </c>
      <c r="BL146" s="16" t="s">
        <v>168</v>
      </c>
      <c r="BM146" s="140" t="s">
        <v>841</v>
      </c>
    </row>
    <row r="147" spans="2:65" s="12" customFormat="1">
      <c r="B147" s="142"/>
      <c r="D147" s="143" t="s">
        <v>170</v>
      </c>
      <c r="E147" s="144" t="s">
        <v>1</v>
      </c>
      <c r="F147" s="145" t="s">
        <v>828</v>
      </c>
      <c r="H147" s="146">
        <v>718</v>
      </c>
      <c r="L147" s="142"/>
      <c r="M147" s="147"/>
      <c r="T147" s="148"/>
      <c r="AT147" s="144" t="s">
        <v>170</v>
      </c>
      <c r="AU147" s="144" t="s">
        <v>84</v>
      </c>
      <c r="AV147" s="12" t="s">
        <v>84</v>
      </c>
      <c r="AW147" s="12" t="s">
        <v>30</v>
      </c>
      <c r="AX147" s="12" t="s">
        <v>82</v>
      </c>
      <c r="AY147" s="144" t="s">
        <v>162</v>
      </c>
    </row>
    <row r="148" spans="2:65" s="12" customFormat="1">
      <c r="B148" s="142"/>
      <c r="D148" s="143" t="s">
        <v>170</v>
      </c>
      <c r="F148" s="145" t="s">
        <v>842</v>
      </c>
      <c r="H148" s="146">
        <v>789.8</v>
      </c>
      <c r="L148" s="142"/>
      <c r="M148" s="147"/>
      <c r="T148" s="148"/>
      <c r="AT148" s="144" t="s">
        <v>170</v>
      </c>
      <c r="AU148" s="144" t="s">
        <v>84</v>
      </c>
      <c r="AV148" s="12" t="s">
        <v>84</v>
      </c>
      <c r="AW148" s="12" t="s">
        <v>3</v>
      </c>
      <c r="AX148" s="12" t="s">
        <v>82</v>
      </c>
      <c r="AY148" s="144" t="s">
        <v>162</v>
      </c>
    </row>
    <row r="149" spans="2:65" s="1" customFormat="1" ht="16.5" customHeight="1">
      <c r="B149" s="128"/>
      <c r="C149" s="164" t="s">
        <v>199</v>
      </c>
      <c r="D149" s="164" t="s">
        <v>436</v>
      </c>
      <c r="E149" s="165" t="s">
        <v>843</v>
      </c>
      <c r="F149" s="166" t="s">
        <v>844</v>
      </c>
      <c r="G149" s="167" t="s">
        <v>167</v>
      </c>
      <c r="H149" s="168">
        <v>700.524</v>
      </c>
      <c r="I149" s="169"/>
      <c r="J149" s="169">
        <f>ROUND(I149*H149,2)</f>
        <v>0</v>
      </c>
      <c r="K149" s="170"/>
      <c r="L149" s="171"/>
      <c r="M149" s="172" t="s">
        <v>1</v>
      </c>
      <c r="N149" s="173" t="s">
        <v>39</v>
      </c>
      <c r="O149" s="138">
        <v>0</v>
      </c>
      <c r="P149" s="138">
        <f>O149*H149</f>
        <v>0</v>
      </c>
      <c r="Q149" s="138">
        <v>4.0000000000000002E-4</v>
      </c>
      <c r="R149" s="138">
        <f>Q149*H149</f>
        <v>0.2802096</v>
      </c>
      <c r="S149" s="138">
        <v>0</v>
      </c>
      <c r="T149" s="139">
        <f>S149*H149</f>
        <v>0</v>
      </c>
      <c r="AR149" s="140" t="s">
        <v>195</v>
      </c>
      <c r="AT149" s="140" t="s">
        <v>436</v>
      </c>
      <c r="AU149" s="140" t="s">
        <v>84</v>
      </c>
      <c r="AY149" s="16" t="s">
        <v>162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82</v>
      </c>
      <c r="BK149" s="141">
        <f>ROUND(I149*H149,2)</f>
        <v>0</v>
      </c>
      <c r="BL149" s="16" t="s">
        <v>168</v>
      </c>
      <c r="BM149" s="140" t="s">
        <v>845</v>
      </c>
    </row>
    <row r="150" spans="2:65" s="12" customFormat="1">
      <c r="B150" s="142"/>
      <c r="D150" s="143" t="s">
        <v>170</v>
      </c>
      <c r="E150" s="144" t="s">
        <v>1</v>
      </c>
      <c r="F150" s="145" t="s">
        <v>846</v>
      </c>
      <c r="H150" s="146">
        <v>636.84</v>
      </c>
      <c r="L150" s="142"/>
      <c r="M150" s="147"/>
      <c r="T150" s="148"/>
      <c r="AT150" s="144" t="s">
        <v>170</v>
      </c>
      <c r="AU150" s="144" t="s">
        <v>84</v>
      </c>
      <c r="AV150" s="12" t="s">
        <v>84</v>
      </c>
      <c r="AW150" s="12" t="s">
        <v>30</v>
      </c>
      <c r="AX150" s="12" t="s">
        <v>82</v>
      </c>
      <c r="AY150" s="144" t="s">
        <v>162</v>
      </c>
    </row>
    <row r="151" spans="2:65" s="12" customFormat="1">
      <c r="B151" s="142"/>
      <c r="D151" s="143" t="s">
        <v>170</v>
      </c>
      <c r="F151" s="145" t="s">
        <v>847</v>
      </c>
      <c r="H151" s="146">
        <v>700.524</v>
      </c>
      <c r="L151" s="142"/>
      <c r="M151" s="147"/>
      <c r="T151" s="148"/>
      <c r="AT151" s="144" t="s">
        <v>170</v>
      </c>
      <c r="AU151" s="144" t="s">
        <v>84</v>
      </c>
      <c r="AV151" s="12" t="s">
        <v>84</v>
      </c>
      <c r="AW151" s="12" t="s">
        <v>3</v>
      </c>
      <c r="AX151" s="12" t="s">
        <v>82</v>
      </c>
      <c r="AY151" s="144" t="s">
        <v>162</v>
      </c>
    </row>
    <row r="152" spans="2:65" s="1" customFormat="1" ht="16.5" customHeight="1">
      <c r="B152" s="128"/>
      <c r="C152" s="164" t="s">
        <v>203</v>
      </c>
      <c r="D152" s="164" t="s">
        <v>436</v>
      </c>
      <c r="E152" s="165" t="s">
        <v>848</v>
      </c>
      <c r="F152" s="166" t="s">
        <v>849</v>
      </c>
      <c r="G152" s="167" t="s">
        <v>167</v>
      </c>
      <c r="H152" s="168">
        <v>1490.3240000000001</v>
      </c>
      <c r="I152" s="169"/>
      <c r="J152" s="169">
        <f>ROUND(I152*H152,2)</f>
        <v>0</v>
      </c>
      <c r="K152" s="170"/>
      <c r="L152" s="171"/>
      <c r="M152" s="172" t="s">
        <v>1</v>
      </c>
      <c r="N152" s="173" t="s">
        <v>39</v>
      </c>
      <c r="O152" s="138">
        <v>0</v>
      </c>
      <c r="P152" s="138">
        <f>O152*H152</f>
        <v>0</v>
      </c>
      <c r="Q152" s="138">
        <v>6.9999999999999999E-4</v>
      </c>
      <c r="R152" s="138">
        <f>Q152*H152</f>
        <v>1.0432268</v>
      </c>
      <c r="S152" s="138">
        <v>0</v>
      </c>
      <c r="T152" s="139">
        <f>S152*H152</f>
        <v>0</v>
      </c>
      <c r="AR152" s="140" t="s">
        <v>195</v>
      </c>
      <c r="AT152" s="140" t="s">
        <v>436</v>
      </c>
      <c r="AU152" s="140" t="s">
        <v>84</v>
      </c>
      <c r="AY152" s="16" t="s">
        <v>162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82</v>
      </c>
      <c r="BK152" s="141">
        <f>ROUND(I152*H152,2)</f>
        <v>0</v>
      </c>
      <c r="BL152" s="16" t="s">
        <v>168</v>
      </c>
      <c r="BM152" s="140" t="s">
        <v>850</v>
      </c>
    </row>
    <row r="153" spans="2:65" s="12" customFormat="1">
      <c r="B153" s="142"/>
      <c r="D153" s="143" t="s">
        <v>170</v>
      </c>
      <c r="E153" s="144" t="s">
        <v>1</v>
      </c>
      <c r="F153" s="145" t="s">
        <v>846</v>
      </c>
      <c r="H153" s="146">
        <v>636.84</v>
      </c>
      <c r="L153" s="142"/>
      <c r="M153" s="147"/>
      <c r="T153" s="148"/>
      <c r="AT153" s="144" t="s">
        <v>170</v>
      </c>
      <c r="AU153" s="144" t="s">
        <v>84</v>
      </c>
      <c r="AV153" s="12" t="s">
        <v>84</v>
      </c>
      <c r="AW153" s="12" t="s">
        <v>30</v>
      </c>
      <c r="AX153" s="12" t="s">
        <v>74</v>
      </c>
      <c r="AY153" s="144" t="s">
        <v>162</v>
      </c>
    </row>
    <row r="154" spans="2:65" s="12" customFormat="1">
      <c r="B154" s="142"/>
      <c r="D154" s="143" t="s">
        <v>170</v>
      </c>
      <c r="E154" s="144" t="s">
        <v>1</v>
      </c>
      <c r="F154" s="145" t="s">
        <v>828</v>
      </c>
      <c r="H154" s="146">
        <v>718</v>
      </c>
      <c r="L154" s="142"/>
      <c r="M154" s="147"/>
      <c r="T154" s="148"/>
      <c r="AT154" s="144" t="s">
        <v>170</v>
      </c>
      <c r="AU154" s="144" t="s">
        <v>84</v>
      </c>
      <c r="AV154" s="12" t="s">
        <v>84</v>
      </c>
      <c r="AW154" s="12" t="s">
        <v>30</v>
      </c>
      <c r="AX154" s="12" t="s">
        <v>74</v>
      </c>
      <c r="AY154" s="144" t="s">
        <v>162</v>
      </c>
    </row>
    <row r="155" spans="2:65" s="14" customFormat="1">
      <c r="B155" s="154"/>
      <c r="D155" s="143" t="s">
        <v>170</v>
      </c>
      <c r="E155" s="155" t="s">
        <v>1</v>
      </c>
      <c r="F155" s="156" t="s">
        <v>252</v>
      </c>
      <c r="H155" s="157">
        <v>1354.8400000000001</v>
      </c>
      <c r="L155" s="154"/>
      <c r="M155" s="158"/>
      <c r="T155" s="159"/>
      <c r="AT155" s="155" t="s">
        <v>170</v>
      </c>
      <c r="AU155" s="155" t="s">
        <v>84</v>
      </c>
      <c r="AV155" s="14" t="s">
        <v>168</v>
      </c>
      <c r="AW155" s="14" t="s">
        <v>30</v>
      </c>
      <c r="AX155" s="14" t="s">
        <v>82</v>
      </c>
      <c r="AY155" s="155" t="s">
        <v>162</v>
      </c>
    </row>
    <row r="156" spans="2:65" s="12" customFormat="1">
      <c r="B156" s="142"/>
      <c r="D156" s="143" t="s">
        <v>170</v>
      </c>
      <c r="F156" s="145" t="s">
        <v>851</v>
      </c>
      <c r="H156" s="146">
        <v>1490.3240000000001</v>
      </c>
      <c r="L156" s="142"/>
      <c r="M156" s="147"/>
      <c r="T156" s="148"/>
      <c r="AT156" s="144" t="s">
        <v>170</v>
      </c>
      <c r="AU156" s="144" t="s">
        <v>84</v>
      </c>
      <c r="AV156" s="12" t="s">
        <v>84</v>
      </c>
      <c r="AW156" s="12" t="s">
        <v>3</v>
      </c>
      <c r="AX156" s="12" t="s">
        <v>82</v>
      </c>
      <c r="AY156" s="144" t="s">
        <v>162</v>
      </c>
    </row>
    <row r="157" spans="2:65" s="1" customFormat="1" ht="16.5" customHeight="1">
      <c r="B157" s="128"/>
      <c r="C157" s="164" t="s">
        <v>207</v>
      </c>
      <c r="D157" s="164" t="s">
        <v>436</v>
      </c>
      <c r="E157" s="165" t="s">
        <v>852</v>
      </c>
      <c r="F157" s="166" t="s">
        <v>853</v>
      </c>
      <c r="G157" s="167" t="s">
        <v>178</v>
      </c>
      <c r="H157" s="168">
        <v>4470.9719999999998</v>
      </c>
      <c r="I157" s="169"/>
      <c r="J157" s="169">
        <f>ROUND(I157*H157,2)</f>
        <v>0</v>
      </c>
      <c r="K157" s="170"/>
      <c r="L157" s="171"/>
      <c r="M157" s="172" t="s">
        <v>1</v>
      </c>
      <c r="N157" s="173" t="s">
        <v>39</v>
      </c>
      <c r="O157" s="138">
        <v>0</v>
      </c>
      <c r="P157" s="138">
        <f>O157*H157</f>
        <v>0</v>
      </c>
      <c r="Q157" s="138">
        <v>3.0000000000000001E-5</v>
      </c>
      <c r="R157" s="138">
        <f>Q157*H157</f>
        <v>0.13412916</v>
      </c>
      <c r="S157" s="138">
        <v>0</v>
      </c>
      <c r="T157" s="139">
        <f>S157*H157</f>
        <v>0</v>
      </c>
      <c r="AR157" s="140" t="s">
        <v>195</v>
      </c>
      <c r="AT157" s="140" t="s">
        <v>436</v>
      </c>
      <c r="AU157" s="140" t="s">
        <v>84</v>
      </c>
      <c r="AY157" s="16" t="s">
        <v>162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82</v>
      </c>
      <c r="BK157" s="141">
        <f>ROUND(I157*H157,2)</f>
        <v>0</v>
      </c>
      <c r="BL157" s="16" t="s">
        <v>168</v>
      </c>
      <c r="BM157" s="140" t="s">
        <v>854</v>
      </c>
    </row>
    <row r="158" spans="2:65" s="12" customFormat="1">
      <c r="B158" s="142"/>
      <c r="D158" s="143" t="s">
        <v>170</v>
      </c>
      <c r="E158" s="144" t="s">
        <v>1</v>
      </c>
      <c r="F158" s="145" t="s">
        <v>855</v>
      </c>
      <c r="H158" s="146">
        <v>4064.52</v>
      </c>
      <c r="L158" s="142"/>
      <c r="M158" s="147"/>
      <c r="T158" s="148"/>
      <c r="AT158" s="144" t="s">
        <v>170</v>
      </c>
      <c r="AU158" s="144" t="s">
        <v>84</v>
      </c>
      <c r="AV158" s="12" t="s">
        <v>84</v>
      </c>
      <c r="AW158" s="12" t="s">
        <v>30</v>
      </c>
      <c r="AX158" s="12" t="s">
        <v>82</v>
      </c>
      <c r="AY158" s="144" t="s">
        <v>162</v>
      </c>
    </row>
    <row r="159" spans="2:65" s="12" customFormat="1">
      <c r="B159" s="142"/>
      <c r="D159" s="143" t="s">
        <v>170</v>
      </c>
      <c r="F159" s="145" t="s">
        <v>856</v>
      </c>
      <c r="H159" s="146">
        <v>4470.9719999999998</v>
      </c>
      <c r="L159" s="142"/>
      <c r="M159" s="147"/>
      <c r="T159" s="148"/>
      <c r="AT159" s="144" t="s">
        <v>170</v>
      </c>
      <c r="AU159" s="144" t="s">
        <v>84</v>
      </c>
      <c r="AV159" s="12" t="s">
        <v>84</v>
      </c>
      <c r="AW159" s="12" t="s">
        <v>3</v>
      </c>
      <c r="AX159" s="12" t="s">
        <v>82</v>
      </c>
      <c r="AY159" s="144" t="s">
        <v>162</v>
      </c>
    </row>
    <row r="160" spans="2:65" s="1" customFormat="1" ht="24.15" customHeight="1">
      <c r="B160" s="128"/>
      <c r="C160" s="129" t="s">
        <v>8</v>
      </c>
      <c r="D160" s="129" t="s">
        <v>164</v>
      </c>
      <c r="E160" s="130" t="s">
        <v>857</v>
      </c>
      <c r="F160" s="131" t="s">
        <v>858</v>
      </c>
      <c r="G160" s="132" t="s">
        <v>167</v>
      </c>
      <c r="H160" s="133">
        <v>1354.84</v>
      </c>
      <c r="I160" s="134"/>
      <c r="J160" s="134">
        <f>ROUND(I160*H160,2)</f>
        <v>0</v>
      </c>
      <c r="K160" s="135"/>
      <c r="L160" s="28"/>
      <c r="M160" s="136" t="s">
        <v>1</v>
      </c>
      <c r="N160" s="137" t="s">
        <v>39</v>
      </c>
      <c r="O160" s="138">
        <v>4.3999999999999997E-2</v>
      </c>
      <c r="P160" s="138">
        <f>O160*H160</f>
        <v>59.612959999999994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168</v>
      </c>
      <c r="AT160" s="140" t="s">
        <v>164</v>
      </c>
      <c r="AU160" s="140" t="s">
        <v>84</v>
      </c>
      <c r="AY160" s="16" t="s">
        <v>162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82</v>
      </c>
      <c r="BK160" s="141">
        <f>ROUND(I160*H160,2)</f>
        <v>0</v>
      </c>
      <c r="BL160" s="16" t="s">
        <v>168</v>
      </c>
      <c r="BM160" s="140" t="s">
        <v>859</v>
      </c>
    </row>
    <row r="161" spans="2:65" s="12" customFormat="1">
      <c r="B161" s="142"/>
      <c r="D161" s="143" t="s">
        <v>170</v>
      </c>
      <c r="E161" s="144" t="s">
        <v>1</v>
      </c>
      <c r="F161" s="145" t="s">
        <v>824</v>
      </c>
      <c r="H161" s="146">
        <v>1354.84</v>
      </c>
      <c r="L161" s="142"/>
      <c r="M161" s="147"/>
      <c r="T161" s="148"/>
      <c r="AT161" s="144" t="s">
        <v>170</v>
      </c>
      <c r="AU161" s="144" t="s">
        <v>84</v>
      </c>
      <c r="AV161" s="12" t="s">
        <v>84</v>
      </c>
      <c r="AW161" s="12" t="s">
        <v>30</v>
      </c>
      <c r="AX161" s="12" t="s">
        <v>82</v>
      </c>
      <c r="AY161" s="144" t="s">
        <v>162</v>
      </c>
    </row>
    <row r="162" spans="2:65" s="1" customFormat="1" ht="16.5" customHeight="1">
      <c r="B162" s="128"/>
      <c r="C162" s="164" t="s">
        <v>214</v>
      </c>
      <c r="D162" s="164" t="s">
        <v>436</v>
      </c>
      <c r="E162" s="165" t="s">
        <v>860</v>
      </c>
      <c r="F162" s="166" t="s">
        <v>861</v>
      </c>
      <c r="G162" s="167" t="s">
        <v>247</v>
      </c>
      <c r="H162" s="168">
        <v>71.129000000000005</v>
      </c>
      <c r="I162" s="169"/>
      <c r="J162" s="169">
        <f>ROUND(I162*H162,2)</f>
        <v>0</v>
      </c>
      <c r="K162" s="170"/>
      <c r="L162" s="171"/>
      <c r="M162" s="172" t="s">
        <v>1</v>
      </c>
      <c r="N162" s="173" t="s">
        <v>39</v>
      </c>
      <c r="O162" s="138">
        <v>0</v>
      </c>
      <c r="P162" s="138">
        <f>O162*H162</f>
        <v>0</v>
      </c>
      <c r="Q162" s="138">
        <v>0.21</v>
      </c>
      <c r="R162" s="138">
        <f>Q162*H162</f>
        <v>14.937090000000001</v>
      </c>
      <c r="S162" s="138">
        <v>0</v>
      </c>
      <c r="T162" s="139">
        <f>S162*H162</f>
        <v>0</v>
      </c>
      <c r="AR162" s="140" t="s">
        <v>195</v>
      </c>
      <c r="AT162" s="140" t="s">
        <v>436</v>
      </c>
      <c r="AU162" s="140" t="s">
        <v>84</v>
      </c>
      <c r="AY162" s="16" t="s">
        <v>162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82</v>
      </c>
      <c r="BK162" s="141">
        <f>ROUND(I162*H162,2)</f>
        <v>0</v>
      </c>
      <c r="BL162" s="16" t="s">
        <v>168</v>
      </c>
      <c r="BM162" s="140" t="s">
        <v>862</v>
      </c>
    </row>
    <row r="163" spans="2:65" s="12" customFormat="1">
      <c r="B163" s="142"/>
      <c r="D163" s="143" t="s">
        <v>170</v>
      </c>
      <c r="E163" s="144" t="s">
        <v>1</v>
      </c>
      <c r="F163" s="145" t="s">
        <v>863</v>
      </c>
      <c r="H163" s="146">
        <v>71.129000000000005</v>
      </c>
      <c r="L163" s="142"/>
      <c r="M163" s="147"/>
      <c r="T163" s="148"/>
      <c r="AT163" s="144" t="s">
        <v>170</v>
      </c>
      <c r="AU163" s="144" t="s">
        <v>84</v>
      </c>
      <c r="AV163" s="12" t="s">
        <v>84</v>
      </c>
      <c r="AW163" s="12" t="s">
        <v>30</v>
      </c>
      <c r="AX163" s="12" t="s">
        <v>82</v>
      </c>
      <c r="AY163" s="144" t="s">
        <v>162</v>
      </c>
    </row>
    <row r="164" spans="2:65" s="1" customFormat="1" ht="16.5" customHeight="1">
      <c r="B164" s="128"/>
      <c r="C164" s="164" t="s">
        <v>218</v>
      </c>
      <c r="D164" s="164" t="s">
        <v>436</v>
      </c>
      <c r="E164" s="165" t="s">
        <v>864</v>
      </c>
      <c r="F164" s="166" t="s">
        <v>865</v>
      </c>
      <c r="G164" s="167" t="s">
        <v>336</v>
      </c>
      <c r="H164" s="168">
        <v>487.74200000000002</v>
      </c>
      <c r="I164" s="169"/>
      <c r="J164" s="169">
        <f>ROUND(I164*H164,2)</f>
        <v>0</v>
      </c>
      <c r="K164" s="170"/>
      <c r="L164" s="171"/>
      <c r="M164" s="172" t="s">
        <v>1</v>
      </c>
      <c r="N164" s="173" t="s">
        <v>39</v>
      </c>
      <c r="O164" s="138">
        <v>0</v>
      </c>
      <c r="P164" s="138">
        <f>O164*H164</f>
        <v>0</v>
      </c>
      <c r="Q164" s="138">
        <v>1</v>
      </c>
      <c r="R164" s="138">
        <f>Q164*H164</f>
        <v>487.74200000000002</v>
      </c>
      <c r="S164" s="138">
        <v>0</v>
      </c>
      <c r="T164" s="139">
        <f>S164*H164</f>
        <v>0</v>
      </c>
      <c r="AR164" s="140" t="s">
        <v>195</v>
      </c>
      <c r="AT164" s="140" t="s">
        <v>436</v>
      </c>
      <c r="AU164" s="140" t="s">
        <v>84</v>
      </c>
      <c r="AY164" s="16" t="s">
        <v>162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6" t="s">
        <v>82</v>
      </c>
      <c r="BK164" s="141">
        <f>ROUND(I164*H164,2)</f>
        <v>0</v>
      </c>
      <c r="BL164" s="16" t="s">
        <v>168</v>
      </c>
      <c r="BM164" s="140" t="s">
        <v>866</v>
      </c>
    </row>
    <row r="165" spans="2:65" s="13" customFormat="1">
      <c r="B165" s="149"/>
      <c r="D165" s="143" t="s">
        <v>170</v>
      </c>
      <c r="E165" s="150" t="s">
        <v>1</v>
      </c>
      <c r="F165" s="151" t="s">
        <v>867</v>
      </c>
      <c r="H165" s="150" t="s">
        <v>1</v>
      </c>
      <c r="L165" s="149"/>
      <c r="M165" s="152"/>
      <c r="T165" s="153"/>
      <c r="AT165" s="150" t="s">
        <v>170</v>
      </c>
      <c r="AU165" s="150" t="s">
        <v>84</v>
      </c>
      <c r="AV165" s="13" t="s">
        <v>82</v>
      </c>
      <c r="AW165" s="13" t="s">
        <v>30</v>
      </c>
      <c r="AX165" s="13" t="s">
        <v>74</v>
      </c>
      <c r="AY165" s="150" t="s">
        <v>162</v>
      </c>
    </row>
    <row r="166" spans="2:65" s="13" customFormat="1">
      <c r="B166" s="149"/>
      <c r="D166" s="143" t="s">
        <v>170</v>
      </c>
      <c r="E166" s="150" t="s">
        <v>1</v>
      </c>
      <c r="F166" s="151" t="s">
        <v>868</v>
      </c>
      <c r="H166" s="150" t="s">
        <v>1</v>
      </c>
      <c r="L166" s="149"/>
      <c r="M166" s="152"/>
      <c r="T166" s="153"/>
      <c r="AT166" s="150" t="s">
        <v>170</v>
      </c>
      <c r="AU166" s="150" t="s">
        <v>84</v>
      </c>
      <c r="AV166" s="13" t="s">
        <v>82</v>
      </c>
      <c r="AW166" s="13" t="s">
        <v>30</v>
      </c>
      <c r="AX166" s="13" t="s">
        <v>74</v>
      </c>
      <c r="AY166" s="150" t="s">
        <v>162</v>
      </c>
    </row>
    <row r="167" spans="2:65" s="12" customFormat="1">
      <c r="B167" s="142"/>
      <c r="D167" s="143" t="s">
        <v>170</v>
      </c>
      <c r="E167" s="144" t="s">
        <v>1</v>
      </c>
      <c r="F167" s="145" t="s">
        <v>869</v>
      </c>
      <c r="H167" s="146">
        <v>487.74200000000002</v>
      </c>
      <c r="L167" s="142"/>
      <c r="M167" s="147"/>
      <c r="T167" s="148"/>
      <c r="AT167" s="144" t="s">
        <v>170</v>
      </c>
      <c r="AU167" s="144" t="s">
        <v>84</v>
      </c>
      <c r="AV167" s="12" t="s">
        <v>84</v>
      </c>
      <c r="AW167" s="12" t="s">
        <v>30</v>
      </c>
      <c r="AX167" s="12" t="s">
        <v>74</v>
      </c>
      <c r="AY167" s="144" t="s">
        <v>162</v>
      </c>
    </row>
    <row r="168" spans="2:65" s="14" customFormat="1">
      <c r="B168" s="154"/>
      <c r="D168" s="143" t="s">
        <v>170</v>
      </c>
      <c r="E168" s="155" t="s">
        <v>1</v>
      </c>
      <c r="F168" s="156" t="s">
        <v>252</v>
      </c>
      <c r="H168" s="157">
        <v>487.74200000000002</v>
      </c>
      <c r="L168" s="154"/>
      <c r="M168" s="158"/>
      <c r="T168" s="159"/>
      <c r="AT168" s="155" t="s">
        <v>170</v>
      </c>
      <c r="AU168" s="155" t="s">
        <v>84</v>
      </c>
      <c r="AV168" s="14" t="s">
        <v>168</v>
      </c>
      <c r="AW168" s="14" t="s">
        <v>30</v>
      </c>
      <c r="AX168" s="14" t="s">
        <v>82</v>
      </c>
      <c r="AY168" s="155" t="s">
        <v>162</v>
      </c>
    </row>
    <row r="169" spans="2:65" s="1" customFormat="1" ht="16.5" customHeight="1">
      <c r="B169" s="128"/>
      <c r="C169" s="129" t="s">
        <v>223</v>
      </c>
      <c r="D169" s="129" t="s">
        <v>164</v>
      </c>
      <c r="E169" s="130" t="s">
        <v>870</v>
      </c>
      <c r="F169" s="131" t="s">
        <v>871</v>
      </c>
      <c r="G169" s="132" t="s">
        <v>167</v>
      </c>
      <c r="H169" s="133">
        <v>636.84</v>
      </c>
      <c r="I169" s="134"/>
      <c r="J169" s="134">
        <f>ROUND(I169*H169,2)</f>
        <v>0</v>
      </c>
      <c r="K169" s="135"/>
      <c r="L169" s="28"/>
      <c r="M169" s="136" t="s">
        <v>1</v>
      </c>
      <c r="N169" s="137" t="s">
        <v>39</v>
      </c>
      <c r="O169" s="138">
        <v>1.2E-2</v>
      </c>
      <c r="P169" s="138">
        <f>O169*H169</f>
        <v>7.6420800000000009</v>
      </c>
      <c r="Q169" s="138">
        <v>1.2700000000000001E-3</v>
      </c>
      <c r="R169" s="138">
        <f>Q169*H169</f>
        <v>0.80878680000000014</v>
      </c>
      <c r="S169" s="138">
        <v>0</v>
      </c>
      <c r="T169" s="139">
        <f>S169*H169</f>
        <v>0</v>
      </c>
      <c r="AR169" s="140" t="s">
        <v>168</v>
      </c>
      <c r="AT169" s="140" t="s">
        <v>164</v>
      </c>
      <c r="AU169" s="140" t="s">
        <v>84</v>
      </c>
      <c r="AY169" s="16" t="s">
        <v>162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82</v>
      </c>
      <c r="BK169" s="141">
        <f>ROUND(I169*H169,2)</f>
        <v>0</v>
      </c>
      <c r="BL169" s="16" t="s">
        <v>168</v>
      </c>
      <c r="BM169" s="140" t="s">
        <v>872</v>
      </c>
    </row>
    <row r="170" spans="2:65" s="12" customFormat="1">
      <c r="B170" s="142"/>
      <c r="D170" s="143" t="s">
        <v>170</v>
      </c>
      <c r="E170" s="144" t="s">
        <v>1</v>
      </c>
      <c r="F170" s="145" t="s">
        <v>846</v>
      </c>
      <c r="H170" s="146">
        <v>636.84</v>
      </c>
      <c r="L170" s="142"/>
      <c r="M170" s="147"/>
      <c r="T170" s="148"/>
      <c r="AT170" s="144" t="s">
        <v>170</v>
      </c>
      <c r="AU170" s="144" t="s">
        <v>84</v>
      </c>
      <c r="AV170" s="12" t="s">
        <v>84</v>
      </c>
      <c r="AW170" s="12" t="s">
        <v>30</v>
      </c>
      <c r="AX170" s="12" t="s">
        <v>82</v>
      </c>
      <c r="AY170" s="144" t="s">
        <v>162</v>
      </c>
    </row>
    <row r="171" spans="2:65" s="1" customFormat="1" ht="16.5" customHeight="1">
      <c r="B171" s="128"/>
      <c r="C171" s="164" t="s">
        <v>228</v>
      </c>
      <c r="D171" s="164" t="s">
        <v>436</v>
      </c>
      <c r="E171" s="165" t="s">
        <v>873</v>
      </c>
      <c r="F171" s="166" t="s">
        <v>874</v>
      </c>
      <c r="G171" s="167" t="s">
        <v>831</v>
      </c>
      <c r="H171" s="168">
        <v>15.920999999999999</v>
      </c>
      <c r="I171" s="169"/>
      <c r="J171" s="169">
        <f>ROUND(I171*H171,2)</f>
        <v>0</v>
      </c>
      <c r="K171" s="170"/>
      <c r="L171" s="171"/>
      <c r="M171" s="172" t="s">
        <v>1</v>
      </c>
      <c r="N171" s="173" t="s">
        <v>39</v>
      </c>
      <c r="O171" s="138">
        <v>0</v>
      </c>
      <c r="P171" s="138">
        <f>O171*H171</f>
        <v>0</v>
      </c>
      <c r="Q171" s="138">
        <v>1E-3</v>
      </c>
      <c r="R171" s="138">
        <f>Q171*H171</f>
        <v>1.5921000000000001E-2</v>
      </c>
      <c r="S171" s="138">
        <v>0</v>
      </c>
      <c r="T171" s="139">
        <f>S171*H171</f>
        <v>0</v>
      </c>
      <c r="AR171" s="140" t="s">
        <v>195</v>
      </c>
      <c r="AT171" s="140" t="s">
        <v>436</v>
      </c>
      <c r="AU171" s="140" t="s">
        <v>84</v>
      </c>
      <c r="AY171" s="16" t="s">
        <v>162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82</v>
      </c>
      <c r="BK171" s="141">
        <f>ROUND(I171*H171,2)</f>
        <v>0</v>
      </c>
      <c r="BL171" s="16" t="s">
        <v>168</v>
      </c>
      <c r="BM171" s="140" t="s">
        <v>875</v>
      </c>
    </row>
    <row r="172" spans="2:65" s="12" customFormat="1">
      <c r="B172" s="142"/>
      <c r="D172" s="143" t="s">
        <v>170</v>
      </c>
      <c r="F172" s="145" t="s">
        <v>876</v>
      </c>
      <c r="H172" s="146">
        <v>15.920999999999999</v>
      </c>
      <c r="L172" s="142"/>
      <c r="M172" s="147"/>
      <c r="T172" s="148"/>
      <c r="AT172" s="144" t="s">
        <v>170</v>
      </c>
      <c r="AU172" s="144" t="s">
        <v>84</v>
      </c>
      <c r="AV172" s="12" t="s">
        <v>84</v>
      </c>
      <c r="AW172" s="12" t="s">
        <v>3</v>
      </c>
      <c r="AX172" s="12" t="s">
        <v>82</v>
      </c>
      <c r="AY172" s="144" t="s">
        <v>162</v>
      </c>
    </row>
    <row r="173" spans="2:65" s="1" customFormat="1" ht="37.75" customHeight="1">
      <c r="B173" s="128"/>
      <c r="C173" s="129" t="s">
        <v>233</v>
      </c>
      <c r="D173" s="129" t="s">
        <v>164</v>
      </c>
      <c r="E173" s="130" t="s">
        <v>877</v>
      </c>
      <c r="F173" s="131" t="s">
        <v>878</v>
      </c>
      <c r="G173" s="132" t="s">
        <v>167</v>
      </c>
      <c r="H173" s="133">
        <v>1354.84</v>
      </c>
      <c r="I173" s="134"/>
      <c r="J173" s="134">
        <f>ROUND(I173*H173,2)</f>
        <v>0</v>
      </c>
      <c r="K173" s="135"/>
      <c r="L173" s="28"/>
      <c r="M173" s="136" t="s">
        <v>1</v>
      </c>
      <c r="N173" s="137" t="s">
        <v>39</v>
      </c>
      <c r="O173" s="138">
        <v>4.0000000000000001E-3</v>
      </c>
      <c r="P173" s="138">
        <f>O173*H173</f>
        <v>5.4193600000000002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168</v>
      </c>
      <c r="AT173" s="140" t="s">
        <v>164</v>
      </c>
      <c r="AU173" s="140" t="s">
        <v>84</v>
      </c>
      <c r="AY173" s="16" t="s">
        <v>162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82</v>
      </c>
      <c r="BK173" s="141">
        <f>ROUND(I173*H173,2)</f>
        <v>0</v>
      </c>
      <c r="BL173" s="16" t="s">
        <v>168</v>
      </c>
      <c r="BM173" s="140" t="s">
        <v>879</v>
      </c>
    </row>
    <row r="174" spans="2:65" s="12" customFormat="1">
      <c r="B174" s="142"/>
      <c r="D174" s="143" t="s">
        <v>170</v>
      </c>
      <c r="E174" s="144" t="s">
        <v>1</v>
      </c>
      <c r="F174" s="145" t="s">
        <v>880</v>
      </c>
      <c r="H174" s="146">
        <v>1354.84</v>
      </c>
      <c r="L174" s="142"/>
      <c r="M174" s="147"/>
      <c r="T174" s="148"/>
      <c r="AT174" s="144" t="s">
        <v>170</v>
      </c>
      <c r="AU174" s="144" t="s">
        <v>84</v>
      </c>
      <c r="AV174" s="12" t="s">
        <v>84</v>
      </c>
      <c r="AW174" s="12" t="s">
        <v>30</v>
      </c>
      <c r="AX174" s="12" t="s">
        <v>82</v>
      </c>
      <c r="AY174" s="144" t="s">
        <v>162</v>
      </c>
    </row>
    <row r="175" spans="2:65" s="1" customFormat="1" ht="24.15" customHeight="1">
      <c r="B175" s="128"/>
      <c r="C175" s="129" t="s">
        <v>239</v>
      </c>
      <c r="D175" s="129" t="s">
        <v>164</v>
      </c>
      <c r="E175" s="130" t="s">
        <v>881</v>
      </c>
      <c r="F175" s="131" t="s">
        <v>882</v>
      </c>
      <c r="G175" s="132" t="s">
        <v>336</v>
      </c>
      <c r="H175" s="133">
        <v>3.4000000000000002E-2</v>
      </c>
      <c r="I175" s="134"/>
      <c r="J175" s="134">
        <f>ROUND(I175*H175,2)</f>
        <v>0</v>
      </c>
      <c r="K175" s="135"/>
      <c r="L175" s="28"/>
      <c r="M175" s="136" t="s">
        <v>1</v>
      </c>
      <c r="N175" s="137" t="s">
        <v>39</v>
      </c>
      <c r="O175" s="138">
        <v>21.428999999999998</v>
      </c>
      <c r="P175" s="138">
        <f>O175*H175</f>
        <v>0.72858599999999996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168</v>
      </c>
      <c r="AT175" s="140" t="s">
        <v>164</v>
      </c>
      <c r="AU175" s="140" t="s">
        <v>84</v>
      </c>
      <c r="AY175" s="16" t="s">
        <v>162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82</v>
      </c>
      <c r="BK175" s="141">
        <f>ROUND(I175*H175,2)</f>
        <v>0</v>
      </c>
      <c r="BL175" s="16" t="s">
        <v>168</v>
      </c>
      <c r="BM175" s="140" t="s">
        <v>883</v>
      </c>
    </row>
    <row r="176" spans="2:65" s="12" customFormat="1">
      <c r="B176" s="142"/>
      <c r="D176" s="143" t="s">
        <v>170</v>
      </c>
      <c r="E176" s="144" t="s">
        <v>1</v>
      </c>
      <c r="F176" s="145" t="s">
        <v>884</v>
      </c>
      <c r="H176" s="146">
        <v>3.4000000000000002E-2</v>
      </c>
      <c r="L176" s="142"/>
      <c r="M176" s="147"/>
      <c r="T176" s="148"/>
      <c r="AT176" s="144" t="s">
        <v>170</v>
      </c>
      <c r="AU176" s="144" t="s">
        <v>84</v>
      </c>
      <c r="AV176" s="12" t="s">
        <v>84</v>
      </c>
      <c r="AW176" s="12" t="s">
        <v>30</v>
      </c>
      <c r="AX176" s="12" t="s">
        <v>82</v>
      </c>
      <c r="AY176" s="144" t="s">
        <v>162</v>
      </c>
    </row>
    <row r="177" spans="2:65" s="1" customFormat="1" ht="16.5" customHeight="1">
      <c r="B177" s="128"/>
      <c r="C177" s="164" t="s">
        <v>244</v>
      </c>
      <c r="D177" s="164" t="s">
        <v>436</v>
      </c>
      <c r="E177" s="165" t="s">
        <v>885</v>
      </c>
      <c r="F177" s="166" t="s">
        <v>886</v>
      </c>
      <c r="G177" s="167" t="s">
        <v>831</v>
      </c>
      <c r="H177" s="168">
        <v>34</v>
      </c>
      <c r="I177" s="169"/>
      <c r="J177" s="169">
        <f>ROUND(I177*H177,2)</f>
        <v>0</v>
      </c>
      <c r="K177" s="170"/>
      <c r="L177" s="171"/>
      <c r="M177" s="172" t="s">
        <v>1</v>
      </c>
      <c r="N177" s="173" t="s">
        <v>39</v>
      </c>
      <c r="O177" s="138">
        <v>0</v>
      </c>
      <c r="P177" s="138">
        <f>O177*H177</f>
        <v>0</v>
      </c>
      <c r="Q177" s="138">
        <v>1E-3</v>
      </c>
      <c r="R177" s="138">
        <f>Q177*H177</f>
        <v>3.4000000000000002E-2</v>
      </c>
      <c r="S177" s="138">
        <v>0</v>
      </c>
      <c r="T177" s="139">
        <f>S177*H177</f>
        <v>0</v>
      </c>
      <c r="AR177" s="140" t="s">
        <v>195</v>
      </c>
      <c r="AT177" s="140" t="s">
        <v>436</v>
      </c>
      <c r="AU177" s="140" t="s">
        <v>84</v>
      </c>
      <c r="AY177" s="16" t="s">
        <v>162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82</v>
      </c>
      <c r="BK177" s="141">
        <f>ROUND(I177*H177,2)</f>
        <v>0</v>
      </c>
      <c r="BL177" s="16" t="s">
        <v>168</v>
      </c>
      <c r="BM177" s="140" t="s">
        <v>887</v>
      </c>
    </row>
    <row r="178" spans="2:65" s="12" customFormat="1">
      <c r="B178" s="142"/>
      <c r="D178" s="143" t="s">
        <v>170</v>
      </c>
      <c r="F178" s="145" t="s">
        <v>888</v>
      </c>
      <c r="H178" s="146">
        <v>34</v>
      </c>
      <c r="L178" s="142"/>
      <c r="M178" s="147"/>
      <c r="T178" s="148"/>
      <c r="AT178" s="144" t="s">
        <v>170</v>
      </c>
      <c r="AU178" s="144" t="s">
        <v>84</v>
      </c>
      <c r="AV178" s="12" t="s">
        <v>84</v>
      </c>
      <c r="AW178" s="12" t="s">
        <v>3</v>
      </c>
      <c r="AX178" s="12" t="s">
        <v>82</v>
      </c>
      <c r="AY178" s="144" t="s">
        <v>162</v>
      </c>
    </row>
    <row r="179" spans="2:65" s="1" customFormat="1" ht="16.5" customHeight="1">
      <c r="B179" s="128"/>
      <c r="C179" s="129" t="s">
        <v>253</v>
      </c>
      <c r="D179" s="129" t="s">
        <v>164</v>
      </c>
      <c r="E179" s="130" t="s">
        <v>889</v>
      </c>
      <c r="F179" s="131" t="s">
        <v>890</v>
      </c>
      <c r="G179" s="132" t="s">
        <v>247</v>
      </c>
      <c r="H179" s="133">
        <v>2.71</v>
      </c>
      <c r="I179" s="134"/>
      <c r="J179" s="134">
        <f>ROUND(I179*H179,2)</f>
        <v>0</v>
      </c>
      <c r="K179" s="135"/>
      <c r="L179" s="28"/>
      <c r="M179" s="136" t="s">
        <v>1</v>
      </c>
      <c r="N179" s="137" t="s">
        <v>39</v>
      </c>
      <c r="O179" s="138">
        <v>0.26100000000000001</v>
      </c>
      <c r="P179" s="138">
        <f>O179*H179</f>
        <v>0.70730999999999999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168</v>
      </c>
      <c r="AT179" s="140" t="s">
        <v>164</v>
      </c>
      <c r="AU179" s="140" t="s">
        <v>84</v>
      </c>
      <c r="AY179" s="16" t="s">
        <v>162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82</v>
      </c>
      <c r="BK179" s="141">
        <f>ROUND(I179*H179,2)</f>
        <v>0</v>
      </c>
      <c r="BL179" s="16" t="s">
        <v>168</v>
      </c>
      <c r="BM179" s="140" t="s">
        <v>891</v>
      </c>
    </row>
    <row r="180" spans="2:65" s="12" customFormat="1">
      <c r="B180" s="142"/>
      <c r="D180" s="143" t="s">
        <v>170</v>
      </c>
      <c r="E180" s="144" t="s">
        <v>1</v>
      </c>
      <c r="F180" s="145" t="s">
        <v>892</v>
      </c>
      <c r="H180" s="146">
        <v>2.71</v>
      </c>
      <c r="L180" s="142"/>
      <c r="M180" s="147"/>
      <c r="T180" s="148"/>
      <c r="AT180" s="144" t="s">
        <v>170</v>
      </c>
      <c r="AU180" s="144" t="s">
        <v>84</v>
      </c>
      <c r="AV180" s="12" t="s">
        <v>84</v>
      </c>
      <c r="AW180" s="12" t="s">
        <v>30</v>
      </c>
      <c r="AX180" s="12" t="s">
        <v>82</v>
      </c>
      <c r="AY180" s="144" t="s">
        <v>162</v>
      </c>
    </row>
    <row r="181" spans="2:65" s="1" customFormat="1" ht="21.75" customHeight="1">
      <c r="B181" s="128"/>
      <c r="C181" s="129" t="s">
        <v>7</v>
      </c>
      <c r="D181" s="129" t="s">
        <v>164</v>
      </c>
      <c r="E181" s="130" t="s">
        <v>893</v>
      </c>
      <c r="F181" s="131" t="s">
        <v>894</v>
      </c>
      <c r="G181" s="132" t="s">
        <v>247</v>
      </c>
      <c r="H181" s="133">
        <v>2.71</v>
      </c>
      <c r="I181" s="134"/>
      <c r="J181" s="134">
        <f>ROUND(I181*H181,2)</f>
        <v>0</v>
      </c>
      <c r="K181" s="135"/>
      <c r="L181" s="28"/>
      <c r="M181" s="136" t="s">
        <v>1</v>
      </c>
      <c r="N181" s="137" t="s">
        <v>39</v>
      </c>
      <c r="O181" s="138">
        <v>0.45200000000000001</v>
      </c>
      <c r="P181" s="138">
        <f>O181*H181</f>
        <v>1.22492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168</v>
      </c>
      <c r="AT181" s="140" t="s">
        <v>164</v>
      </c>
      <c r="AU181" s="140" t="s">
        <v>84</v>
      </c>
      <c r="AY181" s="16" t="s">
        <v>162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82</v>
      </c>
      <c r="BK181" s="141">
        <f>ROUND(I181*H181,2)</f>
        <v>0</v>
      </c>
      <c r="BL181" s="16" t="s">
        <v>168</v>
      </c>
      <c r="BM181" s="140" t="s">
        <v>895</v>
      </c>
    </row>
    <row r="182" spans="2:65" s="12" customFormat="1">
      <c r="B182" s="142"/>
      <c r="D182" s="143" t="s">
        <v>170</v>
      </c>
      <c r="E182" s="144" t="s">
        <v>1</v>
      </c>
      <c r="F182" s="145" t="s">
        <v>892</v>
      </c>
      <c r="H182" s="146">
        <v>2.71</v>
      </c>
      <c r="L182" s="142"/>
      <c r="M182" s="147"/>
      <c r="T182" s="148"/>
      <c r="AT182" s="144" t="s">
        <v>170</v>
      </c>
      <c r="AU182" s="144" t="s">
        <v>84</v>
      </c>
      <c r="AV182" s="12" t="s">
        <v>84</v>
      </c>
      <c r="AW182" s="12" t="s">
        <v>30</v>
      </c>
      <c r="AX182" s="12" t="s">
        <v>74</v>
      </c>
      <c r="AY182" s="144" t="s">
        <v>162</v>
      </c>
    </row>
    <row r="183" spans="2:65" s="14" customFormat="1">
      <c r="B183" s="154"/>
      <c r="D183" s="143" t="s">
        <v>170</v>
      </c>
      <c r="E183" s="155" t="s">
        <v>1</v>
      </c>
      <c r="F183" s="156" t="s">
        <v>252</v>
      </c>
      <c r="H183" s="157">
        <v>2.71</v>
      </c>
      <c r="L183" s="154"/>
      <c r="M183" s="158"/>
      <c r="T183" s="159"/>
      <c r="AT183" s="155" t="s">
        <v>170</v>
      </c>
      <c r="AU183" s="155" t="s">
        <v>84</v>
      </c>
      <c r="AV183" s="14" t="s">
        <v>168</v>
      </c>
      <c r="AW183" s="14" t="s">
        <v>30</v>
      </c>
      <c r="AX183" s="14" t="s">
        <v>82</v>
      </c>
      <c r="AY183" s="155" t="s">
        <v>162</v>
      </c>
    </row>
    <row r="184" spans="2:65" s="11" customFormat="1" ht="22.75" customHeight="1">
      <c r="B184" s="117"/>
      <c r="D184" s="118" t="s">
        <v>73</v>
      </c>
      <c r="E184" s="126" t="s">
        <v>168</v>
      </c>
      <c r="F184" s="126" t="s">
        <v>896</v>
      </c>
      <c r="J184" s="127">
        <f>BK184</f>
        <v>0</v>
      </c>
      <c r="L184" s="117"/>
      <c r="M184" s="121"/>
      <c r="P184" s="122">
        <f>SUM(P185:P189)</f>
        <v>5.88</v>
      </c>
      <c r="R184" s="122">
        <f>SUM(R185:R189)</f>
        <v>2.0323449999999998</v>
      </c>
      <c r="T184" s="123">
        <f>SUM(T185:T189)</f>
        <v>0</v>
      </c>
      <c r="AR184" s="118" t="s">
        <v>82</v>
      </c>
      <c r="AT184" s="124" t="s">
        <v>73</v>
      </c>
      <c r="AU184" s="124" t="s">
        <v>82</v>
      </c>
      <c r="AY184" s="118" t="s">
        <v>162</v>
      </c>
      <c r="BK184" s="125">
        <f>SUM(BK185:BK189)</f>
        <v>0</v>
      </c>
    </row>
    <row r="185" spans="2:65" s="1" customFormat="1" ht="24.15" customHeight="1">
      <c r="B185" s="128"/>
      <c r="C185" s="129" t="s">
        <v>266</v>
      </c>
      <c r="D185" s="129" t="s">
        <v>164</v>
      </c>
      <c r="E185" s="130" t="s">
        <v>897</v>
      </c>
      <c r="F185" s="131" t="s">
        <v>898</v>
      </c>
      <c r="G185" s="132" t="s">
        <v>178</v>
      </c>
      <c r="H185" s="133">
        <v>40</v>
      </c>
      <c r="I185" s="134"/>
      <c r="J185" s="134">
        <f>ROUND(I185*H185,2)</f>
        <v>0</v>
      </c>
      <c r="K185" s="135"/>
      <c r="L185" s="28"/>
      <c r="M185" s="136" t="s">
        <v>1</v>
      </c>
      <c r="N185" s="137" t="s">
        <v>39</v>
      </c>
      <c r="O185" s="138">
        <v>0.14699999999999999</v>
      </c>
      <c r="P185" s="138">
        <f>O185*H185</f>
        <v>5.88</v>
      </c>
      <c r="Q185" s="138">
        <v>1.65E-3</v>
      </c>
      <c r="R185" s="138">
        <f>Q185*H185</f>
        <v>6.6000000000000003E-2</v>
      </c>
      <c r="S185" s="138">
        <v>0</v>
      </c>
      <c r="T185" s="139">
        <f>S185*H185</f>
        <v>0</v>
      </c>
      <c r="AR185" s="140" t="s">
        <v>168</v>
      </c>
      <c r="AT185" s="140" t="s">
        <v>164</v>
      </c>
      <c r="AU185" s="140" t="s">
        <v>84</v>
      </c>
      <c r="AY185" s="16" t="s">
        <v>162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82</v>
      </c>
      <c r="BK185" s="141">
        <f>ROUND(I185*H185,2)</f>
        <v>0</v>
      </c>
      <c r="BL185" s="16" t="s">
        <v>168</v>
      </c>
      <c r="BM185" s="140" t="s">
        <v>899</v>
      </c>
    </row>
    <row r="186" spans="2:65" s="12" customFormat="1">
      <c r="B186" s="142"/>
      <c r="D186" s="143" t="s">
        <v>170</v>
      </c>
      <c r="E186" s="144" t="s">
        <v>1</v>
      </c>
      <c r="F186" s="145" t="s">
        <v>352</v>
      </c>
      <c r="H186" s="146">
        <v>40</v>
      </c>
      <c r="L186" s="142"/>
      <c r="M186" s="147"/>
      <c r="T186" s="148"/>
      <c r="AT186" s="144" t="s">
        <v>170</v>
      </c>
      <c r="AU186" s="144" t="s">
        <v>84</v>
      </c>
      <c r="AV186" s="12" t="s">
        <v>84</v>
      </c>
      <c r="AW186" s="12" t="s">
        <v>30</v>
      </c>
      <c r="AX186" s="12" t="s">
        <v>82</v>
      </c>
      <c r="AY186" s="144" t="s">
        <v>162</v>
      </c>
    </row>
    <row r="187" spans="2:65" s="1" customFormat="1" ht="16.5" customHeight="1">
      <c r="B187" s="128"/>
      <c r="C187" s="164" t="s">
        <v>270</v>
      </c>
      <c r="D187" s="164" t="s">
        <v>436</v>
      </c>
      <c r="E187" s="165" t="s">
        <v>900</v>
      </c>
      <c r="F187" s="166" t="s">
        <v>901</v>
      </c>
      <c r="G187" s="167" t="s">
        <v>247</v>
      </c>
      <c r="H187" s="168">
        <v>2.0590000000000002</v>
      </c>
      <c r="I187" s="169"/>
      <c r="J187" s="169">
        <f>ROUND(I187*H187,2)</f>
        <v>0</v>
      </c>
      <c r="K187" s="170"/>
      <c r="L187" s="171"/>
      <c r="M187" s="172" t="s">
        <v>1</v>
      </c>
      <c r="N187" s="173" t="s">
        <v>39</v>
      </c>
      <c r="O187" s="138">
        <v>0</v>
      </c>
      <c r="P187" s="138">
        <f>O187*H187</f>
        <v>0</v>
      </c>
      <c r="Q187" s="138">
        <v>0.95499999999999996</v>
      </c>
      <c r="R187" s="138">
        <f>Q187*H187</f>
        <v>1.966345</v>
      </c>
      <c r="S187" s="138">
        <v>0</v>
      </c>
      <c r="T187" s="139">
        <f>S187*H187</f>
        <v>0</v>
      </c>
      <c r="AR187" s="140" t="s">
        <v>195</v>
      </c>
      <c r="AT187" s="140" t="s">
        <v>436</v>
      </c>
      <c r="AU187" s="140" t="s">
        <v>84</v>
      </c>
      <c r="AY187" s="16" t="s">
        <v>162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82</v>
      </c>
      <c r="BK187" s="141">
        <f>ROUND(I187*H187,2)</f>
        <v>0</v>
      </c>
      <c r="BL187" s="16" t="s">
        <v>168</v>
      </c>
      <c r="BM187" s="140" t="s">
        <v>902</v>
      </c>
    </row>
    <row r="188" spans="2:65" s="12" customFormat="1">
      <c r="B188" s="142"/>
      <c r="D188" s="143" t="s">
        <v>170</v>
      </c>
      <c r="E188" s="144" t="s">
        <v>1</v>
      </c>
      <c r="F188" s="145" t="s">
        <v>903</v>
      </c>
      <c r="H188" s="146">
        <v>1.8720000000000001</v>
      </c>
      <c r="L188" s="142"/>
      <c r="M188" s="147"/>
      <c r="T188" s="148"/>
      <c r="AT188" s="144" t="s">
        <v>170</v>
      </c>
      <c r="AU188" s="144" t="s">
        <v>84</v>
      </c>
      <c r="AV188" s="12" t="s">
        <v>84</v>
      </c>
      <c r="AW188" s="12" t="s">
        <v>30</v>
      </c>
      <c r="AX188" s="12" t="s">
        <v>82</v>
      </c>
      <c r="AY188" s="144" t="s">
        <v>162</v>
      </c>
    </row>
    <row r="189" spans="2:65" s="12" customFormat="1">
      <c r="B189" s="142"/>
      <c r="D189" s="143" t="s">
        <v>170</v>
      </c>
      <c r="F189" s="145" t="s">
        <v>904</v>
      </c>
      <c r="H189" s="146">
        <v>2.0590000000000002</v>
      </c>
      <c r="L189" s="142"/>
      <c r="M189" s="147"/>
      <c r="T189" s="148"/>
      <c r="AT189" s="144" t="s">
        <v>170</v>
      </c>
      <c r="AU189" s="144" t="s">
        <v>84</v>
      </c>
      <c r="AV189" s="12" t="s">
        <v>84</v>
      </c>
      <c r="AW189" s="12" t="s">
        <v>3</v>
      </c>
      <c r="AX189" s="12" t="s">
        <v>82</v>
      </c>
      <c r="AY189" s="144" t="s">
        <v>162</v>
      </c>
    </row>
    <row r="190" spans="2:65" s="11" customFormat="1" ht="22.75" customHeight="1">
      <c r="B190" s="117"/>
      <c r="D190" s="118" t="s">
        <v>73</v>
      </c>
      <c r="E190" s="126" t="s">
        <v>514</v>
      </c>
      <c r="F190" s="126" t="s">
        <v>515</v>
      </c>
      <c r="J190" s="127">
        <f>BK190</f>
        <v>0</v>
      </c>
      <c r="L190" s="117"/>
      <c r="M190" s="121"/>
      <c r="P190" s="122">
        <f>P191</f>
        <v>1016.410332</v>
      </c>
      <c r="R190" s="122">
        <f>R191</f>
        <v>0</v>
      </c>
      <c r="T190" s="123">
        <f>T191</f>
        <v>0</v>
      </c>
      <c r="AR190" s="118" t="s">
        <v>82</v>
      </c>
      <c r="AT190" s="124" t="s">
        <v>73</v>
      </c>
      <c r="AU190" s="124" t="s">
        <v>82</v>
      </c>
      <c r="AY190" s="118" t="s">
        <v>162</v>
      </c>
      <c r="BK190" s="125">
        <f>BK191</f>
        <v>0</v>
      </c>
    </row>
    <row r="191" spans="2:65" s="1" customFormat="1" ht="24.15" customHeight="1">
      <c r="B191" s="128"/>
      <c r="C191" s="129" t="s">
        <v>274</v>
      </c>
      <c r="D191" s="129" t="s">
        <v>164</v>
      </c>
      <c r="E191" s="130" t="s">
        <v>905</v>
      </c>
      <c r="F191" s="131" t="s">
        <v>906</v>
      </c>
      <c r="G191" s="132" t="s">
        <v>336</v>
      </c>
      <c r="H191" s="133">
        <v>507.44400000000002</v>
      </c>
      <c r="I191" s="134"/>
      <c r="J191" s="134">
        <f>ROUND(I191*H191,2)</f>
        <v>0</v>
      </c>
      <c r="K191" s="135"/>
      <c r="L191" s="28"/>
      <c r="M191" s="136" t="s">
        <v>1</v>
      </c>
      <c r="N191" s="137" t="s">
        <v>39</v>
      </c>
      <c r="O191" s="138">
        <v>2.0030000000000001</v>
      </c>
      <c r="P191" s="138">
        <f>O191*H191</f>
        <v>1016.410332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AR191" s="140" t="s">
        <v>168</v>
      </c>
      <c r="AT191" s="140" t="s">
        <v>164</v>
      </c>
      <c r="AU191" s="140" t="s">
        <v>84</v>
      </c>
      <c r="AY191" s="16" t="s">
        <v>162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82</v>
      </c>
      <c r="BK191" s="141">
        <f>ROUND(I191*H191,2)</f>
        <v>0</v>
      </c>
      <c r="BL191" s="16" t="s">
        <v>168</v>
      </c>
      <c r="BM191" s="140" t="s">
        <v>907</v>
      </c>
    </row>
    <row r="192" spans="2:65" s="11" customFormat="1" ht="25.9" customHeight="1">
      <c r="B192" s="117"/>
      <c r="D192" s="118" t="s">
        <v>73</v>
      </c>
      <c r="E192" s="119" t="s">
        <v>519</v>
      </c>
      <c r="F192" s="119" t="s">
        <v>520</v>
      </c>
      <c r="J192" s="120">
        <f>BK192</f>
        <v>0</v>
      </c>
      <c r="L192" s="117"/>
      <c r="M192" s="121"/>
      <c r="P192" s="122">
        <f>P193+P199</f>
        <v>99.850320000000011</v>
      </c>
      <c r="R192" s="122">
        <f>R193+R199</f>
        <v>0.94806707999999995</v>
      </c>
      <c r="T192" s="123">
        <f>T193+T199</f>
        <v>0</v>
      </c>
      <c r="AR192" s="118" t="s">
        <v>84</v>
      </c>
      <c r="AT192" s="124" t="s">
        <v>73</v>
      </c>
      <c r="AU192" s="124" t="s">
        <v>74</v>
      </c>
      <c r="AY192" s="118" t="s">
        <v>162</v>
      </c>
      <c r="BK192" s="125">
        <f>BK193+BK199</f>
        <v>0</v>
      </c>
    </row>
    <row r="193" spans="2:65" s="11" customFormat="1" ht="22.75" customHeight="1">
      <c r="B193" s="117"/>
      <c r="D193" s="118" t="s">
        <v>73</v>
      </c>
      <c r="E193" s="126" t="s">
        <v>908</v>
      </c>
      <c r="F193" s="126" t="s">
        <v>909</v>
      </c>
      <c r="J193" s="127">
        <f>BK193</f>
        <v>0</v>
      </c>
      <c r="L193" s="117"/>
      <c r="M193" s="121"/>
      <c r="P193" s="122">
        <f>SUM(P194:P198)</f>
        <v>96.93</v>
      </c>
      <c r="R193" s="122">
        <f>SUM(R194:R198)</f>
        <v>0.94452899999999995</v>
      </c>
      <c r="T193" s="123">
        <f>SUM(T194:T198)</f>
        <v>0</v>
      </c>
      <c r="AR193" s="118" t="s">
        <v>84</v>
      </c>
      <c r="AT193" s="124" t="s">
        <v>73</v>
      </c>
      <c r="AU193" s="124" t="s">
        <v>82</v>
      </c>
      <c r="AY193" s="118" t="s">
        <v>162</v>
      </c>
      <c r="BK193" s="125">
        <f>SUM(BK194:BK198)</f>
        <v>0</v>
      </c>
    </row>
    <row r="194" spans="2:65" s="1" customFormat="1" ht="24.15" customHeight="1">
      <c r="B194" s="128"/>
      <c r="C194" s="129" t="s">
        <v>278</v>
      </c>
      <c r="D194" s="129" t="s">
        <v>164</v>
      </c>
      <c r="E194" s="130" t="s">
        <v>910</v>
      </c>
      <c r="F194" s="131" t="s">
        <v>911</v>
      </c>
      <c r="G194" s="132" t="s">
        <v>167</v>
      </c>
      <c r="H194" s="133">
        <v>718</v>
      </c>
      <c r="I194" s="134"/>
      <c r="J194" s="134">
        <f>ROUND(I194*H194,2)</f>
        <v>0</v>
      </c>
      <c r="K194" s="135"/>
      <c r="L194" s="28"/>
      <c r="M194" s="136" t="s">
        <v>1</v>
      </c>
      <c r="N194" s="137" t="s">
        <v>39</v>
      </c>
      <c r="O194" s="138">
        <v>0.13500000000000001</v>
      </c>
      <c r="P194" s="138">
        <f>O194*H194</f>
        <v>96.93</v>
      </c>
      <c r="Q194" s="138">
        <v>1.4999999999999999E-4</v>
      </c>
      <c r="R194" s="138">
        <f>Q194*H194</f>
        <v>0.10769999999999999</v>
      </c>
      <c r="S194" s="138">
        <v>0</v>
      </c>
      <c r="T194" s="139">
        <f>S194*H194</f>
        <v>0</v>
      </c>
      <c r="AR194" s="140" t="s">
        <v>228</v>
      </c>
      <c r="AT194" s="140" t="s">
        <v>164</v>
      </c>
      <c r="AU194" s="140" t="s">
        <v>84</v>
      </c>
      <c r="AY194" s="16" t="s">
        <v>162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6" t="s">
        <v>82</v>
      </c>
      <c r="BK194" s="141">
        <f>ROUND(I194*H194,2)</f>
        <v>0</v>
      </c>
      <c r="BL194" s="16" t="s">
        <v>228</v>
      </c>
      <c r="BM194" s="140" t="s">
        <v>912</v>
      </c>
    </row>
    <row r="195" spans="2:65" s="12" customFormat="1">
      <c r="B195" s="142"/>
      <c r="D195" s="143" t="s">
        <v>170</v>
      </c>
      <c r="E195" s="144" t="s">
        <v>1</v>
      </c>
      <c r="F195" s="145" t="s">
        <v>828</v>
      </c>
      <c r="H195" s="146">
        <v>718</v>
      </c>
      <c r="L195" s="142"/>
      <c r="M195" s="147"/>
      <c r="T195" s="148"/>
      <c r="AT195" s="144" t="s">
        <v>170</v>
      </c>
      <c r="AU195" s="144" t="s">
        <v>84</v>
      </c>
      <c r="AV195" s="12" t="s">
        <v>84</v>
      </c>
      <c r="AW195" s="12" t="s">
        <v>30</v>
      </c>
      <c r="AX195" s="12" t="s">
        <v>82</v>
      </c>
      <c r="AY195" s="144" t="s">
        <v>162</v>
      </c>
    </row>
    <row r="196" spans="2:65" s="1" customFormat="1" ht="16.5" customHeight="1">
      <c r="B196" s="128"/>
      <c r="C196" s="164" t="s">
        <v>282</v>
      </c>
      <c r="D196" s="164" t="s">
        <v>436</v>
      </c>
      <c r="E196" s="165" t="s">
        <v>913</v>
      </c>
      <c r="F196" s="166" t="s">
        <v>914</v>
      </c>
      <c r="G196" s="167" t="s">
        <v>167</v>
      </c>
      <c r="H196" s="168">
        <v>836.82899999999995</v>
      </c>
      <c r="I196" s="169"/>
      <c r="J196" s="169">
        <f>ROUND(I196*H196,2)</f>
        <v>0</v>
      </c>
      <c r="K196" s="170"/>
      <c r="L196" s="171"/>
      <c r="M196" s="172" t="s">
        <v>1</v>
      </c>
      <c r="N196" s="173" t="s">
        <v>39</v>
      </c>
      <c r="O196" s="138">
        <v>0</v>
      </c>
      <c r="P196" s="138">
        <f>O196*H196</f>
        <v>0</v>
      </c>
      <c r="Q196" s="138">
        <v>1E-3</v>
      </c>
      <c r="R196" s="138">
        <f>Q196*H196</f>
        <v>0.83682899999999993</v>
      </c>
      <c r="S196" s="138">
        <v>0</v>
      </c>
      <c r="T196" s="139">
        <f>S196*H196</f>
        <v>0</v>
      </c>
      <c r="AR196" s="140" t="s">
        <v>310</v>
      </c>
      <c r="AT196" s="140" t="s">
        <v>436</v>
      </c>
      <c r="AU196" s="140" t="s">
        <v>84</v>
      </c>
      <c r="AY196" s="16" t="s">
        <v>162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82</v>
      </c>
      <c r="BK196" s="141">
        <f>ROUND(I196*H196,2)</f>
        <v>0</v>
      </c>
      <c r="BL196" s="16" t="s">
        <v>228</v>
      </c>
      <c r="BM196" s="140" t="s">
        <v>915</v>
      </c>
    </row>
    <row r="197" spans="2:65" s="12" customFormat="1">
      <c r="B197" s="142"/>
      <c r="D197" s="143" t="s">
        <v>170</v>
      </c>
      <c r="F197" s="145" t="s">
        <v>916</v>
      </c>
      <c r="H197" s="146">
        <v>836.82899999999995</v>
      </c>
      <c r="L197" s="142"/>
      <c r="M197" s="147"/>
      <c r="T197" s="148"/>
      <c r="AT197" s="144" t="s">
        <v>170</v>
      </c>
      <c r="AU197" s="144" t="s">
        <v>84</v>
      </c>
      <c r="AV197" s="12" t="s">
        <v>84</v>
      </c>
      <c r="AW197" s="12" t="s">
        <v>3</v>
      </c>
      <c r="AX197" s="12" t="s">
        <v>82</v>
      </c>
      <c r="AY197" s="144" t="s">
        <v>162</v>
      </c>
    </row>
    <row r="198" spans="2:65" s="1" customFormat="1" ht="24.15" customHeight="1">
      <c r="B198" s="128"/>
      <c r="C198" s="129" t="s">
        <v>286</v>
      </c>
      <c r="D198" s="129" t="s">
        <v>164</v>
      </c>
      <c r="E198" s="130" t="s">
        <v>917</v>
      </c>
      <c r="F198" s="131" t="s">
        <v>918</v>
      </c>
      <c r="G198" s="132" t="s">
        <v>376</v>
      </c>
      <c r="H198" s="133"/>
      <c r="I198" s="134"/>
      <c r="J198" s="134">
        <f>ROUND(I198*H198,2)</f>
        <v>0</v>
      </c>
      <c r="K198" s="135"/>
      <c r="L198" s="28"/>
      <c r="M198" s="136" t="s">
        <v>1</v>
      </c>
      <c r="N198" s="137" t="s">
        <v>39</v>
      </c>
      <c r="O198" s="138">
        <v>0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228</v>
      </c>
      <c r="AT198" s="140" t="s">
        <v>164</v>
      </c>
      <c r="AU198" s="140" t="s">
        <v>84</v>
      </c>
      <c r="AY198" s="16" t="s">
        <v>162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6" t="s">
        <v>82</v>
      </c>
      <c r="BK198" s="141">
        <f>ROUND(I198*H198,2)</f>
        <v>0</v>
      </c>
      <c r="BL198" s="16" t="s">
        <v>228</v>
      </c>
      <c r="BM198" s="140" t="s">
        <v>919</v>
      </c>
    </row>
    <row r="199" spans="2:65" s="11" customFormat="1" ht="22.75" customHeight="1">
      <c r="B199" s="117"/>
      <c r="D199" s="118" t="s">
        <v>73</v>
      </c>
      <c r="E199" s="126" t="s">
        <v>920</v>
      </c>
      <c r="F199" s="126" t="s">
        <v>921</v>
      </c>
      <c r="J199" s="127">
        <f>BK199</f>
        <v>0</v>
      </c>
      <c r="L199" s="117"/>
      <c r="M199" s="121"/>
      <c r="P199" s="122">
        <f>SUM(P200:P202)</f>
        <v>2.9203200000000002</v>
      </c>
      <c r="R199" s="122">
        <f>SUM(R200:R202)</f>
        <v>3.5380800000000003E-3</v>
      </c>
      <c r="T199" s="123">
        <f>SUM(T200:T202)</f>
        <v>0</v>
      </c>
      <c r="AR199" s="118" t="s">
        <v>84</v>
      </c>
      <c r="AT199" s="124" t="s">
        <v>73</v>
      </c>
      <c r="AU199" s="124" t="s">
        <v>82</v>
      </c>
      <c r="AY199" s="118" t="s">
        <v>162</v>
      </c>
      <c r="BK199" s="125">
        <f>SUM(BK200:BK202)</f>
        <v>0</v>
      </c>
    </row>
    <row r="200" spans="2:65" s="1" customFormat="1" ht="33" customHeight="1">
      <c r="B200" s="128"/>
      <c r="C200" s="129" t="s">
        <v>291</v>
      </c>
      <c r="D200" s="129" t="s">
        <v>164</v>
      </c>
      <c r="E200" s="130" t="s">
        <v>922</v>
      </c>
      <c r="F200" s="131" t="s">
        <v>923</v>
      </c>
      <c r="G200" s="132" t="s">
        <v>247</v>
      </c>
      <c r="H200" s="133">
        <v>1.8720000000000001</v>
      </c>
      <c r="I200" s="134"/>
      <c r="J200" s="134">
        <f>ROUND(I200*H200,2)</f>
        <v>0</v>
      </c>
      <c r="K200" s="135"/>
      <c r="L200" s="28"/>
      <c r="M200" s="136" t="s">
        <v>1</v>
      </c>
      <c r="N200" s="137" t="s">
        <v>39</v>
      </c>
      <c r="O200" s="138">
        <v>1.56</v>
      </c>
      <c r="P200" s="138">
        <f>O200*H200</f>
        <v>2.9203200000000002</v>
      </c>
      <c r="Q200" s="138">
        <v>1.89E-3</v>
      </c>
      <c r="R200" s="138">
        <f>Q200*H200</f>
        <v>3.5380800000000003E-3</v>
      </c>
      <c r="S200" s="138">
        <v>0</v>
      </c>
      <c r="T200" s="139">
        <f>S200*H200</f>
        <v>0</v>
      </c>
      <c r="AR200" s="140" t="s">
        <v>228</v>
      </c>
      <c r="AT200" s="140" t="s">
        <v>164</v>
      </c>
      <c r="AU200" s="140" t="s">
        <v>84</v>
      </c>
      <c r="AY200" s="16" t="s">
        <v>162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82</v>
      </c>
      <c r="BK200" s="141">
        <f>ROUND(I200*H200,2)</f>
        <v>0</v>
      </c>
      <c r="BL200" s="16" t="s">
        <v>228</v>
      </c>
      <c r="BM200" s="140" t="s">
        <v>924</v>
      </c>
    </row>
    <row r="201" spans="2:65" s="13" customFormat="1">
      <c r="B201" s="149"/>
      <c r="D201" s="143" t="s">
        <v>170</v>
      </c>
      <c r="E201" s="150" t="s">
        <v>1</v>
      </c>
      <c r="F201" s="151" t="s">
        <v>925</v>
      </c>
      <c r="H201" s="150" t="s">
        <v>1</v>
      </c>
      <c r="L201" s="149"/>
      <c r="M201" s="152"/>
      <c r="T201" s="153"/>
      <c r="AT201" s="150" t="s">
        <v>170</v>
      </c>
      <c r="AU201" s="150" t="s">
        <v>84</v>
      </c>
      <c r="AV201" s="13" t="s">
        <v>82</v>
      </c>
      <c r="AW201" s="13" t="s">
        <v>30</v>
      </c>
      <c r="AX201" s="13" t="s">
        <v>74</v>
      </c>
      <c r="AY201" s="150" t="s">
        <v>162</v>
      </c>
    </row>
    <row r="202" spans="2:65" s="12" customFormat="1">
      <c r="B202" s="142"/>
      <c r="D202" s="143" t="s">
        <v>170</v>
      </c>
      <c r="E202" s="144" t="s">
        <v>1</v>
      </c>
      <c r="F202" s="145" t="s">
        <v>903</v>
      </c>
      <c r="H202" s="146">
        <v>1.8720000000000001</v>
      </c>
      <c r="L202" s="142"/>
      <c r="M202" s="147"/>
      <c r="T202" s="148"/>
      <c r="AT202" s="144" t="s">
        <v>170</v>
      </c>
      <c r="AU202" s="144" t="s">
        <v>84</v>
      </c>
      <c r="AV202" s="12" t="s">
        <v>84</v>
      </c>
      <c r="AW202" s="12" t="s">
        <v>30</v>
      </c>
      <c r="AX202" s="12" t="s">
        <v>82</v>
      </c>
      <c r="AY202" s="144" t="s">
        <v>162</v>
      </c>
    </row>
    <row r="203" spans="2:65" s="11" customFormat="1" ht="25.9" customHeight="1">
      <c r="B203" s="117"/>
      <c r="D203" s="118" t="s">
        <v>73</v>
      </c>
      <c r="E203" s="119" t="s">
        <v>362</v>
      </c>
      <c r="F203" s="119" t="s">
        <v>363</v>
      </c>
      <c r="J203" s="120">
        <f>BK203</f>
        <v>0</v>
      </c>
      <c r="L203" s="117"/>
      <c r="M203" s="121"/>
      <c r="P203" s="122">
        <f>P204+P206+P208+P210</f>
        <v>0</v>
      </c>
      <c r="R203" s="122">
        <f>R204+R206+R208+R210</f>
        <v>0</v>
      </c>
      <c r="T203" s="123">
        <f>T204+T206+T208+T210</f>
        <v>0</v>
      </c>
      <c r="AR203" s="118" t="s">
        <v>183</v>
      </c>
      <c r="AT203" s="124" t="s">
        <v>73</v>
      </c>
      <c r="AU203" s="124" t="s">
        <v>74</v>
      </c>
      <c r="AY203" s="118" t="s">
        <v>162</v>
      </c>
      <c r="BK203" s="125">
        <f>BK204+BK206+BK208+BK210</f>
        <v>0</v>
      </c>
    </row>
    <row r="204" spans="2:65" s="11" customFormat="1" ht="22.75" customHeight="1">
      <c r="B204" s="117"/>
      <c r="D204" s="118" t="s">
        <v>73</v>
      </c>
      <c r="E204" s="126" t="s">
        <v>364</v>
      </c>
      <c r="F204" s="126" t="s">
        <v>365</v>
      </c>
      <c r="J204" s="127">
        <f>BK204</f>
        <v>0</v>
      </c>
      <c r="L204" s="117"/>
      <c r="M204" s="121"/>
      <c r="P204" s="122">
        <f>P205</f>
        <v>0</v>
      </c>
      <c r="R204" s="122">
        <f>R205</f>
        <v>0</v>
      </c>
      <c r="T204" s="123">
        <f>T205</f>
        <v>0</v>
      </c>
      <c r="AR204" s="118" t="s">
        <v>183</v>
      </c>
      <c r="AT204" s="124" t="s">
        <v>73</v>
      </c>
      <c r="AU204" s="124" t="s">
        <v>82</v>
      </c>
      <c r="AY204" s="118" t="s">
        <v>162</v>
      </c>
      <c r="BK204" s="125">
        <f>BK205</f>
        <v>0</v>
      </c>
    </row>
    <row r="205" spans="2:65" s="1" customFormat="1" ht="21.75" customHeight="1">
      <c r="B205" s="128"/>
      <c r="C205" s="129" t="s">
        <v>296</v>
      </c>
      <c r="D205" s="129" t="s">
        <v>164</v>
      </c>
      <c r="E205" s="130" t="s">
        <v>367</v>
      </c>
      <c r="F205" s="131" t="s">
        <v>368</v>
      </c>
      <c r="G205" s="132" t="s">
        <v>369</v>
      </c>
      <c r="H205" s="133">
        <v>24</v>
      </c>
      <c r="I205" s="134"/>
      <c r="J205" s="134">
        <f>ROUND(I205*H205,2)</f>
        <v>0</v>
      </c>
      <c r="K205" s="135"/>
      <c r="L205" s="28"/>
      <c r="M205" s="136" t="s">
        <v>1</v>
      </c>
      <c r="N205" s="137" t="s">
        <v>39</v>
      </c>
      <c r="O205" s="138">
        <v>0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370</v>
      </c>
      <c r="AT205" s="140" t="s">
        <v>164</v>
      </c>
      <c r="AU205" s="140" t="s">
        <v>84</v>
      </c>
      <c r="AY205" s="16" t="s">
        <v>162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6" t="s">
        <v>82</v>
      </c>
      <c r="BK205" s="141">
        <f>ROUND(I205*H205,2)</f>
        <v>0</v>
      </c>
      <c r="BL205" s="16" t="s">
        <v>370</v>
      </c>
      <c r="BM205" s="140" t="s">
        <v>926</v>
      </c>
    </row>
    <row r="206" spans="2:65" s="11" customFormat="1" ht="22.75" customHeight="1">
      <c r="B206" s="117"/>
      <c r="D206" s="118" t="s">
        <v>73</v>
      </c>
      <c r="E206" s="126" t="s">
        <v>372</v>
      </c>
      <c r="F206" s="126" t="s">
        <v>373</v>
      </c>
      <c r="J206" s="127">
        <f>BK206</f>
        <v>0</v>
      </c>
      <c r="L206" s="117"/>
      <c r="M206" s="121"/>
      <c r="P206" s="122">
        <f>P207</f>
        <v>0</v>
      </c>
      <c r="R206" s="122">
        <f>R207</f>
        <v>0</v>
      </c>
      <c r="T206" s="123">
        <f>T207</f>
        <v>0</v>
      </c>
      <c r="AR206" s="118" t="s">
        <v>183</v>
      </c>
      <c r="AT206" s="124" t="s">
        <v>73</v>
      </c>
      <c r="AU206" s="124" t="s">
        <v>82</v>
      </c>
      <c r="AY206" s="118" t="s">
        <v>162</v>
      </c>
      <c r="BK206" s="125">
        <f>BK207</f>
        <v>0</v>
      </c>
    </row>
    <row r="207" spans="2:65" s="1" customFormat="1" ht="16.5" customHeight="1">
      <c r="B207" s="128"/>
      <c r="C207" s="129" t="s">
        <v>300</v>
      </c>
      <c r="D207" s="129" t="s">
        <v>164</v>
      </c>
      <c r="E207" s="130" t="s">
        <v>375</v>
      </c>
      <c r="F207" s="131" t="s">
        <v>373</v>
      </c>
      <c r="G207" s="132" t="s">
        <v>376</v>
      </c>
      <c r="H207" s="133"/>
      <c r="I207" s="134"/>
      <c r="J207" s="134">
        <f>ROUND(I207*H207,2)</f>
        <v>0</v>
      </c>
      <c r="K207" s="135"/>
      <c r="L207" s="28"/>
      <c r="M207" s="136" t="s">
        <v>1</v>
      </c>
      <c r="N207" s="137" t="s">
        <v>39</v>
      </c>
      <c r="O207" s="138">
        <v>0</v>
      </c>
      <c r="P207" s="138">
        <f>O207*H207</f>
        <v>0</v>
      </c>
      <c r="Q207" s="138">
        <v>0</v>
      </c>
      <c r="R207" s="138">
        <f>Q207*H207</f>
        <v>0</v>
      </c>
      <c r="S207" s="138">
        <v>0</v>
      </c>
      <c r="T207" s="139">
        <f>S207*H207</f>
        <v>0</v>
      </c>
      <c r="AR207" s="140" t="s">
        <v>370</v>
      </c>
      <c r="AT207" s="140" t="s">
        <v>164</v>
      </c>
      <c r="AU207" s="140" t="s">
        <v>84</v>
      </c>
      <c r="AY207" s="16" t="s">
        <v>162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6" t="s">
        <v>82</v>
      </c>
      <c r="BK207" s="141">
        <f>ROUND(I207*H207,2)</f>
        <v>0</v>
      </c>
      <c r="BL207" s="16" t="s">
        <v>370</v>
      </c>
      <c r="BM207" s="140" t="s">
        <v>927</v>
      </c>
    </row>
    <row r="208" spans="2:65" s="11" customFormat="1" ht="22.75" customHeight="1">
      <c r="B208" s="117"/>
      <c r="D208" s="118" t="s">
        <v>73</v>
      </c>
      <c r="E208" s="126" t="s">
        <v>391</v>
      </c>
      <c r="F208" s="126" t="s">
        <v>392</v>
      </c>
      <c r="J208" s="127">
        <f>BK208</f>
        <v>0</v>
      </c>
      <c r="L208" s="117"/>
      <c r="M208" s="121"/>
      <c r="P208" s="122">
        <f>P209</f>
        <v>0</v>
      </c>
      <c r="R208" s="122">
        <f>R209</f>
        <v>0</v>
      </c>
      <c r="T208" s="123">
        <f>T209</f>
        <v>0</v>
      </c>
      <c r="AR208" s="118" t="s">
        <v>183</v>
      </c>
      <c r="AT208" s="124" t="s">
        <v>73</v>
      </c>
      <c r="AU208" s="124" t="s">
        <v>82</v>
      </c>
      <c r="AY208" s="118" t="s">
        <v>162</v>
      </c>
      <c r="BK208" s="125">
        <f>BK209</f>
        <v>0</v>
      </c>
    </row>
    <row r="209" spans="2:65" s="1" customFormat="1" ht="16.5" customHeight="1">
      <c r="B209" s="128"/>
      <c r="C209" s="129" t="s">
        <v>305</v>
      </c>
      <c r="D209" s="129" t="s">
        <v>164</v>
      </c>
      <c r="E209" s="130" t="s">
        <v>394</v>
      </c>
      <c r="F209" s="131" t="s">
        <v>392</v>
      </c>
      <c r="G209" s="132" t="s">
        <v>376</v>
      </c>
      <c r="H209" s="133"/>
      <c r="I209" s="134"/>
      <c r="J209" s="134">
        <f>ROUND(I209*H209,2)</f>
        <v>0</v>
      </c>
      <c r="K209" s="135"/>
      <c r="L209" s="28"/>
      <c r="M209" s="136" t="s">
        <v>1</v>
      </c>
      <c r="N209" s="137" t="s">
        <v>39</v>
      </c>
      <c r="O209" s="138">
        <v>0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370</v>
      </c>
      <c r="AT209" s="140" t="s">
        <v>164</v>
      </c>
      <c r="AU209" s="140" t="s">
        <v>84</v>
      </c>
      <c r="AY209" s="16" t="s">
        <v>162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6" t="s">
        <v>82</v>
      </c>
      <c r="BK209" s="141">
        <f>ROUND(I209*H209,2)</f>
        <v>0</v>
      </c>
      <c r="BL209" s="16" t="s">
        <v>370</v>
      </c>
      <c r="BM209" s="140" t="s">
        <v>928</v>
      </c>
    </row>
    <row r="210" spans="2:65" s="11" customFormat="1" ht="22.75" customHeight="1">
      <c r="B210" s="117"/>
      <c r="D210" s="118" t="s">
        <v>73</v>
      </c>
      <c r="E210" s="126" t="s">
        <v>396</v>
      </c>
      <c r="F210" s="126" t="s">
        <v>397</v>
      </c>
      <c r="J210" s="127">
        <f>BK210</f>
        <v>0</v>
      </c>
      <c r="L210" s="117"/>
      <c r="M210" s="121"/>
      <c r="P210" s="122">
        <f>P211</f>
        <v>0</v>
      </c>
      <c r="R210" s="122">
        <f>R211</f>
        <v>0</v>
      </c>
      <c r="T210" s="123">
        <f>T211</f>
        <v>0</v>
      </c>
      <c r="AR210" s="118" t="s">
        <v>183</v>
      </c>
      <c r="AT210" s="124" t="s">
        <v>73</v>
      </c>
      <c r="AU210" s="124" t="s">
        <v>82</v>
      </c>
      <c r="AY210" s="118" t="s">
        <v>162</v>
      </c>
      <c r="BK210" s="125">
        <f>BK211</f>
        <v>0</v>
      </c>
    </row>
    <row r="211" spans="2:65" s="1" customFormat="1" ht="16.5" customHeight="1">
      <c r="B211" s="128"/>
      <c r="C211" s="129" t="s">
        <v>310</v>
      </c>
      <c r="D211" s="129" t="s">
        <v>164</v>
      </c>
      <c r="E211" s="130" t="s">
        <v>399</v>
      </c>
      <c r="F211" s="131" t="s">
        <v>400</v>
      </c>
      <c r="G211" s="132" t="s">
        <v>376</v>
      </c>
      <c r="H211" s="133"/>
      <c r="I211" s="134"/>
      <c r="J211" s="134">
        <f>ROUND(I211*H211,2)</f>
        <v>0</v>
      </c>
      <c r="K211" s="135"/>
      <c r="L211" s="28"/>
      <c r="M211" s="160" t="s">
        <v>1</v>
      </c>
      <c r="N211" s="161" t="s">
        <v>39</v>
      </c>
      <c r="O211" s="162">
        <v>0</v>
      </c>
      <c r="P211" s="162">
        <f>O211*H211</f>
        <v>0</v>
      </c>
      <c r="Q211" s="162">
        <v>0</v>
      </c>
      <c r="R211" s="162">
        <f>Q211*H211</f>
        <v>0</v>
      </c>
      <c r="S211" s="162">
        <v>0</v>
      </c>
      <c r="T211" s="163">
        <f>S211*H211</f>
        <v>0</v>
      </c>
      <c r="AR211" s="140" t="s">
        <v>370</v>
      </c>
      <c r="AT211" s="140" t="s">
        <v>164</v>
      </c>
      <c r="AU211" s="140" t="s">
        <v>84</v>
      </c>
      <c r="AY211" s="16" t="s">
        <v>162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6" t="s">
        <v>82</v>
      </c>
      <c r="BK211" s="141">
        <f>ROUND(I211*H211,2)</f>
        <v>0</v>
      </c>
      <c r="BL211" s="16" t="s">
        <v>370</v>
      </c>
      <c r="BM211" s="140" t="s">
        <v>929</v>
      </c>
    </row>
    <row r="212" spans="2:65" s="1" customFormat="1" ht="7" customHeight="1">
      <c r="B212" s="40"/>
      <c r="C212" s="41"/>
      <c r="D212" s="41"/>
      <c r="E212" s="41"/>
      <c r="F212" s="41"/>
      <c r="G212" s="41"/>
      <c r="H212" s="41"/>
      <c r="I212" s="41"/>
      <c r="J212" s="41"/>
      <c r="K212" s="41"/>
      <c r="L212" s="28"/>
    </row>
  </sheetData>
  <autoFilter ref="C127:K211" xr:uid="{00000000-0009-0000-0000-000008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34</vt:i4>
      </vt:variant>
    </vt:vector>
  </HeadingPairs>
  <TitlesOfParts>
    <vt:vector size="53" baseType="lpstr">
      <vt:lpstr>Rekapitulace stavby</vt:lpstr>
      <vt:lpstr>SO-01 - HTÚ a bourací práce</vt:lpstr>
      <vt:lpstr>SO-02 - Atletický ovál</vt:lpstr>
      <vt:lpstr>SO-03 - In-line okruh</vt:lpstr>
      <vt:lpstr>SO-04 - Pumptrack</vt:lpstr>
      <vt:lpstr>SO-05a - Víceúčelové hřiště</vt:lpstr>
      <vt:lpstr>SO-05b - Víceúčelové hřiště</vt:lpstr>
      <vt:lpstr>SO-06 - Vsakovací objekt</vt:lpstr>
      <vt:lpstr>SO-07 - Umělý kopec</vt:lpstr>
      <vt:lpstr>SO-08 - Dětské hřiště pro...</vt:lpstr>
      <vt:lpstr>SO-09 - Dětské hřiště - h...</vt:lpstr>
      <vt:lpstr>SO-10 - Dětské hřiště pro...</vt:lpstr>
      <vt:lpstr>SO-11 - Panna aréna</vt:lpstr>
      <vt:lpstr>SO-12 - Workoutové hřiště</vt:lpstr>
      <vt:lpstr>SO-13 - Sadové úpravy</vt:lpstr>
      <vt:lpstr>IO-01 - Veřejné osvětlení</vt:lpstr>
      <vt:lpstr>IO-01</vt:lpstr>
      <vt:lpstr>IO-05 - Osvětlení víceúče...</vt:lpstr>
      <vt:lpstr>IO-05</vt:lpstr>
      <vt:lpstr>'IO-01 - Veřejné osvětlení'!Názvy_tisku</vt:lpstr>
      <vt:lpstr>'IO-05 - Osvětlení víceúče...'!Názvy_tisku</vt:lpstr>
      <vt:lpstr>'Rekapitulace stavby'!Názvy_tisku</vt:lpstr>
      <vt:lpstr>'SO-01 - HTÚ a bourací práce'!Názvy_tisku</vt:lpstr>
      <vt:lpstr>'SO-02 - Atletický ovál'!Názvy_tisku</vt:lpstr>
      <vt:lpstr>'SO-03 - In-line okruh'!Názvy_tisku</vt:lpstr>
      <vt:lpstr>'SO-04 - Pumptrack'!Názvy_tisku</vt:lpstr>
      <vt:lpstr>'SO-05a - Víceúčelové hřiště'!Názvy_tisku</vt:lpstr>
      <vt:lpstr>'SO-05b - Víceúčelové hřiště'!Názvy_tisku</vt:lpstr>
      <vt:lpstr>'SO-06 - Vsakovací objekt'!Názvy_tisku</vt:lpstr>
      <vt:lpstr>'SO-07 - Umělý kopec'!Názvy_tisku</vt:lpstr>
      <vt:lpstr>'SO-08 - Dětské hřiště pro...'!Názvy_tisku</vt:lpstr>
      <vt:lpstr>'SO-09 - Dětské hřiště - h...'!Názvy_tisku</vt:lpstr>
      <vt:lpstr>'SO-10 - Dětské hřiště pro...'!Názvy_tisku</vt:lpstr>
      <vt:lpstr>'SO-11 - Panna aréna'!Názvy_tisku</vt:lpstr>
      <vt:lpstr>'SO-12 - Workoutové hřiště'!Názvy_tisku</vt:lpstr>
      <vt:lpstr>'SO-13 - Sadové úpravy'!Názvy_tisku</vt:lpstr>
      <vt:lpstr>'IO-01 - Veřejné osvětlení'!Oblast_tisku</vt:lpstr>
      <vt:lpstr>'IO-05 - Osvětlení víceúče...'!Oblast_tisku</vt:lpstr>
      <vt:lpstr>'Rekapitulace stavby'!Oblast_tisku</vt:lpstr>
      <vt:lpstr>'SO-01 - HTÚ a bourací práce'!Oblast_tisku</vt:lpstr>
      <vt:lpstr>'SO-02 - Atletický ovál'!Oblast_tisku</vt:lpstr>
      <vt:lpstr>'SO-03 - In-line okruh'!Oblast_tisku</vt:lpstr>
      <vt:lpstr>'SO-04 - Pumptrack'!Oblast_tisku</vt:lpstr>
      <vt:lpstr>'SO-05a - Víceúčelové hřiště'!Oblast_tisku</vt:lpstr>
      <vt:lpstr>'SO-05b - Víceúčelové hřiště'!Oblast_tisku</vt:lpstr>
      <vt:lpstr>'SO-06 - Vsakovací objekt'!Oblast_tisku</vt:lpstr>
      <vt:lpstr>'SO-07 - Umělý kopec'!Oblast_tisku</vt:lpstr>
      <vt:lpstr>'SO-08 - Dětské hřiště pro...'!Oblast_tisku</vt:lpstr>
      <vt:lpstr>'SO-09 - Dětské hřiště - h...'!Oblast_tisku</vt:lpstr>
      <vt:lpstr>'SO-10 - Dětské hřiště pro...'!Oblast_tisku</vt:lpstr>
      <vt:lpstr>'SO-11 - Panna aréna'!Oblast_tisku</vt:lpstr>
      <vt:lpstr>'SO-12 - Workoutové hřiště'!Oblast_tisku</vt:lpstr>
      <vt:lpstr>'SO-13 - Sadové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LAPTOP-U31MEF30\František</dc:creator>
  <cp:lastModifiedBy>František</cp:lastModifiedBy>
  <dcterms:created xsi:type="dcterms:W3CDTF">2025-01-17T00:42:53Z</dcterms:created>
  <dcterms:modified xsi:type="dcterms:W3CDTF">2025-01-17T00:58:07Z</dcterms:modified>
</cp:coreProperties>
</file>