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__PROJEKTY\4446_3379_Vrchlice_KH\04_VYSTUPY\DPS_01_2025\VV_ROZPOČET\"/>
    </mc:Choice>
  </mc:AlternateContent>
  <bookViews>
    <workbookView xWindow="0" yWindow="0" windowWidth="0" windowHeight="0"/>
  </bookViews>
  <sheets>
    <sheet name="Rekapitulace stavby" sheetId="1" r:id="rId1"/>
    <sheet name="SO 01.1 - Revitalizace to..." sheetId="2" r:id="rId2"/>
    <sheet name="SO 01.2 - Opěrná zeď prav..." sheetId="3" r:id="rId3"/>
    <sheet name="SO 01.3 - Opěrná zeď levo..." sheetId="4" r:id="rId4"/>
    <sheet name="SO 01.4 - Opěrná zeď levo..." sheetId="5" r:id="rId5"/>
    <sheet name="SO 02.1 - Revitalizace to..." sheetId="6" r:id="rId6"/>
    <sheet name="SO 02.2 - Opěrná zeď prav..." sheetId="7" r:id="rId7"/>
    <sheet name="SO 03.1 - Revitalizace to..." sheetId="8" r:id="rId8"/>
    <sheet name="SO 04.11 - Přeložka tlako..." sheetId="9" r:id="rId9"/>
    <sheet name="SO 04.12 - Přeložka tlako..." sheetId="10" r:id="rId10"/>
    <sheet name="SO 04.21 - Přeložka vodov..." sheetId="11" r:id="rId11"/>
    <sheet name="SO 04.22 - Přeložka vodov..." sheetId="12" r:id="rId12"/>
    <sheet name="SO 04.5 - přeložka NTL pl..." sheetId="13" r:id="rId13"/>
    <sheet name="SO 04.6 - Přeložka silové..." sheetId="14" r:id="rId14"/>
    <sheet name="SO 05 - Kácení" sheetId="15" r:id="rId15"/>
    <sheet name="SO 06 - Komunikace" sheetId="16" r:id="rId16"/>
    <sheet name="VON - Vedlejší a ostatní ..." sheetId="17" r:id="rId17"/>
    <sheet name="Pokyny pro vyplnění" sheetId="18" r:id="rId18"/>
  </sheets>
  <definedNames>
    <definedName name="_xlnm.Print_Area" localSheetId="0">'Rekapitulace stavby'!$D$4:$AO$36,'Rekapitulace stavby'!$C$42:$AQ$71</definedName>
    <definedName name="_xlnm.Print_Titles" localSheetId="0">'Rekapitulace stavby'!$52:$52</definedName>
    <definedName name="_xlnm._FilterDatabase" localSheetId="1" hidden="1">'SO 01.1 - Revitalizace to...'!$C$82:$K$210</definedName>
    <definedName name="_xlnm.Print_Area" localSheetId="1">'SO 01.1 - Revitalizace to...'!$C$4:$J$39,'SO 01.1 - Revitalizace to...'!$C$45:$J$64,'SO 01.1 - Revitalizace to...'!$C$70:$K$210</definedName>
    <definedName name="_xlnm.Print_Titles" localSheetId="1">'SO 01.1 - Revitalizace to...'!$82:$82</definedName>
    <definedName name="_xlnm._FilterDatabase" localSheetId="2" hidden="1">'SO 01.2 - Opěrná zeď prav...'!$C$91:$K$398</definedName>
    <definedName name="_xlnm.Print_Area" localSheetId="2">'SO 01.2 - Opěrná zeď prav...'!$C$4:$J$39,'SO 01.2 - Opěrná zeď prav...'!$C$45:$J$73,'SO 01.2 - Opěrná zeď prav...'!$C$79:$K$398</definedName>
    <definedName name="_xlnm.Print_Titles" localSheetId="2">'SO 01.2 - Opěrná zeď prav...'!$91:$91</definedName>
    <definedName name="_xlnm._FilterDatabase" localSheetId="3" hidden="1">'SO 01.3 - Opěrná zeď levo...'!$C$91:$K$307</definedName>
    <definedName name="_xlnm.Print_Area" localSheetId="3">'SO 01.3 - Opěrná zeď levo...'!$C$4:$J$39,'SO 01.3 - Opěrná zeď levo...'!$C$45:$J$73,'SO 01.3 - Opěrná zeď levo...'!$C$79:$K$307</definedName>
    <definedName name="_xlnm.Print_Titles" localSheetId="3">'SO 01.3 - Opěrná zeď levo...'!$91:$91</definedName>
    <definedName name="_xlnm._FilterDatabase" localSheetId="4" hidden="1">'SO 01.4 - Opěrná zeď levo...'!$C$93:$K$325</definedName>
    <definedName name="_xlnm.Print_Area" localSheetId="4">'SO 01.4 - Opěrná zeď levo...'!$C$4:$J$39,'SO 01.4 - Opěrná zeď levo...'!$C$45:$J$75,'SO 01.4 - Opěrná zeď levo...'!$C$81:$K$325</definedName>
    <definedName name="_xlnm.Print_Titles" localSheetId="4">'SO 01.4 - Opěrná zeď levo...'!$93:$93</definedName>
    <definedName name="_xlnm._FilterDatabase" localSheetId="5" hidden="1">'SO 02.1 - Revitalizace to...'!$C$83:$K$209</definedName>
    <definedName name="_xlnm.Print_Area" localSheetId="5">'SO 02.1 - Revitalizace to...'!$C$4:$J$39,'SO 02.1 - Revitalizace to...'!$C$45:$J$65,'SO 02.1 - Revitalizace to...'!$C$71:$K$209</definedName>
    <definedName name="_xlnm.Print_Titles" localSheetId="5">'SO 02.1 - Revitalizace to...'!$83:$83</definedName>
    <definedName name="_xlnm._FilterDatabase" localSheetId="6" hidden="1">'SO 02.2 - Opěrná zeď prav...'!$C$92:$K$323</definedName>
    <definedName name="_xlnm.Print_Area" localSheetId="6">'SO 02.2 - Opěrná zeď prav...'!$C$4:$J$39,'SO 02.2 - Opěrná zeď prav...'!$C$45:$J$74,'SO 02.2 - Opěrná zeď prav...'!$C$80:$K$323</definedName>
    <definedName name="_xlnm.Print_Titles" localSheetId="6">'SO 02.2 - Opěrná zeď prav...'!$92:$92</definedName>
    <definedName name="_xlnm._FilterDatabase" localSheetId="7" hidden="1">'SO 03.1 - Revitalizace to...'!$C$83:$K$185</definedName>
    <definedName name="_xlnm.Print_Area" localSheetId="7">'SO 03.1 - Revitalizace to...'!$C$4:$J$39,'SO 03.1 - Revitalizace to...'!$C$45:$J$65,'SO 03.1 - Revitalizace to...'!$C$71:$K$185</definedName>
    <definedName name="_xlnm.Print_Titles" localSheetId="7">'SO 03.1 - Revitalizace to...'!$83:$83</definedName>
    <definedName name="_xlnm._FilterDatabase" localSheetId="8" hidden="1">'SO 04.11 - Přeložka tlako...'!$C$86:$K$239</definedName>
    <definedName name="_xlnm.Print_Area" localSheetId="8">'SO 04.11 - Přeložka tlako...'!$C$4:$J$39,'SO 04.11 - Přeložka tlako...'!$C$45:$J$68,'SO 04.11 - Přeložka tlako...'!$C$74:$K$239</definedName>
    <definedName name="_xlnm.Print_Titles" localSheetId="8">'SO 04.11 - Přeložka tlako...'!$86:$86</definedName>
    <definedName name="_xlnm._FilterDatabase" localSheetId="9" hidden="1">'SO 04.12 - Přeložka tlako...'!$C$84:$K$258</definedName>
    <definedName name="_xlnm.Print_Area" localSheetId="9">'SO 04.12 - Přeložka tlako...'!$C$4:$J$39,'SO 04.12 - Přeložka tlako...'!$C$45:$J$66,'SO 04.12 - Přeložka tlako...'!$C$72:$K$258</definedName>
    <definedName name="_xlnm.Print_Titles" localSheetId="9">'SO 04.12 - Přeložka tlako...'!$84:$84</definedName>
    <definedName name="_xlnm._FilterDatabase" localSheetId="10" hidden="1">'SO 04.21 - Přeložka vodov...'!$C$86:$K$286</definedName>
    <definedName name="_xlnm.Print_Area" localSheetId="10">'SO 04.21 - Přeložka vodov...'!$C$4:$J$39,'SO 04.21 - Přeložka vodov...'!$C$45:$J$68,'SO 04.21 - Přeložka vodov...'!$C$74:$K$286</definedName>
    <definedName name="_xlnm.Print_Titles" localSheetId="10">'SO 04.21 - Přeložka vodov...'!$86:$86</definedName>
    <definedName name="_xlnm._FilterDatabase" localSheetId="11" hidden="1">'SO 04.22 - Přeložka vodov...'!$C$84:$K$270</definedName>
    <definedName name="_xlnm.Print_Area" localSheetId="11">'SO 04.22 - Přeložka vodov...'!$C$4:$J$39,'SO 04.22 - Přeložka vodov...'!$C$45:$J$66,'SO 04.22 - Přeložka vodov...'!$C$72:$K$270</definedName>
    <definedName name="_xlnm.Print_Titles" localSheetId="11">'SO 04.22 - Přeložka vodov...'!$84:$84</definedName>
    <definedName name="_xlnm._FilterDatabase" localSheetId="12" hidden="1">'SO 04.5 - přeložka NTL pl...'!$C$90:$K$473</definedName>
    <definedName name="_xlnm.Print_Area" localSheetId="12">'SO 04.5 - přeložka NTL pl...'!$C$4:$J$39,'SO 04.5 - přeložka NTL pl...'!$C$45:$J$72,'SO 04.5 - přeložka NTL pl...'!$C$78:$K$473</definedName>
    <definedName name="_xlnm.Print_Titles" localSheetId="12">'SO 04.5 - přeložka NTL pl...'!$90:$90</definedName>
    <definedName name="_xlnm._FilterDatabase" localSheetId="13" hidden="1">'SO 04.6 - Přeložka silové...'!$C$80:$K$86</definedName>
    <definedName name="_xlnm.Print_Area" localSheetId="13">'SO 04.6 - Přeložka silové...'!$C$4:$J$39,'SO 04.6 - Přeložka silové...'!$C$45:$J$62,'SO 04.6 - Přeložka silové...'!$C$68:$K$86</definedName>
    <definedName name="_xlnm.Print_Titles" localSheetId="13">'SO 04.6 - Přeložka silové...'!$80:$80</definedName>
    <definedName name="_xlnm._FilterDatabase" localSheetId="14" hidden="1">'SO 05 - Kácení'!$C$80:$K$115</definedName>
    <definedName name="_xlnm.Print_Area" localSheetId="14">'SO 05 - Kácení'!$C$4:$J$39,'SO 05 - Kácení'!$C$45:$J$62,'SO 05 - Kácení'!$C$68:$K$115</definedName>
    <definedName name="_xlnm.Print_Titles" localSheetId="14">'SO 05 - Kácení'!$80:$80</definedName>
    <definedName name="_xlnm._FilterDatabase" localSheetId="15" hidden="1">'SO 06 - Komunikace'!$C$96:$K$539</definedName>
    <definedName name="_xlnm.Print_Area" localSheetId="15">'SO 06 - Komunikace'!$C$4:$J$39,'SO 06 - Komunikace'!$C$45:$J$78,'SO 06 - Komunikace'!$C$84:$K$539</definedName>
    <definedName name="_xlnm.Print_Titles" localSheetId="15">'SO 06 - Komunikace'!$96:$96</definedName>
    <definedName name="_xlnm._FilterDatabase" localSheetId="16" hidden="1">'VON - Vedlejší a ostatní ...'!$C$86:$K$192</definedName>
    <definedName name="_xlnm.Print_Area" localSheetId="16">'VON - Vedlejší a ostatní ...'!$C$4:$J$39,'VON - Vedlejší a ostatní ...'!$C$45:$J$68,'VON - Vedlejší a ostatní ...'!$C$74:$K$192</definedName>
    <definedName name="_xlnm.Print_Titles" localSheetId="16">'VON - Vedlejší a ostatní ...'!$86:$86</definedName>
    <definedName name="_xlnm.Print_Area" localSheetId="17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17" l="1" r="J37"/>
  <c r="J36"/>
  <c i="1" r="AY70"/>
  <c i="17" r="J35"/>
  <c i="1" r="AX70"/>
  <c i="17" r="BI189"/>
  <c r="BH189"/>
  <c r="BG189"/>
  <c r="BF189"/>
  <c r="T189"/>
  <c r="R189"/>
  <c r="P189"/>
  <c r="BI186"/>
  <c r="BH186"/>
  <c r="BG186"/>
  <c r="BF186"/>
  <c r="T186"/>
  <c r="R186"/>
  <c r="P186"/>
  <c r="BI183"/>
  <c r="BH183"/>
  <c r="BG183"/>
  <c r="BF183"/>
  <c r="T183"/>
  <c r="R183"/>
  <c r="P183"/>
  <c r="BI180"/>
  <c r="BH180"/>
  <c r="BG180"/>
  <c r="BF180"/>
  <c r="T180"/>
  <c r="R180"/>
  <c r="P180"/>
  <c r="BI177"/>
  <c r="BH177"/>
  <c r="BG177"/>
  <c r="BF177"/>
  <c r="T177"/>
  <c r="R177"/>
  <c r="P177"/>
  <c r="BI174"/>
  <c r="BH174"/>
  <c r="BG174"/>
  <c r="BF174"/>
  <c r="T174"/>
  <c r="R174"/>
  <c r="P174"/>
  <c r="BI171"/>
  <c r="BH171"/>
  <c r="BG171"/>
  <c r="BF171"/>
  <c r="T171"/>
  <c r="R171"/>
  <c r="P171"/>
  <c r="BI167"/>
  <c r="BH167"/>
  <c r="BG167"/>
  <c r="BF167"/>
  <c r="T167"/>
  <c r="R167"/>
  <c r="P167"/>
  <c r="BI164"/>
  <c r="BH164"/>
  <c r="BG164"/>
  <c r="BF164"/>
  <c r="T164"/>
  <c r="R164"/>
  <c r="P164"/>
  <c r="BI162"/>
  <c r="BH162"/>
  <c r="BG162"/>
  <c r="BF162"/>
  <c r="T162"/>
  <c r="R162"/>
  <c r="P162"/>
  <c r="BI158"/>
  <c r="BH158"/>
  <c r="BG158"/>
  <c r="BF158"/>
  <c r="T158"/>
  <c r="R158"/>
  <c r="P158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6"/>
  <c r="BH146"/>
  <c r="BG146"/>
  <c r="BF146"/>
  <c r="T146"/>
  <c r="R146"/>
  <c r="P146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2"/>
  <c r="BH132"/>
  <c r="BG132"/>
  <c r="BF132"/>
  <c r="T132"/>
  <c r="R132"/>
  <c r="P132"/>
  <c r="BI129"/>
  <c r="BH129"/>
  <c r="BG129"/>
  <c r="BF129"/>
  <c r="T129"/>
  <c r="R129"/>
  <c r="P129"/>
  <c r="BI122"/>
  <c r="BH122"/>
  <c r="BG122"/>
  <c r="BF122"/>
  <c r="T122"/>
  <c r="R122"/>
  <c r="P122"/>
  <c r="BI119"/>
  <c r="BH119"/>
  <c r="BG119"/>
  <c r="BF119"/>
  <c r="T119"/>
  <c r="R119"/>
  <c r="P119"/>
  <c r="BI113"/>
  <c r="BH113"/>
  <c r="BG113"/>
  <c r="BF113"/>
  <c r="T113"/>
  <c r="T112"/>
  <c r="R113"/>
  <c r="R112"/>
  <c r="P113"/>
  <c r="P112"/>
  <c r="BI109"/>
  <c r="BH109"/>
  <c r="BG109"/>
  <c r="BF109"/>
  <c r="T109"/>
  <c r="R109"/>
  <c r="P109"/>
  <c r="BI103"/>
  <c r="BH103"/>
  <c r="BG103"/>
  <c r="BF103"/>
  <c r="T103"/>
  <c r="R103"/>
  <c r="P103"/>
  <c r="BI97"/>
  <c r="BH97"/>
  <c r="BG97"/>
  <c r="BF97"/>
  <c r="T97"/>
  <c r="R97"/>
  <c r="P97"/>
  <c r="BI90"/>
  <c r="BH90"/>
  <c r="BG90"/>
  <c r="BF90"/>
  <c r="T90"/>
  <c r="R90"/>
  <c r="P90"/>
  <c r="J84"/>
  <c r="J83"/>
  <c r="F83"/>
  <c r="F81"/>
  <c r="E79"/>
  <c r="J55"/>
  <c r="J54"/>
  <c r="F54"/>
  <c r="F52"/>
  <c r="E50"/>
  <c r="J18"/>
  <c r="E18"/>
  <c r="F84"/>
  <c r="J17"/>
  <c r="J12"/>
  <c r="J81"/>
  <c r="E7"/>
  <c r="E77"/>
  <c i="16" r="J37"/>
  <c r="J36"/>
  <c i="1" r="AY69"/>
  <c i="16" r="J35"/>
  <c i="1" r="AX69"/>
  <c i="16" r="BI537"/>
  <c r="BH537"/>
  <c r="BG537"/>
  <c r="BF537"/>
  <c r="T537"/>
  <c r="T536"/>
  <c r="R537"/>
  <c r="R536"/>
  <c r="P537"/>
  <c r="P536"/>
  <c r="BI533"/>
  <c r="BH533"/>
  <c r="BG533"/>
  <c r="BF533"/>
  <c r="T533"/>
  <c r="T532"/>
  <c r="R533"/>
  <c r="R532"/>
  <c r="P533"/>
  <c r="P532"/>
  <c r="BI529"/>
  <c r="BH529"/>
  <c r="BG529"/>
  <c r="BF529"/>
  <c r="T529"/>
  <c r="R529"/>
  <c r="P529"/>
  <c r="BI526"/>
  <c r="BH526"/>
  <c r="BG526"/>
  <c r="BF526"/>
  <c r="T526"/>
  <c r="R526"/>
  <c r="P526"/>
  <c r="BI523"/>
  <c r="BH523"/>
  <c r="BG523"/>
  <c r="BF523"/>
  <c r="T523"/>
  <c r="R523"/>
  <c r="P523"/>
  <c r="BI519"/>
  <c r="BH519"/>
  <c r="BG519"/>
  <c r="BF519"/>
  <c r="T519"/>
  <c r="R519"/>
  <c r="P519"/>
  <c r="BI516"/>
  <c r="BH516"/>
  <c r="BG516"/>
  <c r="BF516"/>
  <c r="T516"/>
  <c r="R516"/>
  <c r="P516"/>
  <c r="BI513"/>
  <c r="BH513"/>
  <c r="BG513"/>
  <c r="BF513"/>
  <c r="T513"/>
  <c r="R513"/>
  <c r="P513"/>
  <c r="BI510"/>
  <c r="BH510"/>
  <c r="BG510"/>
  <c r="BF510"/>
  <c r="T510"/>
  <c r="R510"/>
  <c r="P510"/>
  <c r="BI506"/>
  <c r="BH506"/>
  <c r="BG506"/>
  <c r="BF506"/>
  <c r="T506"/>
  <c r="R506"/>
  <c r="P506"/>
  <c r="BI502"/>
  <c r="BH502"/>
  <c r="BG502"/>
  <c r="BF502"/>
  <c r="T502"/>
  <c r="R502"/>
  <c r="P502"/>
  <c r="BI499"/>
  <c r="BH499"/>
  <c r="BG499"/>
  <c r="BF499"/>
  <c r="T499"/>
  <c r="R499"/>
  <c r="P499"/>
  <c r="BI496"/>
  <c r="BH496"/>
  <c r="BG496"/>
  <c r="BF496"/>
  <c r="T496"/>
  <c r="R496"/>
  <c r="P496"/>
  <c r="BI493"/>
  <c r="BH493"/>
  <c r="BG493"/>
  <c r="BF493"/>
  <c r="T493"/>
  <c r="R493"/>
  <c r="P493"/>
  <c r="BI490"/>
  <c r="BH490"/>
  <c r="BG490"/>
  <c r="BF490"/>
  <c r="T490"/>
  <c r="R490"/>
  <c r="P490"/>
  <c r="BI487"/>
  <c r="BH487"/>
  <c r="BG487"/>
  <c r="BF487"/>
  <c r="T487"/>
  <c r="R487"/>
  <c r="P487"/>
  <c r="BI484"/>
  <c r="BH484"/>
  <c r="BG484"/>
  <c r="BF484"/>
  <c r="T484"/>
  <c r="R484"/>
  <c r="P484"/>
  <c r="BI479"/>
  <c r="BH479"/>
  <c r="BG479"/>
  <c r="BF479"/>
  <c r="T479"/>
  <c r="R479"/>
  <c r="P479"/>
  <c r="BI476"/>
  <c r="BH476"/>
  <c r="BG476"/>
  <c r="BF476"/>
  <c r="T476"/>
  <c r="R476"/>
  <c r="P476"/>
  <c r="BI471"/>
  <c r="BH471"/>
  <c r="BG471"/>
  <c r="BF471"/>
  <c r="T471"/>
  <c r="T470"/>
  <c r="R471"/>
  <c r="R470"/>
  <c r="P471"/>
  <c r="P470"/>
  <c r="BI465"/>
  <c r="BH465"/>
  <c r="BG465"/>
  <c r="BF465"/>
  <c r="T465"/>
  <c r="R465"/>
  <c r="P465"/>
  <c r="BI457"/>
  <c r="BH457"/>
  <c r="BG457"/>
  <c r="BF457"/>
  <c r="T457"/>
  <c r="R457"/>
  <c r="P457"/>
  <c r="BI445"/>
  <c r="BH445"/>
  <c r="BG445"/>
  <c r="BF445"/>
  <c r="T445"/>
  <c r="R445"/>
  <c r="P445"/>
  <c r="BI440"/>
  <c r="BH440"/>
  <c r="BG440"/>
  <c r="BF440"/>
  <c r="T440"/>
  <c r="R440"/>
  <c r="P440"/>
  <c r="BI437"/>
  <c r="BH437"/>
  <c r="BG437"/>
  <c r="BF437"/>
  <c r="T437"/>
  <c r="R437"/>
  <c r="P437"/>
  <c r="BI432"/>
  <c r="BH432"/>
  <c r="BG432"/>
  <c r="BF432"/>
  <c r="T432"/>
  <c r="R432"/>
  <c r="P432"/>
  <c r="BI428"/>
  <c r="BH428"/>
  <c r="BG428"/>
  <c r="BF428"/>
  <c r="T428"/>
  <c r="R428"/>
  <c r="P428"/>
  <c r="BI418"/>
  <c r="BH418"/>
  <c r="BG418"/>
  <c r="BF418"/>
  <c r="T418"/>
  <c r="R418"/>
  <c r="P418"/>
  <c r="BI415"/>
  <c r="BH415"/>
  <c r="BG415"/>
  <c r="BF415"/>
  <c r="T415"/>
  <c r="R415"/>
  <c r="P415"/>
  <c r="BI408"/>
  <c r="BH408"/>
  <c r="BG408"/>
  <c r="BF408"/>
  <c r="T408"/>
  <c r="R408"/>
  <c r="P408"/>
  <c r="BI405"/>
  <c r="BH405"/>
  <c r="BG405"/>
  <c r="BF405"/>
  <c r="T405"/>
  <c r="R405"/>
  <c r="P405"/>
  <c r="BI402"/>
  <c r="BH402"/>
  <c r="BG402"/>
  <c r="BF402"/>
  <c r="T402"/>
  <c r="R402"/>
  <c r="P402"/>
  <c r="BI399"/>
  <c r="BH399"/>
  <c r="BG399"/>
  <c r="BF399"/>
  <c r="T399"/>
  <c r="R399"/>
  <c r="P399"/>
  <c r="BI395"/>
  <c r="BH395"/>
  <c r="BG395"/>
  <c r="BF395"/>
  <c r="T395"/>
  <c r="R395"/>
  <c r="P395"/>
  <c r="BI392"/>
  <c r="BH392"/>
  <c r="BG392"/>
  <c r="BF392"/>
  <c r="T392"/>
  <c r="R392"/>
  <c r="P392"/>
  <c r="BI388"/>
  <c r="BH388"/>
  <c r="BG388"/>
  <c r="BF388"/>
  <c r="T388"/>
  <c r="R388"/>
  <c r="P388"/>
  <c r="BI385"/>
  <c r="BH385"/>
  <c r="BG385"/>
  <c r="BF385"/>
  <c r="T385"/>
  <c r="R385"/>
  <c r="P385"/>
  <c r="BI382"/>
  <c r="BH382"/>
  <c r="BG382"/>
  <c r="BF382"/>
  <c r="T382"/>
  <c r="R382"/>
  <c r="P382"/>
  <c r="BI380"/>
  <c r="BH380"/>
  <c r="BG380"/>
  <c r="BF380"/>
  <c r="T380"/>
  <c r="R380"/>
  <c r="P380"/>
  <c r="BI377"/>
  <c r="BH377"/>
  <c r="BG377"/>
  <c r="BF377"/>
  <c r="T377"/>
  <c r="R377"/>
  <c r="P377"/>
  <c r="BI375"/>
  <c r="BH375"/>
  <c r="BG375"/>
  <c r="BF375"/>
  <c r="T375"/>
  <c r="R375"/>
  <c r="P375"/>
  <c r="BI369"/>
  <c r="BH369"/>
  <c r="BG369"/>
  <c r="BF369"/>
  <c r="T369"/>
  <c r="R369"/>
  <c r="P369"/>
  <c r="BI366"/>
  <c r="BH366"/>
  <c r="BG366"/>
  <c r="BF366"/>
  <c r="T366"/>
  <c r="R366"/>
  <c r="P366"/>
  <c r="BI363"/>
  <c r="BH363"/>
  <c r="BG363"/>
  <c r="BF363"/>
  <c r="T363"/>
  <c r="R363"/>
  <c r="P363"/>
  <c r="BI361"/>
  <c r="BH361"/>
  <c r="BG361"/>
  <c r="BF361"/>
  <c r="T361"/>
  <c r="R361"/>
  <c r="P361"/>
  <c r="BI358"/>
  <c r="BH358"/>
  <c r="BG358"/>
  <c r="BF358"/>
  <c r="T358"/>
  <c r="R358"/>
  <c r="P358"/>
  <c r="BI356"/>
  <c r="BH356"/>
  <c r="BG356"/>
  <c r="BF356"/>
  <c r="T356"/>
  <c r="R356"/>
  <c r="P356"/>
  <c r="BI354"/>
  <c r="BH354"/>
  <c r="BG354"/>
  <c r="BF354"/>
  <c r="T354"/>
  <c r="R354"/>
  <c r="P354"/>
  <c r="BI351"/>
  <c r="BH351"/>
  <c r="BG351"/>
  <c r="BF351"/>
  <c r="T351"/>
  <c r="R351"/>
  <c r="P351"/>
  <c r="BI349"/>
  <c r="BH349"/>
  <c r="BG349"/>
  <c r="BF349"/>
  <c r="T349"/>
  <c r="R349"/>
  <c r="P349"/>
  <c r="BI347"/>
  <c r="BH347"/>
  <c r="BG347"/>
  <c r="BF347"/>
  <c r="T347"/>
  <c r="R347"/>
  <c r="P347"/>
  <c r="BI344"/>
  <c r="BH344"/>
  <c r="BG344"/>
  <c r="BF344"/>
  <c r="T344"/>
  <c r="R344"/>
  <c r="P344"/>
  <c r="BI342"/>
  <c r="BH342"/>
  <c r="BG342"/>
  <c r="BF342"/>
  <c r="T342"/>
  <c r="R342"/>
  <c r="P342"/>
  <c r="BI336"/>
  <c r="BH336"/>
  <c r="BG336"/>
  <c r="BF336"/>
  <c r="T336"/>
  <c r="R336"/>
  <c r="P336"/>
  <c r="BI334"/>
  <c r="BH334"/>
  <c r="BG334"/>
  <c r="BF334"/>
  <c r="T334"/>
  <c r="R334"/>
  <c r="P334"/>
  <c r="BI331"/>
  <c r="BH331"/>
  <c r="BG331"/>
  <c r="BF331"/>
  <c r="T331"/>
  <c r="R331"/>
  <c r="P331"/>
  <c r="BI329"/>
  <c r="BH329"/>
  <c r="BG329"/>
  <c r="BF329"/>
  <c r="T329"/>
  <c r="R329"/>
  <c r="P329"/>
  <c r="BI326"/>
  <c r="BH326"/>
  <c r="BG326"/>
  <c r="BF326"/>
  <c r="T326"/>
  <c r="R326"/>
  <c r="P326"/>
  <c r="BI324"/>
  <c r="BH324"/>
  <c r="BG324"/>
  <c r="BF324"/>
  <c r="T324"/>
  <c r="R324"/>
  <c r="P324"/>
  <c r="BI321"/>
  <c r="BH321"/>
  <c r="BG321"/>
  <c r="BF321"/>
  <c r="T321"/>
  <c r="R321"/>
  <c r="P321"/>
  <c r="BI319"/>
  <c r="BH319"/>
  <c r="BG319"/>
  <c r="BF319"/>
  <c r="T319"/>
  <c r="R319"/>
  <c r="P319"/>
  <c r="BI316"/>
  <c r="BH316"/>
  <c r="BG316"/>
  <c r="BF316"/>
  <c r="T316"/>
  <c r="R316"/>
  <c r="P316"/>
  <c r="BI312"/>
  <c r="BH312"/>
  <c r="BG312"/>
  <c r="BF312"/>
  <c r="T312"/>
  <c r="R312"/>
  <c r="P312"/>
  <c r="BI308"/>
  <c r="BH308"/>
  <c r="BG308"/>
  <c r="BF308"/>
  <c r="T308"/>
  <c r="R308"/>
  <c r="P308"/>
  <c r="BI304"/>
  <c r="BH304"/>
  <c r="BG304"/>
  <c r="BF304"/>
  <c r="T304"/>
  <c r="R304"/>
  <c r="P304"/>
  <c r="BI301"/>
  <c r="BH301"/>
  <c r="BG301"/>
  <c r="BF301"/>
  <c r="T301"/>
  <c r="R301"/>
  <c r="P301"/>
  <c r="BI297"/>
  <c r="BH297"/>
  <c r="BG297"/>
  <c r="BF297"/>
  <c r="T297"/>
  <c r="R297"/>
  <c r="P297"/>
  <c r="BI293"/>
  <c r="BH293"/>
  <c r="BG293"/>
  <c r="BF293"/>
  <c r="T293"/>
  <c r="R293"/>
  <c r="P293"/>
  <c r="BI289"/>
  <c r="BH289"/>
  <c r="BG289"/>
  <c r="BF289"/>
  <c r="T289"/>
  <c r="R289"/>
  <c r="P289"/>
  <c r="BI285"/>
  <c r="BH285"/>
  <c r="BG285"/>
  <c r="BF285"/>
  <c r="T285"/>
  <c r="R285"/>
  <c r="P285"/>
  <c r="BI281"/>
  <c r="BH281"/>
  <c r="BG281"/>
  <c r="BF281"/>
  <c r="T281"/>
  <c r="R281"/>
  <c r="P281"/>
  <c r="BI278"/>
  <c r="BH278"/>
  <c r="BG278"/>
  <c r="BF278"/>
  <c r="T278"/>
  <c r="R278"/>
  <c r="P278"/>
  <c r="BI272"/>
  <c r="BH272"/>
  <c r="BG272"/>
  <c r="BF272"/>
  <c r="T272"/>
  <c r="R272"/>
  <c r="P272"/>
  <c r="BI268"/>
  <c r="BH268"/>
  <c r="BG268"/>
  <c r="BF268"/>
  <c r="T268"/>
  <c r="R268"/>
  <c r="P268"/>
  <c r="BI265"/>
  <c r="BH265"/>
  <c r="BG265"/>
  <c r="BF265"/>
  <c r="T265"/>
  <c r="R265"/>
  <c r="P265"/>
  <c r="BI262"/>
  <c r="BH262"/>
  <c r="BG262"/>
  <c r="BF262"/>
  <c r="T262"/>
  <c r="R262"/>
  <c r="P262"/>
  <c r="BI257"/>
  <c r="BH257"/>
  <c r="BG257"/>
  <c r="BF257"/>
  <c r="T257"/>
  <c r="R257"/>
  <c r="P257"/>
  <c r="BI254"/>
  <c r="BH254"/>
  <c r="BG254"/>
  <c r="BF254"/>
  <c r="T254"/>
  <c r="R254"/>
  <c r="P254"/>
  <c r="BI250"/>
  <c r="BH250"/>
  <c r="BG250"/>
  <c r="BF250"/>
  <c r="T250"/>
  <c r="R250"/>
  <c r="P250"/>
  <c r="BI247"/>
  <c r="BH247"/>
  <c r="BG247"/>
  <c r="BF247"/>
  <c r="T247"/>
  <c r="R247"/>
  <c r="P247"/>
  <c r="BI243"/>
  <c r="BH243"/>
  <c r="BG243"/>
  <c r="BF243"/>
  <c r="T243"/>
  <c r="R243"/>
  <c r="P243"/>
  <c r="BI240"/>
  <c r="BH240"/>
  <c r="BG240"/>
  <c r="BF240"/>
  <c r="T240"/>
  <c r="R240"/>
  <c r="P240"/>
  <c r="BI237"/>
  <c r="BH237"/>
  <c r="BG237"/>
  <c r="BF237"/>
  <c r="T237"/>
  <c r="R237"/>
  <c r="P237"/>
  <c r="BI233"/>
  <c r="BH233"/>
  <c r="BG233"/>
  <c r="BF233"/>
  <c r="T233"/>
  <c r="R233"/>
  <c r="P233"/>
  <c r="BI229"/>
  <c r="BH229"/>
  <c r="BG229"/>
  <c r="BF229"/>
  <c r="T229"/>
  <c r="R229"/>
  <c r="P229"/>
  <c r="BI226"/>
  <c r="BH226"/>
  <c r="BG226"/>
  <c r="BF226"/>
  <c r="T226"/>
  <c r="R226"/>
  <c r="P226"/>
  <c r="BI222"/>
  <c r="BH222"/>
  <c r="BG222"/>
  <c r="BF222"/>
  <c r="T222"/>
  <c r="R222"/>
  <c r="P222"/>
  <c r="BI219"/>
  <c r="BH219"/>
  <c r="BG219"/>
  <c r="BF219"/>
  <c r="T219"/>
  <c r="R219"/>
  <c r="P219"/>
  <c r="BI215"/>
  <c r="BH215"/>
  <c r="BG215"/>
  <c r="BF215"/>
  <c r="T215"/>
  <c r="R215"/>
  <c r="P215"/>
  <c r="BI211"/>
  <c r="BH211"/>
  <c r="BG211"/>
  <c r="BF211"/>
  <c r="T211"/>
  <c r="R211"/>
  <c r="P211"/>
  <c r="BI206"/>
  <c r="BH206"/>
  <c r="BG206"/>
  <c r="BF206"/>
  <c r="T206"/>
  <c r="R206"/>
  <c r="P206"/>
  <c r="BI203"/>
  <c r="BH203"/>
  <c r="BG203"/>
  <c r="BF203"/>
  <c r="T203"/>
  <c r="R203"/>
  <c r="P203"/>
  <c r="BI200"/>
  <c r="BH200"/>
  <c r="BG200"/>
  <c r="BF200"/>
  <c r="T200"/>
  <c r="R200"/>
  <c r="P200"/>
  <c r="BI197"/>
  <c r="BH197"/>
  <c r="BG197"/>
  <c r="BF197"/>
  <c r="T197"/>
  <c r="R197"/>
  <c r="P197"/>
  <c r="BI194"/>
  <c r="BH194"/>
  <c r="BG194"/>
  <c r="BF194"/>
  <c r="T194"/>
  <c r="R194"/>
  <c r="P194"/>
  <c r="BI188"/>
  <c r="BH188"/>
  <c r="BG188"/>
  <c r="BF188"/>
  <c r="T188"/>
  <c r="R188"/>
  <c r="P188"/>
  <c r="BI182"/>
  <c r="BH182"/>
  <c r="BG182"/>
  <c r="BF182"/>
  <c r="T182"/>
  <c r="R182"/>
  <c r="P182"/>
  <c r="BI174"/>
  <c r="BH174"/>
  <c r="BG174"/>
  <c r="BF174"/>
  <c r="T174"/>
  <c r="R174"/>
  <c r="P174"/>
  <c r="BI170"/>
  <c r="BH170"/>
  <c r="BG170"/>
  <c r="BF170"/>
  <c r="T170"/>
  <c r="R170"/>
  <c r="P170"/>
  <c r="BI167"/>
  <c r="BH167"/>
  <c r="BG167"/>
  <c r="BF167"/>
  <c r="T167"/>
  <c r="R167"/>
  <c r="P167"/>
  <c r="BI163"/>
  <c r="BH163"/>
  <c r="BG163"/>
  <c r="BF163"/>
  <c r="T163"/>
  <c r="R163"/>
  <c r="P163"/>
  <c r="BI154"/>
  <c r="BH154"/>
  <c r="BG154"/>
  <c r="BF154"/>
  <c r="T154"/>
  <c r="R154"/>
  <c r="P154"/>
  <c r="BI150"/>
  <c r="BH150"/>
  <c r="BG150"/>
  <c r="BF150"/>
  <c r="T150"/>
  <c r="R150"/>
  <c r="P150"/>
  <c r="BI141"/>
  <c r="BH141"/>
  <c r="BG141"/>
  <c r="BF141"/>
  <c r="T141"/>
  <c r="R141"/>
  <c r="P141"/>
  <c r="BI132"/>
  <c r="BH132"/>
  <c r="BG132"/>
  <c r="BF132"/>
  <c r="T132"/>
  <c r="R132"/>
  <c r="P132"/>
  <c r="BI129"/>
  <c r="BH129"/>
  <c r="BG129"/>
  <c r="BF129"/>
  <c r="T129"/>
  <c r="R129"/>
  <c r="P129"/>
  <c r="BI125"/>
  <c r="BH125"/>
  <c r="BG125"/>
  <c r="BF125"/>
  <c r="T125"/>
  <c r="R125"/>
  <c r="P125"/>
  <c r="BI121"/>
  <c r="BH121"/>
  <c r="BG121"/>
  <c r="BF121"/>
  <c r="T121"/>
  <c r="R121"/>
  <c r="P121"/>
  <c r="BI117"/>
  <c r="BH117"/>
  <c r="BG117"/>
  <c r="BF117"/>
  <c r="T117"/>
  <c r="R117"/>
  <c r="P117"/>
  <c r="BI114"/>
  <c r="BH114"/>
  <c r="BG114"/>
  <c r="BF114"/>
  <c r="T114"/>
  <c r="R114"/>
  <c r="P114"/>
  <c r="BI111"/>
  <c r="BH111"/>
  <c r="BG111"/>
  <c r="BF111"/>
  <c r="T111"/>
  <c r="R111"/>
  <c r="P111"/>
  <c r="BI107"/>
  <c r="BH107"/>
  <c r="BG107"/>
  <c r="BF107"/>
  <c r="T107"/>
  <c r="R107"/>
  <c r="P107"/>
  <c r="BI104"/>
  <c r="BH104"/>
  <c r="BG104"/>
  <c r="BF104"/>
  <c r="T104"/>
  <c r="R104"/>
  <c r="P104"/>
  <c r="BI100"/>
  <c r="BH100"/>
  <c r="BG100"/>
  <c r="BF100"/>
  <c r="T100"/>
  <c r="R100"/>
  <c r="P100"/>
  <c r="J94"/>
  <c r="J93"/>
  <c r="F93"/>
  <c r="F91"/>
  <c r="E89"/>
  <c r="J55"/>
  <c r="J54"/>
  <c r="F54"/>
  <c r="F52"/>
  <c r="E50"/>
  <c r="J18"/>
  <c r="E18"/>
  <c r="F55"/>
  <c r="J17"/>
  <c r="J12"/>
  <c r="J52"/>
  <c r="E7"/>
  <c r="E87"/>
  <c i="15" r="J37"/>
  <c r="J36"/>
  <c i="1" r="AY68"/>
  <c i="15" r="J35"/>
  <c i="1" r="AX68"/>
  <c i="15" r="BI112"/>
  <c r="BH112"/>
  <c r="BG112"/>
  <c r="BF112"/>
  <c r="T112"/>
  <c r="R112"/>
  <c r="P112"/>
  <c r="BI108"/>
  <c r="BH108"/>
  <c r="BG108"/>
  <c r="BF108"/>
  <c r="T108"/>
  <c r="R108"/>
  <c r="P108"/>
  <c r="BI104"/>
  <c r="BH104"/>
  <c r="BG104"/>
  <c r="BF104"/>
  <c r="T104"/>
  <c r="R104"/>
  <c r="P104"/>
  <c r="BI100"/>
  <c r="BH100"/>
  <c r="BG100"/>
  <c r="BF100"/>
  <c r="T100"/>
  <c r="R100"/>
  <c r="P100"/>
  <c r="BI96"/>
  <c r="BH96"/>
  <c r="BG96"/>
  <c r="BF96"/>
  <c r="T96"/>
  <c r="R96"/>
  <c r="P96"/>
  <c r="BI92"/>
  <c r="BH92"/>
  <c r="BG92"/>
  <c r="BF92"/>
  <c r="T92"/>
  <c r="R92"/>
  <c r="P92"/>
  <c r="BI88"/>
  <c r="BH88"/>
  <c r="BG88"/>
  <c r="BF88"/>
  <c r="T88"/>
  <c r="R88"/>
  <c r="P88"/>
  <c r="BI84"/>
  <c r="BH84"/>
  <c r="BG84"/>
  <c r="BF84"/>
  <c r="T84"/>
  <c r="R84"/>
  <c r="P84"/>
  <c r="J78"/>
  <c r="J77"/>
  <c r="F77"/>
  <c r="F75"/>
  <c r="E73"/>
  <c r="J55"/>
  <c r="J54"/>
  <c r="F54"/>
  <c r="F52"/>
  <c r="E50"/>
  <c r="J18"/>
  <c r="E18"/>
  <c r="F78"/>
  <c r="J17"/>
  <c r="J12"/>
  <c r="J75"/>
  <c r="E7"/>
  <c r="E48"/>
  <c i="14" r="J37"/>
  <c r="J36"/>
  <c i="1" r="AY67"/>
  <c i="14" r="J35"/>
  <c i="1" r="AX67"/>
  <c i="14" r="BI84"/>
  <c r="BH84"/>
  <c r="BG84"/>
  <c r="BF84"/>
  <c r="T84"/>
  <c r="T83"/>
  <c r="T82"/>
  <c r="T81"/>
  <c r="R84"/>
  <c r="R83"/>
  <c r="R82"/>
  <c r="R81"/>
  <c r="P84"/>
  <c r="P83"/>
  <c r="P82"/>
  <c r="P81"/>
  <c i="1" r="AU67"/>
  <c i="14" r="J78"/>
  <c r="J77"/>
  <c r="F77"/>
  <c r="F75"/>
  <c r="E73"/>
  <c r="J55"/>
  <c r="J54"/>
  <c r="F54"/>
  <c r="F52"/>
  <c r="E50"/>
  <c r="J18"/>
  <c r="E18"/>
  <c r="F78"/>
  <c r="J17"/>
  <c r="J12"/>
  <c r="J52"/>
  <c r="E7"/>
  <c r="E71"/>
  <c i="13" r="J37"/>
  <c r="J36"/>
  <c i="1" r="AY66"/>
  <c i="13" r="J35"/>
  <c i="1" r="AX66"/>
  <c i="13" r="BI471"/>
  <c r="BH471"/>
  <c r="BG471"/>
  <c r="BF471"/>
  <c r="T471"/>
  <c r="T470"/>
  <c r="R471"/>
  <c r="R470"/>
  <c r="P471"/>
  <c r="P470"/>
  <c r="BI466"/>
  <c r="BH466"/>
  <c r="BG466"/>
  <c r="BF466"/>
  <c r="T466"/>
  <c r="T465"/>
  <c r="R466"/>
  <c r="R465"/>
  <c r="P466"/>
  <c r="P465"/>
  <c r="BI461"/>
  <c r="BH461"/>
  <c r="BG461"/>
  <c r="BF461"/>
  <c r="T461"/>
  <c r="T460"/>
  <c r="T459"/>
  <c r="R461"/>
  <c r="R460"/>
  <c r="R459"/>
  <c r="P461"/>
  <c r="P460"/>
  <c r="P459"/>
  <c r="BI451"/>
  <c r="BH451"/>
  <c r="BG451"/>
  <c r="BF451"/>
  <c r="T451"/>
  <c r="T441"/>
  <c r="R451"/>
  <c r="P451"/>
  <c r="BI448"/>
  <c r="BH448"/>
  <c r="BG448"/>
  <c r="BF448"/>
  <c r="T448"/>
  <c r="R448"/>
  <c r="P448"/>
  <c r="BI442"/>
  <c r="BH442"/>
  <c r="BG442"/>
  <c r="BF442"/>
  <c r="T442"/>
  <c r="R442"/>
  <c r="P442"/>
  <c r="BI437"/>
  <c r="BH437"/>
  <c r="BG437"/>
  <c r="BF437"/>
  <c r="T437"/>
  <c r="R437"/>
  <c r="P437"/>
  <c r="BI434"/>
  <c r="BH434"/>
  <c r="BG434"/>
  <c r="BF434"/>
  <c r="T434"/>
  <c r="R434"/>
  <c r="P434"/>
  <c r="BI431"/>
  <c r="BH431"/>
  <c r="BG431"/>
  <c r="BF431"/>
  <c r="T431"/>
  <c r="R431"/>
  <c r="P431"/>
  <c r="BI425"/>
  <c r="BH425"/>
  <c r="BG425"/>
  <c r="BF425"/>
  <c r="T425"/>
  <c r="R425"/>
  <c r="P425"/>
  <c r="BI421"/>
  <c r="BH421"/>
  <c r="BG421"/>
  <c r="BF421"/>
  <c r="T421"/>
  <c r="R421"/>
  <c r="P421"/>
  <c r="BI416"/>
  <c r="BH416"/>
  <c r="BG416"/>
  <c r="BF416"/>
  <c r="T416"/>
  <c r="R416"/>
  <c r="P416"/>
  <c r="BI412"/>
  <c r="BH412"/>
  <c r="BG412"/>
  <c r="BF412"/>
  <c r="T412"/>
  <c r="R412"/>
  <c r="P412"/>
  <c r="BI407"/>
  <c r="BH407"/>
  <c r="BG407"/>
  <c r="BF407"/>
  <c r="T407"/>
  <c r="R407"/>
  <c r="P407"/>
  <c r="BI403"/>
  <c r="BH403"/>
  <c r="BG403"/>
  <c r="BF403"/>
  <c r="T403"/>
  <c r="R403"/>
  <c r="P403"/>
  <c r="BI401"/>
  <c r="BH401"/>
  <c r="BG401"/>
  <c r="BF401"/>
  <c r="T401"/>
  <c r="R401"/>
  <c r="P401"/>
  <c r="BI396"/>
  <c r="BH396"/>
  <c r="BG396"/>
  <c r="BF396"/>
  <c r="T396"/>
  <c r="R396"/>
  <c r="P396"/>
  <c r="BI393"/>
  <c r="BH393"/>
  <c r="BG393"/>
  <c r="BF393"/>
  <c r="T393"/>
  <c r="R393"/>
  <c r="P393"/>
  <c r="BI391"/>
  <c r="BH391"/>
  <c r="BG391"/>
  <c r="BF391"/>
  <c r="T391"/>
  <c r="R391"/>
  <c r="P391"/>
  <c r="BI386"/>
  <c r="BH386"/>
  <c r="BG386"/>
  <c r="BF386"/>
  <c r="T386"/>
  <c r="R386"/>
  <c r="P386"/>
  <c r="BI381"/>
  <c r="BH381"/>
  <c r="BG381"/>
  <c r="BF381"/>
  <c r="T381"/>
  <c r="R381"/>
  <c r="P381"/>
  <c r="BI379"/>
  <c r="BH379"/>
  <c r="BG379"/>
  <c r="BF379"/>
  <c r="T379"/>
  <c r="R379"/>
  <c r="P379"/>
  <c r="BI377"/>
  <c r="BH377"/>
  <c r="BG377"/>
  <c r="BF377"/>
  <c r="T377"/>
  <c r="R377"/>
  <c r="P377"/>
  <c r="BI372"/>
  <c r="BH372"/>
  <c r="BG372"/>
  <c r="BF372"/>
  <c r="T372"/>
  <c r="R372"/>
  <c r="P372"/>
  <c r="BI370"/>
  <c r="BH370"/>
  <c r="BG370"/>
  <c r="BF370"/>
  <c r="T370"/>
  <c r="R370"/>
  <c r="P370"/>
  <c r="BI363"/>
  <c r="BH363"/>
  <c r="BG363"/>
  <c r="BF363"/>
  <c r="T363"/>
  <c r="R363"/>
  <c r="P363"/>
  <c r="BI361"/>
  <c r="BH361"/>
  <c r="BG361"/>
  <c r="BF361"/>
  <c r="T361"/>
  <c r="R361"/>
  <c r="P361"/>
  <c r="BI359"/>
  <c r="BH359"/>
  <c r="BG359"/>
  <c r="BF359"/>
  <c r="T359"/>
  <c r="R359"/>
  <c r="P359"/>
  <c r="BI354"/>
  <c r="BH354"/>
  <c r="BG354"/>
  <c r="BF354"/>
  <c r="T354"/>
  <c r="R354"/>
  <c r="P354"/>
  <c r="BI352"/>
  <c r="BH352"/>
  <c r="BG352"/>
  <c r="BF352"/>
  <c r="T352"/>
  <c r="R352"/>
  <c r="P352"/>
  <c r="BI350"/>
  <c r="BH350"/>
  <c r="BG350"/>
  <c r="BF350"/>
  <c r="T350"/>
  <c r="R350"/>
  <c r="P350"/>
  <c r="BI346"/>
  <c r="BH346"/>
  <c r="BG346"/>
  <c r="BF346"/>
  <c r="T346"/>
  <c r="R346"/>
  <c r="P346"/>
  <c r="BI343"/>
  <c r="BH343"/>
  <c r="BG343"/>
  <c r="BF343"/>
  <c r="T343"/>
  <c r="R343"/>
  <c r="P343"/>
  <c r="BI338"/>
  <c r="BH338"/>
  <c r="BG338"/>
  <c r="BF338"/>
  <c r="T338"/>
  <c r="R338"/>
  <c r="P338"/>
  <c r="BI336"/>
  <c r="BH336"/>
  <c r="BG336"/>
  <c r="BF336"/>
  <c r="T336"/>
  <c r="R336"/>
  <c r="P336"/>
  <c r="BI332"/>
  <c r="BH332"/>
  <c r="BG332"/>
  <c r="BF332"/>
  <c r="T332"/>
  <c r="R332"/>
  <c r="P332"/>
  <c r="BI330"/>
  <c r="BH330"/>
  <c r="BG330"/>
  <c r="BF330"/>
  <c r="T330"/>
  <c r="R330"/>
  <c r="P330"/>
  <c r="BI327"/>
  <c r="BH327"/>
  <c r="BG327"/>
  <c r="BF327"/>
  <c r="T327"/>
  <c r="R327"/>
  <c r="P327"/>
  <c r="BI324"/>
  <c r="BH324"/>
  <c r="BG324"/>
  <c r="BF324"/>
  <c r="T324"/>
  <c r="R324"/>
  <c r="P324"/>
  <c r="BI321"/>
  <c r="BH321"/>
  <c r="BG321"/>
  <c r="BF321"/>
  <c r="T321"/>
  <c r="R321"/>
  <c r="P321"/>
  <c r="BI318"/>
  <c r="BH318"/>
  <c r="BG318"/>
  <c r="BF318"/>
  <c r="T318"/>
  <c r="R318"/>
  <c r="P318"/>
  <c r="BI316"/>
  <c r="BH316"/>
  <c r="BG316"/>
  <c r="BF316"/>
  <c r="T316"/>
  <c r="R316"/>
  <c r="P316"/>
  <c r="BI313"/>
  <c r="BH313"/>
  <c r="BG313"/>
  <c r="BF313"/>
  <c r="T313"/>
  <c r="R313"/>
  <c r="P313"/>
  <c r="BI311"/>
  <c r="BH311"/>
  <c r="BG311"/>
  <c r="BF311"/>
  <c r="T311"/>
  <c r="R311"/>
  <c r="P311"/>
  <c r="BI308"/>
  <c r="BH308"/>
  <c r="BG308"/>
  <c r="BF308"/>
  <c r="T308"/>
  <c r="R308"/>
  <c r="P308"/>
  <c r="BI306"/>
  <c r="BH306"/>
  <c r="BG306"/>
  <c r="BF306"/>
  <c r="T306"/>
  <c r="R306"/>
  <c r="P306"/>
  <c r="BI303"/>
  <c r="BH303"/>
  <c r="BG303"/>
  <c r="BF303"/>
  <c r="T303"/>
  <c r="R303"/>
  <c r="P303"/>
  <c r="BI300"/>
  <c r="BH300"/>
  <c r="BG300"/>
  <c r="BF300"/>
  <c r="T300"/>
  <c r="R300"/>
  <c r="P300"/>
  <c r="BI295"/>
  <c r="BH295"/>
  <c r="BG295"/>
  <c r="BF295"/>
  <c r="T295"/>
  <c r="R295"/>
  <c r="P295"/>
  <c r="BI290"/>
  <c r="BH290"/>
  <c r="BG290"/>
  <c r="BF290"/>
  <c r="T290"/>
  <c r="R290"/>
  <c r="P290"/>
  <c r="BI286"/>
  <c r="BH286"/>
  <c r="BG286"/>
  <c r="BF286"/>
  <c r="T286"/>
  <c r="R286"/>
  <c r="P286"/>
  <c r="BI282"/>
  <c r="BH282"/>
  <c r="BG282"/>
  <c r="BF282"/>
  <c r="T282"/>
  <c r="R282"/>
  <c r="P282"/>
  <c r="BI279"/>
  <c r="BH279"/>
  <c r="BG279"/>
  <c r="BF279"/>
  <c r="T279"/>
  <c r="R279"/>
  <c r="P279"/>
  <c r="BI276"/>
  <c r="BH276"/>
  <c r="BG276"/>
  <c r="BF276"/>
  <c r="T276"/>
  <c r="R276"/>
  <c r="P276"/>
  <c r="BI273"/>
  <c r="BH273"/>
  <c r="BG273"/>
  <c r="BF273"/>
  <c r="T273"/>
  <c r="R273"/>
  <c r="P273"/>
  <c r="BI265"/>
  <c r="BH265"/>
  <c r="BG265"/>
  <c r="BF265"/>
  <c r="T265"/>
  <c r="T264"/>
  <c r="R265"/>
  <c r="R264"/>
  <c r="P265"/>
  <c r="P264"/>
  <c r="BI260"/>
  <c r="BH260"/>
  <c r="BG260"/>
  <c r="BF260"/>
  <c r="T260"/>
  <c r="R260"/>
  <c r="P260"/>
  <c r="BI255"/>
  <c r="BH255"/>
  <c r="BG255"/>
  <c r="BF255"/>
  <c r="T255"/>
  <c r="R255"/>
  <c r="P255"/>
  <c r="BI252"/>
  <c r="BH252"/>
  <c r="BG252"/>
  <c r="BF252"/>
  <c r="T252"/>
  <c r="R252"/>
  <c r="P252"/>
  <c r="BI246"/>
  <c r="BH246"/>
  <c r="BG246"/>
  <c r="BF246"/>
  <c r="T246"/>
  <c r="R246"/>
  <c r="P246"/>
  <c r="BI234"/>
  <c r="BH234"/>
  <c r="BG234"/>
  <c r="BF234"/>
  <c r="T234"/>
  <c r="R234"/>
  <c r="P234"/>
  <c r="BI229"/>
  <c r="BH229"/>
  <c r="BG229"/>
  <c r="BF229"/>
  <c r="T229"/>
  <c r="R229"/>
  <c r="P229"/>
  <c r="BI224"/>
  <c r="BH224"/>
  <c r="BG224"/>
  <c r="BF224"/>
  <c r="T224"/>
  <c r="R224"/>
  <c r="P224"/>
  <c r="BI218"/>
  <c r="BH218"/>
  <c r="BG218"/>
  <c r="BF218"/>
  <c r="T218"/>
  <c r="R218"/>
  <c r="P218"/>
  <c r="BI213"/>
  <c r="BH213"/>
  <c r="BG213"/>
  <c r="BF213"/>
  <c r="T213"/>
  <c r="R213"/>
  <c r="P213"/>
  <c r="BI208"/>
  <c r="BH208"/>
  <c r="BG208"/>
  <c r="BF208"/>
  <c r="T208"/>
  <c r="R208"/>
  <c r="P208"/>
  <c r="BI203"/>
  <c r="BH203"/>
  <c r="BG203"/>
  <c r="BF203"/>
  <c r="T203"/>
  <c r="R203"/>
  <c r="P203"/>
  <c r="BI197"/>
  <c r="BH197"/>
  <c r="BG197"/>
  <c r="BF197"/>
  <c r="T197"/>
  <c r="R197"/>
  <c r="P197"/>
  <c r="BI192"/>
  <c r="BH192"/>
  <c r="BG192"/>
  <c r="BF192"/>
  <c r="T192"/>
  <c r="R192"/>
  <c r="P192"/>
  <c r="BI187"/>
  <c r="BH187"/>
  <c r="BG187"/>
  <c r="BF187"/>
  <c r="T187"/>
  <c r="R187"/>
  <c r="P187"/>
  <c r="BI182"/>
  <c r="BH182"/>
  <c r="BG182"/>
  <c r="BF182"/>
  <c r="T182"/>
  <c r="R182"/>
  <c r="P182"/>
  <c r="BI178"/>
  <c r="BH178"/>
  <c r="BG178"/>
  <c r="BF178"/>
  <c r="T178"/>
  <c r="R178"/>
  <c r="P178"/>
  <c r="BI173"/>
  <c r="BH173"/>
  <c r="BG173"/>
  <c r="BF173"/>
  <c r="T173"/>
  <c r="R173"/>
  <c r="P173"/>
  <c r="BI168"/>
  <c r="BH168"/>
  <c r="BG168"/>
  <c r="BF168"/>
  <c r="T168"/>
  <c r="R168"/>
  <c r="P168"/>
  <c r="BI161"/>
  <c r="BH161"/>
  <c r="BG161"/>
  <c r="BF161"/>
  <c r="T161"/>
  <c r="R161"/>
  <c r="P161"/>
  <c r="BI156"/>
  <c r="BH156"/>
  <c r="BG156"/>
  <c r="BF156"/>
  <c r="T156"/>
  <c r="R156"/>
  <c r="P156"/>
  <c r="BI151"/>
  <c r="BH151"/>
  <c r="BG151"/>
  <c r="BF151"/>
  <c r="T151"/>
  <c r="R151"/>
  <c r="P151"/>
  <c r="BI146"/>
  <c r="BH146"/>
  <c r="BG146"/>
  <c r="BF146"/>
  <c r="T146"/>
  <c r="R146"/>
  <c r="P146"/>
  <c r="BI139"/>
  <c r="BH139"/>
  <c r="BG139"/>
  <c r="BF139"/>
  <c r="T139"/>
  <c r="R139"/>
  <c r="P139"/>
  <c r="BI134"/>
  <c r="BH134"/>
  <c r="BG134"/>
  <c r="BF134"/>
  <c r="T134"/>
  <c r="R134"/>
  <c r="P134"/>
  <c r="BI129"/>
  <c r="BH129"/>
  <c r="BG129"/>
  <c r="BF129"/>
  <c r="T129"/>
  <c r="R129"/>
  <c r="P129"/>
  <c r="BI124"/>
  <c r="BH124"/>
  <c r="BG124"/>
  <c r="BF124"/>
  <c r="T124"/>
  <c r="R124"/>
  <c r="P124"/>
  <c r="BI119"/>
  <c r="BH119"/>
  <c r="BG119"/>
  <c r="BF119"/>
  <c r="T119"/>
  <c r="R119"/>
  <c r="P119"/>
  <c r="BI114"/>
  <c r="BH114"/>
  <c r="BG114"/>
  <c r="BF114"/>
  <c r="T114"/>
  <c r="R114"/>
  <c r="P114"/>
  <c r="BI109"/>
  <c r="BH109"/>
  <c r="BG109"/>
  <c r="BF109"/>
  <c r="T109"/>
  <c r="R109"/>
  <c r="P109"/>
  <c r="BI104"/>
  <c r="BH104"/>
  <c r="BG104"/>
  <c r="BF104"/>
  <c r="T104"/>
  <c r="R104"/>
  <c r="P104"/>
  <c r="BI99"/>
  <c r="BH99"/>
  <c r="BG99"/>
  <c r="BF99"/>
  <c r="T99"/>
  <c r="R99"/>
  <c r="P99"/>
  <c r="BI94"/>
  <c r="BH94"/>
  <c r="BG94"/>
  <c r="BF94"/>
  <c r="T94"/>
  <c r="R94"/>
  <c r="P94"/>
  <c r="F85"/>
  <c r="E83"/>
  <c r="F52"/>
  <c r="E50"/>
  <c r="J24"/>
  <c r="E24"/>
  <c r="J88"/>
  <c r="J23"/>
  <c r="J21"/>
  <c r="E21"/>
  <c r="J87"/>
  <c r="J20"/>
  <c r="J18"/>
  <c r="E18"/>
  <c r="F55"/>
  <c r="J17"/>
  <c r="J15"/>
  <c r="E15"/>
  <c r="F54"/>
  <c r="J14"/>
  <c r="J12"/>
  <c r="J85"/>
  <c r="E7"/>
  <c r="E81"/>
  <c i="12" r="J37"/>
  <c r="J36"/>
  <c i="1" r="AY65"/>
  <c i="12" r="J35"/>
  <c i="1" r="AX65"/>
  <c i="12" r="BI268"/>
  <c r="BH268"/>
  <c r="BG268"/>
  <c r="BF268"/>
  <c r="T268"/>
  <c r="T267"/>
  <c r="R268"/>
  <c r="R267"/>
  <c r="P268"/>
  <c r="P267"/>
  <c r="BI264"/>
  <c r="BH264"/>
  <c r="BG264"/>
  <c r="BF264"/>
  <c r="T264"/>
  <c r="R264"/>
  <c r="P264"/>
  <c r="BI260"/>
  <c r="BH260"/>
  <c r="BG260"/>
  <c r="BF260"/>
  <c r="T260"/>
  <c r="R260"/>
  <c r="P260"/>
  <c r="BI257"/>
  <c r="BH257"/>
  <c r="BG257"/>
  <c r="BF257"/>
  <c r="T257"/>
  <c r="R257"/>
  <c r="P257"/>
  <c r="BI253"/>
  <c r="BH253"/>
  <c r="BG253"/>
  <c r="BF253"/>
  <c r="T253"/>
  <c r="R253"/>
  <c r="P253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7"/>
  <c r="BH227"/>
  <c r="BG227"/>
  <c r="BF227"/>
  <c r="T227"/>
  <c r="R227"/>
  <c r="P227"/>
  <c r="BI225"/>
  <c r="BH225"/>
  <c r="BG225"/>
  <c r="BF225"/>
  <c r="T225"/>
  <c r="R225"/>
  <c r="P225"/>
  <c r="BI222"/>
  <c r="BH222"/>
  <c r="BG222"/>
  <c r="BF222"/>
  <c r="T222"/>
  <c r="R222"/>
  <c r="P222"/>
  <c r="BI219"/>
  <c r="BH219"/>
  <c r="BG219"/>
  <c r="BF219"/>
  <c r="T219"/>
  <c r="R219"/>
  <c r="P219"/>
  <c r="BI216"/>
  <c r="BH216"/>
  <c r="BG216"/>
  <c r="BF216"/>
  <c r="T216"/>
  <c r="R216"/>
  <c r="P216"/>
  <c r="BI214"/>
  <c r="BH214"/>
  <c r="BG214"/>
  <c r="BF214"/>
  <c r="T214"/>
  <c r="R214"/>
  <c r="P214"/>
  <c r="BI211"/>
  <c r="BH211"/>
  <c r="BG211"/>
  <c r="BF211"/>
  <c r="T211"/>
  <c r="R211"/>
  <c r="P211"/>
  <c r="BI209"/>
  <c r="BH209"/>
  <c r="BG209"/>
  <c r="BF209"/>
  <c r="T209"/>
  <c r="R209"/>
  <c r="P209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5"/>
  <c r="BH185"/>
  <c r="BG185"/>
  <c r="BF185"/>
  <c r="T185"/>
  <c r="R185"/>
  <c r="P185"/>
  <c r="BI183"/>
  <c r="BH183"/>
  <c r="BG183"/>
  <c r="BF183"/>
  <c r="T183"/>
  <c r="R183"/>
  <c r="P183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3"/>
  <c r="BH173"/>
  <c r="BG173"/>
  <c r="BF173"/>
  <c r="T173"/>
  <c r="R173"/>
  <c r="P173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5"/>
  <c r="BH135"/>
  <c r="BG135"/>
  <c r="BF135"/>
  <c r="T135"/>
  <c r="R135"/>
  <c r="P135"/>
  <c r="BI131"/>
  <c r="BH131"/>
  <c r="BG131"/>
  <c r="BF131"/>
  <c r="T131"/>
  <c r="R131"/>
  <c r="P131"/>
  <c r="BI127"/>
  <c r="BH127"/>
  <c r="BG127"/>
  <c r="BF127"/>
  <c r="T127"/>
  <c r="R127"/>
  <c r="P127"/>
  <c r="BI123"/>
  <c r="BH123"/>
  <c r="BG123"/>
  <c r="BF123"/>
  <c r="T123"/>
  <c r="R123"/>
  <c r="P123"/>
  <c r="BI119"/>
  <c r="BH119"/>
  <c r="BG119"/>
  <c r="BF119"/>
  <c r="T119"/>
  <c r="R119"/>
  <c r="P119"/>
  <c r="BI115"/>
  <c r="BH115"/>
  <c r="BG115"/>
  <c r="BF115"/>
  <c r="T115"/>
  <c r="R115"/>
  <c r="P115"/>
  <c r="BI109"/>
  <c r="BH109"/>
  <c r="BG109"/>
  <c r="BF109"/>
  <c r="T109"/>
  <c r="R109"/>
  <c r="P109"/>
  <c r="BI104"/>
  <c r="BH104"/>
  <c r="BG104"/>
  <c r="BF104"/>
  <c r="T104"/>
  <c r="R104"/>
  <c r="P104"/>
  <c r="BI100"/>
  <c r="BH100"/>
  <c r="BG100"/>
  <c r="BF100"/>
  <c r="T100"/>
  <c r="R100"/>
  <c r="P100"/>
  <c r="BI96"/>
  <c r="BH96"/>
  <c r="BG96"/>
  <c r="BF96"/>
  <c r="T96"/>
  <c r="R96"/>
  <c r="P96"/>
  <c r="BI92"/>
  <c r="BH92"/>
  <c r="BG92"/>
  <c r="BF92"/>
  <c r="T92"/>
  <c r="R92"/>
  <c r="P92"/>
  <c r="BI88"/>
  <c r="BH88"/>
  <c r="BG88"/>
  <c r="BF88"/>
  <c r="T88"/>
  <c r="R88"/>
  <c r="P88"/>
  <c r="J82"/>
  <c r="J81"/>
  <c r="F81"/>
  <c r="F79"/>
  <c r="E77"/>
  <c r="J55"/>
  <c r="J54"/>
  <c r="F54"/>
  <c r="F52"/>
  <c r="E50"/>
  <c r="J18"/>
  <c r="E18"/>
  <c r="F82"/>
  <c r="J17"/>
  <c r="J12"/>
  <c r="J52"/>
  <c r="E7"/>
  <c r="E48"/>
  <c i="11" r="J37"/>
  <c r="J36"/>
  <c i="1" r="AY64"/>
  <c i="11" r="J35"/>
  <c i="1" r="AX64"/>
  <c i="11" r="BI285"/>
  <c r="BH285"/>
  <c r="BG285"/>
  <c r="BF285"/>
  <c r="T285"/>
  <c r="R285"/>
  <c r="P285"/>
  <c r="BI282"/>
  <c r="BH282"/>
  <c r="BG282"/>
  <c r="BF282"/>
  <c r="T282"/>
  <c r="R282"/>
  <c r="P282"/>
  <c r="BI280"/>
  <c r="BH280"/>
  <c r="BG280"/>
  <c r="BF280"/>
  <c r="T280"/>
  <c r="R280"/>
  <c r="P280"/>
  <c r="BI277"/>
  <c r="BH277"/>
  <c r="BG277"/>
  <c r="BF277"/>
  <c r="T277"/>
  <c r="R277"/>
  <c r="P277"/>
  <c r="BI274"/>
  <c r="BH274"/>
  <c r="BG274"/>
  <c r="BF274"/>
  <c r="T274"/>
  <c r="R274"/>
  <c r="P274"/>
  <c r="BI272"/>
  <c r="BH272"/>
  <c r="BG272"/>
  <c r="BF272"/>
  <c r="T272"/>
  <c r="R272"/>
  <c r="P272"/>
  <c r="BI269"/>
  <c r="BH269"/>
  <c r="BG269"/>
  <c r="BF269"/>
  <c r="T269"/>
  <c r="R269"/>
  <c r="P269"/>
  <c r="BI264"/>
  <c r="BH264"/>
  <c r="BG264"/>
  <c r="BF264"/>
  <c r="T264"/>
  <c r="T263"/>
  <c r="R264"/>
  <c r="R263"/>
  <c r="P264"/>
  <c r="P263"/>
  <c r="BI260"/>
  <c r="BH260"/>
  <c r="BG260"/>
  <c r="BF260"/>
  <c r="T260"/>
  <c r="R260"/>
  <c r="P260"/>
  <c r="BI256"/>
  <c r="BH256"/>
  <c r="BG256"/>
  <c r="BF256"/>
  <c r="T256"/>
  <c r="R256"/>
  <c r="P256"/>
  <c r="BI253"/>
  <c r="BH253"/>
  <c r="BG253"/>
  <c r="BF253"/>
  <c r="T253"/>
  <c r="R253"/>
  <c r="P253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5"/>
  <c r="BH225"/>
  <c r="BG225"/>
  <c r="BF225"/>
  <c r="T225"/>
  <c r="R225"/>
  <c r="P225"/>
  <c r="BI222"/>
  <c r="BH222"/>
  <c r="BG222"/>
  <c r="BF222"/>
  <c r="T222"/>
  <c r="R222"/>
  <c r="P222"/>
  <c r="BI220"/>
  <c r="BH220"/>
  <c r="BG220"/>
  <c r="BF220"/>
  <c r="T220"/>
  <c r="R220"/>
  <c r="P220"/>
  <c r="BI217"/>
  <c r="BH217"/>
  <c r="BG217"/>
  <c r="BF217"/>
  <c r="T217"/>
  <c r="R217"/>
  <c r="P217"/>
  <c r="BI214"/>
  <c r="BH214"/>
  <c r="BG214"/>
  <c r="BF214"/>
  <c r="T214"/>
  <c r="R214"/>
  <c r="P214"/>
  <c r="BI211"/>
  <c r="BH211"/>
  <c r="BG211"/>
  <c r="BF211"/>
  <c r="T211"/>
  <c r="R211"/>
  <c r="P211"/>
  <c r="BI208"/>
  <c r="BH208"/>
  <c r="BG208"/>
  <c r="BF208"/>
  <c r="T208"/>
  <c r="R208"/>
  <c r="P208"/>
  <c r="BI206"/>
  <c r="BH206"/>
  <c r="BG206"/>
  <c r="BF206"/>
  <c r="T206"/>
  <c r="R206"/>
  <c r="P206"/>
  <c r="BI203"/>
  <c r="BH203"/>
  <c r="BG203"/>
  <c r="BF203"/>
  <c r="T203"/>
  <c r="R203"/>
  <c r="P203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6"/>
  <c r="BH186"/>
  <c r="BG186"/>
  <c r="BF186"/>
  <c r="T186"/>
  <c r="R186"/>
  <c r="P186"/>
  <c r="BI184"/>
  <c r="BH184"/>
  <c r="BG184"/>
  <c r="BF184"/>
  <c r="T184"/>
  <c r="R184"/>
  <c r="P184"/>
  <c r="BI181"/>
  <c r="BH181"/>
  <c r="BG181"/>
  <c r="BF181"/>
  <c r="T181"/>
  <c r="R181"/>
  <c r="P181"/>
  <c r="BI179"/>
  <c r="BH179"/>
  <c r="BG179"/>
  <c r="BF179"/>
  <c r="T179"/>
  <c r="R179"/>
  <c r="P179"/>
  <c r="BI176"/>
  <c r="BH176"/>
  <c r="BG176"/>
  <c r="BF176"/>
  <c r="T176"/>
  <c r="R176"/>
  <c r="P176"/>
  <c r="BI174"/>
  <c r="BH174"/>
  <c r="BG174"/>
  <c r="BF174"/>
  <c r="T174"/>
  <c r="R174"/>
  <c r="P174"/>
  <c r="BI171"/>
  <c r="BH171"/>
  <c r="BG171"/>
  <c r="BF171"/>
  <c r="T171"/>
  <c r="R171"/>
  <c r="P171"/>
  <c r="BI168"/>
  <c r="BH168"/>
  <c r="BG168"/>
  <c r="BF168"/>
  <c r="T168"/>
  <c r="R168"/>
  <c r="P168"/>
  <c r="BI164"/>
  <c r="BH164"/>
  <c r="BG164"/>
  <c r="BF164"/>
  <c r="T164"/>
  <c r="R164"/>
  <c r="P164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7"/>
  <c r="BH137"/>
  <c r="BG137"/>
  <c r="BF137"/>
  <c r="T137"/>
  <c r="R137"/>
  <c r="P137"/>
  <c r="BI133"/>
  <c r="BH133"/>
  <c r="BG133"/>
  <c r="BF133"/>
  <c r="T133"/>
  <c r="R133"/>
  <c r="P133"/>
  <c r="BI129"/>
  <c r="BH129"/>
  <c r="BG129"/>
  <c r="BF129"/>
  <c r="T129"/>
  <c r="R129"/>
  <c r="P129"/>
  <c r="BI125"/>
  <c r="BH125"/>
  <c r="BG125"/>
  <c r="BF125"/>
  <c r="T125"/>
  <c r="R125"/>
  <c r="P125"/>
  <c r="BI121"/>
  <c r="BH121"/>
  <c r="BG121"/>
  <c r="BF121"/>
  <c r="T121"/>
  <c r="R121"/>
  <c r="P121"/>
  <c r="BI117"/>
  <c r="BH117"/>
  <c r="BG117"/>
  <c r="BF117"/>
  <c r="T117"/>
  <c r="R117"/>
  <c r="P117"/>
  <c r="BI111"/>
  <c r="BH111"/>
  <c r="BG111"/>
  <c r="BF111"/>
  <c r="T111"/>
  <c r="R111"/>
  <c r="P111"/>
  <c r="BI106"/>
  <c r="BH106"/>
  <c r="BG106"/>
  <c r="BF106"/>
  <c r="T106"/>
  <c r="R106"/>
  <c r="P106"/>
  <c r="BI102"/>
  <c r="BH102"/>
  <c r="BG102"/>
  <c r="BF102"/>
  <c r="T102"/>
  <c r="R102"/>
  <c r="P102"/>
  <c r="BI98"/>
  <c r="BH98"/>
  <c r="BG98"/>
  <c r="BF98"/>
  <c r="T98"/>
  <c r="R98"/>
  <c r="P98"/>
  <c r="BI94"/>
  <c r="BH94"/>
  <c r="BG94"/>
  <c r="BF94"/>
  <c r="T94"/>
  <c r="R94"/>
  <c r="P94"/>
  <c r="BI90"/>
  <c r="BH90"/>
  <c r="BG90"/>
  <c r="BF90"/>
  <c r="T90"/>
  <c r="R90"/>
  <c r="P90"/>
  <c r="J84"/>
  <c r="J83"/>
  <c r="F83"/>
  <c r="F81"/>
  <c r="E79"/>
  <c r="J55"/>
  <c r="J54"/>
  <c r="F54"/>
  <c r="F52"/>
  <c r="E50"/>
  <c r="J18"/>
  <c r="E18"/>
  <c r="F84"/>
  <c r="J17"/>
  <c r="J12"/>
  <c r="J81"/>
  <c r="E7"/>
  <c r="E77"/>
  <c i="10" r="J37"/>
  <c r="J36"/>
  <c i="1" r="AY63"/>
  <c i="10" r="J35"/>
  <c i="1" r="AX63"/>
  <c i="10" r="BI256"/>
  <c r="BH256"/>
  <c r="BG256"/>
  <c r="BF256"/>
  <c r="T256"/>
  <c r="T255"/>
  <c r="R256"/>
  <c r="R255"/>
  <c r="P256"/>
  <c r="P255"/>
  <c r="BI252"/>
  <c r="BH252"/>
  <c r="BG252"/>
  <c r="BF252"/>
  <c r="T252"/>
  <c r="R252"/>
  <c r="P252"/>
  <c r="BI248"/>
  <c r="BH248"/>
  <c r="BG248"/>
  <c r="BF248"/>
  <c r="T248"/>
  <c r="R248"/>
  <c r="P248"/>
  <c r="BI245"/>
  <c r="BH245"/>
  <c r="BG245"/>
  <c r="BF245"/>
  <c r="T245"/>
  <c r="R245"/>
  <c r="P245"/>
  <c r="BI241"/>
  <c r="BH241"/>
  <c r="BG241"/>
  <c r="BF241"/>
  <c r="T241"/>
  <c r="R241"/>
  <c r="P241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5"/>
  <c r="BH215"/>
  <c r="BG215"/>
  <c r="BF215"/>
  <c r="T215"/>
  <c r="R215"/>
  <c r="P215"/>
  <c r="BI211"/>
  <c r="BH211"/>
  <c r="BG211"/>
  <c r="BF211"/>
  <c r="T211"/>
  <c r="R211"/>
  <c r="P211"/>
  <c r="BI209"/>
  <c r="BH209"/>
  <c r="BG209"/>
  <c r="BF209"/>
  <c r="T209"/>
  <c r="R209"/>
  <c r="P209"/>
  <c r="BI206"/>
  <c r="BH206"/>
  <c r="BG206"/>
  <c r="BF206"/>
  <c r="T206"/>
  <c r="R206"/>
  <c r="P206"/>
  <c r="BI204"/>
  <c r="BH204"/>
  <c r="BG204"/>
  <c r="BF204"/>
  <c r="T204"/>
  <c r="R204"/>
  <c r="P204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7"/>
  <c r="BH187"/>
  <c r="BG187"/>
  <c r="BF187"/>
  <c r="T187"/>
  <c r="R187"/>
  <c r="P187"/>
  <c r="BI185"/>
  <c r="BH185"/>
  <c r="BG185"/>
  <c r="BF185"/>
  <c r="T185"/>
  <c r="R185"/>
  <c r="P185"/>
  <c r="BI182"/>
  <c r="BH182"/>
  <c r="BG182"/>
  <c r="BF182"/>
  <c r="T182"/>
  <c r="R182"/>
  <c r="P182"/>
  <c r="BI180"/>
  <c r="BH180"/>
  <c r="BG180"/>
  <c r="BF180"/>
  <c r="T180"/>
  <c r="R180"/>
  <c r="P180"/>
  <c r="BI177"/>
  <c r="BH177"/>
  <c r="BG177"/>
  <c r="BF177"/>
  <c r="T177"/>
  <c r="R177"/>
  <c r="P177"/>
  <c r="BI175"/>
  <c r="BH175"/>
  <c r="BG175"/>
  <c r="BF175"/>
  <c r="T175"/>
  <c r="R175"/>
  <c r="P175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5"/>
  <c r="BH165"/>
  <c r="BG165"/>
  <c r="BF165"/>
  <c r="T165"/>
  <c r="R165"/>
  <c r="P165"/>
  <c r="BI162"/>
  <c r="BH162"/>
  <c r="BG162"/>
  <c r="BF162"/>
  <c r="T162"/>
  <c r="R162"/>
  <c r="P162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8"/>
  <c r="BH138"/>
  <c r="BG138"/>
  <c r="BF138"/>
  <c r="T138"/>
  <c r="R138"/>
  <c r="P138"/>
  <c r="BI134"/>
  <c r="BH134"/>
  <c r="BG134"/>
  <c r="BF134"/>
  <c r="T134"/>
  <c r="R134"/>
  <c r="P134"/>
  <c r="BI130"/>
  <c r="BH130"/>
  <c r="BG130"/>
  <c r="BF130"/>
  <c r="T130"/>
  <c r="R130"/>
  <c r="P130"/>
  <c r="BI126"/>
  <c r="BH126"/>
  <c r="BG126"/>
  <c r="BF126"/>
  <c r="T126"/>
  <c r="R126"/>
  <c r="P126"/>
  <c r="BI122"/>
  <c r="BH122"/>
  <c r="BG122"/>
  <c r="BF122"/>
  <c r="T122"/>
  <c r="R122"/>
  <c r="P122"/>
  <c r="BI118"/>
  <c r="BH118"/>
  <c r="BG118"/>
  <c r="BF118"/>
  <c r="T118"/>
  <c r="R118"/>
  <c r="P118"/>
  <c r="BI114"/>
  <c r="BH114"/>
  <c r="BG114"/>
  <c r="BF114"/>
  <c r="T114"/>
  <c r="R114"/>
  <c r="P114"/>
  <c r="BI108"/>
  <c r="BH108"/>
  <c r="BG108"/>
  <c r="BF108"/>
  <c r="T108"/>
  <c r="R108"/>
  <c r="P108"/>
  <c r="BI103"/>
  <c r="BH103"/>
  <c r="BG103"/>
  <c r="BF103"/>
  <c r="T103"/>
  <c r="R103"/>
  <c r="P103"/>
  <c r="BI99"/>
  <c r="BH99"/>
  <c r="BG99"/>
  <c r="BF99"/>
  <c r="T99"/>
  <c r="R99"/>
  <c r="P99"/>
  <c r="BI96"/>
  <c r="BH96"/>
  <c r="BG96"/>
  <c r="BF96"/>
  <c r="T96"/>
  <c r="R96"/>
  <c r="P96"/>
  <c r="BI92"/>
  <c r="BH92"/>
  <c r="BG92"/>
  <c r="BF92"/>
  <c r="T92"/>
  <c r="R92"/>
  <c r="P92"/>
  <c r="BI88"/>
  <c r="BH88"/>
  <c r="BG88"/>
  <c r="BF88"/>
  <c r="T88"/>
  <c r="R88"/>
  <c r="P88"/>
  <c r="J82"/>
  <c r="J81"/>
  <c r="F81"/>
  <c r="F79"/>
  <c r="E77"/>
  <c r="J55"/>
  <c r="J54"/>
  <c r="F54"/>
  <c r="F52"/>
  <c r="E50"/>
  <c r="J18"/>
  <c r="E18"/>
  <c r="F82"/>
  <c r="J17"/>
  <c r="J12"/>
  <c r="J79"/>
  <c r="E7"/>
  <c r="E75"/>
  <c i="9" r="J37"/>
  <c r="J36"/>
  <c i="1" r="AY62"/>
  <c i="9" r="J35"/>
  <c i="1" r="AX62"/>
  <c i="9" r="BI238"/>
  <c r="BH238"/>
  <c r="BG238"/>
  <c r="BF238"/>
  <c r="T238"/>
  <c r="R238"/>
  <c r="P238"/>
  <c r="BI235"/>
  <c r="BH235"/>
  <c r="BG235"/>
  <c r="BF235"/>
  <c r="T235"/>
  <c r="R235"/>
  <c r="P235"/>
  <c r="BI233"/>
  <c r="BH233"/>
  <c r="BG233"/>
  <c r="BF233"/>
  <c r="T233"/>
  <c r="R233"/>
  <c r="P233"/>
  <c r="BI230"/>
  <c r="BH230"/>
  <c r="BG230"/>
  <c r="BF230"/>
  <c r="T230"/>
  <c r="R230"/>
  <c r="P230"/>
  <c r="BI227"/>
  <c r="BH227"/>
  <c r="BG227"/>
  <c r="BF227"/>
  <c r="T227"/>
  <c r="R227"/>
  <c r="P227"/>
  <c r="BI225"/>
  <c r="BH225"/>
  <c r="BG225"/>
  <c r="BF225"/>
  <c r="T225"/>
  <c r="R225"/>
  <c r="P225"/>
  <c r="BI222"/>
  <c r="BH222"/>
  <c r="BG222"/>
  <c r="BF222"/>
  <c r="T222"/>
  <c r="R222"/>
  <c r="P222"/>
  <c r="BI217"/>
  <c r="BH217"/>
  <c r="BG217"/>
  <c r="BF217"/>
  <c r="T217"/>
  <c r="T216"/>
  <c r="R217"/>
  <c r="R216"/>
  <c r="P217"/>
  <c r="P216"/>
  <c r="BI213"/>
  <c r="BH213"/>
  <c r="BG213"/>
  <c r="BF213"/>
  <c r="T213"/>
  <c r="R213"/>
  <c r="P213"/>
  <c r="BI209"/>
  <c r="BH209"/>
  <c r="BG209"/>
  <c r="BF209"/>
  <c r="T209"/>
  <c r="R209"/>
  <c r="P209"/>
  <c r="BI206"/>
  <c r="BH206"/>
  <c r="BG206"/>
  <c r="BF206"/>
  <c r="T206"/>
  <c r="R206"/>
  <c r="P206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5"/>
  <c r="BH185"/>
  <c r="BG185"/>
  <c r="BF185"/>
  <c r="T185"/>
  <c r="R185"/>
  <c r="P185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5"/>
  <c r="BH175"/>
  <c r="BG175"/>
  <c r="BF175"/>
  <c r="T175"/>
  <c r="R175"/>
  <c r="P175"/>
  <c r="BI173"/>
  <c r="BH173"/>
  <c r="BG173"/>
  <c r="BF173"/>
  <c r="T173"/>
  <c r="R173"/>
  <c r="P173"/>
  <c r="BI170"/>
  <c r="BH170"/>
  <c r="BG170"/>
  <c r="BF170"/>
  <c r="T170"/>
  <c r="R170"/>
  <c r="P170"/>
  <c r="BI168"/>
  <c r="BH168"/>
  <c r="BG168"/>
  <c r="BF168"/>
  <c r="T168"/>
  <c r="R168"/>
  <c r="P168"/>
  <c r="BI165"/>
  <c r="BH165"/>
  <c r="BG165"/>
  <c r="BF165"/>
  <c r="T165"/>
  <c r="R165"/>
  <c r="P165"/>
  <c r="BI163"/>
  <c r="BH163"/>
  <c r="BG163"/>
  <c r="BF163"/>
  <c r="T163"/>
  <c r="R163"/>
  <c r="P163"/>
  <c r="BI160"/>
  <c r="BH160"/>
  <c r="BG160"/>
  <c r="BF160"/>
  <c r="T160"/>
  <c r="R160"/>
  <c r="P160"/>
  <c r="BI158"/>
  <c r="BH158"/>
  <c r="BG158"/>
  <c r="BF158"/>
  <c r="T158"/>
  <c r="R158"/>
  <c r="P158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6"/>
  <c r="BH146"/>
  <c r="BG146"/>
  <c r="BF146"/>
  <c r="T146"/>
  <c r="R146"/>
  <c r="P146"/>
  <c r="BI144"/>
  <c r="BH144"/>
  <c r="BG144"/>
  <c r="BF144"/>
  <c r="T144"/>
  <c r="R144"/>
  <c r="P144"/>
  <c r="BI141"/>
  <c r="BH141"/>
  <c r="BG141"/>
  <c r="BF141"/>
  <c r="T141"/>
  <c r="R141"/>
  <c r="P141"/>
  <c r="BI137"/>
  <c r="BH137"/>
  <c r="BG137"/>
  <c r="BF137"/>
  <c r="T137"/>
  <c r="R137"/>
  <c r="P137"/>
  <c r="BI133"/>
  <c r="BH133"/>
  <c r="BG133"/>
  <c r="BF133"/>
  <c r="T133"/>
  <c r="R133"/>
  <c r="P133"/>
  <c r="BI129"/>
  <c r="BH129"/>
  <c r="BG129"/>
  <c r="BF129"/>
  <c r="T129"/>
  <c r="R129"/>
  <c r="P129"/>
  <c r="BI125"/>
  <c r="BH125"/>
  <c r="BG125"/>
  <c r="BF125"/>
  <c r="T125"/>
  <c r="R125"/>
  <c r="P125"/>
  <c r="BI121"/>
  <c r="BH121"/>
  <c r="BG121"/>
  <c r="BF121"/>
  <c r="T121"/>
  <c r="R121"/>
  <c r="P121"/>
  <c r="BI117"/>
  <c r="BH117"/>
  <c r="BG117"/>
  <c r="BF117"/>
  <c r="T117"/>
  <c r="R117"/>
  <c r="P117"/>
  <c r="BI111"/>
  <c r="BH111"/>
  <c r="BG111"/>
  <c r="BF111"/>
  <c r="T111"/>
  <c r="R111"/>
  <c r="P111"/>
  <c r="BI106"/>
  <c r="BH106"/>
  <c r="BG106"/>
  <c r="BF106"/>
  <c r="T106"/>
  <c r="R106"/>
  <c r="P106"/>
  <c r="BI102"/>
  <c r="BH102"/>
  <c r="BG102"/>
  <c r="BF102"/>
  <c r="T102"/>
  <c r="R102"/>
  <c r="P102"/>
  <c r="BI98"/>
  <c r="BH98"/>
  <c r="BG98"/>
  <c r="BF98"/>
  <c r="T98"/>
  <c r="R98"/>
  <c r="P98"/>
  <c r="BI94"/>
  <c r="BH94"/>
  <c r="BG94"/>
  <c r="BF94"/>
  <c r="T94"/>
  <c r="R94"/>
  <c r="P94"/>
  <c r="BI90"/>
  <c r="BH90"/>
  <c r="BG90"/>
  <c r="BF90"/>
  <c r="T90"/>
  <c r="R90"/>
  <c r="P90"/>
  <c r="J84"/>
  <c r="J83"/>
  <c r="F83"/>
  <c r="F81"/>
  <c r="E79"/>
  <c r="J55"/>
  <c r="J54"/>
  <c r="F54"/>
  <c r="F52"/>
  <c r="E50"/>
  <c r="J18"/>
  <c r="E18"/>
  <c r="F84"/>
  <c r="J17"/>
  <c r="J12"/>
  <c r="J81"/>
  <c r="E7"/>
  <c r="E77"/>
  <c i="8" r="J181"/>
  <c r="J37"/>
  <c r="J36"/>
  <c i="1" r="AY61"/>
  <c i="8" r="J35"/>
  <c i="1" r="AX61"/>
  <c i="8" r="BI183"/>
  <c r="BH183"/>
  <c r="BG183"/>
  <c r="BF183"/>
  <c r="T183"/>
  <c r="T182"/>
  <c r="R183"/>
  <c r="R182"/>
  <c r="P183"/>
  <c r="P182"/>
  <c r="J63"/>
  <c r="BI178"/>
  <c r="BH178"/>
  <c r="BG178"/>
  <c r="BF178"/>
  <c r="T178"/>
  <c r="R178"/>
  <c r="P178"/>
  <c r="BI172"/>
  <c r="BH172"/>
  <c r="BG172"/>
  <c r="BF172"/>
  <c r="T172"/>
  <c r="R172"/>
  <c r="P172"/>
  <c r="BI167"/>
  <c r="BH167"/>
  <c r="BG167"/>
  <c r="BF167"/>
  <c r="T167"/>
  <c r="R167"/>
  <c r="P167"/>
  <c r="BI162"/>
  <c r="BH162"/>
  <c r="BG162"/>
  <c r="BF162"/>
  <c r="T162"/>
  <c r="R162"/>
  <c r="P162"/>
  <c r="BI156"/>
  <c r="BH156"/>
  <c r="BG156"/>
  <c r="BF156"/>
  <c r="T156"/>
  <c r="R156"/>
  <c r="P156"/>
  <c r="BI152"/>
  <c r="BH152"/>
  <c r="BG152"/>
  <c r="BF152"/>
  <c r="T152"/>
  <c r="R152"/>
  <c r="P152"/>
  <c r="BI148"/>
  <c r="BH148"/>
  <c r="BG148"/>
  <c r="BF148"/>
  <c r="T148"/>
  <c r="R148"/>
  <c r="P148"/>
  <c r="BI143"/>
  <c r="BH143"/>
  <c r="BG143"/>
  <c r="BF143"/>
  <c r="T143"/>
  <c r="R143"/>
  <c r="P143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27"/>
  <c r="BH127"/>
  <c r="BG127"/>
  <c r="BF127"/>
  <c r="T127"/>
  <c r="R127"/>
  <c r="P127"/>
  <c r="BI122"/>
  <c r="BH122"/>
  <c r="BG122"/>
  <c r="BF122"/>
  <c r="T122"/>
  <c r="R122"/>
  <c r="P122"/>
  <c r="BI116"/>
  <c r="BH116"/>
  <c r="BG116"/>
  <c r="BF116"/>
  <c r="T116"/>
  <c r="R116"/>
  <c r="P116"/>
  <c r="BI111"/>
  <c r="BH111"/>
  <c r="BG111"/>
  <c r="BF111"/>
  <c r="T111"/>
  <c r="R111"/>
  <c r="P111"/>
  <c r="BI103"/>
  <c r="BH103"/>
  <c r="BG103"/>
  <c r="BF103"/>
  <c r="T103"/>
  <c r="R103"/>
  <c r="P103"/>
  <c r="BI99"/>
  <c r="BH99"/>
  <c r="BG99"/>
  <c r="BF99"/>
  <c r="T99"/>
  <c r="R99"/>
  <c r="P99"/>
  <c r="BI95"/>
  <c r="BH95"/>
  <c r="BG95"/>
  <c r="BF95"/>
  <c r="T95"/>
  <c r="R95"/>
  <c r="P95"/>
  <c r="BI91"/>
  <c r="BH91"/>
  <c r="BG91"/>
  <c r="BF91"/>
  <c r="T91"/>
  <c r="R91"/>
  <c r="P91"/>
  <c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55"/>
  <c r="J17"/>
  <c r="J12"/>
  <c r="J78"/>
  <c r="E7"/>
  <c r="E48"/>
  <c i="7" r="J37"/>
  <c r="J36"/>
  <c i="1" r="AY60"/>
  <c i="7" r="J35"/>
  <c i="1" r="AX60"/>
  <c i="7" r="BI320"/>
  <c r="BH320"/>
  <c r="BG320"/>
  <c r="BF320"/>
  <c r="T320"/>
  <c r="T319"/>
  <c r="T318"/>
  <c r="R320"/>
  <c r="R319"/>
  <c r="R318"/>
  <c r="P320"/>
  <c r="P319"/>
  <c r="P318"/>
  <c r="BI315"/>
  <c r="BH315"/>
  <c r="BG315"/>
  <c r="BF315"/>
  <c r="T315"/>
  <c r="R315"/>
  <c r="P315"/>
  <c r="BI311"/>
  <c r="BH311"/>
  <c r="BG311"/>
  <c r="BF311"/>
  <c r="T311"/>
  <c r="R311"/>
  <c r="P311"/>
  <c r="BI307"/>
  <c r="BH307"/>
  <c r="BG307"/>
  <c r="BF307"/>
  <c r="T307"/>
  <c r="R307"/>
  <c r="P307"/>
  <c r="BI304"/>
  <c r="BH304"/>
  <c r="BG304"/>
  <c r="BF304"/>
  <c r="T304"/>
  <c r="R304"/>
  <c r="P304"/>
  <c r="BI298"/>
  <c r="BH298"/>
  <c r="BG298"/>
  <c r="BF298"/>
  <c r="T298"/>
  <c r="R298"/>
  <c r="P298"/>
  <c r="BI295"/>
  <c r="BH295"/>
  <c r="BG295"/>
  <c r="BF295"/>
  <c r="T295"/>
  <c r="R295"/>
  <c r="P295"/>
  <c r="BI291"/>
  <c r="BH291"/>
  <c r="BG291"/>
  <c r="BF291"/>
  <c r="T291"/>
  <c r="R291"/>
  <c r="P291"/>
  <c r="BI286"/>
  <c r="BH286"/>
  <c r="BG286"/>
  <c r="BF286"/>
  <c r="T286"/>
  <c r="T285"/>
  <c r="R286"/>
  <c r="R285"/>
  <c r="P286"/>
  <c r="P285"/>
  <c r="BI281"/>
  <c r="BH281"/>
  <c r="BG281"/>
  <c r="BF281"/>
  <c r="T281"/>
  <c r="R281"/>
  <c r="P281"/>
  <c r="BI274"/>
  <c r="BH274"/>
  <c r="BG274"/>
  <c r="BF274"/>
  <c r="T274"/>
  <c r="R274"/>
  <c r="P274"/>
  <c r="BI268"/>
  <c r="BH268"/>
  <c r="BG268"/>
  <c r="BF268"/>
  <c r="T268"/>
  <c r="R268"/>
  <c r="P268"/>
  <c r="BI263"/>
  <c r="BH263"/>
  <c r="BG263"/>
  <c r="BF263"/>
  <c r="T263"/>
  <c r="R263"/>
  <c r="P263"/>
  <c r="BI260"/>
  <c r="BH260"/>
  <c r="BG260"/>
  <c r="BF260"/>
  <c r="T260"/>
  <c r="R260"/>
  <c r="P260"/>
  <c r="BI256"/>
  <c r="BH256"/>
  <c r="BG256"/>
  <c r="BF256"/>
  <c r="T256"/>
  <c r="R256"/>
  <c r="P256"/>
  <c r="BI253"/>
  <c r="BH253"/>
  <c r="BG253"/>
  <c r="BF253"/>
  <c r="T253"/>
  <c r="R253"/>
  <c r="P253"/>
  <c r="BI248"/>
  <c r="BH248"/>
  <c r="BG248"/>
  <c r="BF248"/>
  <c r="T248"/>
  <c r="R248"/>
  <c r="P248"/>
  <c r="BI242"/>
  <c r="BH242"/>
  <c r="BG242"/>
  <c r="BF242"/>
  <c r="T242"/>
  <c r="R242"/>
  <c r="P242"/>
  <c r="BI236"/>
  <c r="BH236"/>
  <c r="BG236"/>
  <c r="BF236"/>
  <c r="T236"/>
  <c r="R236"/>
  <c r="P236"/>
  <c r="BI234"/>
  <c r="BH234"/>
  <c r="BG234"/>
  <c r="BF234"/>
  <c r="T234"/>
  <c r="R234"/>
  <c r="P234"/>
  <c r="BI231"/>
  <c r="BH231"/>
  <c r="BG231"/>
  <c r="BF231"/>
  <c r="T231"/>
  <c r="R231"/>
  <c r="P231"/>
  <c r="BI228"/>
  <c r="BH228"/>
  <c r="BG228"/>
  <c r="BF228"/>
  <c r="T228"/>
  <c r="R228"/>
  <c r="P228"/>
  <c r="BI223"/>
  <c r="BH223"/>
  <c r="BG223"/>
  <c r="BF223"/>
  <c r="T223"/>
  <c r="R223"/>
  <c r="P223"/>
  <c r="BI217"/>
  <c r="BH217"/>
  <c r="BG217"/>
  <c r="BF217"/>
  <c r="T217"/>
  <c r="R217"/>
  <c r="P217"/>
  <c r="BI210"/>
  <c r="BH210"/>
  <c r="BG210"/>
  <c r="BF210"/>
  <c r="T210"/>
  <c r="R210"/>
  <c r="P210"/>
  <c r="BI206"/>
  <c r="BH206"/>
  <c r="BG206"/>
  <c r="BF206"/>
  <c r="T206"/>
  <c r="R206"/>
  <c r="P206"/>
  <c r="BI199"/>
  <c r="BH199"/>
  <c r="BG199"/>
  <c r="BF199"/>
  <c r="T199"/>
  <c r="R199"/>
  <c r="P199"/>
  <c r="BI196"/>
  <c r="BH196"/>
  <c r="BG196"/>
  <c r="BF196"/>
  <c r="T196"/>
  <c r="R196"/>
  <c r="P196"/>
  <c r="BI190"/>
  <c r="BH190"/>
  <c r="BG190"/>
  <c r="BF190"/>
  <c r="T190"/>
  <c r="R190"/>
  <c r="P190"/>
  <c r="BI186"/>
  <c r="BH186"/>
  <c r="BG186"/>
  <c r="BF186"/>
  <c r="T186"/>
  <c r="R186"/>
  <c r="P186"/>
  <c r="BI182"/>
  <c r="BH182"/>
  <c r="BG182"/>
  <c r="BF182"/>
  <c r="T182"/>
  <c r="R182"/>
  <c r="P182"/>
  <c r="BI179"/>
  <c r="BH179"/>
  <c r="BG179"/>
  <c r="BF179"/>
  <c r="T179"/>
  <c r="R179"/>
  <c r="P179"/>
  <c r="BI175"/>
  <c r="BH175"/>
  <c r="BG175"/>
  <c r="BF175"/>
  <c r="T175"/>
  <c r="R175"/>
  <c r="P175"/>
  <c r="BI172"/>
  <c r="BH172"/>
  <c r="BG172"/>
  <c r="BF172"/>
  <c r="T172"/>
  <c r="R172"/>
  <c r="P172"/>
  <c r="BI169"/>
  <c r="BH169"/>
  <c r="BG169"/>
  <c r="BF169"/>
  <c r="T169"/>
  <c r="R169"/>
  <c r="P169"/>
  <c r="BI165"/>
  <c r="BH165"/>
  <c r="BG165"/>
  <c r="BF165"/>
  <c r="T165"/>
  <c r="R165"/>
  <c r="P165"/>
  <c r="BI161"/>
  <c r="BH161"/>
  <c r="BG161"/>
  <c r="BF161"/>
  <c r="T161"/>
  <c r="R161"/>
  <c r="P161"/>
  <c r="BI156"/>
  <c r="BH156"/>
  <c r="BG156"/>
  <c r="BF156"/>
  <c r="T156"/>
  <c r="R156"/>
  <c r="P156"/>
  <c r="BI152"/>
  <c r="BH152"/>
  <c r="BG152"/>
  <c r="BF152"/>
  <c r="T152"/>
  <c r="R152"/>
  <c r="P152"/>
  <c r="BI147"/>
  <c r="BH147"/>
  <c r="BG147"/>
  <c r="BF147"/>
  <c r="T147"/>
  <c r="R147"/>
  <c r="P147"/>
  <c r="BI144"/>
  <c r="BH144"/>
  <c r="BG144"/>
  <c r="BF144"/>
  <c r="T144"/>
  <c r="R144"/>
  <c r="P144"/>
  <c r="BI140"/>
  <c r="BH140"/>
  <c r="BG140"/>
  <c r="BF140"/>
  <c r="T140"/>
  <c r="R140"/>
  <c r="P140"/>
  <c r="BI136"/>
  <c r="BH136"/>
  <c r="BG136"/>
  <c r="BF136"/>
  <c r="T136"/>
  <c r="R136"/>
  <c r="P136"/>
  <c r="BI129"/>
  <c r="BH129"/>
  <c r="BG129"/>
  <c r="BF129"/>
  <c r="T129"/>
  <c r="R129"/>
  <c r="P129"/>
  <c r="BI125"/>
  <c r="BH125"/>
  <c r="BG125"/>
  <c r="BF125"/>
  <c r="T125"/>
  <c r="R125"/>
  <c r="P125"/>
  <c r="BI121"/>
  <c r="BH121"/>
  <c r="BG121"/>
  <c r="BF121"/>
  <c r="T121"/>
  <c r="R121"/>
  <c r="P121"/>
  <c r="BI116"/>
  <c r="BH116"/>
  <c r="BG116"/>
  <c r="BF116"/>
  <c r="T116"/>
  <c r="R116"/>
  <c r="P116"/>
  <c r="BI112"/>
  <c r="BH112"/>
  <c r="BG112"/>
  <c r="BF112"/>
  <c r="T112"/>
  <c r="R112"/>
  <c r="P112"/>
  <c r="BI108"/>
  <c r="BH108"/>
  <c r="BG108"/>
  <c r="BF108"/>
  <c r="T108"/>
  <c r="R108"/>
  <c r="P108"/>
  <c r="BI104"/>
  <c r="BH104"/>
  <c r="BG104"/>
  <c r="BF104"/>
  <c r="T104"/>
  <c r="R104"/>
  <c r="P104"/>
  <c r="BI99"/>
  <c r="BH99"/>
  <c r="BG99"/>
  <c r="BF99"/>
  <c r="T99"/>
  <c r="R99"/>
  <c r="P99"/>
  <c r="BI96"/>
  <c r="BH96"/>
  <c r="BG96"/>
  <c r="BF96"/>
  <c r="T96"/>
  <c r="R96"/>
  <c r="P96"/>
  <c r="F87"/>
  <c r="E85"/>
  <c r="F52"/>
  <c r="E50"/>
  <c r="J24"/>
  <c r="E24"/>
  <c r="J90"/>
  <c r="J23"/>
  <c r="J21"/>
  <c r="E21"/>
  <c r="J89"/>
  <c r="J20"/>
  <c r="J18"/>
  <c r="E18"/>
  <c r="F90"/>
  <c r="J17"/>
  <c r="J15"/>
  <c r="E15"/>
  <c r="F89"/>
  <c r="J14"/>
  <c r="J12"/>
  <c r="J52"/>
  <c r="E7"/>
  <c r="E83"/>
  <c i="6" r="J37"/>
  <c r="J36"/>
  <c i="1" r="AY59"/>
  <c i="6" r="J35"/>
  <c i="1" r="AX59"/>
  <c i="6" r="BI207"/>
  <c r="BH207"/>
  <c r="BG207"/>
  <c r="BF207"/>
  <c r="T207"/>
  <c r="T206"/>
  <c r="R207"/>
  <c r="R206"/>
  <c r="P207"/>
  <c r="P206"/>
  <c r="BI202"/>
  <c r="BH202"/>
  <c r="BG202"/>
  <c r="BF202"/>
  <c r="T202"/>
  <c r="T201"/>
  <c r="R202"/>
  <c r="R201"/>
  <c r="P202"/>
  <c r="P201"/>
  <c r="BI197"/>
  <c r="BH197"/>
  <c r="BG197"/>
  <c r="BF197"/>
  <c r="T197"/>
  <c r="R197"/>
  <c r="P197"/>
  <c r="BI190"/>
  <c r="BH190"/>
  <c r="BG190"/>
  <c r="BF190"/>
  <c r="T190"/>
  <c r="R190"/>
  <c r="P190"/>
  <c r="BI185"/>
  <c r="BH185"/>
  <c r="BG185"/>
  <c r="BF185"/>
  <c r="T185"/>
  <c r="R185"/>
  <c r="P185"/>
  <c r="BI180"/>
  <c r="BH180"/>
  <c r="BG180"/>
  <c r="BF180"/>
  <c r="T180"/>
  <c r="R180"/>
  <c r="P180"/>
  <c r="BI176"/>
  <c r="BH176"/>
  <c r="BG176"/>
  <c r="BF176"/>
  <c r="T176"/>
  <c r="R176"/>
  <c r="P176"/>
  <c r="BI174"/>
  <c r="BH174"/>
  <c r="BG174"/>
  <c r="BF174"/>
  <c r="T174"/>
  <c r="R174"/>
  <c r="P174"/>
  <c r="BI170"/>
  <c r="BH170"/>
  <c r="BG170"/>
  <c r="BF170"/>
  <c r="T170"/>
  <c r="R170"/>
  <c r="P170"/>
  <c r="BI166"/>
  <c r="BH166"/>
  <c r="BG166"/>
  <c r="BF166"/>
  <c r="T166"/>
  <c r="R166"/>
  <c r="P166"/>
  <c r="BI163"/>
  <c r="BH163"/>
  <c r="BG163"/>
  <c r="BF163"/>
  <c r="T163"/>
  <c r="R163"/>
  <c r="P163"/>
  <c r="BI160"/>
  <c r="BH160"/>
  <c r="BG160"/>
  <c r="BF160"/>
  <c r="T160"/>
  <c r="R160"/>
  <c r="P160"/>
  <c r="BI157"/>
  <c r="BH157"/>
  <c r="BG157"/>
  <c r="BF157"/>
  <c r="T157"/>
  <c r="R157"/>
  <c r="P157"/>
  <c r="BI153"/>
  <c r="BH153"/>
  <c r="BG153"/>
  <c r="BF153"/>
  <c r="T153"/>
  <c r="R153"/>
  <c r="P153"/>
  <c r="BI148"/>
  <c r="BH148"/>
  <c r="BG148"/>
  <c r="BF148"/>
  <c r="T148"/>
  <c r="R148"/>
  <c r="P148"/>
  <c r="BI143"/>
  <c r="BH143"/>
  <c r="BG143"/>
  <c r="BF143"/>
  <c r="T143"/>
  <c r="R143"/>
  <c r="P143"/>
  <c r="BI140"/>
  <c r="BH140"/>
  <c r="BG140"/>
  <c r="BF140"/>
  <c r="T140"/>
  <c r="R140"/>
  <c r="P140"/>
  <c r="BI136"/>
  <c r="BH136"/>
  <c r="BG136"/>
  <c r="BF136"/>
  <c r="T136"/>
  <c r="R136"/>
  <c r="P136"/>
  <c r="BI131"/>
  <c r="BH131"/>
  <c r="BG131"/>
  <c r="BF131"/>
  <c r="T131"/>
  <c r="R131"/>
  <c r="P131"/>
  <c r="BI125"/>
  <c r="BH125"/>
  <c r="BG125"/>
  <c r="BF125"/>
  <c r="T125"/>
  <c r="R125"/>
  <c r="P125"/>
  <c r="BI119"/>
  <c r="BH119"/>
  <c r="BG119"/>
  <c r="BF119"/>
  <c r="T119"/>
  <c r="R119"/>
  <c r="P119"/>
  <c r="BI114"/>
  <c r="BH114"/>
  <c r="BG114"/>
  <c r="BF114"/>
  <c r="T114"/>
  <c r="R114"/>
  <c r="P114"/>
  <c r="BI107"/>
  <c r="BH107"/>
  <c r="BG107"/>
  <c r="BF107"/>
  <c r="T107"/>
  <c r="R107"/>
  <c r="P107"/>
  <c r="BI103"/>
  <c r="BH103"/>
  <c r="BG103"/>
  <c r="BF103"/>
  <c r="T103"/>
  <c r="R103"/>
  <c r="P103"/>
  <c r="BI99"/>
  <c r="BH99"/>
  <c r="BG99"/>
  <c r="BF99"/>
  <c r="T99"/>
  <c r="R99"/>
  <c r="P99"/>
  <c r="BI95"/>
  <c r="BH95"/>
  <c r="BG95"/>
  <c r="BF95"/>
  <c r="T95"/>
  <c r="R95"/>
  <c r="P95"/>
  <c r="BI91"/>
  <c r="BH91"/>
  <c r="BG91"/>
  <c r="BF91"/>
  <c r="T91"/>
  <c r="R91"/>
  <c r="P91"/>
  <c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55"/>
  <c r="J17"/>
  <c r="J12"/>
  <c r="J78"/>
  <c r="E7"/>
  <c r="E74"/>
  <c i="5" r="J37"/>
  <c r="J36"/>
  <c i="1" r="AY58"/>
  <c i="5" r="J35"/>
  <c i="1" r="AX58"/>
  <c i="5" r="BI322"/>
  <c r="BH322"/>
  <c r="BG322"/>
  <c r="BF322"/>
  <c r="T322"/>
  <c r="T321"/>
  <c r="T320"/>
  <c r="R322"/>
  <c r="R321"/>
  <c r="R320"/>
  <c r="P322"/>
  <c r="P321"/>
  <c r="P320"/>
  <c r="BI317"/>
  <c r="BH317"/>
  <c r="BG317"/>
  <c r="BF317"/>
  <c r="T317"/>
  <c r="R317"/>
  <c r="P317"/>
  <c r="BI313"/>
  <c r="BH313"/>
  <c r="BG313"/>
  <c r="BF313"/>
  <c r="T313"/>
  <c r="R313"/>
  <c r="P313"/>
  <c r="BI309"/>
  <c r="BH309"/>
  <c r="BG309"/>
  <c r="BF309"/>
  <c r="T309"/>
  <c r="R309"/>
  <c r="P309"/>
  <c r="BI303"/>
  <c r="BH303"/>
  <c r="BG303"/>
  <c r="BF303"/>
  <c r="T303"/>
  <c r="R303"/>
  <c r="P303"/>
  <c r="BI300"/>
  <c r="BH300"/>
  <c r="BG300"/>
  <c r="BF300"/>
  <c r="T300"/>
  <c r="R300"/>
  <c r="P300"/>
  <c r="BI294"/>
  <c r="BH294"/>
  <c r="BG294"/>
  <c r="BF294"/>
  <c r="T294"/>
  <c r="R294"/>
  <c r="P294"/>
  <c r="BI289"/>
  <c r="BH289"/>
  <c r="BG289"/>
  <c r="BF289"/>
  <c r="T289"/>
  <c r="T288"/>
  <c r="R289"/>
  <c r="R288"/>
  <c r="P289"/>
  <c r="P288"/>
  <c r="BI284"/>
  <c r="BH284"/>
  <c r="BG284"/>
  <c r="BF284"/>
  <c r="T284"/>
  <c r="R284"/>
  <c r="P284"/>
  <c r="BI278"/>
  <c r="BH278"/>
  <c r="BG278"/>
  <c r="BF278"/>
  <c r="T278"/>
  <c r="R278"/>
  <c r="P278"/>
  <c r="BI273"/>
  <c r="BH273"/>
  <c r="BG273"/>
  <c r="BF273"/>
  <c r="T273"/>
  <c r="R273"/>
  <c r="P273"/>
  <c r="BI268"/>
  <c r="BH268"/>
  <c r="BG268"/>
  <c r="BF268"/>
  <c r="T268"/>
  <c r="R268"/>
  <c r="P268"/>
  <c r="BI266"/>
  <c r="BH266"/>
  <c r="BG266"/>
  <c r="BF266"/>
  <c r="T266"/>
  <c r="R266"/>
  <c r="P266"/>
  <c r="BI261"/>
  <c r="BH261"/>
  <c r="BG261"/>
  <c r="BF261"/>
  <c r="T261"/>
  <c r="R261"/>
  <c r="P261"/>
  <c r="BI258"/>
  <c r="BH258"/>
  <c r="BG258"/>
  <c r="BF258"/>
  <c r="T258"/>
  <c r="R258"/>
  <c r="P258"/>
  <c r="BI253"/>
  <c r="BH253"/>
  <c r="BG253"/>
  <c r="BF253"/>
  <c r="T253"/>
  <c r="R253"/>
  <c r="P253"/>
  <c r="BI247"/>
  <c r="BH247"/>
  <c r="BG247"/>
  <c r="BF247"/>
  <c r="T247"/>
  <c r="R247"/>
  <c r="P247"/>
  <c r="BI241"/>
  <c r="BH241"/>
  <c r="BG241"/>
  <c r="BF241"/>
  <c r="T241"/>
  <c r="R241"/>
  <c r="P241"/>
  <c r="BI239"/>
  <c r="BH239"/>
  <c r="BG239"/>
  <c r="BF239"/>
  <c r="T239"/>
  <c r="R239"/>
  <c r="P239"/>
  <c r="BI235"/>
  <c r="BH235"/>
  <c r="BG235"/>
  <c r="BF235"/>
  <c r="T235"/>
  <c r="R235"/>
  <c r="P235"/>
  <c r="BI232"/>
  <c r="BH232"/>
  <c r="BG232"/>
  <c r="BF232"/>
  <c r="T232"/>
  <c r="R232"/>
  <c r="P232"/>
  <c r="BI227"/>
  <c r="BH227"/>
  <c r="BG227"/>
  <c r="BF227"/>
  <c r="T227"/>
  <c r="R227"/>
  <c r="P227"/>
  <c r="BI221"/>
  <c r="BH221"/>
  <c r="BG221"/>
  <c r="BF221"/>
  <c r="T221"/>
  <c r="T220"/>
  <c r="R221"/>
  <c r="R220"/>
  <c r="P221"/>
  <c r="P220"/>
  <c r="BI214"/>
  <c r="BH214"/>
  <c r="BG214"/>
  <c r="BF214"/>
  <c r="T214"/>
  <c r="R214"/>
  <c r="P214"/>
  <c r="BI208"/>
  <c r="BH208"/>
  <c r="BG208"/>
  <c r="BF208"/>
  <c r="T208"/>
  <c r="R208"/>
  <c r="P208"/>
  <c r="BI204"/>
  <c r="BH204"/>
  <c r="BG204"/>
  <c r="BF204"/>
  <c r="T204"/>
  <c r="R204"/>
  <c r="P204"/>
  <c r="BI197"/>
  <c r="BH197"/>
  <c r="BG197"/>
  <c r="BF197"/>
  <c r="T197"/>
  <c r="R197"/>
  <c r="P197"/>
  <c r="BI194"/>
  <c r="BH194"/>
  <c r="BG194"/>
  <c r="BF194"/>
  <c r="T194"/>
  <c r="R194"/>
  <c r="P194"/>
  <c r="BI188"/>
  <c r="BH188"/>
  <c r="BG188"/>
  <c r="BF188"/>
  <c r="T188"/>
  <c r="R188"/>
  <c r="P188"/>
  <c r="BI184"/>
  <c r="BH184"/>
  <c r="BG184"/>
  <c r="BF184"/>
  <c r="T184"/>
  <c r="R184"/>
  <c r="P184"/>
  <c r="BI180"/>
  <c r="BH180"/>
  <c r="BG180"/>
  <c r="BF180"/>
  <c r="T180"/>
  <c r="R180"/>
  <c r="P180"/>
  <c r="BI177"/>
  <c r="BH177"/>
  <c r="BG177"/>
  <c r="BF177"/>
  <c r="T177"/>
  <c r="R177"/>
  <c r="P177"/>
  <c r="BI173"/>
  <c r="BH173"/>
  <c r="BG173"/>
  <c r="BF173"/>
  <c r="T173"/>
  <c r="R173"/>
  <c r="P173"/>
  <c r="BI170"/>
  <c r="BH170"/>
  <c r="BG170"/>
  <c r="BF170"/>
  <c r="T170"/>
  <c r="R170"/>
  <c r="P170"/>
  <c r="BI167"/>
  <c r="BH167"/>
  <c r="BG167"/>
  <c r="BF167"/>
  <c r="T167"/>
  <c r="R167"/>
  <c r="P167"/>
  <c r="BI162"/>
  <c r="BH162"/>
  <c r="BG162"/>
  <c r="BF162"/>
  <c r="T162"/>
  <c r="R162"/>
  <c r="P162"/>
  <c r="BI157"/>
  <c r="BH157"/>
  <c r="BG157"/>
  <c r="BF157"/>
  <c r="T157"/>
  <c r="R157"/>
  <c r="P157"/>
  <c r="BI153"/>
  <c r="BH153"/>
  <c r="BG153"/>
  <c r="BF153"/>
  <c r="T153"/>
  <c r="R153"/>
  <c r="P153"/>
  <c r="BI149"/>
  <c r="BH149"/>
  <c r="BG149"/>
  <c r="BF149"/>
  <c r="T149"/>
  <c r="R149"/>
  <c r="P149"/>
  <c r="BI144"/>
  <c r="BH144"/>
  <c r="BG144"/>
  <c r="BF144"/>
  <c r="T144"/>
  <c r="R144"/>
  <c r="P144"/>
  <c r="BI141"/>
  <c r="BH141"/>
  <c r="BG141"/>
  <c r="BF141"/>
  <c r="T141"/>
  <c r="R141"/>
  <c r="P141"/>
  <c r="BI137"/>
  <c r="BH137"/>
  <c r="BG137"/>
  <c r="BF137"/>
  <c r="T137"/>
  <c r="R137"/>
  <c r="P137"/>
  <c r="BI133"/>
  <c r="BH133"/>
  <c r="BG133"/>
  <c r="BF133"/>
  <c r="T133"/>
  <c r="R133"/>
  <c r="P133"/>
  <c r="BI126"/>
  <c r="BH126"/>
  <c r="BG126"/>
  <c r="BF126"/>
  <c r="T126"/>
  <c r="R126"/>
  <c r="P126"/>
  <c r="BI122"/>
  <c r="BH122"/>
  <c r="BG122"/>
  <c r="BF122"/>
  <c r="T122"/>
  <c r="R122"/>
  <c r="P122"/>
  <c r="BI117"/>
  <c r="BH117"/>
  <c r="BG117"/>
  <c r="BF117"/>
  <c r="T117"/>
  <c r="R117"/>
  <c r="P117"/>
  <c r="BI115"/>
  <c r="BH115"/>
  <c r="BG115"/>
  <c r="BF115"/>
  <c r="T115"/>
  <c r="R115"/>
  <c r="P115"/>
  <c r="BI111"/>
  <c r="BH111"/>
  <c r="BG111"/>
  <c r="BF111"/>
  <c r="T111"/>
  <c r="R111"/>
  <c r="P111"/>
  <c r="BI105"/>
  <c r="BH105"/>
  <c r="BG105"/>
  <c r="BF105"/>
  <c r="T105"/>
  <c r="R105"/>
  <c r="P105"/>
  <c r="BI100"/>
  <c r="BH100"/>
  <c r="BG100"/>
  <c r="BF100"/>
  <c r="T100"/>
  <c r="R100"/>
  <c r="P100"/>
  <c r="BI97"/>
  <c r="BH97"/>
  <c r="BG97"/>
  <c r="BF97"/>
  <c r="T97"/>
  <c r="R97"/>
  <c r="P97"/>
  <c r="F88"/>
  <c r="E86"/>
  <c r="F52"/>
  <c r="E50"/>
  <c r="J24"/>
  <c r="E24"/>
  <c r="J91"/>
  <c r="J23"/>
  <c r="J21"/>
  <c r="E21"/>
  <c r="J54"/>
  <c r="J20"/>
  <c r="J18"/>
  <c r="E18"/>
  <c r="F91"/>
  <c r="J17"/>
  <c r="J15"/>
  <c r="E15"/>
  <c r="F54"/>
  <c r="J14"/>
  <c r="J12"/>
  <c r="J52"/>
  <c r="E7"/>
  <c r="E84"/>
  <c i="4" r="J37"/>
  <c r="J36"/>
  <c i="1" r="AY57"/>
  <c i="4" r="J35"/>
  <c i="1" r="AX57"/>
  <c i="4" r="BI304"/>
  <c r="BH304"/>
  <c r="BG304"/>
  <c r="BF304"/>
  <c r="T304"/>
  <c r="T303"/>
  <c r="T302"/>
  <c r="R304"/>
  <c r="R303"/>
  <c r="R302"/>
  <c r="P304"/>
  <c r="P303"/>
  <c r="P302"/>
  <c r="BI299"/>
  <c r="BH299"/>
  <c r="BG299"/>
  <c r="BF299"/>
  <c r="T299"/>
  <c r="R299"/>
  <c r="P299"/>
  <c r="BI295"/>
  <c r="BH295"/>
  <c r="BG295"/>
  <c r="BF295"/>
  <c r="T295"/>
  <c r="R295"/>
  <c r="P295"/>
  <c r="BI291"/>
  <c r="BH291"/>
  <c r="BG291"/>
  <c r="BF291"/>
  <c r="T291"/>
  <c r="R291"/>
  <c r="P291"/>
  <c r="BI285"/>
  <c r="BH285"/>
  <c r="BG285"/>
  <c r="BF285"/>
  <c r="T285"/>
  <c r="R285"/>
  <c r="P285"/>
  <c r="BI279"/>
  <c r="BH279"/>
  <c r="BG279"/>
  <c r="BF279"/>
  <c r="T279"/>
  <c r="R279"/>
  <c r="P279"/>
  <c r="BI276"/>
  <c r="BH276"/>
  <c r="BG276"/>
  <c r="BF276"/>
  <c r="T276"/>
  <c r="R276"/>
  <c r="P276"/>
  <c r="BI270"/>
  <c r="BH270"/>
  <c r="BG270"/>
  <c r="BF270"/>
  <c r="T270"/>
  <c r="R270"/>
  <c r="P270"/>
  <c r="BI265"/>
  <c r="BH265"/>
  <c r="BG265"/>
  <c r="BF265"/>
  <c r="T265"/>
  <c r="T264"/>
  <c r="R265"/>
  <c r="R264"/>
  <c r="P265"/>
  <c r="P264"/>
  <c r="BI259"/>
  <c r="BH259"/>
  <c r="BG259"/>
  <c r="BF259"/>
  <c r="T259"/>
  <c r="R259"/>
  <c r="P259"/>
  <c r="BI254"/>
  <c r="BH254"/>
  <c r="BG254"/>
  <c r="BF254"/>
  <c r="T254"/>
  <c r="R254"/>
  <c r="P254"/>
  <c r="BI249"/>
  <c r="BH249"/>
  <c r="BG249"/>
  <c r="BF249"/>
  <c r="T249"/>
  <c r="R249"/>
  <c r="P249"/>
  <c r="BI242"/>
  <c r="BH242"/>
  <c r="BG242"/>
  <c r="BF242"/>
  <c r="T242"/>
  <c r="R242"/>
  <c r="P242"/>
  <c r="BI239"/>
  <c r="BH239"/>
  <c r="BG239"/>
  <c r="BF239"/>
  <c r="T239"/>
  <c r="R239"/>
  <c r="P239"/>
  <c r="BI234"/>
  <c r="BH234"/>
  <c r="BG234"/>
  <c r="BF234"/>
  <c r="T234"/>
  <c r="R234"/>
  <c r="P234"/>
  <c r="BI228"/>
  <c r="BH228"/>
  <c r="BG228"/>
  <c r="BF228"/>
  <c r="T228"/>
  <c r="R228"/>
  <c r="P228"/>
  <c r="BI222"/>
  <c r="BH222"/>
  <c r="BG222"/>
  <c r="BF222"/>
  <c r="T222"/>
  <c r="R222"/>
  <c r="P222"/>
  <c r="BI220"/>
  <c r="BH220"/>
  <c r="BG220"/>
  <c r="BF220"/>
  <c r="T220"/>
  <c r="R220"/>
  <c r="P220"/>
  <c r="BI217"/>
  <c r="BH217"/>
  <c r="BG217"/>
  <c r="BF217"/>
  <c r="T217"/>
  <c r="R217"/>
  <c r="P217"/>
  <c r="BI214"/>
  <c r="BH214"/>
  <c r="BG214"/>
  <c r="BF214"/>
  <c r="T214"/>
  <c r="R214"/>
  <c r="P214"/>
  <c r="BI209"/>
  <c r="BH209"/>
  <c r="BG209"/>
  <c r="BF209"/>
  <c r="T209"/>
  <c r="R209"/>
  <c r="P209"/>
  <c r="BI203"/>
  <c r="BH203"/>
  <c r="BG203"/>
  <c r="BF203"/>
  <c r="T203"/>
  <c r="R203"/>
  <c r="P203"/>
  <c r="BI197"/>
  <c r="BH197"/>
  <c r="BG197"/>
  <c r="BF197"/>
  <c r="T197"/>
  <c r="R197"/>
  <c r="P197"/>
  <c r="BI193"/>
  <c r="BH193"/>
  <c r="BG193"/>
  <c r="BF193"/>
  <c r="T193"/>
  <c r="R193"/>
  <c r="P193"/>
  <c r="BI186"/>
  <c r="BH186"/>
  <c r="BG186"/>
  <c r="BF186"/>
  <c r="T186"/>
  <c r="R186"/>
  <c r="P186"/>
  <c r="BI183"/>
  <c r="BH183"/>
  <c r="BG183"/>
  <c r="BF183"/>
  <c r="T183"/>
  <c r="R183"/>
  <c r="P183"/>
  <c r="BI177"/>
  <c r="BH177"/>
  <c r="BG177"/>
  <c r="BF177"/>
  <c r="T177"/>
  <c r="R177"/>
  <c r="P177"/>
  <c r="BI173"/>
  <c r="BH173"/>
  <c r="BG173"/>
  <c r="BF173"/>
  <c r="T173"/>
  <c r="R173"/>
  <c r="P173"/>
  <c r="BI168"/>
  <c r="BH168"/>
  <c r="BG168"/>
  <c r="BF168"/>
  <c r="T168"/>
  <c r="R168"/>
  <c r="P168"/>
  <c r="BI165"/>
  <c r="BH165"/>
  <c r="BG165"/>
  <c r="BF165"/>
  <c r="T165"/>
  <c r="R165"/>
  <c r="P165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50"/>
  <c r="BH150"/>
  <c r="BG150"/>
  <c r="BF150"/>
  <c r="T150"/>
  <c r="R150"/>
  <c r="P150"/>
  <c r="BI145"/>
  <c r="BH145"/>
  <c r="BG145"/>
  <c r="BF145"/>
  <c r="T145"/>
  <c r="R145"/>
  <c r="P145"/>
  <c r="BI142"/>
  <c r="BH142"/>
  <c r="BG142"/>
  <c r="BF142"/>
  <c r="T142"/>
  <c r="R142"/>
  <c r="P142"/>
  <c r="BI138"/>
  <c r="BH138"/>
  <c r="BG138"/>
  <c r="BF138"/>
  <c r="T138"/>
  <c r="R138"/>
  <c r="P138"/>
  <c r="BI134"/>
  <c r="BH134"/>
  <c r="BG134"/>
  <c r="BF134"/>
  <c r="T134"/>
  <c r="R134"/>
  <c r="P134"/>
  <c r="BI130"/>
  <c r="BH130"/>
  <c r="BG130"/>
  <c r="BF130"/>
  <c r="T130"/>
  <c r="R130"/>
  <c r="P130"/>
  <c r="BI124"/>
  <c r="BH124"/>
  <c r="BG124"/>
  <c r="BF124"/>
  <c r="T124"/>
  <c r="R124"/>
  <c r="P124"/>
  <c r="BI121"/>
  <c r="BH121"/>
  <c r="BG121"/>
  <c r="BF121"/>
  <c r="T121"/>
  <c r="R121"/>
  <c r="P121"/>
  <c r="BI117"/>
  <c r="BH117"/>
  <c r="BG117"/>
  <c r="BF117"/>
  <c r="T117"/>
  <c r="R117"/>
  <c r="P117"/>
  <c r="BI111"/>
  <c r="BH111"/>
  <c r="BG111"/>
  <c r="BF111"/>
  <c r="T111"/>
  <c r="R111"/>
  <c r="P111"/>
  <c r="BI107"/>
  <c r="BH107"/>
  <c r="BG107"/>
  <c r="BF107"/>
  <c r="T107"/>
  <c r="R107"/>
  <c r="P107"/>
  <c r="BI103"/>
  <c r="BH103"/>
  <c r="BG103"/>
  <c r="BF103"/>
  <c r="T103"/>
  <c r="R103"/>
  <c r="P103"/>
  <c r="BI98"/>
  <c r="BH98"/>
  <c r="BG98"/>
  <c r="BF98"/>
  <c r="T98"/>
  <c r="R98"/>
  <c r="P98"/>
  <c r="BI95"/>
  <c r="BH95"/>
  <c r="BG95"/>
  <c r="BF95"/>
  <c r="T95"/>
  <c r="R95"/>
  <c r="P95"/>
  <c r="F86"/>
  <c r="E84"/>
  <c r="F52"/>
  <c r="E50"/>
  <c r="J24"/>
  <c r="E24"/>
  <c r="J89"/>
  <c r="J23"/>
  <c r="J21"/>
  <c r="E21"/>
  <c r="J54"/>
  <c r="J20"/>
  <c r="J18"/>
  <c r="E18"/>
  <c r="F89"/>
  <c r="J17"/>
  <c r="J15"/>
  <c r="E15"/>
  <c r="F88"/>
  <c r="J14"/>
  <c r="J12"/>
  <c r="J52"/>
  <c r="E7"/>
  <c r="E82"/>
  <c i="3" r="J37"/>
  <c r="J36"/>
  <c i="1" r="AY56"/>
  <c i="3" r="J35"/>
  <c i="1" r="AX56"/>
  <c i="3" r="BI395"/>
  <c r="BH395"/>
  <c r="BG395"/>
  <c r="BF395"/>
  <c r="T395"/>
  <c r="T394"/>
  <c r="T393"/>
  <c r="R395"/>
  <c r="R394"/>
  <c r="R393"/>
  <c r="P395"/>
  <c r="P394"/>
  <c r="P393"/>
  <c r="BI390"/>
  <c r="BH390"/>
  <c r="BG390"/>
  <c r="BF390"/>
  <c r="T390"/>
  <c r="R390"/>
  <c r="P390"/>
  <c r="BI386"/>
  <c r="BH386"/>
  <c r="BG386"/>
  <c r="BF386"/>
  <c r="T386"/>
  <c r="R386"/>
  <c r="P386"/>
  <c r="BI382"/>
  <c r="BH382"/>
  <c r="BG382"/>
  <c r="BF382"/>
  <c r="T382"/>
  <c r="R382"/>
  <c r="P382"/>
  <c r="BI378"/>
  <c r="BH378"/>
  <c r="BG378"/>
  <c r="BF378"/>
  <c r="T378"/>
  <c r="R378"/>
  <c r="P378"/>
  <c r="BI372"/>
  <c r="BH372"/>
  <c r="BG372"/>
  <c r="BF372"/>
  <c r="T372"/>
  <c r="R372"/>
  <c r="P372"/>
  <c r="BI368"/>
  <c r="BH368"/>
  <c r="BG368"/>
  <c r="BF368"/>
  <c r="T368"/>
  <c r="R368"/>
  <c r="P368"/>
  <c r="BI362"/>
  <c r="BH362"/>
  <c r="BG362"/>
  <c r="BF362"/>
  <c r="T362"/>
  <c r="R362"/>
  <c r="P362"/>
  <c r="BI357"/>
  <c r="BH357"/>
  <c r="BG357"/>
  <c r="BF357"/>
  <c r="T357"/>
  <c r="T356"/>
  <c r="R357"/>
  <c r="R356"/>
  <c r="P357"/>
  <c r="P356"/>
  <c r="BI351"/>
  <c r="BH351"/>
  <c r="BG351"/>
  <c r="BF351"/>
  <c r="T351"/>
  <c r="R351"/>
  <c r="P351"/>
  <c r="BI346"/>
  <c r="BH346"/>
  <c r="BG346"/>
  <c r="BF346"/>
  <c r="T346"/>
  <c r="R346"/>
  <c r="P346"/>
  <c r="BI338"/>
  <c r="BH338"/>
  <c r="BG338"/>
  <c r="BF338"/>
  <c r="T338"/>
  <c r="R338"/>
  <c r="P338"/>
  <c r="BI331"/>
  <c r="BH331"/>
  <c r="BG331"/>
  <c r="BF331"/>
  <c r="T331"/>
  <c r="R331"/>
  <c r="P331"/>
  <c r="BI327"/>
  <c r="BH327"/>
  <c r="BG327"/>
  <c r="BF327"/>
  <c r="T327"/>
  <c r="R327"/>
  <c r="P327"/>
  <c r="BI322"/>
  <c r="BH322"/>
  <c r="BG322"/>
  <c r="BF322"/>
  <c r="T322"/>
  <c r="R322"/>
  <c r="P322"/>
  <c r="BI316"/>
  <c r="BH316"/>
  <c r="BG316"/>
  <c r="BF316"/>
  <c r="T316"/>
  <c r="R316"/>
  <c r="P316"/>
  <c r="BI313"/>
  <c r="BH313"/>
  <c r="BG313"/>
  <c r="BF313"/>
  <c r="T313"/>
  <c r="R313"/>
  <c r="P313"/>
  <c r="BI308"/>
  <c r="BH308"/>
  <c r="BG308"/>
  <c r="BF308"/>
  <c r="T308"/>
  <c r="R308"/>
  <c r="P308"/>
  <c r="BI302"/>
  <c r="BH302"/>
  <c r="BG302"/>
  <c r="BF302"/>
  <c r="T302"/>
  <c r="R302"/>
  <c r="P302"/>
  <c r="BI296"/>
  <c r="BH296"/>
  <c r="BG296"/>
  <c r="BF296"/>
  <c r="T296"/>
  <c r="R296"/>
  <c r="P296"/>
  <c r="BI294"/>
  <c r="BH294"/>
  <c r="BG294"/>
  <c r="BF294"/>
  <c r="T294"/>
  <c r="R294"/>
  <c r="P294"/>
  <c r="BI291"/>
  <c r="BH291"/>
  <c r="BG291"/>
  <c r="BF291"/>
  <c r="T291"/>
  <c r="R291"/>
  <c r="P291"/>
  <c r="BI288"/>
  <c r="BH288"/>
  <c r="BG288"/>
  <c r="BF288"/>
  <c r="T288"/>
  <c r="R288"/>
  <c r="P288"/>
  <c r="BI283"/>
  <c r="BH283"/>
  <c r="BG283"/>
  <c r="BF283"/>
  <c r="T283"/>
  <c r="R283"/>
  <c r="P283"/>
  <c r="BI279"/>
  <c r="BH279"/>
  <c r="BG279"/>
  <c r="BF279"/>
  <c r="T279"/>
  <c r="R279"/>
  <c r="P279"/>
  <c r="BI273"/>
  <c r="BH273"/>
  <c r="BG273"/>
  <c r="BF273"/>
  <c r="T273"/>
  <c r="R273"/>
  <c r="P273"/>
  <c r="BI270"/>
  <c r="BH270"/>
  <c r="BG270"/>
  <c r="BF270"/>
  <c r="T270"/>
  <c r="R270"/>
  <c r="P270"/>
  <c r="BI265"/>
  <c r="BH265"/>
  <c r="BG265"/>
  <c r="BF265"/>
  <c r="T265"/>
  <c r="R265"/>
  <c r="P265"/>
  <c r="BI261"/>
  <c r="BH261"/>
  <c r="BG261"/>
  <c r="BF261"/>
  <c r="T261"/>
  <c r="R261"/>
  <c r="P261"/>
  <c r="BI253"/>
  <c r="BH253"/>
  <c r="BG253"/>
  <c r="BF253"/>
  <c r="T253"/>
  <c r="R253"/>
  <c r="P253"/>
  <c r="BI250"/>
  <c r="BH250"/>
  <c r="BG250"/>
  <c r="BF250"/>
  <c r="T250"/>
  <c r="R250"/>
  <c r="P250"/>
  <c r="BI244"/>
  <c r="BH244"/>
  <c r="BG244"/>
  <c r="BF244"/>
  <c r="T244"/>
  <c r="R244"/>
  <c r="P244"/>
  <c r="BI240"/>
  <c r="BH240"/>
  <c r="BG240"/>
  <c r="BF240"/>
  <c r="T240"/>
  <c r="R240"/>
  <c r="P240"/>
  <c r="BI234"/>
  <c r="BH234"/>
  <c r="BG234"/>
  <c r="BF234"/>
  <c r="T234"/>
  <c r="R234"/>
  <c r="P234"/>
  <c r="BI231"/>
  <c r="BH231"/>
  <c r="BG231"/>
  <c r="BF231"/>
  <c r="T231"/>
  <c r="R231"/>
  <c r="P231"/>
  <c r="BI227"/>
  <c r="BH227"/>
  <c r="BG227"/>
  <c r="BF227"/>
  <c r="T227"/>
  <c r="R227"/>
  <c r="P227"/>
  <c r="BI224"/>
  <c r="BH224"/>
  <c r="BG224"/>
  <c r="BF224"/>
  <c r="T224"/>
  <c r="R224"/>
  <c r="P224"/>
  <c r="BI221"/>
  <c r="BH221"/>
  <c r="BG221"/>
  <c r="BF221"/>
  <c r="T221"/>
  <c r="R221"/>
  <c r="P221"/>
  <c r="BI218"/>
  <c r="BH218"/>
  <c r="BG218"/>
  <c r="BF218"/>
  <c r="T218"/>
  <c r="R218"/>
  <c r="P218"/>
  <c r="BI212"/>
  <c r="BH212"/>
  <c r="BG212"/>
  <c r="BF212"/>
  <c r="T212"/>
  <c r="R212"/>
  <c r="P212"/>
  <c r="BI207"/>
  <c r="BH207"/>
  <c r="BG207"/>
  <c r="BF207"/>
  <c r="T207"/>
  <c r="R207"/>
  <c r="P207"/>
  <c r="BI202"/>
  <c r="BH202"/>
  <c r="BG202"/>
  <c r="BF202"/>
  <c r="T202"/>
  <c r="R202"/>
  <c r="P202"/>
  <c r="BI199"/>
  <c r="BH199"/>
  <c r="BG199"/>
  <c r="BF199"/>
  <c r="T199"/>
  <c r="R199"/>
  <c r="P199"/>
  <c r="BI196"/>
  <c r="BH196"/>
  <c r="BG196"/>
  <c r="BF196"/>
  <c r="T196"/>
  <c r="R196"/>
  <c r="P196"/>
  <c r="BI191"/>
  <c r="BH191"/>
  <c r="BG191"/>
  <c r="BF191"/>
  <c r="T191"/>
  <c r="R191"/>
  <c r="P191"/>
  <c r="BI185"/>
  <c r="BH185"/>
  <c r="BG185"/>
  <c r="BF185"/>
  <c r="T185"/>
  <c r="R185"/>
  <c r="P185"/>
  <c r="BI180"/>
  <c r="BH180"/>
  <c r="BG180"/>
  <c r="BF180"/>
  <c r="T180"/>
  <c r="R180"/>
  <c r="P180"/>
  <c r="BI177"/>
  <c r="BH177"/>
  <c r="BG177"/>
  <c r="BF177"/>
  <c r="T177"/>
  <c r="R177"/>
  <c r="P177"/>
  <c r="BI173"/>
  <c r="BH173"/>
  <c r="BG173"/>
  <c r="BF173"/>
  <c r="T173"/>
  <c r="R173"/>
  <c r="P173"/>
  <c r="BI169"/>
  <c r="BH169"/>
  <c r="BG169"/>
  <c r="BF169"/>
  <c r="T169"/>
  <c r="R169"/>
  <c r="P169"/>
  <c r="BI165"/>
  <c r="BH165"/>
  <c r="BG165"/>
  <c r="BF165"/>
  <c r="T165"/>
  <c r="R165"/>
  <c r="P165"/>
  <c r="BI158"/>
  <c r="BH158"/>
  <c r="BG158"/>
  <c r="BF158"/>
  <c r="T158"/>
  <c r="R158"/>
  <c r="P158"/>
  <c r="BI153"/>
  <c r="BH153"/>
  <c r="BG153"/>
  <c r="BF153"/>
  <c r="T153"/>
  <c r="R153"/>
  <c r="P153"/>
  <c r="BI149"/>
  <c r="BH149"/>
  <c r="BG149"/>
  <c r="BF149"/>
  <c r="T149"/>
  <c r="R149"/>
  <c r="P149"/>
  <c r="BI144"/>
  <c r="BH144"/>
  <c r="BG144"/>
  <c r="BF144"/>
  <c r="T144"/>
  <c r="R144"/>
  <c r="P144"/>
  <c r="BI142"/>
  <c r="BH142"/>
  <c r="BG142"/>
  <c r="BF142"/>
  <c r="T142"/>
  <c r="R142"/>
  <c r="P142"/>
  <c r="BI136"/>
  <c r="BH136"/>
  <c r="BG136"/>
  <c r="BF136"/>
  <c r="T136"/>
  <c r="R136"/>
  <c r="P136"/>
  <c r="BI130"/>
  <c r="BH130"/>
  <c r="BG130"/>
  <c r="BF130"/>
  <c r="T130"/>
  <c r="R130"/>
  <c r="P130"/>
  <c r="BI127"/>
  <c r="BH127"/>
  <c r="BG127"/>
  <c r="BF127"/>
  <c r="T127"/>
  <c r="R127"/>
  <c r="P127"/>
  <c r="BI121"/>
  <c r="BH121"/>
  <c r="BG121"/>
  <c r="BF121"/>
  <c r="T121"/>
  <c r="R121"/>
  <c r="P121"/>
  <c r="BI118"/>
  <c r="BH118"/>
  <c r="BG118"/>
  <c r="BF118"/>
  <c r="T118"/>
  <c r="R118"/>
  <c r="P118"/>
  <c r="BI113"/>
  <c r="BH113"/>
  <c r="BG113"/>
  <c r="BF113"/>
  <c r="T113"/>
  <c r="R113"/>
  <c r="P113"/>
  <c r="BI107"/>
  <c r="BH107"/>
  <c r="BG107"/>
  <c r="BF107"/>
  <c r="T107"/>
  <c r="R107"/>
  <c r="P107"/>
  <c r="BI103"/>
  <c r="BH103"/>
  <c r="BG103"/>
  <c r="BF103"/>
  <c r="T103"/>
  <c r="R103"/>
  <c r="P103"/>
  <c r="BI100"/>
  <c r="BH100"/>
  <c r="BG100"/>
  <c r="BF100"/>
  <c r="T100"/>
  <c r="R100"/>
  <c r="P100"/>
  <c r="BI95"/>
  <c r="BH95"/>
  <c r="BG95"/>
  <c r="BF95"/>
  <c r="T95"/>
  <c r="R95"/>
  <c r="P95"/>
  <c r="F86"/>
  <c r="E84"/>
  <c r="F52"/>
  <c r="E50"/>
  <c r="J24"/>
  <c r="E24"/>
  <c r="J89"/>
  <c r="J23"/>
  <c r="J21"/>
  <c r="E21"/>
  <c r="J54"/>
  <c r="J20"/>
  <c r="J18"/>
  <c r="E18"/>
  <c r="F89"/>
  <c r="J17"/>
  <c r="J15"/>
  <c r="E15"/>
  <c r="F54"/>
  <c r="J14"/>
  <c r="J12"/>
  <c r="J52"/>
  <c r="E7"/>
  <c r="E82"/>
  <c i="2" r="J37"/>
  <c r="J36"/>
  <c i="1" r="AY55"/>
  <c i="2" r="J35"/>
  <c i="1" r="AX55"/>
  <c i="2" r="BI208"/>
  <c r="BH208"/>
  <c r="BG208"/>
  <c r="BF208"/>
  <c r="T208"/>
  <c r="T207"/>
  <c r="R208"/>
  <c r="R207"/>
  <c r="P208"/>
  <c r="P207"/>
  <c r="BI204"/>
  <c r="BH204"/>
  <c r="BG204"/>
  <c r="BF204"/>
  <c r="T204"/>
  <c r="R204"/>
  <c r="P204"/>
  <c r="BI198"/>
  <c r="BH198"/>
  <c r="BG198"/>
  <c r="BF198"/>
  <c r="T198"/>
  <c r="R198"/>
  <c r="P198"/>
  <c r="BI193"/>
  <c r="BH193"/>
  <c r="BG193"/>
  <c r="BF193"/>
  <c r="T193"/>
  <c r="R193"/>
  <c r="P193"/>
  <c r="BI188"/>
  <c r="BH188"/>
  <c r="BG188"/>
  <c r="BF188"/>
  <c r="T188"/>
  <c r="R188"/>
  <c r="P188"/>
  <c r="BI184"/>
  <c r="BH184"/>
  <c r="BG184"/>
  <c r="BF184"/>
  <c r="T184"/>
  <c r="R184"/>
  <c r="P184"/>
  <c r="BI180"/>
  <c r="BH180"/>
  <c r="BG180"/>
  <c r="BF180"/>
  <c r="T180"/>
  <c r="R180"/>
  <c r="P180"/>
  <c r="BI175"/>
  <c r="BH175"/>
  <c r="BG175"/>
  <c r="BF175"/>
  <c r="T175"/>
  <c r="R175"/>
  <c r="P175"/>
  <c r="BI170"/>
  <c r="BH170"/>
  <c r="BG170"/>
  <c r="BF170"/>
  <c r="T170"/>
  <c r="R170"/>
  <c r="P170"/>
  <c r="BI167"/>
  <c r="BH167"/>
  <c r="BG167"/>
  <c r="BF167"/>
  <c r="T167"/>
  <c r="R167"/>
  <c r="P167"/>
  <c r="BI163"/>
  <c r="BH163"/>
  <c r="BG163"/>
  <c r="BF163"/>
  <c r="T163"/>
  <c r="R163"/>
  <c r="P163"/>
  <c r="BI155"/>
  <c r="BH155"/>
  <c r="BG155"/>
  <c r="BF155"/>
  <c r="T155"/>
  <c r="R155"/>
  <c r="P155"/>
  <c r="BI150"/>
  <c r="BH150"/>
  <c r="BG150"/>
  <c r="BF150"/>
  <c r="T150"/>
  <c r="R150"/>
  <c r="P150"/>
  <c r="BI144"/>
  <c r="BH144"/>
  <c r="BG144"/>
  <c r="BF144"/>
  <c r="T144"/>
  <c r="R144"/>
  <c r="P144"/>
  <c r="BI137"/>
  <c r="BH137"/>
  <c r="BG137"/>
  <c r="BF137"/>
  <c r="T137"/>
  <c r="R137"/>
  <c r="P137"/>
  <c r="BI130"/>
  <c r="BH130"/>
  <c r="BG130"/>
  <c r="BF130"/>
  <c r="T130"/>
  <c r="R130"/>
  <c r="P130"/>
  <c r="BI119"/>
  <c r="BH119"/>
  <c r="BG119"/>
  <c r="BF119"/>
  <c r="T119"/>
  <c r="R119"/>
  <c r="P119"/>
  <c r="BI107"/>
  <c r="BH107"/>
  <c r="BG107"/>
  <c r="BF107"/>
  <c r="T107"/>
  <c r="R107"/>
  <c r="P107"/>
  <c r="BI102"/>
  <c r="BH102"/>
  <c r="BG102"/>
  <c r="BF102"/>
  <c r="T102"/>
  <c r="R102"/>
  <c r="P102"/>
  <c r="BI90"/>
  <c r="BH90"/>
  <c r="BG90"/>
  <c r="BF90"/>
  <c r="T90"/>
  <c r="R90"/>
  <c r="P90"/>
  <c r="BI86"/>
  <c r="BH86"/>
  <c r="BG86"/>
  <c r="BF86"/>
  <c r="T86"/>
  <c r="R86"/>
  <c r="P86"/>
  <c r="J80"/>
  <c r="J79"/>
  <c r="F79"/>
  <c r="F77"/>
  <c r="E75"/>
  <c r="J55"/>
  <c r="J54"/>
  <c r="F54"/>
  <c r="F52"/>
  <c r="E50"/>
  <c r="J18"/>
  <c r="E18"/>
  <c r="F55"/>
  <c r="J17"/>
  <c r="J12"/>
  <c r="J52"/>
  <c r="E7"/>
  <c r="E73"/>
  <c i="1" r="L50"/>
  <c r="AM50"/>
  <c r="AM49"/>
  <c r="L49"/>
  <c r="AM47"/>
  <c r="L47"/>
  <c r="L45"/>
  <c r="L44"/>
  <c i="2" r="J137"/>
  <c i="3" r="J202"/>
  <c r="J227"/>
  <c i="4" r="BK193"/>
  <c i="5" r="BK177"/>
  <c i="6" r="J136"/>
  <c i="7" r="J125"/>
  <c i="8" r="BK138"/>
  <c i="9" r="BK195"/>
  <c r="BK227"/>
  <c i="10" r="J204"/>
  <c r="J232"/>
  <c r="J206"/>
  <c i="11" r="J121"/>
  <c r="BK208"/>
  <c i="12" r="J199"/>
  <c r="J190"/>
  <c i="13" r="J359"/>
  <c r="BK407"/>
  <c r="BK276"/>
  <c i="15" r="J92"/>
  <c i="16" r="BK132"/>
  <c r="J437"/>
  <c r="J331"/>
  <c r="BK278"/>
  <c r="BK432"/>
  <c i="17" r="BK103"/>
  <c i="2" r="J188"/>
  <c r="BK170"/>
  <c i="3" r="BK221"/>
  <c r="BK390"/>
  <c r="BK279"/>
  <c i="4" r="J214"/>
  <c r="BK165"/>
  <c r="J279"/>
  <c i="5" r="J144"/>
  <c r="J322"/>
  <c r="BK115"/>
  <c r="BK184"/>
  <c i="6" r="BK148"/>
  <c i="7" r="BK125"/>
  <c i="8" r="J138"/>
  <c r="BK95"/>
  <c i="9" r="J129"/>
  <c r="J106"/>
  <c i="10" r="J245"/>
  <c r="BK143"/>
  <c r="J145"/>
  <c i="11" r="J272"/>
  <c r="J181"/>
  <c r="J156"/>
  <c r="J200"/>
  <c i="12" r="J257"/>
  <c r="J197"/>
  <c r="J188"/>
  <c r="BK88"/>
  <c r="BK154"/>
  <c i="13" r="BK286"/>
  <c r="J182"/>
  <c r="BK372"/>
  <c r="J276"/>
  <c r="BK99"/>
  <c i="15" r="BK96"/>
  <c i="16" r="BK114"/>
  <c r="J117"/>
  <c r="J490"/>
  <c r="BK174"/>
  <c r="BK219"/>
  <c i="17" r="BK113"/>
  <c i="3" r="J279"/>
  <c r="J382"/>
  <c r="BK270"/>
  <c r="J265"/>
  <c i="4" r="J299"/>
  <c r="BK279"/>
  <c r="J270"/>
  <c i="5" r="BK278"/>
  <c r="BK268"/>
  <c r="BK227"/>
  <c i="6" r="BK185"/>
  <c i="7" r="BK274"/>
  <c r="BK210"/>
  <c i="8" r="J116"/>
  <c i="9" r="BK209"/>
  <c r="BK137"/>
  <c i="10" r="J201"/>
  <c i="11" r="J191"/>
  <c i="12" r="BK151"/>
  <c i="13" r="J192"/>
  <c r="BK466"/>
  <c r="BK354"/>
  <c r="BK313"/>
  <c i="14" r="F37"/>
  <c i="1" r="BD67"/>
  <c i="16" r="J349"/>
  <c r="J272"/>
  <c r="J304"/>
  <c r="BK182"/>
  <c r="BK107"/>
  <c i="17" r="J162"/>
  <c i="2" r="J184"/>
  <c i="3" r="BK386"/>
  <c r="BK107"/>
  <c r="J100"/>
  <c i="4" r="BK155"/>
  <c r="J177"/>
  <c i="5" r="J111"/>
  <c r="BK232"/>
  <c r="J115"/>
  <c i="6" r="BK197"/>
  <c i="7" r="BK217"/>
  <c r="J199"/>
  <c i="8" r="J135"/>
  <c i="9" r="BK163"/>
  <c r="BK141"/>
  <c r="BK180"/>
  <c i="10" r="J194"/>
  <c r="BK211"/>
  <c r="J143"/>
  <c i="11" r="J168"/>
  <c r="BK225"/>
  <c r="BK94"/>
  <c r="J151"/>
  <c i="12" r="J239"/>
  <c r="J115"/>
  <c i="13" r="J213"/>
  <c r="BK300"/>
  <c r="J99"/>
  <c r="J156"/>
  <c i="16" r="BK188"/>
  <c r="J111"/>
  <c r="BK526"/>
  <c r="BK402"/>
  <c r="BK250"/>
  <c r="J197"/>
  <c i="17" r="J139"/>
  <c i="2" r="BK107"/>
  <c r="J163"/>
  <c i="3" r="BK273"/>
  <c r="BK169"/>
  <c r="BK227"/>
  <c i="4" r="J95"/>
  <c r="J254"/>
  <c i="5" r="BK180"/>
  <c i="6" r="J176"/>
  <c i="7" r="BK129"/>
  <c r="BK291"/>
  <c r="J161"/>
  <c i="8" r="J156"/>
  <c i="9" r="BK201"/>
  <c r="BK192"/>
  <c r="J90"/>
  <c r="BK90"/>
  <c i="10" r="BK238"/>
  <c r="J162"/>
  <c r="BK134"/>
  <c r="BK114"/>
  <c i="11" r="BK176"/>
  <c r="BK198"/>
  <c r="J117"/>
  <c r="J147"/>
  <c r="J125"/>
  <c i="12" r="BK211"/>
  <c r="J204"/>
  <c r="J173"/>
  <c r="J202"/>
  <c r="J192"/>
  <c i="13" r="J434"/>
  <c r="BK208"/>
  <c r="J173"/>
  <c r="BK303"/>
  <c r="BK386"/>
  <c i="16" r="BK476"/>
  <c r="J496"/>
  <c r="BK375"/>
  <c r="BK326"/>
  <c r="J506"/>
  <c r="J268"/>
  <c i="17" r="J142"/>
  <c r="J186"/>
  <c i="2" r="BK119"/>
  <c i="3" r="BK362"/>
  <c r="J386"/>
  <c r="BK240"/>
  <c i="4" r="J103"/>
  <c r="BK265"/>
  <c r="BK138"/>
  <c i="5" r="BK317"/>
  <c r="BK284"/>
  <c r="J241"/>
  <c i="6" r="J166"/>
  <c r="BK136"/>
  <c r="J163"/>
  <c r="J170"/>
  <c i="7" r="J291"/>
  <c r="J236"/>
  <c r="BK182"/>
  <c r="BK311"/>
  <c r="J144"/>
  <c i="8" r="BK135"/>
  <c i="9" r="BK152"/>
  <c r="J190"/>
  <c i="10" r="BK96"/>
  <c r="BK145"/>
  <c r="J215"/>
  <c r="BK147"/>
  <c i="11" r="BK228"/>
  <c r="J171"/>
  <c r="BK129"/>
  <c r="J90"/>
  <c i="12" r="BK185"/>
  <c r="BK257"/>
  <c r="BK239"/>
  <c r="BK180"/>
  <c i="13" r="J321"/>
  <c r="J313"/>
  <c r="J246"/>
  <c r="BK168"/>
  <c i="16" r="J121"/>
  <c r="J174"/>
  <c r="J537"/>
  <c r="J167"/>
  <c r="BK237"/>
  <c r="BK399"/>
  <c r="BK167"/>
  <c i="17" r="J174"/>
  <c i="2" r="BK150"/>
  <c i="3" r="J142"/>
  <c i="4" r="J98"/>
  <c i="5" r="J247"/>
  <c i="6" r="J207"/>
  <c i="8" r="J172"/>
  <c i="9" r="J222"/>
  <c r="J117"/>
  <c i="10" r="J190"/>
  <c r="BK232"/>
  <c r="BK185"/>
  <c i="11" r="J164"/>
  <c r="J176"/>
  <c i="12" r="BK161"/>
  <c r="J158"/>
  <c i="13" r="BK109"/>
  <c r="BK350"/>
  <c r="BK401"/>
  <c i="15" r="J100"/>
  <c i="16" r="J229"/>
  <c r="J499"/>
  <c r="J375"/>
  <c r="J200"/>
  <c r="J104"/>
  <c i="17" r="J113"/>
  <c i="2" r="BK198"/>
  <c i="3" r="BK357"/>
  <c r="BK113"/>
  <c r="J253"/>
  <c r="J158"/>
  <c r="J212"/>
  <c i="4" r="BK217"/>
  <c r="J295"/>
  <c r="BK98"/>
  <c i="5" r="BK204"/>
  <c r="BK194"/>
  <c r="BK188"/>
  <c r="BK153"/>
  <c i="6" r="J190"/>
  <c i="7" r="J263"/>
  <c r="BK190"/>
  <c i="9" r="J235"/>
  <c r="BK168"/>
  <c i="10" r="J227"/>
  <c r="J199"/>
  <c r="BK218"/>
  <c r="BK245"/>
  <c i="11" r="J282"/>
  <c r="BK149"/>
  <c r="BK181"/>
  <c r="BK125"/>
  <c i="15" r="J112"/>
  <c i="16" r="J219"/>
  <c r="J493"/>
  <c r="J380"/>
  <c r="J301"/>
  <c r="J445"/>
  <c i="17" r="BK132"/>
  <c i="1" r="AS54"/>
  <c i="4" r="J173"/>
  <c r="J121"/>
  <c i="5" r="J284"/>
  <c r="J313"/>
  <c r="J278"/>
  <c r="J170"/>
  <c i="7" r="J156"/>
  <c r="BK136"/>
  <c i="8" r="BK148"/>
  <c i="9" r="BK129"/>
  <c r="BK206"/>
  <c i="10" r="BK172"/>
  <c i="11" r="BK220"/>
  <c i="12" r="BK96"/>
  <c i="13" r="BK311"/>
  <c r="J403"/>
  <c r="J129"/>
  <c r="BK391"/>
  <c i="15" r="J108"/>
  <c i="16" r="BK457"/>
  <c r="BK200"/>
  <c r="J141"/>
  <c r="J194"/>
  <c r="BK369"/>
  <c i="17" r="BK180"/>
  <c r="BK129"/>
  <c i="2" r="J180"/>
  <c i="3" r="BK250"/>
  <c r="J153"/>
  <c r="J250"/>
  <c i="4" r="BK130"/>
  <c r="BK249"/>
  <c i="5" r="BK162"/>
  <c r="J273"/>
  <c r="BK258"/>
  <c r="J157"/>
  <c i="7" r="BK263"/>
  <c r="J295"/>
  <c r="J248"/>
  <c i="8" r="BK103"/>
  <c i="9" r="J230"/>
  <c r="J195"/>
  <c r="BK144"/>
  <c i="10" r="BK234"/>
  <c r="BK209"/>
  <c i="11" r="BK214"/>
  <c r="BK235"/>
  <c r="BK189"/>
  <c r="J160"/>
  <c i="12" r="BK139"/>
  <c r="J178"/>
  <c i="13" r="BK161"/>
  <c r="J448"/>
  <c r="J412"/>
  <c i="16" r="BK519"/>
  <c r="J476"/>
  <c r="BK336"/>
  <c r="J254"/>
  <c r="BK312"/>
  <c r="J321"/>
  <c i="17" r="J103"/>
  <c i="2" r="J198"/>
  <c r="J150"/>
  <c i="3" r="J395"/>
  <c r="J346"/>
  <c r="J173"/>
  <c r="J218"/>
  <c i="4" r="J276"/>
  <c i="5" r="BK126"/>
  <c i="6" r="J180"/>
  <c i="7" r="BK156"/>
  <c r="J274"/>
  <c r="BK108"/>
  <c i="8" r="BK111"/>
  <c i="9" r="J158"/>
  <c r="J168"/>
  <c i="10" r="BK153"/>
  <c r="BK150"/>
  <c r="J234"/>
  <c r="BK199"/>
  <c i="11" r="BK264"/>
  <c r="J269"/>
  <c r="J158"/>
  <c r="BK121"/>
  <c r="J102"/>
  <c i="12" r="J253"/>
  <c r="BK204"/>
  <c r="J170"/>
  <c r="J227"/>
  <c r="J176"/>
  <c i="13" r="BK94"/>
  <c r="J260"/>
  <c r="J352"/>
  <c r="J279"/>
  <c r="BK173"/>
  <c i="16" r="J418"/>
  <c r="J432"/>
  <c r="BK484"/>
  <c r="J529"/>
  <c r="BK377"/>
  <c r="J308"/>
  <c r="J154"/>
  <c i="17" r="J152"/>
  <c i="2" r="BK163"/>
  <c r="BK137"/>
  <c i="3" r="BK212"/>
  <c r="BK338"/>
  <c r="J107"/>
  <c i="4" r="J234"/>
  <c r="J291"/>
  <c r="BK214"/>
  <c i="5" r="J180"/>
  <c r="BK313"/>
  <c r="BK100"/>
  <c i="6" r="BK157"/>
  <c r="J153"/>
  <c r="J202"/>
  <c r="BK190"/>
  <c i="7" r="J315"/>
  <c r="BK242"/>
  <c r="BK161"/>
  <c r="BK315"/>
  <c r="J182"/>
  <c r="J253"/>
  <c i="8" r="BK156"/>
  <c i="9" r="BK233"/>
  <c r="BK158"/>
  <c i="10" r="J138"/>
  <c r="BK222"/>
  <c r="BK141"/>
  <c i="11" r="BK269"/>
  <c r="J256"/>
  <c r="BK222"/>
  <c r="J193"/>
  <c i="12" r="BK127"/>
  <c r="BK173"/>
  <c r="J104"/>
  <c r="J219"/>
  <c i="13" r="BK273"/>
  <c r="BK416"/>
  <c r="J361"/>
  <c r="BK403"/>
  <c i="16" r="J240"/>
  <c r="J487"/>
  <c r="J516"/>
  <c r="BK499"/>
  <c r="BK257"/>
  <c r="BK203"/>
  <c i="17" r="J109"/>
  <c i="2" r="BK208"/>
  <c i="3" r="BK368"/>
  <c r="J322"/>
  <c i="4" r="BK220"/>
  <c i="5" r="J105"/>
  <c i="7" r="BK116"/>
  <c i="8" r="BK143"/>
  <c i="9" r="J188"/>
  <c r="J209"/>
  <c r="BK125"/>
  <c i="10" r="J118"/>
  <c r="BK88"/>
  <c i="11" r="J239"/>
  <c r="BK102"/>
  <c r="BK117"/>
  <c i="12" r="J211"/>
  <c i="13" r="BK461"/>
  <c r="BK151"/>
  <c r="BK218"/>
  <c r="BK363"/>
  <c i="15" r="BK100"/>
  <c i="16" r="BK513"/>
  <c r="BK361"/>
  <c r="J502"/>
  <c r="J471"/>
  <c r="BK150"/>
  <c r="BK170"/>
  <c i="17" r="J146"/>
  <c i="2" r="J204"/>
  <c i="3" r="BK177"/>
  <c r="J149"/>
  <c r="J357"/>
  <c r="J224"/>
  <c i="4" r="J186"/>
  <c r="BK234"/>
  <c r="J150"/>
  <c i="5" r="BK300"/>
  <c r="J153"/>
  <c r="BK117"/>
  <c i="7" r="J104"/>
  <c r="J223"/>
  <c i="8" r="BK127"/>
  <c i="9" r="J199"/>
  <c r="J121"/>
  <c i="10" r="BK180"/>
  <c r="J252"/>
  <c r="BK227"/>
  <c r="J170"/>
  <c i="11" r="J260"/>
  <c r="J248"/>
  <c r="J225"/>
  <c r="BK144"/>
  <c i="12" r="BK147"/>
  <c r="J246"/>
  <c r="BK230"/>
  <c r="J127"/>
  <c r="BK104"/>
  <c i="13" r="BK379"/>
  <c r="J286"/>
  <c r="J218"/>
  <c r="J255"/>
  <c r="BK318"/>
  <c i="14" r="J84"/>
  <c i="16" r="J408"/>
  <c r="BK316"/>
  <c r="BK240"/>
  <c r="J150"/>
  <c r="BK490"/>
  <c r="J257"/>
  <c i="17" r="J136"/>
  <c i="2" r="BK167"/>
  <c i="3" r="J313"/>
  <c r="BK191"/>
  <c r="J185"/>
  <c r="J95"/>
  <c i="4" r="BK209"/>
  <c r="J217"/>
  <c i="5" r="J300"/>
  <c r="BK144"/>
  <c r="J188"/>
  <c i="6" r="J119"/>
  <c i="7" r="J112"/>
  <c r="J260"/>
  <c i="9" r="J178"/>
  <c r="J173"/>
  <c i="10" r="J122"/>
  <c i="12" r="J206"/>
  <c i="13" r="J386"/>
  <c r="J208"/>
  <c r="J146"/>
  <c r="BK346"/>
  <c i="15" r="J88"/>
  <c i="16" r="BK487"/>
  <c r="BK388"/>
  <c r="BK405"/>
  <c r="J479"/>
  <c r="J237"/>
  <c i="17" r="BK109"/>
  <c i="2" r="J144"/>
  <c r="J119"/>
  <c i="3" r="J261"/>
  <c r="BK149"/>
  <c i="4" r="BK222"/>
  <c r="J220"/>
  <c r="BK124"/>
  <c i="5" r="BK170"/>
  <c r="J117"/>
  <c r="BK157"/>
  <c i="7" r="BK304"/>
  <c r="J307"/>
  <c r="J268"/>
  <c i="8" r="J152"/>
  <c r="J87"/>
  <c i="9" r="BK225"/>
  <c i="10" r="J256"/>
  <c r="J248"/>
  <c r="J209"/>
  <c i="11" r="BK256"/>
  <c r="J189"/>
  <c r="J198"/>
  <c i="12" r="BK202"/>
  <c r="J131"/>
  <c i="13" r="J425"/>
  <c r="BK381"/>
  <c r="J139"/>
  <c r="BK192"/>
  <c i="16" r="BK510"/>
  <c r="J377"/>
  <c r="J369"/>
  <c r="J170"/>
  <c r="BK285"/>
  <c i="17" r="BK164"/>
  <c r="BK149"/>
  <c i="2" r="BK175"/>
  <c i="3" r="J127"/>
  <c r="BK288"/>
  <c r="J234"/>
  <c i="4" r="BK173"/>
  <c r="J145"/>
  <c r="F34"/>
  <c i="12" r="J147"/>
  <c r="J185"/>
  <c i="13" r="BK252"/>
  <c r="BK338"/>
  <c r="J94"/>
  <c r="J327"/>
  <c r="BK114"/>
  <c i="16" r="BK254"/>
  <c r="BK331"/>
  <c r="J114"/>
  <c r="J182"/>
  <c r="J206"/>
  <c r="BK111"/>
  <c r="J129"/>
  <c i="17" r="J129"/>
  <c i="2" r="J86"/>
  <c i="3" r="BK207"/>
  <c r="BK283"/>
  <c r="BK265"/>
  <c r="BK231"/>
  <c i="4" r="BK134"/>
  <c r="BK239"/>
  <c i="5" r="BK309"/>
  <c r="J258"/>
  <c r="BK133"/>
  <c r="J141"/>
  <c i="6" r="J185"/>
  <c r="BK125"/>
  <c r="J99"/>
  <c r="BK119"/>
  <c r="J95"/>
  <c i="7" r="BK256"/>
  <c r="BK206"/>
  <c r="J140"/>
  <c r="J196"/>
  <c r="J147"/>
  <c i="8" r="J143"/>
  <c i="9" r="BK197"/>
  <c r="J185"/>
  <c i="10" r="J150"/>
  <c r="J180"/>
  <c r="BK236"/>
  <c r="J126"/>
  <c i="11" r="BK282"/>
  <c r="BK147"/>
  <c r="J235"/>
  <c i="12" r="J225"/>
  <c r="J161"/>
  <c r="J250"/>
  <c r="J145"/>
  <c r="J88"/>
  <c i="13" r="J316"/>
  <c r="J273"/>
  <c r="J311"/>
  <c r="BK229"/>
  <c i="16" r="BK496"/>
  <c r="BK502"/>
  <c r="J392"/>
  <c r="BK117"/>
  <c r="J163"/>
  <c r="J344"/>
  <c i="17" r="BK152"/>
  <c r="BK136"/>
  <c i="2" r="J167"/>
  <c i="3" r="BK322"/>
  <c r="J244"/>
  <c i="4" r="BK242"/>
  <c i="5" r="J167"/>
  <c i="7" r="J234"/>
  <c i="8" r="BK172"/>
  <c i="9" r="J149"/>
  <c r="BK178"/>
  <c r="BK106"/>
  <c i="10" r="J172"/>
  <c r="BK248"/>
  <c i="11" r="BK239"/>
  <c r="BK196"/>
  <c r="J141"/>
  <c i="12" r="J109"/>
  <c i="13" r="BK306"/>
  <c r="J300"/>
  <c r="BK203"/>
  <c r="BK197"/>
  <c i="15" r="BK108"/>
  <c i="16" r="J354"/>
  <c r="BK344"/>
  <c r="BK533"/>
  <c r="J132"/>
  <c r="BK418"/>
  <c i="7" r="BK179"/>
  <c i="8" r="BK99"/>
  <c i="9" r="J155"/>
  <c r="BK173"/>
  <c i="10" r="J197"/>
  <c r="BK168"/>
  <c r="J175"/>
  <c r="J222"/>
  <c r="BK130"/>
  <c i="11" r="BK285"/>
  <c r="BK133"/>
  <c r="BK153"/>
  <c r="BK160"/>
  <c i="12" r="J139"/>
  <c r="BK216"/>
  <c r="BK100"/>
  <c r="BK199"/>
  <c r="J119"/>
  <c i="13" r="J178"/>
  <c r="J318"/>
  <c r="J109"/>
  <c r="BK412"/>
  <c r="BK213"/>
  <c i="15" r="J104"/>
  <c i="16" r="BK329"/>
  <c r="BK141"/>
  <c r="BK440"/>
  <c r="J100"/>
  <c r="J382"/>
  <c r="J107"/>
  <c i="17" r="BK183"/>
  <c i="3" r="J199"/>
  <c r="J362"/>
  <c r="BK296"/>
  <c r="J191"/>
  <c i="4" r="BK111"/>
  <c r="J134"/>
  <c r="BK291"/>
  <c i="5" r="J177"/>
  <c r="BK221"/>
  <c r="J227"/>
  <c i="6" r="BK114"/>
  <c i="7" r="BK186"/>
  <c i="8" r="BK116"/>
  <c r="J103"/>
  <c i="9" r="J111"/>
  <c r="BK98"/>
  <c i="10" r="BK126"/>
  <c i="12" r="BK176"/>
  <c i="13" r="J437"/>
  <c r="J290"/>
  <c r="BK290"/>
  <c r="BK448"/>
  <c r="J151"/>
  <c i="16" r="BK281"/>
  <c r="BK211"/>
  <c r="J278"/>
  <c r="BK197"/>
  <c r="BK293"/>
  <c r="J329"/>
  <c i="17" r="J158"/>
  <c r="BK155"/>
  <c i="2" r="BK188"/>
  <c i="3" r="J331"/>
  <c r="J283"/>
  <c i="4" r="J193"/>
  <c r="J155"/>
  <c r="J285"/>
  <c i="5" r="J197"/>
  <c r="J208"/>
  <c r="J173"/>
  <c r="BK97"/>
  <c i="7" r="J217"/>
  <c r="BK165"/>
  <c r="BK112"/>
  <c i="8" r="J132"/>
  <c i="9" r="J160"/>
  <c r="J141"/>
  <c i="10" r="J211"/>
  <c r="BK175"/>
  <c i="11" r="BK280"/>
  <c r="J264"/>
  <c r="BK156"/>
  <c r="J98"/>
  <c i="12" r="BK268"/>
  <c r="J151"/>
  <c r="J180"/>
  <c i="13" r="J134"/>
  <c r="BK134"/>
  <c r="J224"/>
  <c r="J252"/>
  <c i="16" r="J293"/>
  <c r="BK445"/>
  <c r="J415"/>
  <c r="J285"/>
  <c r="J457"/>
  <c i="17" r="J90"/>
  <c r="J189"/>
  <c i="2" r="BK90"/>
  <c i="3" r="J144"/>
  <c r="BK316"/>
  <c r="BK261"/>
  <c r="J118"/>
  <c i="4" r="J197"/>
  <c r="BK150"/>
  <c i="6" r="BK174"/>
  <c i="7" r="J228"/>
  <c r="BK99"/>
  <c r="J99"/>
  <c i="8" r="BK87"/>
  <c i="9" r="J238"/>
  <c r="J225"/>
  <c r="J152"/>
  <c i="10" r="J134"/>
  <c r="J108"/>
  <c r="J92"/>
  <c r="J141"/>
  <c i="11" r="BK206"/>
  <c r="J253"/>
  <c r="BK217"/>
  <c r="J222"/>
  <c r="BK171"/>
  <c i="12" r="BK190"/>
  <c r="J123"/>
  <c r="J264"/>
  <c r="BK232"/>
  <c r="BK109"/>
  <c i="13" r="BK471"/>
  <c r="J466"/>
  <c r="J330"/>
  <c r="BK146"/>
  <c r="BK234"/>
  <c i="15" r="BK92"/>
  <c i="16" r="BK215"/>
  <c r="BK129"/>
  <c r="BK265"/>
  <c r="BK121"/>
  <c r="BK354"/>
  <c r="BK226"/>
  <c i="17" r="J183"/>
  <c r="BK142"/>
  <c i="2" r="BK144"/>
  <c i="3" r="J378"/>
  <c r="BK165"/>
  <c r="BK327"/>
  <c r="BK378"/>
  <c i="4" r="BK276"/>
  <c r="BK158"/>
  <c r="BK295"/>
  <c i="5" r="BK137"/>
  <c r="BK253"/>
  <c r="J149"/>
  <c i="6" r="BK176"/>
  <c r="BK91"/>
  <c r="BK103"/>
  <c r="BK140"/>
  <c r="J103"/>
  <c i="7" r="BK253"/>
  <c r="BK175"/>
  <c r="J108"/>
  <c r="J256"/>
  <c r="J206"/>
  <c i="8" r="J183"/>
  <c i="9" r="BK235"/>
  <c r="BK222"/>
  <c r="J133"/>
  <c i="10" r="J96"/>
  <c r="J153"/>
  <c r="J182"/>
  <c i="11" r="BK242"/>
  <c r="BK244"/>
  <c r="J153"/>
  <c r="BK98"/>
  <c i="12" r="BK219"/>
  <c i="13" r="J442"/>
  <c r="BK361"/>
  <c r="BK451"/>
  <c r="BK359"/>
  <c i="15" r="BK112"/>
  <c i="16" r="J358"/>
  <c r="BK272"/>
  <c r="J289"/>
  <c r="J351"/>
  <c r="J265"/>
  <c i="17" r="J149"/>
  <c r="BK174"/>
  <c i="2" r="J107"/>
  <c i="3" r="J180"/>
  <c r="J177"/>
  <c i="4" r="BK145"/>
  <c r="J124"/>
  <c i="6" r="BK170"/>
  <c i="7" r="BK234"/>
  <c i="8" r="J95"/>
  <c i="9" r="BK146"/>
  <c i="10" r="BK206"/>
  <c r="J159"/>
  <c i="11" r="J174"/>
  <c r="J94"/>
  <c r="J137"/>
  <c i="12" r="J216"/>
  <c r="BK92"/>
  <c i="13" r="J282"/>
  <c r="J343"/>
  <c r="J354"/>
  <c r="J161"/>
  <c i="15" r="BK84"/>
  <c i="16" r="J484"/>
  <c r="BK301"/>
  <c r="BK529"/>
  <c r="BK243"/>
  <c r="J247"/>
  <c i="17" r="BK171"/>
  <c r="BK162"/>
  <c i="2" r="J175"/>
  <c i="3" r="BK142"/>
  <c r="J221"/>
  <c r="BK313"/>
  <c r="BK244"/>
  <c r="BK158"/>
  <c i="4" r="BK254"/>
  <c r="BK121"/>
  <c r="J242"/>
  <c i="5" r="J122"/>
  <c r="BK241"/>
  <c r="BK214"/>
  <c i="6" r="BK160"/>
  <c i="7" r="BK104"/>
  <c r="J281"/>
  <c i="8" r="J167"/>
  <c i="9" r="BK213"/>
  <c r="J213"/>
  <c r="BK117"/>
  <c i="10" r="J185"/>
  <c r="BK241"/>
  <c r="BK162"/>
  <c i="11" r="J246"/>
  <c r="BK272"/>
  <c r="J149"/>
  <c r="BK174"/>
  <c i="12" r="BK222"/>
  <c r="BK156"/>
  <c r="BK119"/>
  <c r="BK183"/>
  <c r="BK123"/>
  <c i="13" r="J461"/>
  <c r="BK431"/>
  <c r="J407"/>
  <c r="BK336"/>
  <c r="BK377"/>
  <c i="16" r="BK493"/>
  <c r="BK479"/>
  <c r="J523"/>
  <c r="BK334"/>
  <c r="BK262"/>
  <c r="BK304"/>
  <c i="17" r="BK158"/>
  <c i="3" r="BK382"/>
  <c r="J308"/>
  <c r="J270"/>
  <c r="J130"/>
  <c i="4" r="BK168"/>
  <c r="J183"/>
  <c r="J158"/>
  <c i="5" r="BK235"/>
  <c r="BK173"/>
  <c r="BK322"/>
  <c r="J162"/>
  <c i="7" r="J311"/>
  <c i="8" r="BK178"/>
  <c i="9" r="J233"/>
  <c r="J192"/>
  <c i="10" r="BK252"/>
  <c r="J88"/>
  <c i="12" r="BK248"/>
  <c i="13" r="J377"/>
  <c r="BK332"/>
  <c r="BK437"/>
  <c r="J187"/>
  <c i="16" r="BK385"/>
  <c r="BK351"/>
  <c r="J533"/>
  <c r="BK537"/>
  <c r="J399"/>
  <c r="J222"/>
  <c i="17" r="J132"/>
  <c r="BK186"/>
  <c i="2" r="J155"/>
  <c i="3" r="BK372"/>
  <c r="BK103"/>
  <c r="BK153"/>
  <c i="4" r="BK299"/>
  <c r="BK103"/>
  <c i="5" r="BK294"/>
  <c r="BK273"/>
  <c r="J261"/>
  <c r="J239"/>
  <c i="6" r="BK163"/>
  <c i="7" r="BK121"/>
  <c r="BK260"/>
  <c r="J96"/>
  <c i="8" r="BK162"/>
  <c i="9" r="J175"/>
  <c r="BK190"/>
  <c r="BK170"/>
  <c r="BK121"/>
  <c i="10" r="J177"/>
  <c r="BK165"/>
  <c i="11" r="BK111"/>
  <c r="BK158"/>
  <c r="J214"/>
  <c r="J203"/>
  <c i="12" r="J214"/>
  <c r="BK214"/>
  <c i="13" r="J431"/>
  <c r="J234"/>
  <c r="J370"/>
  <c r="BK282"/>
  <c i="15" r="BK104"/>
  <c i="16" r="J366"/>
  <c r="BK154"/>
  <c r="BK363"/>
  <c i="17" r="J122"/>
  <c i="3" r="J390"/>
  <c r="J121"/>
  <c r="J372"/>
  <c i="4" r="BK304"/>
  <c i="5" r="J204"/>
  <c i="6" r="J87"/>
  <c i="7" r="J186"/>
  <c r="J179"/>
  <c r="J242"/>
  <c i="8" r="BK152"/>
  <c i="9" r="BK94"/>
  <c r="BK175"/>
  <c r="J94"/>
  <c i="10" r="J220"/>
  <c r="J229"/>
  <c i="11" r="J274"/>
  <c r="J280"/>
  <c r="BK168"/>
  <c r="J133"/>
  <c r="BK186"/>
  <c i="12" r="J135"/>
  <c r="BK227"/>
  <c r="J244"/>
  <c r="BK149"/>
  <c i="13" r="BK370"/>
  <c r="BK139"/>
  <c r="BK124"/>
  <c r="J363"/>
  <c i="14" r="F35"/>
  <c i="1" r="BB67"/>
  <c i="16" r="J385"/>
  <c r="J297"/>
  <c r="J361"/>
  <c i="17" r="BK90"/>
  <c i="2" r="BK193"/>
  <c i="3" r="BK100"/>
  <c r="BK130"/>
  <c r="J231"/>
  <c i="4" r="BK161"/>
  <c r="J117"/>
  <c r="BK259"/>
  <c i="5" r="J184"/>
  <c r="J303"/>
  <c r="BK208"/>
  <c i="6" r="BK95"/>
  <c r="BK143"/>
  <c r="J125"/>
  <c r="BK153"/>
  <c r="BK202"/>
  <c r="J131"/>
  <c i="7" r="BK248"/>
  <c r="BK172"/>
  <c r="BK295"/>
  <c r="J121"/>
  <c r="J231"/>
  <c i="8" r="J99"/>
  <c i="9" r="J197"/>
  <c r="J163"/>
  <c i="10" r="J192"/>
  <c r="J168"/>
  <c r="BK201"/>
  <c r="BK92"/>
  <c i="11" r="J228"/>
  <c r="BK193"/>
  <c r="J220"/>
  <c i="12" r="BK158"/>
  <c r="BK178"/>
  <c r="J209"/>
  <c r="J164"/>
  <c r="BK115"/>
  <c i="13" r="J203"/>
  <c r="J308"/>
  <c r="J421"/>
  <c i="14" r="F36"/>
  <c i="1" r="BC67"/>
  <c i="16" r="BK392"/>
  <c r="BK358"/>
  <c r="BK100"/>
  <c r="J243"/>
  <c i="17" r="J164"/>
  <c i="2" r="J193"/>
  <c i="3" r="BK395"/>
  <c r="J327"/>
  <c r="BK127"/>
  <c i="4" r="J168"/>
  <c i="6" r="J148"/>
  <c i="7" r="BK199"/>
  <c i="8" r="BK132"/>
  <c i="9" r="J146"/>
  <c r="BK188"/>
  <c i="10" r="J236"/>
  <c r="BK177"/>
  <c r="J147"/>
  <c i="11" r="BK260"/>
  <c r="BK106"/>
  <c r="J211"/>
  <c i="12" r="J268"/>
  <c r="BK142"/>
  <c i="13" r="BK421"/>
  <c r="BK260"/>
  <c r="J306"/>
  <c i="14" r="BK84"/>
  <c i="16" r="BK395"/>
  <c r="BK415"/>
  <c r="J233"/>
  <c r="J211"/>
  <c r="BK342"/>
  <c r="J395"/>
  <c r="J262"/>
  <c i="17" r="J180"/>
  <c i="2" r="BK155"/>
  <c r="BK102"/>
  <c i="3" r="BK351"/>
  <c r="J288"/>
  <c r="J196"/>
  <c r="BK302"/>
  <c r="BK308"/>
  <c i="4" r="J304"/>
  <c r="BK186"/>
  <c r="J259"/>
  <c r="J165"/>
  <c i="5" r="J317"/>
  <c r="BK266"/>
  <c r="J294"/>
  <c r="J266"/>
  <c r="BK105"/>
  <c i="6" r="J114"/>
  <c i="7" r="BK298"/>
  <c r="J116"/>
  <c i="8" r="J148"/>
  <c i="9" r="BK185"/>
  <c r="BK217"/>
  <c i="10" r="BK138"/>
  <c r="BK225"/>
  <c r="J156"/>
  <c r="J130"/>
  <c r="J99"/>
  <c i="11" r="J186"/>
  <c r="BK151"/>
  <c r="J217"/>
  <c i="12" r="BK264"/>
  <c r="BK234"/>
  <c r="J232"/>
  <c r="BK244"/>
  <c r="J154"/>
  <c r="J167"/>
  <c i="13" r="BK330"/>
  <c r="J332"/>
  <c r="BK279"/>
  <c r="BK321"/>
  <c r="BK119"/>
  <c r="BK182"/>
  <c i="15" r="J96"/>
  <c i="16" r="BK506"/>
  <c r="BK382"/>
  <c r="J342"/>
  <c r="BK233"/>
  <c r="J336"/>
  <c i="17" r="BK177"/>
  <c r="J119"/>
  <c i="3" r="J113"/>
  <c r="J136"/>
  <c r="J368"/>
  <c r="J294"/>
  <c i="4" r="J239"/>
  <c r="J249"/>
  <c r="J107"/>
  <c i="5" r="J232"/>
  <c r="J268"/>
  <c r="J97"/>
  <c i="7" r="BK236"/>
  <c r="J172"/>
  <c r="J129"/>
  <c i="8" r="BK91"/>
  <c i="9" r="J144"/>
  <c r="BK160"/>
  <c i="10" r="J225"/>
  <c i="12" r="BK253"/>
  <c i="13" r="BK187"/>
  <c r="J336"/>
  <c r="BK246"/>
  <c r="J372"/>
  <c r="BK255"/>
  <c i="16" r="J440"/>
  <c r="BK104"/>
  <c r="BK465"/>
  <c r="BK366"/>
  <c r="BK324"/>
  <c r="BK471"/>
  <c r="BK289"/>
  <c i="17" r="BK97"/>
  <c i="2" r="J130"/>
  <c r="BK86"/>
  <c i="3" r="BK136"/>
  <c r="J103"/>
  <c i="4" r="BK285"/>
  <c r="BK270"/>
  <c i="5" r="BK303"/>
  <c r="J100"/>
  <c r="BK197"/>
  <c i="6" r="J143"/>
  <c i="7" r="J136"/>
  <c r="J165"/>
  <c i="8" r="J178"/>
  <c i="9" r="BK238"/>
  <c r="J206"/>
  <c r="BK230"/>
  <c i="10" r="J165"/>
  <c r="J103"/>
  <c r="BK99"/>
  <c i="11" r="BK277"/>
  <c r="J184"/>
  <c r="BK141"/>
  <c i="12" r="BK167"/>
  <c r="J195"/>
  <c i="13" r="J303"/>
  <c r="J324"/>
  <c r="BK327"/>
  <c r="BK352"/>
  <c i="16" r="J402"/>
  <c r="J281"/>
  <c r="BK268"/>
  <c r="J316"/>
  <c r="BK194"/>
  <c r="BK163"/>
  <c i="17" r="J171"/>
  <c i="2" r="BK180"/>
  <c i="3" r="BK346"/>
  <c r="J338"/>
  <c r="BK95"/>
  <c r="J291"/>
  <c r="J296"/>
  <c i="4" r="J228"/>
  <c r="BK197"/>
  <c i="5" r="J235"/>
  <c i="6" r="BK131"/>
  <c i="7" r="BK320"/>
  <c r="J169"/>
  <c i="8" r="BK167"/>
  <c r="BK183"/>
  <c i="9" r="J125"/>
  <c r="BK199"/>
  <c i="10" r="BK197"/>
  <c r="BK204"/>
  <c r="J114"/>
  <c r="BK170"/>
  <c i="11" r="BK248"/>
  <c r="J144"/>
  <c r="J179"/>
  <c r="J208"/>
  <c r="J196"/>
  <c i="12" r="J241"/>
  <c r="J149"/>
  <c r="J234"/>
  <c r="J96"/>
  <c r="J100"/>
  <c i="13" r="J295"/>
  <c r="BK324"/>
  <c r="BK393"/>
  <c r="BK425"/>
  <c r="BK316"/>
  <c i="16" r="BK380"/>
  <c r="BK516"/>
  <c r="BK428"/>
  <c r="J510"/>
  <c r="BK523"/>
  <c r="J226"/>
  <c r="J319"/>
  <c i="17" r="BK119"/>
  <c r="BK146"/>
  <c i="2" r="BK184"/>
  <c i="3" r="BK294"/>
  <c r="BK144"/>
  <c r="BK202"/>
  <c r="J169"/>
  <c i="4" r="BK177"/>
  <c r="BK203"/>
  <c i="5" r="J289"/>
  <c r="J214"/>
  <c r="BK141"/>
  <c i="6" r="J107"/>
  <c r="J197"/>
  <c r="BK207"/>
  <c r="BK87"/>
  <c r="J157"/>
  <c i="7" r="J286"/>
  <c r="BK223"/>
  <c r="BK152"/>
  <c r="BK307"/>
  <c r="J304"/>
  <c r="J190"/>
  <c i="8" r="BK122"/>
  <c i="9" r="BK165"/>
  <c r="BK111"/>
  <c i="10" r="J218"/>
  <c r="BK215"/>
  <c r="BK192"/>
  <c r="BK159"/>
  <c i="11" r="J277"/>
  <c r="BK184"/>
  <c r="J106"/>
  <c r="J230"/>
  <c r="BK164"/>
  <c i="12" r="BK192"/>
  <c r="J142"/>
  <c r="BK145"/>
  <c r="J92"/>
  <c r="BK164"/>
  <c i="13" r="J471"/>
  <c r="J124"/>
  <c r="J379"/>
  <c r="BK104"/>
  <c r="J229"/>
  <c i="2" r="J170"/>
  <c i="3" r="J351"/>
  <c r="BK173"/>
  <c i="4" r="BK228"/>
  <c i="5" r="BK111"/>
  <c i="7" r="J152"/>
  <c i="8" r="J162"/>
  <c i="9" r="J227"/>
  <c r="BK149"/>
  <c i="10" r="BK229"/>
  <c r="BK194"/>
  <c r="BK122"/>
  <c i="11" r="BK203"/>
  <c r="J206"/>
  <c i="12" r="J230"/>
  <c r="J222"/>
  <c i="13" r="J393"/>
  <c r="BK396"/>
  <c r="BK442"/>
  <c r="J197"/>
  <c i="16" r="J465"/>
  <c r="BK308"/>
  <c r="J526"/>
  <c r="J312"/>
  <c r="J334"/>
  <c i="17" r="J167"/>
  <c r="J177"/>
  <c i="2" r="BK204"/>
  <c i="3" r="BK291"/>
  <c r="BK331"/>
  <c r="BK121"/>
  <c r="BK218"/>
  <c i="4" r="J142"/>
  <c r="BK142"/>
  <c r="J209"/>
  <c i="5" r="BK247"/>
  <c r="BK149"/>
  <c r="J253"/>
  <c r="J194"/>
  <c i="6" r="BK166"/>
  <c i="7" r="J298"/>
  <c r="BK140"/>
  <c i="9" r="J170"/>
  <c r="J182"/>
  <c r="BK102"/>
  <c i="10" r="BK118"/>
  <c r="BK182"/>
  <c r="J187"/>
  <c i="11" r="J244"/>
  <c r="J232"/>
  <c r="BK211"/>
  <c r="J111"/>
  <c i="12" r="BK188"/>
  <c r="BK260"/>
  <c r="J260"/>
  <c r="BK237"/>
  <c r="BK225"/>
  <c r="J183"/>
  <c i="13" r="J451"/>
  <c r="J401"/>
  <c r="J350"/>
  <c r="J168"/>
  <c r="J104"/>
  <c r="J391"/>
  <c r="BK265"/>
  <c i="15" r="BK88"/>
  <c i="16" r="J388"/>
  <c r="J326"/>
  <c r="J215"/>
  <c r="BK347"/>
  <c r="J188"/>
  <c i="17" r="BK139"/>
  <c i="2" r="J102"/>
  <c i="3" r="BK196"/>
  <c r="BK118"/>
  <c r="BK224"/>
  <c r="BK199"/>
  <c i="4" r="BK117"/>
  <c r="J111"/>
  <c r="BK183"/>
  <c i="5" r="J126"/>
  <c r="BK167"/>
  <c r="J133"/>
  <c i="6" r="J174"/>
  <c i="7" r="BK196"/>
  <c r="J210"/>
  <c i="8" r="J127"/>
  <c i="9" r="BK182"/>
  <c r="BK133"/>
  <c i="10" r="BK220"/>
  <c i="12" r="BK197"/>
  <c i="13" r="J119"/>
  <c r="BK156"/>
  <c r="BK308"/>
  <c r="J265"/>
  <c r="BK129"/>
  <c i="16" r="BK206"/>
  <c r="BK125"/>
  <c r="J519"/>
  <c r="J250"/>
  <c r="J405"/>
  <c r="BK222"/>
  <c i="17" r="BK167"/>
  <c i="2" r="BK130"/>
  <c i="3" r="J165"/>
  <c r="J273"/>
  <c i="4" r="J130"/>
  <c r="BK107"/>
  <c r="J161"/>
  <c i="5" r="BK239"/>
  <c r="J309"/>
  <c r="BK289"/>
  <c i="6" r="BK99"/>
  <c i="7" r="BK147"/>
  <c r="BK96"/>
  <c r="J175"/>
  <c i="8" r="J122"/>
  <c i="9" r="J217"/>
  <c r="J180"/>
  <c r="BK155"/>
  <c i="10" r="BK103"/>
  <c r="J238"/>
  <c i="11" r="J237"/>
  <c r="BK246"/>
  <c r="J242"/>
  <c r="BK90"/>
  <c i="12" r="BK250"/>
  <c r="J156"/>
  <c i="13" r="BK343"/>
  <c r="J381"/>
  <c r="J346"/>
  <c i="14" r="J34"/>
  <c i="1" r="AW67"/>
  <c i="16" r="J125"/>
  <c r="J513"/>
  <c r="BK408"/>
  <c r="BK247"/>
  <c i="17" r="J155"/>
  <c i="2" r="J90"/>
  <c i="3" r="BK253"/>
  <c r="J207"/>
  <c r="J316"/>
  <c r="BK180"/>
  <c i="4" r="J265"/>
  <c r="J222"/>
  <c i="5" r="J137"/>
  <c i="7" r="BK286"/>
  <c r="BK281"/>
  <c r="BK169"/>
  <c i="8" r="J111"/>
  <c i="9" r="J165"/>
  <c r="J201"/>
  <c r="J102"/>
  <c i="10" r="BK108"/>
  <c r="BK187"/>
  <c r="BK156"/>
  <c i="11" r="J285"/>
  <c r="BK232"/>
  <c r="BK237"/>
  <c r="J129"/>
  <c r="BK230"/>
  <c r="BK137"/>
  <c i="12" r="BK246"/>
  <c r="BK241"/>
  <c r="J248"/>
  <c r="BK170"/>
  <c r="BK206"/>
  <c r="BK131"/>
  <c i="13" r="J416"/>
  <c r="BK295"/>
  <c r="BK434"/>
  <c r="J114"/>
  <c i="15" r="J84"/>
  <c i="16" r="J363"/>
  <c r="BK297"/>
  <c r="BK349"/>
  <c r="BK321"/>
  <c r="J428"/>
  <c r="BK229"/>
  <c i="17" r="BK122"/>
  <c i="2" r="J208"/>
  <c i="3" r="J302"/>
  <c r="J240"/>
  <c r="BK234"/>
  <c r="BK185"/>
  <c i="4" r="J203"/>
  <c r="BK95"/>
  <c r="J138"/>
  <c i="5" r="J221"/>
  <c r="BK122"/>
  <c r="BK261"/>
  <c i="6" r="BK180"/>
  <c r="J160"/>
  <c r="J91"/>
  <c r="BK107"/>
  <c r="J140"/>
  <c i="7" r="BK268"/>
  <c r="BK228"/>
  <c r="J320"/>
  <c r="BK231"/>
  <c r="BK144"/>
  <c i="8" r="J91"/>
  <c i="9" r="J137"/>
  <c r="J98"/>
  <c i="10" r="BK190"/>
  <c r="BK256"/>
  <c r="J241"/>
  <c i="11" r="BK253"/>
  <c r="BK274"/>
  <c r="BK200"/>
  <c r="BK191"/>
  <c r="BK179"/>
  <c i="12" r="BK195"/>
  <c r="J237"/>
  <c r="BK209"/>
  <c r="BK135"/>
  <c i="13" r="J396"/>
  <c r="BK178"/>
  <c r="BK224"/>
  <c r="J338"/>
  <c i="16" r="BK356"/>
  <c r="BK437"/>
  <c r="J347"/>
  <c r="J356"/>
  <c r="BK319"/>
  <c r="J203"/>
  <c r="J324"/>
  <c i="17" r="J97"/>
  <c r="BK189"/>
  <c i="5" l="1" r="R203"/>
  <c r="P203"/>
  <c i="13" r="P441"/>
  <c i="5" r="T203"/>
  <c i="13" r="R441"/>
  <c i="4" r="P94"/>
  <c r="T133"/>
  <c r="BK192"/>
  <c r="J192"/>
  <c r="J64"/>
  <c r="R216"/>
  <c r="T269"/>
  <c i="5" r="BK96"/>
  <c r="T132"/>
  <c r="R226"/>
  <c r="T272"/>
  <c r="P312"/>
  <c i="6" r="P86"/>
  <c i="7" r="P95"/>
  <c r="BK164"/>
  <c r="J164"/>
  <c r="J63"/>
  <c r="T205"/>
  <c r="P222"/>
  <c r="BK267"/>
  <c r="J267"/>
  <c r="J67"/>
  <c r="T290"/>
  <c i="16" r="P99"/>
  <c r="T210"/>
  <c r="BK261"/>
  <c r="J261"/>
  <c r="J64"/>
  <c r="R267"/>
  <c r="P368"/>
  <c i="2" r="R85"/>
  <c i="3" r="R94"/>
  <c r="P217"/>
  <c r="P260"/>
  <c r="BK330"/>
  <c r="J330"/>
  <c r="J66"/>
  <c r="R361"/>
  <c i="5" r="R132"/>
  <c r="P234"/>
  <c r="BK293"/>
  <c r="J293"/>
  <c r="J71"/>
  <c r="T312"/>
  <c i="6" r="R179"/>
  <c i="7" r="R95"/>
  <c r="R164"/>
  <c r="R230"/>
  <c r="P290"/>
  <c i="13" r="R285"/>
  <c i="2" r="BK85"/>
  <c r="J85"/>
  <c r="J61"/>
  <c r="BK187"/>
  <c r="J187"/>
  <c r="J62"/>
  <c i="3" r="P94"/>
  <c r="BK217"/>
  <c r="J217"/>
  <c r="J63"/>
  <c r="R260"/>
  <c r="P330"/>
  <c r="T361"/>
  <c i="4" r="BK133"/>
  <c r="J133"/>
  <c r="J62"/>
  <c r="BK154"/>
  <c r="J154"/>
  <c r="J63"/>
  <c r="T192"/>
  <c r="R248"/>
  <c r="BK294"/>
  <c r="J294"/>
  <c r="J70"/>
  <c i="5" r="P132"/>
  <c r="T234"/>
  <c r="T293"/>
  <c r="T292"/>
  <c i="6" r="T86"/>
  <c i="7" r="R135"/>
  <c r="P205"/>
  <c r="BK222"/>
  <c r="J222"/>
  <c r="J65"/>
  <c r="T222"/>
  <c r="P267"/>
  <c r="BK310"/>
  <c r="J310"/>
  <c r="J71"/>
  <c i="8" r="P155"/>
  <c i="9" r="R89"/>
  <c r="BK124"/>
  <c r="J124"/>
  <c r="J62"/>
  <c r="T124"/>
  <c r="BK205"/>
  <c r="J205"/>
  <c r="J64"/>
  <c i="10" r="T87"/>
  <c r="BK121"/>
  <c r="J121"/>
  <c r="J62"/>
  <c r="P121"/>
  <c r="R121"/>
  <c r="T121"/>
  <c r="BK244"/>
  <c r="J244"/>
  <c r="J64"/>
  <c i="11" r="P89"/>
  <c r="P140"/>
  <c r="T252"/>
  <c r="T268"/>
  <c r="T267"/>
  <c i="12" r="P87"/>
  <c r="T87"/>
  <c r="P122"/>
  <c r="T122"/>
  <c r="P256"/>
  <c i="13" r="T93"/>
  <c r="T92"/>
  <c r="BK272"/>
  <c r="J272"/>
  <c r="J64"/>
  <c r="T272"/>
  <c i="16" r="BK99"/>
  <c r="J99"/>
  <c r="J61"/>
  <c r="BK236"/>
  <c r="J236"/>
  <c r="J63"/>
  <c r="P261"/>
  <c r="R311"/>
  <c r="R414"/>
  <c r="BK483"/>
  <c r="J483"/>
  <c r="J73"/>
  <c r="T515"/>
  <c i="17" r="P121"/>
  <c r="P118"/>
  <c i="3" r="BK94"/>
  <c r="J94"/>
  <c r="J61"/>
  <c r="R164"/>
  <c r="BK290"/>
  <c r="J290"/>
  <c r="J65"/>
  <c r="T330"/>
  <c r="P385"/>
  <c i="4" r="P133"/>
  <c r="T154"/>
  <c r="P216"/>
  <c r="T248"/>
  <c r="P294"/>
  <c i="5" r="BK132"/>
  <c r="J132"/>
  <c r="J62"/>
  <c r="T166"/>
  <c r="BK226"/>
  <c r="J226"/>
  <c r="J66"/>
  <c r="T226"/>
  <c r="P272"/>
  <c r="R312"/>
  <c i="6" r="P179"/>
  <c i="8" r="R155"/>
  <c i="9" r="T140"/>
  <c r="T221"/>
  <c r="T220"/>
  <c i="12" r="R138"/>
  <c i="13" r="R93"/>
  <c r="R92"/>
  <c r="R272"/>
  <c r="T430"/>
  <c i="15" r="BK83"/>
  <c r="J83"/>
  <c r="J61"/>
  <c i="16" r="T99"/>
  <c r="T236"/>
  <c r="T311"/>
  <c r="R368"/>
  <c r="T483"/>
  <c r="P522"/>
  <c i="17" r="BK89"/>
  <c i="2" r="T85"/>
  <c i="3" r="BK164"/>
  <c r="J164"/>
  <c r="J62"/>
  <c r="T217"/>
  <c r="P290"/>
  <c r="BK361"/>
  <c r="J361"/>
  <c r="J69"/>
  <c r="T385"/>
  <c i="7" r="T95"/>
  <c r="P164"/>
  <c r="BK230"/>
  <c r="J230"/>
  <c r="J66"/>
  <c r="R267"/>
  <c r="R290"/>
  <c i="8" r="P86"/>
  <c r="P85"/>
  <c r="P84"/>
  <c i="1" r="AU61"/>
  <c i="8" r="T155"/>
  <c i="9" r="P140"/>
  <c r="T205"/>
  <c r="R221"/>
  <c r="R220"/>
  <c i="10" r="R87"/>
  <c r="R137"/>
  <c r="R86"/>
  <c r="R85"/>
  <c r="R244"/>
  <c i="11" r="R89"/>
  <c r="T140"/>
  <c r="P252"/>
  <c r="P268"/>
  <c r="P267"/>
  <c i="12" r="P138"/>
  <c r="P86"/>
  <c r="P85"/>
  <c i="1" r="AU65"/>
  <c i="12" r="R256"/>
  <c i="13" r="P93"/>
  <c r="P92"/>
  <c r="P272"/>
  <c r="BK430"/>
  <c r="J430"/>
  <c r="J66"/>
  <c i="16" r="BK210"/>
  <c r="J210"/>
  <c r="J62"/>
  <c r="R236"/>
  <c r="T261"/>
  <c r="P311"/>
  <c r="P414"/>
  <c r="R483"/>
  <c r="P515"/>
  <c r="T522"/>
  <c i="17" r="BK102"/>
  <c r="J102"/>
  <c r="J62"/>
  <c r="T102"/>
  <c r="BK145"/>
  <c r="J145"/>
  <c r="J67"/>
  <c i="2" r="P85"/>
  <c r="T187"/>
  <c i="3" r="T164"/>
  <c r="T260"/>
  <c r="R330"/>
  <c r="P361"/>
  <c r="P360"/>
  <c r="R385"/>
  <c i="4" r="BK94"/>
  <c r="J94"/>
  <c r="J61"/>
  <c r="R133"/>
  <c r="P192"/>
  <c r="T216"/>
  <c r="P269"/>
  <c r="P268"/>
  <c r="R294"/>
  <c i="5" r="R96"/>
  <c r="P166"/>
  <c r="R234"/>
  <c r="P293"/>
  <c r="P292"/>
  <c i="6" r="R86"/>
  <c r="R85"/>
  <c r="R84"/>
  <c i="7" r="BK135"/>
  <c r="J135"/>
  <c r="J62"/>
  <c r="T164"/>
  <c r="T230"/>
  <c r="BK290"/>
  <c r="J290"/>
  <c r="J70"/>
  <c r="R310"/>
  <c i="8" r="BK86"/>
  <c r="J86"/>
  <c r="J61"/>
  <c r="BK155"/>
  <c r="J155"/>
  <c r="J62"/>
  <c i="9" r="T89"/>
  <c r="T88"/>
  <c r="T87"/>
  <c r="P124"/>
  <c r="R124"/>
  <c r="R205"/>
  <c r="P221"/>
  <c r="P220"/>
  <c i="10" r="P87"/>
  <c r="P137"/>
  <c r="T244"/>
  <c i="11" r="BK140"/>
  <c r="J140"/>
  <c r="J63"/>
  <c r="BK268"/>
  <c r="BK267"/>
  <c r="J267"/>
  <c r="J66"/>
  <c i="12" r="T138"/>
  <c i="13" r="T285"/>
  <c r="T271"/>
  <c i="15" r="P83"/>
  <c r="P82"/>
  <c r="P81"/>
  <c i="1" r="AU68"/>
  <c i="16" r="P210"/>
  <c r="BK267"/>
  <c r="J267"/>
  <c r="J65"/>
  <c r="T267"/>
  <c r="T414"/>
  <c r="P475"/>
  <c r="P474"/>
  <c r="T475"/>
  <c r="T474"/>
  <c r="R515"/>
  <c i="17" r="P89"/>
  <c r="P102"/>
  <c r="P145"/>
  <c r="P131"/>
  <c i="2" r="P187"/>
  <c i="3" r="T94"/>
  <c r="T93"/>
  <c r="R217"/>
  <c r="T290"/>
  <c i="4" r="T94"/>
  <c r="T93"/>
  <c r="P154"/>
  <c r="BK216"/>
  <c r="J216"/>
  <c r="J65"/>
  <c r="P248"/>
  <c r="BK269"/>
  <c r="J269"/>
  <c r="J69"/>
  <c r="T294"/>
  <c i="5" r="T96"/>
  <c r="T95"/>
  <c r="T94"/>
  <c r="R166"/>
  <c r="BK234"/>
  <c r="J234"/>
  <c r="J67"/>
  <c r="R272"/>
  <c r="BK312"/>
  <c r="J312"/>
  <c r="J72"/>
  <c i="6" r="BK86"/>
  <c r="J86"/>
  <c r="J61"/>
  <c r="T179"/>
  <c i="7" r="BK95"/>
  <c r="T135"/>
  <c r="R205"/>
  <c r="R222"/>
  <c r="T267"/>
  <c r="P310"/>
  <c i="8" r="T86"/>
  <c r="T85"/>
  <c r="T84"/>
  <c i="9" r="BK89"/>
  <c r="R140"/>
  <c r="BK221"/>
  <c r="J221"/>
  <c r="J67"/>
  <c i="10" r="T137"/>
  <c r="T86"/>
  <c r="T85"/>
  <c i="11" r="T89"/>
  <c r="BK124"/>
  <c r="J124"/>
  <c r="J62"/>
  <c r="P124"/>
  <c r="R124"/>
  <c r="T124"/>
  <c r="BK252"/>
  <c r="J252"/>
  <c r="J64"/>
  <c i="12" r="BK138"/>
  <c r="J138"/>
  <c r="J63"/>
  <c r="T256"/>
  <c i="13" r="BK285"/>
  <c r="J285"/>
  <c r="J65"/>
  <c r="P430"/>
  <c i="15" r="R83"/>
  <c r="R82"/>
  <c r="R81"/>
  <c i="16" r="R99"/>
  <c r="P236"/>
  <c r="R261"/>
  <c r="BK311"/>
  <c r="J311"/>
  <c r="J66"/>
  <c r="BK414"/>
  <c r="J414"/>
  <c r="J68"/>
  <c r="P483"/>
  <c r="P482"/>
  <c r="BK522"/>
  <c r="J522"/>
  <c r="J75"/>
  <c i="17" r="R89"/>
  <c r="R102"/>
  <c r="BK121"/>
  <c r="J121"/>
  <c r="J65"/>
  <c r="T121"/>
  <c r="T118"/>
  <c r="R145"/>
  <c r="R131"/>
  <c i="2" r="R187"/>
  <c i="3" r="P164"/>
  <c r="BK260"/>
  <c r="J260"/>
  <c r="J64"/>
  <c r="R290"/>
  <c r="BK385"/>
  <c r="J385"/>
  <c r="J70"/>
  <c i="4" r="R94"/>
  <c r="R154"/>
  <c r="R192"/>
  <c r="BK248"/>
  <c r="J248"/>
  <c r="J66"/>
  <c r="R269"/>
  <c r="R268"/>
  <c i="5" r="P96"/>
  <c r="P95"/>
  <c r="P94"/>
  <c i="1" r="AU58"/>
  <c i="5" r="BK166"/>
  <c r="J166"/>
  <c r="J63"/>
  <c r="P226"/>
  <c r="BK272"/>
  <c r="J272"/>
  <c r="J68"/>
  <c r="R293"/>
  <c r="R292"/>
  <c i="6" r="BK179"/>
  <c r="J179"/>
  <c r="J62"/>
  <c i="7" r="P135"/>
  <c r="BK205"/>
  <c r="J205"/>
  <c r="J64"/>
  <c r="P230"/>
  <c r="T310"/>
  <c i="8" r="R86"/>
  <c r="R85"/>
  <c r="R84"/>
  <c i="9" r="P89"/>
  <c r="P88"/>
  <c r="P87"/>
  <c i="1" r="AU62"/>
  <c i="9" r="BK140"/>
  <c r="J140"/>
  <c r="J63"/>
  <c r="P205"/>
  <c i="10" r="BK87"/>
  <c r="J87"/>
  <c r="J61"/>
  <c r="BK137"/>
  <c r="J137"/>
  <c r="J63"/>
  <c r="P244"/>
  <c i="11" r="BK89"/>
  <c r="R140"/>
  <c r="R88"/>
  <c r="R87"/>
  <c r="R252"/>
  <c r="R268"/>
  <c r="R267"/>
  <c i="12" r="BK87"/>
  <c r="J87"/>
  <c r="J61"/>
  <c r="R87"/>
  <c r="BK122"/>
  <c r="J122"/>
  <c r="J62"/>
  <c r="R122"/>
  <c r="BK256"/>
  <c r="J256"/>
  <c r="J64"/>
  <c i="13" r="BK93"/>
  <c r="J93"/>
  <c r="J61"/>
  <c r="P285"/>
  <c r="P271"/>
  <c r="R430"/>
  <c i="15" r="T83"/>
  <c r="T82"/>
  <c r="T81"/>
  <c i="16" r="R210"/>
  <c r="P267"/>
  <c r="BK368"/>
  <c r="J368"/>
  <c r="J67"/>
  <c r="T368"/>
  <c r="BK475"/>
  <c r="J475"/>
  <c r="J71"/>
  <c r="R475"/>
  <c r="R474"/>
  <c r="BK515"/>
  <c r="J515"/>
  <c r="J74"/>
  <c r="R522"/>
  <c i="17" r="T89"/>
  <c r="T88"/>
  <c r="R121"/>
  <c r="R118"/>
  <c r="T145"/>
  <c r="T131"/>
  <c i="6" r="BK201"/>
  <c r="J201"/>
  <c r="J63"/>
  <c i="13" r="BK441"/>
  <c r="J441"/>
  <c r="J67"/>
  <c r="BK465"/>
  <c r="J465"/>
  <c r="J70"/>
  <c i="3" r="BK394"/>
  <c r="J394"/>
  <c r="J72"/>
  <c i="4" r="BK264"/>
  <c r="J264"/>
  <c r="J67"/>
  <c r="BK303"/>
  <c r="J303"/>
  <c r="J72"/>
  <c i="5" r="BK203"/>
  <c r="J203"/>
  <c r="J64"/>
  <c i="16" r="BK532"/>
  <c r="J532"/>
  <c r="J76"/>
  <c i="5" r="BK288"/>
  <c r="J288"/>
  <c r="J69"/>
  <c i="6" r="BK206"/>
  <c r="J206"/>
  <c r="J64"/>
  <c i="12" r="BK267"/>
  <c r="J267"/>
  <c r="J65"/>
  <c i="17" r="BK118"/>
  <c r="J118"/>
  <c r="J64"/>
  <c i="2" r="BK207"/>
  <c r="J207"/>
  <c r="J63"/>
  <c i="7" r="BK319"/>
  <c r="J319"/>
  <c r="J73"/>
  <c i="13" r="BK264"/>
  <c r="J264"/>
  <c r="J62"/>
  <c r="BK470"/>
  <c r="J470"/>
  <c r="J71"/>
  <c i="16" r="BK536"/>
  <c r="J536"/>
  <c r="J77"/>
  <c i="5" r="BK220"/>
  <c r="J220"/>
  <c r="J65"/>
  <c r="BK321"/>
  <c r="J321"/>
  <c r="J74"/>
  <c i="10" r="BK255"/>
  <c r="J255"/>
  <c r="J65"/>
  <c i="11" r="BK263"/>
  <c r="J263"/>
  <c r="J65"/>
  <c i="13" r="BK460"/>
  <c r="J460"/>
  <c r="J69"/>
  <c i="17" r="BK131"/>
  <c r="J131"/>
  <c r="J66"/>
  <c i="3" r="BK356"/>
  <c r="J356"/>
  <c r="J67"/>
  <c i="7" r="BK285"/>
  <c r="J285"/>
  <c r="J68"/>
  <c i="8" r="BK182"/>
  <c r="J182"/>
  <c r="J64"/>
  <c i="9" r="BK216"/>
  <c r="J216"/>
  <c r="J65"/>
  <c i="14" r="BK83"/>
  <c r="BK82"/>
  <c r="BK81"/>
  <c r="J81"/>
  <c r="J59"/>
  <c i="16" r="BK470"/>
  <c r="J470"/>
  <c r="J69"/>
  <c i="17" r="BK112"/>
  <c r="J112"/>
  <c r="J63"/>
  <c r="BE136"/>
  <c r="BE142"/>
  <c r="BE171"/>
  <c r="BE183"/>
  <c r="BE186"/>
  <c r="BE189"/>
  <c r="BE119"/>
  <c r="BE132"/>
  <c r="BE158"/>
  <c r="J52"/>
  <c r="BE177"/>
  <c r="BE164"/>
  <c r="BE180"/>
  <c i="16" r="BK482"/>
  <c r="J482"/>
  <c r="J72"/>
  <c i="17" r="E48"/>
  <c r="F55"/>
  <c r="BE113"/>
  <c r="BE139"/>
  <c r="BE149"/>
  <c r="BE152"/>
  <c r="BE167"/>
  <c r="BE109"/>
  <c r="BE122"/>
  <c r="BE129"/>
  <c r="BE155"/>
  <c r="BE162"/>
  <c i="16" r="BK98"/>
  <c r="J98"/>
  <c r="J60"/>
  <c i="17" r="BE90"/>
  <c r="BE97"/>
  <c r="BE103"/>
  <c r="BE146"/>
  <c r="BE174"/>
  <c i="16" r="E48"/>
  <c r="F94"/>
  <c r="BE121"/>
  <c r="BE132"/>
  <c r="BE226"/>
  <c r="BE278"/>
  <c r="BE297"/>
  <c r="BE301"/>
  <c r="BE316"/>
  <c r="BE321"/>
  <c r="BE174"/>
  <c r="BE182"/>
  <c r="BE268"/>
  <c r="BE293"/>
  <c r="BE349"/>
  <c r="BE380"/>
  <c r="BE402"/>
  <c r="BE114"/>
  <c r="BE117"/>
  <c r="BE125"/>
  <c r="BE167"/>
  <c r="BE200"/>
  <c r="BE215"/>
  <c r="BE247"/>
  <c r="BE254"/>
  <c r="BE289"/>
  <c r="BE331"/>
  <c r="BE334"/>
  <c r="BE336"/>
  <c r="BE361"/>
  <c r="BE366"/>
  <c r="BE369"/>
  <c r="BE375"/>
  <c r="BE377"/>
  <c r="BE493"/>
  <c r="BE510"/>
  <c r="BE513"/>
  <c r="BE516"/>
  <c r="BE519"/>
  <c r="BE526"/>
  <c r="J91"/>
  <c r="BE107"/>
  <c r="BE197"/>
  <c r="BE229"/>
  <c r="BE240"/>
  <c r="BE243"/>
  <c r="BE257"/>
  <c r="BE308"/>
  <c r="BE324"/>
  <c r="BE342"/>
  <c r="BE344"/>
  <c r="BE388"/>
  <c r="BE392"/>
  <c r="BE395"/>
  <c r="BE399"/>
  <c r="BE405"/>
  <c r="BE408"/>
  <c r="BE432"/>
  <c r="BE437"/>
  <c r="BE440"/>
  <c r="BE533"/>
  <c r="BE111"/>
  <c r="BE206"/>
  <c r="BE219"/>
  <c r="BE222"/>
  <c r="BE233"/>
  <c r="BE237"/>
  <c r="BE281"/>
  <c r="BE347"/>
  <c r="BE363"/>
  <c r="BE418"/>
  <c r="BE428"/>
  <c r="BE445"/>
  <c r="BE457"/>
  <c r="BE465"/>
  <c r="BE476"/>
  <c r="BE479"/>
  <c r="BE523"/>
  <c r="BE529"/>
  <c r="BE537"/>
  <c r="BE129"/>
  <c r="BE150"/>
  <c r="BE154"/>
  <c r="BE170"/>
  <c r="BE211"/>
  <c r="BE351"/>
  <c r="BE354"/>
  <c r="BE356"/>
  <c r="BE358"/>
  <c r="BE415"/>
  <c r="BE496"/>
  <c r="BE502"/>
  <c r="BE506"/>
  <c r="BE104"/>
  <c r="BE188"/>
  <c r="BE194"/>
  <c r="BE304"/>
  <c r="BE326"/>
  <c r="BE329"/>
  <c r="BE382"/>
  <c r="BE385"/>
  <c r="BE490"/>
  <c r="BE499"/>
  <c i="15" r="BK82"/>
  <c r="J82"/>
  <c r="J60"/>
  <c i="16" r="BE100"/>
  <c r="BE141"/>
  <c r="BE163"/>
  <c r="BE203"/>
  <c r="BE250"/>
  <c r="BE262"/>
  <c r="BE265"/>
  <c r="BE272"/>
  <c r="BE285"/>
  <c r="BE312"/>
  <c r="BE319"/>
  <c r="BE471"/>
  <c r="BE484"/>
  <c r="BE487"/>
  <c i="14" r="J83"/>
  <c r="J61"/>
  <c i="15" r="E71"/>
  <c i="14" r="J82"/>
  <c r="J60"/>
  <c i="15" r="BE92"/>
  <c r="J52"/>
  <c r="F55"/>
  <c r="BE100"/>
  <c r="BE108"/>
  <c r="BE112"/>
  <c r="BE84"/>
  <c r="BE88"/>
  <c r="BE96"/>
  <c r="BE104"/>
  <c i="13" r="BK271"/>
  <c r="J271"/>
  <c r="J63"/>
  <c i="14" r="E48"/>
  <c r="J75"/>
  <c i="13" r="BK92"/>
  <c r="J92"/>
  <c r="J60"/>
  <c i="14" r="F55"/>
  <c r="BE84"/>
  <c i="13" r="J55"/>
  <c r="F88"/>
  <c r="BE99"/>
  <c r="BE104"/>
  <c r="BE109"/>
  <c r="BE146"/>
  <c r="BE151"/>
  <c r="BE260"/>
  <c r="BE273"/>
  <c r="BE286"/>
  <c r="BE295"/>
  <c r="BE306"/>
  <c r="BE336"/>
  <c r="BE343"/>
  <c r="BE370"/>
  <c r="BE372"/>
  <c r="BE381"/>
  <c r="BE396"/>
  <c r="BE412"/>
  <c r="F87"/>
  <c r="BE129"/>
  <c r="BE134"/>
  <c r="BE139"/>
  <c r="BE178"/>
  <c r="BE182"/>
  <c r="BE290"/>
  <c r="BE303"/>
  <c r="BE324"/>
  <c r="BE338"/>
  <c r="BE401"/>
  <c i="12" r="BK86"/>
  <c r="J86"/>
  <c r="J60"/>
  <c i="13" r="J52"/>
  <c r="BE187"/>
  <c r="BE192"/>
  <c r="BE282"/>
  <c r="BE300"/>
  <c r="BE316"/>
  <c r="BE330"/>
  <c r="BE332"/>
  <c r="BE431"/>
  <c r="BE114"/>
  <c r="BE119"/>
  <c r="BE156"/>
  <c r="BE161"/>
  <c r="BE168"/>
  <c r="BE173"/>
  <c r="BE197"/>
  <c r="BE276"/>
  <c r="BE279"/>
  <c r="BE352"/>
  <c r="BE354"/>
  <c r="BE359"/>
  <c r="BE361"/>
  <c r="BE421"/>
  <c r="BE442"/>
  <c r="BE451"/>
  <c r="BE471"/>
  <c r="J54"/>
  <c r="BE94"/>
  <c r="BE224"/>
  <c r="BE265"/>
  <c r="BE363"/>
  <c r="BE379"/>
  <c r="BE403"/>
  <c r="BE407"/>
  <c r="BE461"/>
  <c r="BE229"/>
  <c r="BE234"/>
  <c r="BE246"/>
  <c r="BE252"/>
  <c r="BE255"/>
  <c r="BE318"/>
  <c r="BE321"/>
  <c r="BE377"/>
  <c r="BE393"/>
  <c r="BE425"/>
  <c r="BE434"/>
  <c r="BE466"/>
  <c r="E48"/>
  <c r="BE124"/>
  <c r="BE203"/>
  <c r="BE208"/>
  <c r="BE213"/>
  <c r="BE218"/>
  <c r="BE308"/>
  <c r="BE311"/>
  <c r="BE313"/>
  <c r="BE327"/>
  <c r="BE346"/>
  <c r="BE350"/>
  <c r="BE386"/>
  <c r="BE391"/>
  <c r="BE416"/>
  <c r="BE437"/>
  <c r="BE448"/>
  <c i="11" r="J268"/>
  <c r="J67"/>
  <c i="12" r="BE104"/>
  <c r="BE109"/>
  <c r="BE127"/>
  <c r="BE158"/>
  <c r="BE161"/>
  <c r="BE195"/>
  <c r="F55"/>
  <c r="J79"/>
  <c r="BE142"/>
  <c r="BE147"/>
  <c r="BE151"/>
  <c r="BE170"/>
  <c r="BE222"/>
  <c r="BE239"/>
  <c i="11" r="J89"/>
  <c r="J61"/>
  <c i="12" r="BE135"/>
  <c r="BE176"/>
  <c r="BE180"/>
  <c r="BE204"/>
  <c r="BE206"/>
  <c r="BE230"/>
  <c r="BE234"/>
  <c r="BE248"/>
  <c r="BE250"/>
  <c r="E75"/>
  <c r="BE139"/>
  <c r="BE149"/>
  <c r="BE164"/>
  <c r="BE178"/>
  <c r="BE216"/>
  <c r="BE232"/>
  <c r="BE253"/>
  <c r="BE96"/>
  <c r="BE154"/>
  <c r="BE156"/>
  <c r="BE183"/>
  <c r="BE185"/>
  <c r="BE188"/>
  <c r="BE211"/>
  <c r="BE214"/>
  <c r="BE264"/>
  <c r="BE115"/>
  <c r="BE119"/>
  <c r="BE190"/>
  <c r="BE192"/>
  <c r="BE202"/>
  <c r="BE225"/>
  <c r="BE260"/>
  <c r="BE88"/>
  <c r="BE92"/>
  <c r="BE100"/>
  <c r="BE123"/>
  <c r="BE131"/>
  <c r="BE145"/>
  <c r="BE167"/>
  <c r="BE173"/>
  <c r="BE197"/>
  <c r="BE199"/>
  <c r="BE209"/>
  <c r="BE219"/>
  <c r="BE227"/>
  <c r="BE237"/>
  <c r="BE241"/>
  <c r="BE244"/>
  <c r="BE246"/>
  <c r="BE257"/>
  <c r="BE268"/>
  <c i="11" r="BE102"/>
  <c r="BE106"/>
  <c r="BE171"/>
  <c r="BE179"/>
  <c r="BE184"/>
  <c r="BE186"/>
  <c r="BE214"/>
  <c r="BE222"/>
  <c r="BE228"/>
  <c r="BE235"/>
  <c r="J52"/>
  <c r="BE121"/>
  <c r="BE129"/>
  <c r="BE153"/>
  <c r="BE164"/>
  <c r="BE176"/>
  <c r="BE206"/>
  <c r="BE232"/>
  <c r="F55"/>
  <c r="BE133"/>
  <c r="BE144"/>
  <c r="BE151"/>
  <c r="BE156"/>
  <c i="10" r="BK86"/>
  <c r="BK85"/>
  <c r="J85"/>
  <c i="11" r="E48"/>
  <c r="BE111"/>
  <c r="BE168"/>
  <c r="BE193"/>
  <c r="BE220"/>
  <c r="BE117"/>
  <c r="BE125"/>
  <c r="BE147"/>
  <c r="BE149"/>
  <c r="BE174"/>
  <c r="BE181"/>
  <c r="BE200"/>
  <c r="BE203"/>
  <c r="BE237"/>
  <c r="BE242"/>
  <c r="BE260"/>
  <c r="BE137"/>
  <c r="BE141"/>
  <c r="BE189"/>
  <c r="BE191"/>
  <c r="BE198"/>
  <c r="BE211"/>
  <c r="BE94"/>
  <c r="BE98"/>
  <c r="BE196"/>
  <c r="BE230"/>
  <c r="BE239"/>
  <c r="BE248"/>
  <c r="BE256"/>
  <c r="BE264"/>
  <c r="BE277"/>
  <c r="BE280"/>
  <c r="BE90"/>
  <c r="BE158"/>
  <c r="BE160"/>
  <c r="BE208"/>
  <c r="BE217"/>
  <c r="BE225"/>
  <c r="BE244"/>
  <c r="BE246"/>
  <c r="BE253"/>
  <c r="BE269"/>
  <c r="BE272"/>
  <c r="BE274"/>
  <c r="BE282"/>
  <c r="BE285"/>
  <c i="10" r="J52"/>
  <c r="BE88"/>
  <c r="BE103"/>
  <c r="BE108"/>
  <c r="BE134"/>
  <c r="BE138"/>
  <c r="BE143"/>
  <c r="BE145"/>
  <c r="BE153"/>
  <c r="BE156"/>
  <c r="BE168"/>
  <c r="BE180"/>
  <c r="BE192"/>
  <c r="BE194"/>
  <c r="BE197"/>
  <c r="E48"/>
  <c r="BE126"/>
  <c r="BE162"/>
  <c r="BE172"/>
  <c r="BE175"/>
  <c r="BE220"/>
  <c r="BE236"/>
  <c r="BE238"/>
  <c i="9" r="BK220"/>
  <c r="J220"/>
  <c r="J66"/>
  <c i="10" r="F55"/>
  <c r="BE96"/>
  <c r="BE122"/>
  <c r="BE130"/>
  <c r="BE245"/>
  <c r="BE114"/>
  <c r="BE118"/>
  <c r="BE150"/>
  <c r="BE159"/>
  <c r="BE165"/>
  <c r="BE170"/>
  <c r="BE187"/>
  <c r="BE190"/>
  <c r="BE206"/>
  <c r="BE209"/>
  <c r="BE215"/>
  <c r="BE225"/>
  <c r="BE234"/>
  <c r="BE241"/>
  <c r="BE252"/>
  <c i="9" r="J89"/>
  <c r="J61"/>
  <c i="10" r="BE92"/>
  <c r="BE99"/>
  <c r="BE141"/>
  <c r="BE147"/>
  <c r="BE201"/>
  <c r="BE211"/>
  <c r="BE222"/>
  <c r="BE182"/>
  <c r="BE185"/>
  <c r="BE218"/>
  <c r="BE227"/>
  <c r="BE229"/>
  <c r="BE232"/>
  <c r="BE248"/>
  <c r="BE256"/>
  <c r="BE177"/>
  <c r="BE199"/>
  <c r="BE204"/>
  <c i="9" r="BE117"/>
  <c r="BE94"/>
  <c r="BE98"/>
  <c r="J52"/>
  <c r="BE129"/>
  <c r="BE137"/>
  <c r="F55"/>
  <c r="BE111"/>
  <c r="BE141"/>
  <c r="BE163"/>
  <c r="BE195"/>
  <c r="BE206"/>
  <c r="BE209"/>
  <c r="BE222"/>
  <c r="BE233"/>
  <c r="BE125"/>
  <c r="BE144"/>
  <c r="BE155"/>
  <c r="BE158"/>
  <c r="BE185"/>
  <c r="BE188"/>
  <c r="BE197"/>
  <c r="BE199"/>
  <c r="BE217"/>
  <c r="BE227"/>
  <c r="BE230"/>
  <c i="8" r="BK85"/>
  <c r="J85"/>
  <c r="J60"/>
  <c i="9" r="E48"/>
  <c r="BE102"/>
  <c r="BE106"/>
  <c r="BE121"/>
  <c r="BE133"/>
  <c r="BE152"/>
  <c r="BE160"/>
  <c r="BE165"/>
  <c r="BE168"/>
  <c r="BE170"/>
  <c r="BE175"/>
  <c r="BE178"/>
  <c r="BE201"/>
  <c r="BE213"/>
  <c r="BE90"/>
  <c r="BE146"/>
  <c r="BE149"/>
  <c r="BE173"/>
  <c r="BE180"/>
  <c r="BE182"/>
  <c r="BE190"/>
  <c r="BE192"/>
  <c r="BE225"/>
  <c r="BE235"/>
  <c r="BE238"/>
  <c i="8" r="BE116"/>
  <c r="BE135"/>
  <c r="E74"/>
  <c r="BE95"/>
  <c r="BE99"/>
  <c i="7" r="BK289"/>
  <c r="J289"/>
  <c r="J69"/>
  <c i="8" r="BE122"/>
  <c i="7" r="J95"/>
  <c r="J61"/>
  <c i="8" r="F81"/>
  <c r="BE87"/>
  <c r="BE91"/>
  <c r="BE127"/>
  <c r="BE152"/>
  <c i="7" r="BK318"/>
  <c r="J318"/>
  <c r="J72"/>
  <c i="8" r="BE103"/>
  <c r="BE132"/>
  <c r="BE138"/>
  <c r="BE156"/>
  <c r="BE167"/>
  <c r="BE178"/>
  <c r="J52"/>
  <c r="BE111"/>
  <c r="BE143"/>
  <c r="BE148"/>
  <c r="BE162"/>
  <c r="BE172"/>
  <c r="BE183"/>
  <c i="7" r="F55"/>
  <c r="J87"/>
  <c r="BE147"/>
  <c r="BE152"/>
  <c r="BE156"/>
  <c r="BE161"/>
  <c r="BE179"/>
  <c r="BE182"/>
  <c r="BE206"/>
  <c r="BE223"/>
  <c i="6" r="BK85"/>
  <c r="J85"/>
  <c r="J60"/>
  <c i="7" r="J54"/>
  <c r="BE96"/>
  <c r="BE136"/>
  <c r="BE217"/>
  <c r="BE231"/>
  <c r="BE236"/>
  <c r="BE263"/>
  <c r="F54"/>
  <c r="BE104"/>
  <c r="BE108"/>
  <c r="BE144"/>
  <c r="BE196"/>
  <c r="BE199"/>
  <c r="BE242"/>
  <c r="BE256"/>
  <c r="BE281"/>
  <c r="BE286"/>
  <c r="E48"/>
  <c r="BE112"/>
  <c r="BE210"/>
  <c r="BE228"/>
  <c r="BE298"/>
  <c r="BE304"/>
  <c r="BE315"/>
  <c r="J55"/>
  <c r="BE165"/>
  <c r="BE172"/>
  <c r="BE175"/>
  <c r="BE99"/>
  <c r="BE140"/>
  <c r="BE248"/>
  <c r="BE253"/>
  <c r="BE268"/>
  <c r="BE116"/>
  <c r="BE121"/>
  <c r="BE125"/>
  <c r="BE129"/>
  <c r="BE169"/>
  <c r="BE186"/>
  <c r="BE190"/>
  <c r="BE234"/>
  <c r="BE260"/>
  <c r="BE274"/>
  <c r="BE291"/>
  <c r="BE295"/>
  <c r="BE307"/>
  <c r="BE311"/>
  <c r="BE320"/>
  <c i="6" r="J52"/>
  <c r="BE87"/>
  <c i="5" r="BK320"/>
  <c r="J320"/>
  <c r="J73"/>
  <c i="6" r="E48"/>
  <c r="BE91"/>
  <c r="BE99"/>
  <c r="BE103"/>
  <c r="BE185"/>
  <c i="5" r="BK292"/>
  <c r="J292"/>
  <c r="J70"/>
  <c i="6" r="BE170"/>
  <c r="BE174"/>
  <c r="BE176"/>
  <c i="5" r="J96"/>
  <c r="J61"/>
  <c i="6" r="F81"/>
  <c r="BE180"/>
  <c r="BE207"/>
  <c r="BE95"/>
  <c r="BE125"/>
  <c r="BE140"/>
  <c r="BE143"/>
  <c r="BE160"/>
  <c r="BE202"/>
  <c r="BE107"/>
  <c r="BE131"/>
  <c r="BE163"/>
  <c r="BE114"/>
  <c r="BE119"/>
  <c r="BE136"/>
  <c r="BE148"/>
  <c r="BE153"/>
  <c r="BE157"/>
  <c r="BE166"/>
  <c r="BE190"/>
  <c r="BE197"/>
  <c i="5" r="F90"/>
  <c r="BE115"/>
  <c r="BE117"/>
  <c r="BE122"/>
  <c r="BE144"/>
  <c r="BE170"/>
  <c i="4" r="BK93"/>
  <c r="BK302"/>
  <c r="J302"/>
  <c r="J71"/>
  <c i="5" r="BE188"/>
  <c r="BE221"/>
  <c r="J55"/>
  <c r="BE177"/>
  <c r="BE180"/>
  <c r="BE235"/>
  <c r="BE241"/>
  <c r="J88"/>
  <c r="BE97"/>
  <c r="BE100"/>
  <c r="BE105"/>
  <c r="BE126"/>
  <c r="BE184"/>
  <c r="BE194"/>
  <c r="BE273"/>
  <c r="BE303"/>
  <c r="BE317"/>
  <c r="BE208"/>
  <c r="BE266"/>
  <c r="BE278"/>
  <c r="BE294"/>
  <c r="E48"/>
  <c r="F55"/>
  <c r="J90"/>
  <c r="BE111"/>
  <c r="BE141"/>
  <c r="BE227"/>
  <c r="BE239"/>
  <c r="BE247"/>
  <c r="BE258"/>
  <c r="BE284"/>
  <c r="BE300"/>
  <c r="BE322"/>
  <c i="4" r="BK268"/>
  <c r="J268"/>
  <c r="J68"/>
  <c i="5" r="BE133"/>
  <c r="BE137"/>
  <c r="BE162"/>
  <c r="BE167"/>
  <c r="BE197"/>
  <c r="BE204"/>
  <c r="BE261"/>
  <c r="BE289"/>
  <c r="BE313"/>
  <c r="BE149"/>
  <c r="BE153"/>
  <c r="BE157"/>
  <c r="BE173"/>
  <c r="BE214"/>
  <c r="BE232"/>
  <c r="BE253"/>
  <c r="BE268"/>
  <c r="BE309"/>
  <c i="3" r="BK93"/>
  <c r="J93"/>
  <c r="J60"/>
  <c r="BK393"/>
  <c r="J393"/>
  <c r="J71"/>
  <c i="4" r="F55"/>
  <c r="J88"/>
  <c r="BE98"/>
  <c r="BE121"/>
  <c r="BE130"/>
  <c r="BE134"/>
  <c r="BE197"/>
  <c r="BE203"/>
  <c r="BE270"/>
  <c r="BE276"/>
  <c r="J55"/>
  <c r="J86"/>
  <c r="BE107"/>
  <c r="BE145"/>
  <c r="BE158"/>
  <c r="BE168"/>
  <c r="BE173"/>
  <c r="BE193"/>
  <c r="BE209"/>
  <c r="BE214"/>
  <c r="BE222"/>
  <c r="BE228"/>
  <c r="BE234"/>
  <c r="BE242"/>
  <c r="BE259"/>
  <c r="BE295"/>
  <c i="3" r="BK360"/>
  <c r="J360"/>
  <c r="J68"/>
  <c i="4" r="BE117"/>
  <c r="BE155"/>
  <c r="BE161"/>
  <c r="BE177"/>
  <c r="BE217"/>
  <c r="E48"/>
  <c r="F54"/>
  <c r="BE103"/>
  <c r="BE150"/>
  <c r="BE165"/>
  <c r="BE183"/>
  <c r="BE111"/>
  <c r="BE138"/>
  <c r="BE142"/>
  <c r="BE186"/>
  <c r="BE220"/>
  <c r="BE249"/>
  <c r="BE265"/>
  <c r="BE285"/>
  <c r="BE291"/>
  <c r="BE304"/>
  <c i="1" r="BA57"/>
  <c i="4" r="BE95"/>
  <c r="BE124"/>
  <c r="BE239"/>
  <c r="BE254"/>
  <c r="BE279"/>
  <c r="BE299"/>
  <c i="3" r="J88"/>
  <c r="BE100"/>
  <c r="BE130"/>
  <c r="BE158"/>
  <c r="BE177"/>
  <c r="BE224"/>
  <c r="BE240"/>
  <c r="E48"/>
  <c r="BE103"/>
  <c r="BE142"/>
  <c r="BE202"/>
  <c r="BE207"/>
  <c r="BE270"/>
  <c i="2" r="BK84"/>
  <c r="J84"/>
  <c r="J60"/>
  <c i="3" r="F88"/>
  <c r="BE118"/>
  <c r="BE121"/>
  <c r="BE165"/>
  <c r="BE196"/>
  <c r="BE199"/>
  <c r="BE221"/>
  <c r="BE234"/>
  <c r="BE288"/>
  <c r="BE322"/>
  <c r="BE386"/>
  <c r="BE107"/>
  <c r="BE136"/>
  <c r="BE144"/>
  <c r="BE149"/>
  <c r="BE153"/>
  <c r="BE227"/>
  <c r="BE250"/>
  <c r="BE273"/>
  <c r="BE331"/>
  <c r="F55"/>
  <c r="J55"/>
  <c r="J86"/>
  <c r="BE95"/>
  <c r="BE127"/>
  <c r="BE212"/>
  <c r="BE218"/>
  <c r="BE244"/>
  <c r="BE302"/>
  <c r="BE308"/>
  <c r="BE313"/>
  <c r="BE382"/>
  <c r="BE113"/>
  <c r="BE173"/>
  <c r="BE231"/>
  <c r="BE253"/>
  <c r="BE261"/>
  <c r="BE265"/>
  <c r="BE291"/>
  <c r="BE294"/>
  <c r="BE296"/>
  <c r="BE316"/>
  <c r="BE357"/>
  <c r="BE368"/>
  <c r="BE372"/>
  <c r="BE378"/>
  <c r="BE169"/>
  <c r="BE185"/>
  <c r="BE279"/>
  <c r="BE327"/>
  <c r="BE338"/>
  <c r="BE346"/>
  <c r="BE362"/>
  <c r="BE180"/>
  <c r="BE191"/>
  <c r="BE283"/>
  <c r="BE351"/>
  <c r="BE390"/>
  <c r="BE395"/>
  <c i="2" r="E48"/>
  <c r="J77"/>
  <c r="BE130"/>
  <c r="BE137"/>
  <c r="BE180"/>
  <c r="BE107"/>
  <c r="BE119"/>
  <c r="F80"/>
  <c r="BE86"/>
  <c r="BE90"/>
  <c r="BE102"/>
  <c r="BE144"/>
  <c r="BE170"/>
  <c r="BE175"/>
  <c r="BE193"/>
  <c r="BE198"/>
  <c r="BE188"/>
  <c r="BE204"/>
  <c r="BE208"/>
  <c r="BE150"/>
  <c r="BE155"/>
  <c r="BE184"/>
  <c r="BE163"/>
  <c r="BE167"/>
  <c i="7" r="F36"/>
  <c i="1" r="BC60"/>
  <c i="3" r="F36"/>
  <c i="1" r="BC56"/>
  <c i="3" r="F34"/>
  <c i="1" r="BA56"/>
  <c i="6" r="F34"/>
  <c i="1" r="BA59"/>
  <c i="15" r="F35"/>
  <c i="1" r="BB68"/>
  <c i="5" r="J34"/>
  <c i="1" r="AW58"/>
  <c i="9" r="F34"/>
  <c i="1" r="BA62"/>
  <c i="16" r="F35"/>
  <c i="1" r="BB69"/>
  <c i="13" r="F34"/>
  <c i="1" r="BA66"/>
  <c i="17" r="F35"/>
  <c i="1" r="BB70"/>
  <c i="10" r="F34"/>
  <c i="1" r="BA63"/>
  <c i="15" r="J34"/>
  <c i="1" r="AW68"/>
  <c i="15" r="F36"/>
  <c i="1" r="BC68"/>
  <c i="13" r="F36"/>
  <c i="1" r="BC66"/>
  <c i="10" r="J30"/>
  <c i="12" r="F37"/>
  <c i="1" r="BD65"/>
  <c i="12" r="F35"/>
  <c i="1" r="BB65"/>
  <c i="3" r="F37"/>
  <c i="1" r="BD56"/>
  <c i="4" r="F37"/>
  <c i="1" r="BD57"/>
  <c i="2" r="F34"/>
  <c i="1" r="BA55"/>
  <c i="5" r="F37"/>
  <c i="1" r="BD58"/>
  <c i="5" r="F34"/>
  <c i="1" r="BA58"/>
  <c i="5" r="F36"/>
  <c i="1" r="BC58"/>
  <c i="13" r="F35"/>
  <c i="1" r="BB66"/>
  <c i="4" r="F36"/>
  <c i="1" r="BC57"/>
  <c i="10" r="F37"/>
  <c i="1" r="BD63"/>
  <c i="5" r="F35"/>
  <c i="1" r="BB58"/>
  <c i="9" r="F36"/>
  <c i="1" r="BC62"/>
  <c i="16" r="J34"/>
  <c i="1" r="AW69"/>
  <c i="4" r="F35"/>
  <c i="1" r="BB57"/>
  <c i="12" r="F34"/>
  <c i="1" r="BA65"/>
  <c i="13" r="J34"/>
  <c i="1" r="AW66"/>
  <c i="17" r="F37"/>
  <c i="1" r="BD70"/>
  <c i="11" r="F35"/>
  <c i="1" r="BB64"/>
  <c i="8" r="F37"/>
  <c i="1" r="BD61"/>
  <c i="2" r="F36"/>
  <c i="1" r="BC55"/>
  <c i="9" r="F37"/>
  <c i="1" r="BD62"/>
  <c i="2" r="F35"/>
  <c i="1" r="BB55"/>
  <c i="8" r="J34"/>
  <c i="1" r="AW61"/>
  <c i="14" r="J30"/>
  <c i="16" r="F34"/>
  <c i="1" r="BA69"/>
  <c i="8" r="F34"/>
  <c i="1" r="BA61"/>
  <c i="10" r="F35"/>
  <c i="1" r="BB63"/>
  <c i="9" r="F35"/>
  <c i="1" r="BB62"/>
  <c i="7" r="F34"/>
  <c i="1" r="BA60"/>
  <c i="11" r="F37"/>
  <c i="1" r="BD64"/>
  <c i="12" r="F36"/>
  <c i="1" r="BC65"/>
  <c i="10" r="F36"/>
  <c i="1" r="BC63"/>
  <c i="7" r="J34"/>
  <c i="1" r="AW60"/>
  <c i="17" r="F36"/>
  <c i="1" r="BC70"/>
  <c i="11" r="F34"/>
  <c i="1" r="BA64"/>
  <c i="14" r="F33"/>
  <c i="1" r="AZ67"/>
  <c i="15" r="F34"/>
  <c i="1" r="BA68"/>
  <c i="6" r="F37"/>
  <c i="1" r="BD59"/>
  <c i="6" r="J34"/>
  <c i="1" r="AW59"/>
  <c i="7" r="F37"/>
  <c i="1" r="BD60"/>
  <c i="2" r="F37"/>
  <c i="1" r="BD55"/>
  <c i="10" r="J34"/>
  <c i="1" r="AW63"/>
  <c i="7" r="F35"/>
  <c i="1" r="BB60"/>
  <c i="3" r="J34"/>
  <c i="1" r="AW56"/>
  <c i="17" r="F34"/>
  <c i="1" r="BA70"/>
  <c i="9" r="J34"/>
  <c i="1" r="AW62"/>
  <c i="13" r="F37"/>
  <c i="1" r="BD66"/>
  <c i="4" r="J34"/>
  <c i="1" r="AW57"/>
  <c i="8" r="F36"/>
  <c i="1" r="BC61"/>
  <c i="17" r="J34"/>
  <c i="1" r="AW70"/>
  <c i="3" r="F35"/>
  <c i="1" r="BB56"/>
  <c i="11" r="F36"/>
  <c i="1" r="BC64"/>
  <c i="8" r="F35"/>
  <c i="1" r="BB61"/>
  <c i="11" r="J34"/>
  <c i="1" r="AW64"/>
  <c i="6" r="F35"/>
  <c i="1" r="BB59"/>
  <c i="2" r="J34"/>
  <c i="1" r="AW55"/>
  <c i="6" r="F36"/>
  <c i="1" r="BC59"/>
  <c i="12" r="J34"/>
  <c i="1" r="AW65"/>
  <c i="16" r="F36"/>
  <c i="1" r="BC69"/>
  <c i="14" r="F34"/>
  <c i="1" r="BA67"/>
  <c i="15" r="F37"/>
  <c i="1" r="BD68"/>
  <c i="16" r="F37"/>
  <c i="1" r="BD69"/>
  <c i="4" l="1" r="R93"/>
  <c r="R92"/>
  <c i="17" r="R88"/>
  <c i="11" r="BK88"/>
  <c r="J88"/>
  <c r="J60"/>
  <c i="16" r="R98"/>
  <c i="11" r="T88"/>
  <c r="T87"/>
  <c i="12" r="R86"/>
  <c r="R85"/>
  <c i="10" r="P86"/>
  <c r="P85"/>
  <c i="1" r="AU63"/>
  <c i="5" r="R95"/>
  <c r="R94"/>
  <c i="16" r="R482"/>
  <c i="2" r="T84"/>
  <c r="T83"/>
  <c i="16" r="T98"/>
  <c i="11" r="P88"/>
  <c r="P87"/>
  <c i="1" r="AU64"/>
  <c i="13" r="R271"/>
  <c r="R91"/>
  <c i="3" r="R93"/>
  <c i="6" r="P85"/>
  <c r="P84"/>
  <c i="1" r="AU59"/>
  <c i="7" r="BK94"/>
  <c r="J94"/>
  <c r="J60"/>
  <c i="17" r="P88"/>
  <c r="P87"/>
  <c i="1" r="AU70"/>
  <c i="13" r="T91"/>
  <c i="6" r="T85"/>
  <c r="T84"/>
  <c i="3" r="T360"/>
  <c r="T92"/>
  <c i="2" r="R84"/>
  <c r="R83"/>
  <c i="7" r="P94"/>
  <c i="4" r="P93"/>
  <c r="P92"/>
  <c i="1" r="AU57"/>
  <c i="2" r="P84"/>
  <c r="P83"/>
  <c i="1" r="AU55"/>
  <c i="7" r="P289"/>
  <c i="17" r="T87"/>
  <c i="9" r="BK88"/>
  <c r="J88"/>
  <c r="J60"/>
  <c i="12" r="T86"/>
  <c r="T85"/>
  <c i="7" r="R289"/>
  <c r="R94"/>
  <c r="R93"/>
  <c i="16" r="P98"/>
  <c r="P97"/>
  <c i="1" r="AU69"/>
  <c i="4" r="T268"/>
  <c r="T92"/>
  <c i="17" r="R87"/>
  <c i="13" r="P91"/>
  <c i="1" r="AU66"/>
  <c i="7" r="T94"/>
  <c i="17" r="BK88"/>
  <c r="BK87"/>
  <c r="J87"/>
  <c r="J59"/>
  <c i="16" r="T482"/>
  <c i="9" r="R88"/>
  <c r="R87"/>
  <c i="3" r="P93"/>
  <c r="P92"/>
  <c i="1" r="AU56"/>
  <c i="3" r="R360"/>
  <c i="7" r="T289"/>
  <c i="5" r="BK95"/>
  <c r="J95"/>
  <c r="J60"/>
  <c i="17" r="J89"/>
  <c r="J61"/>
  <c i="13" r="BK459"/>
  <c r="J459"/>
  <c r="J68"/>
  <c i="16" r="BK474"/>
  <c r="J474"/>
  <c r="J70"/>
  <c r="BK97"/>
  <c r="J97"/>
  <c i="15" r="BK81"/>
  <c r="J81"/>
  <c r="J59"/>
  <c i="1" r="AG67"/>
  <c i="13" r="BK91"/>
  <c r="J91"/>
  <c r="J59"/>
  <c i="12" r="BK85"/>
  <c r="J85"/>
  <c r="J59"/>
  <c i="1" r="AG63"/>
  <c i="10" r="J86"/>
  <c r="J60"/>
  <c r="J59"/>
  <c i="8" r="BK84"/>
  <c r="J84"/>
  <c r="J59"/>
  <c i="7" r="BK93"/>
  <c r="J93"/>
  <c r="J59"/>
  <c i="6" r="BK84"/>
  <c r="J84"/>
  <c r="J59"/>
  <c i="5" r="BK94"/>
  <c r="J94"/>
  <c i="4" r="BK92"/>
  <c r="J92"/>
  <c r="J93"/>
  <c r="J60"/>
  <c i="3" r="BK92"/>
  <c r="J92"/>
  <c r="J59"/>
  <c i="2" r="BK83"/>
  <c r="J83"/>
  <c r="J59"/>
  <c i="5" r="J33"/>
  <c i="1" r="AV58"/>
  <c r="AT58"/>
  <c i="3" r="J33"/>
  <c i="1" r="AV56"/>
  <c r="AT56"/>
  <c i="15" r="F33"/>
  <c i="1" r="AZ68"/>
  <c i="9" r="F33"/>
  <c i="1" r="AZ62"/>
  <c i="2" r="F33"/>
  <c i="1" r="AZ55"/>
  <c i="8" r="J33"/>
  <c i="1" r="AV61"/>
  <c r="AT61"/>
  <c i="17" r="F33"/>
  <c i="1" r="AZ70"/>
  <c r="BC54"/>
  <c r="W32"/>
  <c i="3" r="F33"/>
  <c i="1" r="AZ56"/>
  <c i="14" r="J33"/>
  <c i="1" r="AV67"/>
  <c r="AT67"/>
  <c r="AN67"/>
  <c i="4" r="J30"/>
  <c i="1" r="AG57"/>
  <c i="5" r="F33"/>
  <c i="1" r="AZ58"/>
  <c i="11" r="J33"/>
  <c i="1" r="AV64"/>
  <c r="AT64"/>
  <c i="4" r="J33"/>
  <c i="1" r="AV57"/>
  <c r="AT57"/>
  <c i="12" r="F33"/>
  <c i="1" r="AZ65"/>
  <c i="2" r="J33"/>
  <c i="1" r="AV55"/>
  <c r="AT55"/>
  <c i="12" r="J33"/>
  <c i="1" r="AV65"/>
  <c r="AT65"/>
  <c i="11" r="F33"/>
  <c i="1" r="AZ64"/>
  <c i="6" r="F33"/>
  <c i="1" r="AZ59"/>
  <c i="10" r="F33"/>
  <c i="1" r="AZ63"/>
  <c i="8" r="F33"/>
  <c i="1" r="AZ61"/>
  <c i="15" r="J33"/>
  <c i="1" r="AV68"/>
  <c r="AT68"/>
  <c i="16" r="F33"/>
  <c i="1" r="AZ69"/>
  <c r="BB54"/>
  <c r="AX54"/>
  <c i="4" r="F33"/>
  <c i="1" r="AZ57"/>
  <c i="6" r="J33"/>
  <c i="1" r="AV59"/>
  <c r="AT59"/>
  <c i="7" r="F33"/>
  <c i="1" r="AZ60"/>
  <c i="17" r="J33"/>
  <c i="1" r="AV70"/>
  <c r="AT70"/>
  <c i="16" r="J33"/>
  <c i="1" r="AV69"/>
  <c r="AT69"/>
  <c i="7" r="J33"/>
  <c i="1" r="AV60"/>
  <c r="AT60"/>
  <c i="9" r="J33"/>
  <c i="1" r="AV62"/>
  <c r="AT62"/>
  <c i="5" r="J30"/>
  <c i="1" r="AG58"/>
  <c i="10" r="J33"/>
  <c i="1" r="AV63"/>
  <c r="AT63"/>
  <c r="AN63"/>
  <c i="13" r="F33"/>
  <c i="1" r="AZ66"/>
  <c r="BA54"/>
  <c r="AW54"/>
  <c r="AK30"/>
  <c i="13" r="J33"/>
  <c i="1" r="AV66"/>
  <c r="AT66"/>
  <c i="16" r="J30"/>
  <c i="1" r="AG69"/>
  <c r="BD54"/>
  <c r="W33"/>
  <c i="7" l="1" r="P93"/>
  <c i="1" r="AU60"/>
  <c i="7" r="T93"/>
  <c i="3" r="R92"/>
  <c i="16" r="T97"/>
  <c r="R97"/>
  <c i="9" r="BK87"/>
  <c r="J87"/>
  <c i="17" r="J88"/>
  <c r="J60"/>
  <c i="11" r="BK87"/>
  <c r="J87"/>
  <c i="1" r="AN69"/>
  <c i="16" r="J59"/>
  <c r="J39"/>
  <c i="14" r="J39"/>
  <c i="10" r="J39"/>
  <c i="1" r="AN58"/>
  <c i="5" r="J59"/>
  <c i="1" r="AN57"/>
  <c i="4" r="J59"/>
  <c i="5" r="J39"/>
  <c i="4" r="J39"/>
  <c i="9" r="J30"/>
  <c i="1" r="AG62"/>
  <c i="8" r="J30"/>
  <c i="1" r="AG61"/>
  <c r="AN61"/>
  <c i="13" r="J30"/>
  <c i="1" r="AG66"/>
  <c r="AN66"/>
  <c i="6" r="J30"/>
  <c i="1" r="AG59"/>
  <c r="AN59"/>
  <c i="11" r="J30"/>
  <c i="1" r="AG64"/>
  <c r="W31"/>
  <c i="15" r="J30"/>
  <c i="1" r="AG68"/>
  <c r="AN68"/>
  <c r="AY54"/>
  <c i="12" r="J30"/>
  <c i="1" r="AG65"/>
  <c r="AN65"/>
  <c i="17" r="J30"/>
  <c i="1" r="AG70"/>
  <c i="2" r="J30"/>
  <c i="1" r="AG55"/>
  <c i="3" r="J30"/>
  <c i="1" r="AG56"/>
  <c r="AN56"/>
  <c i="7" r="J30"/>
  <c i="1" r="AG60"/>
  <c r="AN60"/>
  <c r="AZ54"/>
  <c r="W29"/>
  <c r="AU54"/>
  <c r="W30"/>
  <c i="17" l="1" r="J39"/>
  <c i="11" r="J39"/>
  <c i="9" r="J39"/>
  <c i="11" r="J59"/>
  <c i="9" r="J59"/>
  <c i="15" r="J39"/>
  <c i="13" r="J39"/>
  <c i="12" r="J39"/>
  <c i="8" r="J39"/>
  <c i="7" r="J39"/>
  <c i="6" r="J39"/>
  <c i="3" r="J39"/>
  <c i="2" r="J39"/>
  <c i="1" r="AN55"/>
  <c r="AN70"/>
  <c r="AN62"/>
  <c r="AN64"/>
  <c r="AV54"/>
  <c r="AK29"/>
  <c r="AG54"/>
  <c r="AK26"/>
  <c l="1" r="AK35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<sst xmlns="http://schemas.openxmlformats.org/spreadsheetml/2006/main">
  <si>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</si>
  <si>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</si>
  <si>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</si>
  <si>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</si>
  <si>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</si>
  <si>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{bdb9a881-499f-4922-926e-6d867d856315}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</si>
  <si>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</si>
  <si>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</si>
  <si>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</si>
  <si>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</si>
  <si>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</si>
  <si>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</si>
  <si>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</si>
  <si>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</si>
  <si>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4446_006_I/2025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</si>
  <si>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</si>
  <si>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</si>
  <si>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Vrchlice v Kutné Hoře - revitalizace a PPO</t>
  </si>
  <si>
    <t>KSO:</t>
  </si>
  <si>
    <t/>
  </si>
  <si>
    <t>CC-CZ:</t>
  </si>
  <si>
    <t>Místo:</t>
  </si>
  <si>
    <t>Kutná Hora</t>
  </si>
  <si>
    <t>Datum:</t>
  </si>
  <si>
    <t>16. 8. 2023</t>
  </si>
  <si>
    <t>Zadavatel:</t>
  </si>
  <si>
    <t>IČ:</t>
  </si>
  <si>
    <t>00236195</t>
  </si>
  <si>
    <t>Město Kutná Hora</t>
  </si>
  <si>
    <t>DIČ:</t>
  </si>
  <si>
    <t>CZ00236195</t>
  </si>
  <si>
    <t>Účastník:</t>
  </si>
  <si>
    <t>Vyplň údaj</t>
  </si>
  <si>
    <t>Projektant:</t>
  </si>
  <si>
    <t>47116901</t>
  </si>
  <si>
    <t>Vodohospodářský rozvoj a výstavba a.s.</t>
  </si>
  <si>
    <t>CZ47116901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</si>
  <si>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</si>
  <si>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</si>
  <si>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</si>
  <si>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https://podminky.urs.cz.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</si>
  <si>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</si>
  <si>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</si>
  <si>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</si>
  <si>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</si>
  <si>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</si>
  <si>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</si>
  <si>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</si>
  <si>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</si>
  <si>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</si>
  <si>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</si>
  <si>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</si>
  <si>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</si>
  <si>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</si>
  <si>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</si>
  <si>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</si>
  <si>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</si>
  <si>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</si>
  <si>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</si>
  <si>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</si>
  <si>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</si>
  <si>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</si>
  <si>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</si>
  <si>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</si>
  <si>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</si>
  <si>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</si>
  <si>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</si>
  <si>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</si>
  <si>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</si>
  <si>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</si>
  <si>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</si>
  <si>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</si>
  <si>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</si>
  <si>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</si>
  <si>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</si>
  <si>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</si>
  <si>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</si>
  <si>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</si>
  <si>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</si>
  <si>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</si>
  <si>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01.1</t>
  </si>
  <si>
    <t>Revitalizace toku u Nových mlýnů</t>
  </si>
  <si>
    <t>STA</t>
  </si>
  <si>
    <t>1</t>
  </si>
  <si>
    <t>{ef1144d4-143a-43b2-a691-83e8a5c3938e}</t>
  </si>
  <si>
    <t>2</t>
  </si>
  <si>
    <t>SO 01.2</t>
  </si>
  <si>
    <t>Opěrná zeď pravobřežní 88,6 m</t>
  </si>
  <si>
    <t>{8ec8ae8d-d0c3-48f8-9738-e8c45c2e8590}</t>
  </si>
  <si>
    <t>SO 01.3</t>
  </si>
  <si>
    <t>Opěrná zeď levobřežní 38 m</t>
  </si>
  <si>
    <t>{ea21d2c0-3fc9-42f9-8f93-7f41567f46fb}</t>
  </si>
  <si>
    <t>SO 01.4</t>
  </si>
  <si>
    <t>Opěrná zeď levobřežní 16 m</t>
  </si>
  <si>
    <t>{cee0ad81-7dab-489e-af8b-aae966f7be07}</t>
  </si>
  <si>
    <t>SO 02.1</t>
  </si>
  <si>
    <t>Revitalizace toku pod Vlašským dvorem</t>
  </si>
  <si>
    <t>{4e9108b9-dfcc-45e1-8905-4f55a2218a86}</t>
  </si>
  <si>
    <t>SO 02.2</t>
  </si>
  <si>
    <t>Opěrná zeď pravobřežní 155,5 m</t>
  </si>
  <si>
    <t>{f178c72d-936d-4380-b8fb-1f6909ee7c56}</t>
  </si>
  <si>
    <t>SO 03.1</t>
  </si>
  <si>
    <t>Revitalizace toku pod Barborou</t>
  </si>
  <si>
    <t>{731a44d0-731a-4418-9a7c-0f594d81630c}</t>
  </si>
  <si>
    <t>SO 04.11</t>
  </si>
  <si>
    <t>Přeložka tlakové kanalizace PE100 RC SDR11 d63x5,8 mm, dl.21,1 m</t>
  </si>
  <si>
    <t>{a31bf10d-b12e-4a7c-acd8-c90167568cae}</t>
  </si>
  <si>
    <t>SO 04.12</t>
  </si>
  <si>
    <t>Přeložka tlakové kanalizace PE100 RC SDR11 d63x5,8 mm, dl.73,3 m</t>
  </si>
  <si>
    <t>{07cecc3c-9458-44bd-9cac-b5fb9bf82384}</t>
  </si>
  <si>
    <t>SO 04.21</t>
  </si>
  <si>
    <t>Přeložka vodovodu PE100 RC SDR11 d63x5,8 mm, dl.20,0 m</t>
  </si>
  <si>
    <t>{a3d7368b-f80e-445e-8fad-a037d616fa46}</t>
  </si>
  <si>
    <t>SO 04.22</t>
  </si>
  <si>
    <t>Přeložka vodovodu PE100 RC SDR11 d63x5,8 mm, dl.75,0 m</t>
  </si>
  <si>
    <t>{be14ff8c-d77f-4b32-9ae4-d703da960cab}</t>
  </si>
  <si>
    <t>SO 04.5</t>
  </si>
  <si>
    <t>přeložka NTL plynovodu</t>
  </si>
  <si>
    <t>{a60f85fa-c10b-48bd-a9f9-92dcc7ea2381}</t>
  </si>
  <si>
    <t>SO 04.6</t>
  </si>
  <si>
    <t>Přeložka silového kabelu NN</t>
  </si>
  <si>
    <t>{b856cbb9-995c-4f1e-8270-791b495dc81e}</t>
  </si>
  <si>
    <t>SO 05</t>
  </si>
  <si>
    <t>Kácení</t>
  </si>
  <si>
    <t>{c0234a07-074e-4545-94d8-aa11ab920679}</t>
  </si>
  <si>
    <t>SO 06</t>
  </si>
  <si>
    <t>Komunikace</t>
  </si>
  <si>
    <t>{a0fe742d-37b6-4a3c-b883-b244c07bd1bf}</t>
  </si>
  <si>
    <t>VON</t>
  </si>
  <si>
    <t>Vedlejší a ostatní náklady</t>
  </si>
  <si>
    <t>{1d315a5a-6bc6-4aa1-a192-9fabe7ed53b7}</t>
  </si>
  <si>
    <t>KRYCÍ LIST SOUPISU PRACÍ</t>
  </si>
  <si>
    <t>Objekt:</t>
  </si>
  <si>
    <t>SO 01.1 - Revitalizace toku u Nových mlýnů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</si>
  <si>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</si>
  <si>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</si>
  <si>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</si>
  <si>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</si>
  <si>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</si>
  <si>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</si>
  <si>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</si>
  <si>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</si>
  <si>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</si>
  <si>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</si>
  <si>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</si>
  <si>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</si>
  <si>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</si>
  <si>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</si>
  <si>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</si>
  <si>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</si>
  <si>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</si>
  <si>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</si>
  <si>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</si>
  <si>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</si>
  <si>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</si>
  <si>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</si>
  <si>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</si>
  <si>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</si>
  <si>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</si>
  <si>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</si>
  <si>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001_R</t>
  </si>
  <si>
    <t>Převedení vody potrubím DN 800 včetně oddělující zemní hrázky, těsnící folie, čerpání průsahů, pohotovosti čerpadla po dobu výstavby objektu</t>
  </si>
  <si>
    <t>m</t>
  </si>
  <si>
    <t>4</t>
  </si>
  <si>
    <t>1940682200</t>
  </si>
  <si>
    <t>PP</t>
  </si>
  <si>
    <t>Převedení vody potrubím 2xDN500 včetně oddělující zemní hrázky, těsnící folie, čerpání průsahů, pohotovosti čerpadla po dobu výstavby objektu, součástí je rovněž odstranění převodu vody za stavby a manipulace s potrubím v průběhu realizace stavby</t>
  </si>
  <si>
    <t>P</t>
  </si>
  <si>
    <t xml:space="preserve">Poznámka k položce:_x000d_
- konkrétní volba technologie převedení vody je pouze stavební technologií, jejíž konkrétní řešení a nacenění náleží uchazeči- zhotoviteli. </t>
  </si>
  <si>
    <t>VV</t>
  </si>
  <si>
    <t>123+4+4 "délka úseku + přesahy na koncích</t>
  </si>
  <si>
    <t>114203101</t>
  </si>
  <si>
    <t>Rozebrání dlažeb z lomového kamene nebo betonových tvárnic na sucho</t>
  </si>
  <si>
    <t>m3</t>
  </si>
  <si>
    <t>CS ÚRS 2025 01</t>
  </si>
  <si>
    <t>-1369603135</t>
  </si>
  <si>
    <t>Rozebrání dlažeb nebo záhozů s naložením na dopravní prostředek dlažeb z lomového kamene nebo betonových tvárnic na sucho nebo se spárami vyplněnými pískem nebo drnem</t>
  </si>
  <si>
    <t>Online PSC</t>
  </si>
  <si>
    <t>https://podminky.urs.cz/item/CS_URS_2025_01/114203101</t>
  </si>
  <si>
    <t>"výpočet řezovou metodou, tl. opevnění v průměru 25 cm"</t>
  </si>
  <si>
    <t>12.6</t>
  </si>
  <si>
    <t>52.0</t>
  </si>
  <si>
    <t>48.8</t>
  </si>
  <si>
    <t>26.4</t>
  </si>
  <si>
    <t>27.2</t>
  </si>
  <si>
    <t>45.0</t>
  </si>
  <si>
    <t>38.3</t>
  </si>
  <si>
    <t>Součet</t>
  </si>
  <si>
    <t>3</t>
  </si>
  <si>
    <t>114203103</t>
  </si>
  <si>
    <t>Rozebrání dlažeb z lomového kamene nebo betonových tvárnic do cementové malty</t>
  </si>
  <si>
    <t>1561297990</t>
  </si>
  <si>
    <t>Rozebrání dlažeb nebo záhozů s naložením na dopravní prostředek dlažeb z lomového kamene nebo betonových tvárnic do cementové malty se spárami zalitými cementovou maltou</t>
  </si>
  <si>
    <t>https://podminky.urs.cz/item/CS_URS_2025_01/114203103</t>
  </si>
  <si>
    <t>"dlažba pod mostem ul Žižkova"</t>
  </si>
  <si>
    <t>9,41*6*0,4 "půdorysný rozměr x tloušťka</t>
  </si>
  <si>
    <t>114203201</t>
  </si>
  <si>
    <t>Očištění lomového kamene nebo betonových tvárnic od hlíny nebo písku</t>
  </si>
  <si>
    <t>-1125859739</t>
  </si>
  <si>
    <t>Očištění lomového kamene nebo betonových tvárnic získaných při rozebrání dlažeb, záhozů, rovnanin a soustřeďovacích staveb od hlíny nebo písku</t>
  </si>
  <si>
    <t>https://podminky.urs.cz/item/CS_URS_2025_01/114203201</t>
  </si>
  <si>
    <t>5</t>
  </si>
  <si>
    <t>114203301</t>
  </si>
  <si>
    <t>Třídění lomového kamene nebo betonových tvárnic podle druhu, velikosti nebo tvaru - strojně</t>
  </si>
  <si>
    <t>-872205486</t>
  </si>
  <si>
    <t>Třídění lomového kamene nebo betonových tvárnic strojně získaných při rozebrání dlažeb, záhozů, rovnanin a soustřeďovacích staveb podle druhu, velikosti nebo tvaru</t>
  </si>
  <si>
    <t>https://podminky.urs.cz/item/CS_URS_2025_01/114203301</t>
  </si>
  <si>
    <t>6</t>
  </si>
  <si>
    <t>124253101</t>
  </si>
  <si>
    <t>Vykopávky pro koryta vodotečí v hornině třídy těžitelnosti I skupiny 3 objem do 1000 m3 strojně</t>
  </si>
  <si>
    <t>1446784088</t>
  </si>
  <si>
    <t>Vykopávky pro koryta vodotečí strojně v hornině třídy těžitelnosti I skupiny 3 přes 100 do 1 000 m3</t>
  </si>
  <si>
    <t>https://podminky.urs.cz/item/CS_URS_2025_01/124253101</t>
  </si>
  <si>
    <t>33,6</t>
  </si>
  <si>
    <t>168,8</t>
  </si>
  <si>
    <t>100,12</t>
  </si>
  <si>
    <t>7</t>
  </si>
  <si>
    <t>162651132</t>
  </si>
  <si>
    <t>Vodorovné přemístění přes 4 000 do 5000 m výkopku/sypaniny z horniny třídy těžitelnosti II skupiny 4 a 5</t>
  </si>
  <si>
    <t>-963282803</t>
  </si>
  <si>
    <t>Vodorovné přemístění výkopku nebo sypaniny po suchu na obvyklém dopravním prostředku, bez naložení výkopku, avšak se složením bez rozhrnutí z horniny třídy těžitelnosti II skupiny 4 a 5 na vzdálenost přes 4 000 do 5 000 m</t>
  </si>
  <si>
    <t>https://podminky.urs.cz/item/CS_URS_2025_01/162651132</t>
  </si>
  <si>
    <t>"rozebraná dlažba do betonu a nevyužitelné rozebrané opevnění na a břehů"</t>
  </si>
  <si>
    <t>250,3*0,6"nevyužitelné rozebrané opevnění 60% * měrná hmotnost 2,5 t/m3"</t>
  </si>
  <si>
    <t>9,41*6*0,4"půdorysný rozměr x tloušťka dlažby* měrná hmotnost 2,5 t/m3"</t>
  </si>
  <si>
    <t>8</t>
  </si>
  <si>
    <t>162751137</t>
  </si>
  <si>
    <t>Vodorovné přemístění přes 9 000 do 10000 m výkopku/sypaniny z horniny třídy těžitelnosti II skupiny 4 a 5</t>
  </si>
  <si>
    <t>861772622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</si>
  <si>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</si>
  <si>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https://podminky.urs.cz/item/CS_URS_2025_01/162751137</t>
  </si>
  <si>
    <t>"výkopy - vypočtěno řezovou metodou příslušného SO"</t>
  </si>
  <si>
    <t>731,96</t>
  </si>
  <si>
    <t>9</t>
  </si>
  <si>
    <t>171201211R</t>
  </si>
  <si>
    <t xml:space="preserve">Poplatek za uložení odpadu na skládce S-OO (skládkovné) zeminy a kameniva </t>
  </si>
  <si>
    <t>t</t>
  </si>
  <si>
    <t>-1025146145</t>
  </si>
  <si>
    <t>Poplatek za uložení odpadu na skládce S-OO (skládkovné) zeminy a kameniva zatříděného do Katalogu odpadů pod kódem 170 504, nutnost skládkování na skládce S-OO</t>
  </si>
  <si>
    <t>Poznámka k položce:_x000d_
Poznámka k položce: uvažováno Ave Čáslav</t>
  </si>
  <si>
    <t>699,94*1,8 "Přepočtené koeficientem množství</t>
  </si>
  <si>
    <t>10</t>
  </si>
  <si>
    <t>171201231R</t>
  </si>
  <si>
    <t>Poplatek za uložení na recyklační skládce (skládkovné) stavebního odpadu zeminy a kamení zatříděného do Katalogu odpadů pod kódem 17 05 04</t>
  </si>
  <si>
    <t>1638655143</t>
  </si>
  <si>
    <t>Poplatek za uložení stavebního odpadu na recyklační skládce (skládkovné) zeminy a kamení zatříděného do Katalogu odpadů pod kódem 17 05 04</t>
  </si>
  <si>
    <t>https://podminky.urs.cz/item/CS_URS_2025_01/171201231R</t>
  </si>
  <si>
    <t>Poznámka k položce:_x000d_
Uvažováno ZERS Kutná Hora - Neškaredice</t>
  </si>
  <si>
    <t xml:space="preserve">"rozebraná dlažba do betonu a nevyužitelné rozebrané opevnění  a břehů"</t>
  </si>
  <si>
    <t>250,3*0,6*2,5 "nevyužitelné rozebrané opevnění 60% * měrná hmotnost 2,5 t/m3"</t>
  </si>
  <si>
    <t>9,41*6*0,4*2,5 "půdorysný rozměr x tloušťka dlažby* měrná hmotnost 2,5 t/m3"</t>
  </si>
  <si>
    <t>11</t>
  </si>
  <si>
    <t>181411122</t>
  </si>
  <si>
    <t>Založení lučního trávníku výsevem pl do 1000 m2 ve svahu přes 1:5 do 1:2</t>
  </si>
  <si>
    <t>m2</t>
  </si>
  <si>
    <t>-1870317986</t>
  </si>
  <si>
    <t>Založení trávníku na půdě předem připravené plochy do 1000 m2 výsevem včetně utažení lučního na svahu přes 1:5 do 1:2</t>
  </si>
  <si>
    <t>https://podminky.urs.cz/item/CS_URS_2025_01/181411122</t>
  </si>
  <si>
    <t>280</t>
  </si>
  <si>
    <t>M</t>
  </si>
  <si>
    <t>00572474</t>
  </si>
  <si>
    <t>osivo směs travní krajinná-svahová</t>
  </si>
  <si>
    <t>kg</t>
  </si>
  <si>
    <t>389809908</t>
  </si>
  <si>
    <t>280*0,015 'Přepočtené koeficientem množství</t>
  </si>
  <si>
    <t>13</t>
  </si>
  <si>
    <t>181951112</t>
  </si>
  <si>
    <t>Úprava pláně v hornině třídy těžitelnosti I skupiny 1 až 3 se zhutněním strojně</t>
  </si>
  <si>
    <t>-1417579536</t>
  </si>
  <si>
    <t>Úprava pláně vyrovnáním výškových rozdílů strojně v hornině třídy těžitelnosti I, skupiny 1 až 3 se zhutněním</t>
  </si>
  <si>
    <t>https://podminky.urs.cz/item/CS_URS_2025_01/181951112</t>
  </si>
  <si>
    <t>"úprava sklonů do 1:5"</t>
  </si>
  <si>
    <t>660 "plocha zjištěna řezovou metodou z PF 1 -8</t>
  </si>
  <si>
    <t>14</t>
  </si>
  <si>
    <t>182151111</t>
  </si>
  <si>
    <t>Svahování v zářezech v hornině třídy těžitelnosti I skupiny 1 až 3 strojně</t>
  </si>
  <si>
    <t>-1445088894</t>
  </si>
  <si>
    <t>Svahování trvalých svahů do projektovaných profilů strojně s potřebným přemístěním výkopku při svahování v zářezech v hornině třídy těžitelnosti I, skupiny 1 až 3</t>
  </si>
  <si>
    <t>https://podminky.urs.cz/item/CS_URS_2025_01/182151111</t>
  </si>
  <si>
    <t>"úprava sklonů nad 1:5"</t>
  </si>
  <si>
    <t>732 "plocha zjištěna řezovou metodou z PF 1 -8</t>
  </si>
  <si>
    <t>15</t>
  </si>
  <si>
    <t>182351123</t>
  </si>
  <si>
    <t>Rozprostření ornice pl přes 100 do 500 m2 ve svahu přes 1:5 tl vrstvy do 200 mm strojně</t>
  </si>
  <si>
    <t>-149660433</t>
  </si>
  <si>
    <t>Rozprostření a urovnání ornice ve svahu sklonu přes 1:5 strojně při souvislé ploše přes 100 do 500 m2, tl. vrstvy do 200 mm</t>
  </si>
  <si>
    <t>https://podminky.urs.cz/item/CS_URS_2025_01/182351123</t>
  </si>
  <si>
    <t>16</t>
  </si>
  <si>
    <t>10364101</t>
  </si>
  <si>
    <t>zemina pro terénní úpravy - ornice</t>
  </si>
  <si>
    <t>-1906893226</t>
  </si>
  <si>
    <t>280*0,15 'Přepočtené koeficientem množství</t>
  </si>
  <si>
    <t>Vodorovné konstrukce</t>
  </si>
  <si>
    <t>17</t>
  </si>
  <si>
    <t>457315813</t>
  </si>
  <si>
    <t>Těsnící vrstva z betonu mrazuvzdorného tř. C 30/37 tl přes 150 do 200 mm</t>
  </si>
  <si>
    <t>1400383449</t>
  </si>
  <si>
    <t>Těsnicí nebo opevňovací vrstva z prostého betonu pro prostředí s mrazovými cykly tř. C 30/37, tl. vrstvy 200 mm</t>
  </si>
  <si>
    <t>https://podminky.urs.cz/item/CS_URS_2025_01/457315813</t>
  </si>
  <si>
    <t>"Příčné prahy- lože pro fixaci kamenů dle požadavku správce toku"</t>
  </si>
  <si>
    <t>3*7*1,5 "počet prahů x délka prahu x šířka lože"</t>
  </si>
  <si>
    <t>18</t>
  </si>
  <si>
    <t>463211153</t>
  </si>
  <si>
    <t>Rovnanina objemu přes 3 m3 z lomového kamene tříděného hmotnosti přes 200 do 500 kg s urovnáním líce</t>
  </si>
  <si>
    <t>-1767926676</t>
  </si>
  <si>
    <t>Rovnanina z lomového kamene neupraveného pro podélné i příčné objekty objemu přes 3 m3 z kamene tříděného, s urovnáním líce a vyklínováním spár úlomky kamene hmotnost jednotlivých kamenů přes 200 do 500 kg</t>
  </si>
  <si>
    <t>https://podminky.urs.cz/item/CS_URS_2025_01/463211153</t>
  </si>
  <si>
    <t>"Příčný práh - balvany"</t>
  </si>
  <si>
    <t>3*7*1,6 " počet prahů x délka x objem kamene na bm"</t>
  </si>
  <si>
    <t>19</t>
  </si>
  <si>
    <t>463212121</t>
  </si>
  <si>
    <t>Rovnanina z lomového kamene upraveného s vyplněním spár těženým kamenivem</t>
  </si>
  <si>
    <t>-1248937518</t>
  </si>
  <si>
    <t>Rovnanina z lomového kamene upraveného, tříděného jakékoliv tloušťky rovnaniny s vyplněním spár a dutin těženým kamenivem</t>
  </si>
  <si>
    <t>https://podminky.urs.cz/item/CS_URS_2025_01/463212121</t>
  </si>
  <si>
    <t>"objemy konstrukce vypočteny řezovou metodou, profil 1-8"</t>
  </si>
  <si>
    <t>168.8</t>
  </si>
  <si>
    <t>20</t>
  </si>
  <si>
    <t>464511111R</t>
  </si>
  <si>
    <t>Zához a pohoz z přetříděného kamene ze stávajícího opevnění</t>
  </si>
  <si>
    <t>297046392</t>
  </si>
  <si>
    <t>Zához z přetříděného kamene ze stávajícího opevnění včetně urovnání povrchu a prosypání spár</t>
  </si>
  <si>
    <t>250,3*0,40 "40% rozebraného vyhovujícího opevnění využito"</t>
  </si>
  <si>
    <t>998</t>
  </si>
  <si>
    <t>Přesun hmot</t>
  </si>
  <si>
    <t>998332011</t>
  </si>
  <si>
    <t>Přesun hmot pro úpravy vodních toků a kanály</t>
  </si>
  <si>
    <t>78469535</t>
  </si>
  <si>
    <t>Přesun hmot pro úpravy vodních toků a kanály, hráze rybníků apod. dopravní vzdálenost do 500 m</t>
  </si>
  <si>
    <t>https://podminky.urs.cz/item/CS_URS_2025_01/998332011</t>
  </si>
  <si>
    <t>SO 01.2 - Opěrná zeď pravobřežní 88,6 m</t>
  </si>
  <si>
    <t xml:space="preserve"> </t>
  </si>
  <si>
    <t xml:space="preserve">    2 - Zakládání</t>
  </si>
  <si>
    <t xml:space="preserve">    3 - Svislé a kompletní konstrukce</t>
  </si>
  <si>
    <t xml:space="preserve">    9 - Ostatní konstrukce a práce, bourání</t>
  </si>
  <si>
    <t xml:space="preserve">    997 - Přesun sutě</t>
  </si>
  <si>
    <t>PSV - Práce a dodávky PSV</t>
  </si>
  <si>
    <t xml:space="preserve">    711 - Izolace proti vodě, vlhkosti a plynům</t>
  </si>
  <si>
    <t xml:space="preserve">    782 - Dokončovací práce - obklady z kamene</t>
  </si>
  <si>
    <t>VRN - Vedlejší rozpočtové náklady</t>
  </si>
  <si>
    <t xml:space="preserve">    VRN1 - Průzkumné, zeměměřičské a projektové práce</t>
  </si>
  <si>
    <t>115101201</t>
  </si>
  <si>
    <t>Čerpání vody na dopravní výšku do 10 m průměrný přítok do 500 l/min</t>
  </si>
  <si>
    <t>hod</t>
  </si>
  <si>
    <t>Čerpání vody na dopravní výšku do 10 m s uvažovaným průměrným přítokem do 500 l/min</t>
  </si>
  <si>
    <t>https://podminky.urs.cz/item/CS_URS_2025_01/115101201</t>
  </si>
  <si>
    <t>10*24 "čerpání vody ze stavební jámy - 10 dní</t>
  </si>
  <si>
    <t>115101301</t>
  </si>
  <si>
    <t>Pohotovost čerpací soupravy pro dopravní výšku do 10 m přítok do 500 l/min</t>
  </si>
  <si>
    <t>den</t>
  </si>
  <si>
    <t>Pohotovost záložní čerpací soupravy pro dopravní výšku do 10 m s uvažovaným průměrným přítokem do 500 l/min</t>
  </si>
  <si>
    <t>https://podminky.urs.cz/item/CS_URS_2025_01/115101301</t>
  </si>
  <si>
    <t>131351204</t>
  </si>
  <si>
    <t>Hloubení jam zapažených v hornině třídy těžitelnosti II skupiny 4 objem do 500 m3 strojně</t>
  </si>
  <si>
    <t>61740452</t>
  </si>
  <si>
    <t>Hloubení zapažených jam a zářezů strojně s urovnáním dna do předepsaného profilu a spádu v hornině třídy těžitelnosti II skupiny 4 přes 100 do 500 m3</t>
  </si>
  <si>
    <t>https://podminky.urs.cz/item/CS_URS_2025_01/131351204</t>
  </si>
  <si>
    <t>88,6*5,25</t>
  </si>
  <si>
    <t>151711111</t>
  </si>
  <si>
    <t>Osazení zápor ocelových dl do 8 m</t>
  </si>
  <si>
    <t>Osazení ocelových zápor pro pažení hloubených vykopávek do předem provedených vrtů se zabetonováním spodního konce, s případným obsypem zápory pískem délky od 0 do 8 m</t>
  </si>
  <si>
    <t>https://podminky.urs.cz/item/CS_URS_2025_01/151711111</t>
  </si>
  <si>
    <t>záporové pažení viz výkres D.2.3.1</t>
  </si>
  <si>
    <t>119*7,0</t>
  </si>
  <si>
    <t>13010974</t>
  </si>
  <si>
    <t>ocel profilová jakost S235JR (11 375) průřez HEB 140</t>
  </si>
  <si>
    <t>záporové pažení viz výkres D.2.3.1 - obratovost 0,5</t>
  </si>
  <si>
    <t>119*7,0*34,5/1000*0,5 "dočasné pažení</t>
  </si>
  <si>
    <t>151711131</t>
  </si>
  <si>
    <t>Vytažení zápor ocelových dl do 8 m</t>
  </si>
  <si>
    <t>Vytažení ocelových zápor pro pažení délky od 0 do 8 m</t>
  </si>
  <si>
    <t>https://podminky.urs.cz/item/CS_URS_2025_01/151711131</t>
  </si>
  <si>
    <t>151712111</t>
  </si>
  <si>
    <t>Převázka ocelová zdvojená pro kotvení záporového pažení</t>
  </si>
  <si>
    <t>22</t>
  </si>
  <si>
    <t>Převázka ocelová pro ukotvení záporového pažení pro jakoukoliv délku převázky zdvojená</t>
  </si>
  <si>
    <t>https://podminky.urs.cz/item/CS_URS_2025_01/151712111</t>
  </si>
  <si>
    <t xml:space="preserve">záporové pažení viz výkres D.2.3.1 </t>
  </si>
  <si>
    <t>60 "2x U160</t>
  </si>
  <si>
    <t>151712121</t>
  </si>
  <si>
    <t>Odstranění ocelové převázky zdvojené pro kotvení záporového pažení</t>
  </si>
  <si>
    <t>24</t>
  </si>
  <si>
    <t>Odstranění ocelové převázky pro ukotvení záporového pažení jakékoliv délky převázky zdvojené</t>
  </si>
  <si>
    <t>https://podminky.urs.cz/item/CS_URS_2025_01/151712121</t>
  </si>
  <si>
    <t>151721111</t>
  </si>
  <si>
    <t>Zřízení pažení do ocelových zápor hl výkopu do 4 m s jeho následným odstraněním</t>
  </si>
  <si>
    <t>26</t>
  </si>
  <si>
    <t>Pažení do ocelových zápor bez ohledu na druh pažin, s odstraněním pažení, hloubky výkopu do 4 m</t>
  </si>
  <si>
    <t>https://podminky.urs.cz/item/CS_URS_2025_01/151721111</t>
  </si>
  <si>
    <t>91,0*4,3 "výdřeva tl. 40 mm</t>
  </si>
  <si>
    <t>153821111</t>
  </si>
  <si>
    <t>Osazení kotvy kabelové z pramenců nebo drátů pro nosnost do 0,16 MN</t>
  </si>
  <si>
    <t>28</t>
  </si>
  <si>
    <t>Osazení kotev kabelových z popouštěných pramenců nebo drátů pro nosnost do 0,16 MN</t>
  </si>
  <si>
    <t>https://podminky.urs.cz/item/CS_URS_2025_01/153821111</t>
  </si>
  <si>
    <t>60*7,0 "dočasná kotva lanová</t>
  </si>
  <si>
    <t>3145210R</t>
  </si>
  <si>
    <t xml:space="preserve">kotva lanová vč. kotevní hlavy - lano ocelové dvoupramenné 0,6"  15,7/1770</t>
  </si>
  <si>
    <t>30</t>
  </si>
  <si>
    <t>153822111</t>
  </si>
  <si>
    <t>Napnutí kabelových kotev při únosnosti kotvy do 0,16 MN</t>
  </si>
  <si>
    <t>kus</t>
  </si>
  <si>
    <t>32</t>
  </si>
  <si>
    <t>https://podminky.urs.cz/item/CS_URS_2025_01/153822111</t>
  </si>
  <si>
    <t xml:space="preserve">60,0 "záporové pažení viz výkres D.2.3.1, D.2.3.3 </t>
  </si>
  <si>
    <t>-494110347</t>
  </si>
  <si>
    <t>171201231</t>
  </si>
  <si>
    <t>Poplatek za uložení zeminy a kamení na recyklační skládce (skládkovné) kód odpadu 17 05 04</t>
  </si>
  <si>
    <t>713526721</t>
  </si>
  <si>
    <t>https://podminky.urs.cz/item/CS_URS_2025_01/171201231</t>
  </si>
  <si>
    <t>465,15*1,8 'Přepočtené koeficientem množství</t>
  </si>
  <si>
    <t>-1954673244</t>
  </si>
  <si>
    <t>zhutnění základové spáry, viz výkres D.2.3.1, D.2.3.3</t>
  </si>
  <si>
    <t>88,3*2,5</t>
  </si>
  <si>
    <t>Zakládání</t>
  </si>
  <si>
    <t>211531111</t>
  </si>
  <si>
    <t>Výplň odvodňovacích žeber nebo trativodů kamenivem hrubým drceným frakce 16 až 63 mm</t>
  </si>
  <si>
    <t>-835090833</t>
  </si>
  <si>
    <t>Výplň kamenivem do rýh odvodňovacích žeber nebo trativodů bez zhutnění, s úpravou povrchu výplně kamenivem hrubým drceným frakce 16 až 63 mm</t>
  </si>
  <si>
    <t>https://podminky.urs.cz/item/CS_URS_2025_01/211531111</t>
  </si>
  <si>
    <t>88,6*1,5</t>
  </si>
  <si>
    <t>211971121</t>
  </si>
  <si>
    <t>Zřízení opláštění žeber nebo trativodů geotextilií v rýze nebo zářezu sklonu přes 1:2 š do 2,5 m</t>
  </si>
  <si>
    <t>42</t>
  </si>
  <si>
    <t>Zřízení opláštění výplně z geotextilie odvodňovacích žeber nebo trativodů v rýze nebo zářezu se stěnami svislými nebo šikmými o sklonu přes 1:2 při rozvinuté šířce opláštění do 2,5 m</t>
  </si>
  <si>
    <t>https://podminky.urs.cz/item/CS_URS_2025_01/211971121</t>
  </si>
  <si>
    <t>88,6*4,5</t>
  </si>
  <si>
    <t>69311083</t>
  </si>
  <si>
    <t>geotextilie netkaná separační, ochranná, filtrační, drenážní PP 600g/m2</t>
  </si>
  <si>
    <t>1679794364</t>
  </si>
  <si>
    <t>398,7*1,02 'Přepočtené koeficientem množství</t>
  </si>
  <si>
    <t>212755214</t>
  </si>
  <si>
    <t>Trativody z drenážních trubek plastových flexibilních DN 100 mm bez lože a obsypu</t>
  </si>
  <si>
    <t>52</t>
  </si>
  <si>
    <t>Trativody bez lože a obsypu z drenážních trubek plastových flexibilních DN 100 mm</t>
  </si>
  <si>
    <t>https://podminky.urs.cz/item/CS_URS_2025_01/212755214</t>
  </si>
  <si>
    <t>21279231R</t>
  </si>
  <si>
    <t>Příčné vyústění drenáže - plastové potrubí HDPE DN 100 vč. T-kusu</t>
  </si>
  <si>
    <t>41239192</t>
  </si>
  <si>
    <t>rubová drenáž, viz výkres D.2.3.1, D.2.3.3</t>
  </si>
  <si>
    <t>14*1,4</t>
  </si>
  <si>
    <t>224312114</t>
  </si>
  <si>
    <t>Vrty maloprofilové D přes 93 do 156 mm úklon přes 45° hl 0 až 25 m hornina III a IV</t>
  </si>
  <si>
    <t>58</t>
  </si>
  <si>
    <t>Maloprofilové vrty průběžným sacím vrtáním průměru přes 93 do 156 mm úklonu přes 45° v hl 0 až 25 m v hornině tř. III a IV</t>
  </si>
  <si>
    <t>https://podminky.urs.cz/item/CS_URS_2025_01/224312114</t>
  </si>
  <si>
    <t>60*7,0 "pro kotvy lanové pr. 156 mm</t>
  </si>
  <si>
    <t>224511114</t>
  </si>
  <si>
    <t>Vrty maloprofilové D přes 195 do 245 mm úklon do 45° hl 0 až 25 m hornina III a IV</t>
  </si>
  <si>
    <t>60</t>
  </si>
  <si>
    <t>Maloprofilové vrty průběžným sacím vrtáním průměru přes 195 do 245 mm do úklonu 45° v hl 0 až 25 m v hornině tř. III a IV</t>
  </si>
  <si>
    <t>https://podminky.urs.cz/item/CS_URS_2025_01/224511114</t>
  </si>
  <si>
    <t>119*7,0 "pro zápory pr. 244 mm</t>
  </si>
  <si>
    <t>23</t>
  </si>
  <si>
    <t>227111113</t>
  </si>
  <si>
    <t>Odpažení maloprofilových vrtů průměru přes 93 do 156 mm</t>
  </si>
  <si>
    <t>62</t>
  </si>
  <si>
    <t>https://podminky.urs.cz/item/CS_URS_2025_01/227111113</t>
  </si>
  <si>
    <t>227111115</t>
  </si>
  <si>
    <t>Odpažení maloprofilových vrtů průměru přes 195 do 245 mm</t>
  </si>
  <si>
    <t>64</t>
  </si>
  <si>
    <t>https://podminky.urs.cz/item/CS_URS_2025_01/227111115</t>
  </si>
  <si>
    <t>25</t>
  </si>
  <si>
    <t>281602111</t>
  </si>
  <si>
    <t>Injektování povrchové nízkotlaké s dvojitým obturátorem mikropilot a kotev tlakem do 0,6 MPa</t>
  </si>
  <si>
    <t>66</t>
  </si>
  <si>
    <t>Injektování povrchové s dvojitým obturátorem mikropilot nebo kotev tlakem do 0,60 MPa</t>
  </si>
  <si>
    <t>https://podminky.urs.cz/item/CS_URS_2025_01/281602111</t>
  </si>
  <si>
    <t>60*0,45</t>
  </si>
  <si>
    <t>282602112</t>
  </si>
  <si>
    <t>Injektování povrchové vysokotlaké s dvojitým obturátorem mikropilot a kotev tlakem přes 0,6 do 2 MPa</t>
  </si>
  <si>
    <t>68</t>
  </si>
  <si>
    <t>Injektování povrchové s dvojitým obturátorem mikropilot nebo kotev tlakem přes 0,60 do 2,0 MPa</t>
  </si>
  <si>
    <t>https://podminky.urs.cz/item/CS_URS_2025_01/282602112</t>
  </si>
  <si>
    <t>60*1,5 "3,0 m kořen kotvy</t>
  </si>
  <si>
    <t>27</t>
  </si>
  <si>
    <t>58521130</t>
  </si>
  <si>
    <t>cement portlandský CEM I 42,5MPa</t>
  </si>
  <si>
    <t>70</t>
  </si>
  <si>
    <t>(PI*0,122*0,122*3,0)*60*1,2*1,6/1000 "injektáž kořene kotvy</t>
  </si>
  <si>
    <t>(PI*0,122*0,122*6,0)*60*1,6/1000 "zálivka kotvy</t>
  </si>
  <si>
    <t>Svislé a kompletní konstrukce</t>
  </si>
  <si>
    <t>310001113</t>
  </si>
  <si>
    <t>Vytvoření prostupů průřezu přes 0,02 do 0,05 m2 v monolitických betonových zdech tl přes 1 do 1,5 m osazením trub, dílců nebo tvarovek do bednění</t>
  </si>
  <si>
    <t>994160626</t>
  </si>
  <si>
    <t>Vytvoření prostupů ve zdech z monolitického betonu nebo železobetonu osazením trub, prefabrikovaných dílců, dutinových tvarovek, apod., do bednění vnější průřezové plochy přes 0,02 do 0,05 m2, tloušťky zdi přes 1,0 do 1,5 m</t>
  </si>
  <si>
    <t>https://podminky.urs.cz/item/CS_URS_2025_01/310001113</t>
  </si>
  <si>
    <t>29</t>
  </si>
  <si>
    <t>28611106</t>
  </si>
  <si>
    <t>trubka kanalizační PVC-U plnostěnná jednovrstvá s rázovou odolností DN 160x6000mm SN12</t>
  </si>
  <si>
    <t>1712169745</t>
  </si>
  <si>
    <t>7*1,5</t>
  </si>
  <si>
    <t>28611107</t>
  </si>
  <si>
    <t>trubka kanalizační PVC-U plnostěnná jednovrstvá s rázovou odolností DN 200x6000mm SN12</t>
  </si>
  <si>
    <t>-1806109416</t>
  </si>
  <si>
    <t>1,5</t>
  </si>
  <si>
    <t>31</t>
  </si>
  <si>
    <t>321222111</t>
  </si>
  <si>
    <t>Zdění obkladního zdiva vodních staveb řádkového</t>
  </si>
  <si>
    <t>-960007411</t>
  </si>
  <si>
    <t>Zdění obkladního zdiva vodních staveb přehrad, jezů a plavebních komor, spodní stavby vodních elektráren, odběrných věží a výpustných zařízení, opěrných zdí, šachet, šachtic a ostatních konstrukcí řádkového hrubého i čistého s vyspárováním na maltu cementovou tl. od 250 do 450 mm</t>
  </si>
  <si>
    <t>https://podminky.urs.cz/item/CS_URS_2025_01/321222111</t>
  </si>
  <si>
    <t>(284*1,05+0,45*88,6)*0,3</t>
  </si>
  <si>
    <t>58380756</t>
  </si>
  <si>
    <t>kámen lomový soklový (1t=1,7m2)</t>
  </si>
  <si>
    <t>CS ÚRS 2021 02</t>
  </si>
  <si>
    <t>968353651</t>
  </si>
  <si>
    <t>101,421*2,004 'Přepočtené koeficientem množství</t>
  </si>
  <si>
    <t>33</t>
  </si>
  <si>
    <t>327324127</t>
  </si>
  <si>
    <t>Opěrné zdi a valy ze ŽB odolného proti agresivnímu prostředí tř. C 25/30</t>
  </si>
  <si>
    <t>74</t>
  </si>
  <si>
    <t>Opěrné zdi a valy z betonu železového odolný proti agresivnímu prostředí tř. C 25/30</t>
  </si>
  <si>
    <t>https://podminky.urs.cz/item/CS_URS_2025_01/327324127</t>
  </si>
  <si>
    <t>Opěrná zeď, viz D.2.3.1, D.2.3.2, D.2.3.3</t>
  </si>
  <si>
    <t>88,6*1,58 "beton C25/30 XC4, XF3</t>
  </si>
  <si>
    <t>34</t>
  </si>
  <si>
    <t>327324128</t>
  </si>
  <si>
    <t>Opěrné zdi a valy ze ŽB odolného proti agresivnímu prostředí tř. C 30/37</t>
  </si>
  <si>
    <t>1520427460</t>
  </si>
  <si>
    <t>Opěrné zdi a valy z betonu železového odolný proti agresivnímu prostředí tř. C 30/37</t>
  </si>
  <si>
    <t>https://podminky.urs.cz/item/CS_URS_2025_01/327324128</t>
  </si>
  <si>
    <t>88,6*2,4"dřík</t>
  </si>
  <si>
    <t>35</t>
  </si>
  <si>
    <t>327351211</t>
  </si>
  <si>
    <t>Bednění opěrných zdí a valů svislých i skloněných zřízení</t>
  </si>
  <si>
    <t>-988827968</t>
  </si>
  <si>
    <t>Bednění opěrných zdí a valů svislých i skloněných, výšky do 20 m zřízení</t>
  </si>
  <si>
    <t>https://podminky.urs.cz/item/CS_URS_2025_01/327351211</t>
  </si>
  <si>
    <t>0,75*88,6+0,8*88,6+7*1,58"základový pas</t>
  </si>
  <si>
    <t>(2,9+2,95)*88,6"dřík</t>
  </si>
  <si>
    <t>36</t>
  </si>
  <si>
    <t>327351221</t>
  </si>
  <si>
    <t>Bednění opěrných zdí a valů svislých i skloněných odstranění</t>
  </si>
  <si>
    <t>701174285</t>
  </si>
  <si>
    <t>Bednění opěrných zdí a valů svislých i skloněných, výšky do 20 m odstranění</t>
  </si>
  <si>
    <t>https://podminky.urs.cz/item/CS_URS_2025_01/327351221</t>
  </si>
  <si>
    <t>37</t>
  </si>
  <si>
    <t>327361040</t>
  </si>
  <si>
    <t>Výztuž opěrných zdí a valů ze svařovaných sítí</t>
  </si>
  <si>
    <t>80</t>
  </si>
  <si>
    <t>Výztuž opěrných zdí a valů ze sítí svařovaných</t>
  </si>
  <si>
    <t>https://podminky.urs.cz/item/CS_URS_2025_01/327361040</t>
  </si>
  <si>
    <t>Výztuž povrchu opěrné zdi KARI, viz D.2.3.3</t>
  </si>
  <si>
    <t>0,1*139,988"základový pas 100kg/m3</t>
  </si>
  <si>
    <t>0,105*212,64"dřík 105kg/m3</t>
  </si>
  <si>
    <t>38</t>
  </si>
  <si>
    <t>451315127</t>
  </si>
  <si>
    <t>Podkladní nebo výplňová vrstva z betonu C 25/30 tl do 150 mm</t>
  </si>
  <si>
    <t>-2053046190</t>
  </si>
  <si>
    <t>Podkladní a výplňové vrstvy z betonu prostého tloušťky do 150 mm, z betonu C 25/30</t>
  </si>
  <si>
    <t>https://podminky.urs.cz/item/CS_URS_2025_01/451315127</t>
  </si>
  <si>
    <t>88,6*2,5</t>
  </si>
  <si>
    <t>40</t>
  </si>
  <si>
    <t>452351111</t>
  </si>
  <si>
    <t>Bednění podkladních desek nebo sedlového lože pod potrubí, stoky a drobné objekty otevřený výkop zřízení</t>
  </si>
  <si>
    <t>1544232382</t>
  </si>
  <si>
    <t>Bednění podkladních a zajišťovacích konstrukcí v otevřeném výkopu desek nebo sedlových loží pod potrubí, stoky a drobné objekty zřízení</t>
  </si>
  <si>
    <t>https://podminky.urs.cz/item/CS_URS_2025_01/452351111</t>
  </si>
  <si>
    <t>1,0*0,25*4</t>
  </si>
  <si>
    <t>41</t>
  </si>
  <si>
    <t>452351112</t>
  </si>
  <si>
    <t>Bednění podkladních desek nebo sedlového lože pod potrubí, stoky a drobné objekty otevřený výkop odstranění</t>
  </si>
  <si>
    <t>1925150451</t>
  </si>
  <si>
    <t>Bednění podkladních a zajišťovacích konstrukcí v otevřeném výkopu desek nebo sedlových loží pod potrubí, stoky a drobné objekty odstranění</t>
  </si>
  <si>
    <t>https://podminky.urs.cz/item/CS_URS_2025_01/452351112</t>
  </si>
  <si>
    <t>458501112</t>
  </si>
  <si>
    <t>Výplňové klíny za opěrou z kameniva drceného hutněného po vrstvách</t>
  </si>
  <si>
    <t>88</t>
  </si>
  <si>
    <t>Výplňové klíny za opěrou z kameniva hutněného po vrstvách drceného</t>
  </si>
  <si>
    <t>https://podminky.urs.cz/item/CS_URS_2025_01/458501112</t>
  </si>
  <si>
    <t>zemina vhodná do zásypu zhutněná na 95%PS</t>
  </si>
  <si>
    <t>88,6*1,48 "zásyp za zdí pod drenážním zásypem</t>
  </si>
  <si>
    <t>43</t>
  </si>
  <si>
    <t>462512270</t>
  </si>
  <si>
    <t>Zához z lomového kamene s proštěrkováním z terénu hmotnost do 200 kg</t>
  </si>
  <si>
    <t>90</t>
  </si>
  <si>
    <t>Zához z lomového kamene neupraveného záhozového s proštěrkováním z terénu, hmotnosti jednotlivých kamenů do 200 kg</t>
  </si>
  <si>
    <t>https://podminky.urs.cz/item/CS_URS_2025_01/462512270</t>
  </si>
  <si>
    <t>88,6*1,75</t>
  </si>
  <si>
    <t>44</t>
  </si>
  <si>
    <t>891265111</t>
  </si>
  <si>
    <t>Montáž koncových klapek hrdlových DN 100</t>
  </si>
  <si>
    <t>-330788669</t>
  </si>
  <si>
    <t>Montáž vodovodních armatur na potrubí koncových klapek (žabích) hrdlových DN 100</t>
  </si>
  <si>
    <t>https://podminky.urs.cz/item/CS_URS_2025_01/891265111</t>
  </si>
  <si>
    <t>14 "klapka na příčném vyústění drenáže</t>
  </si>
  <si>
    <t>45</t>
  </si>
  <si>
    <t>HLE.HL7100</t>
  </si>
  <si>
    <t>Koncová - "žabí" klapka DN110 s klapkou z nerezové oceli a hrdlem pro plastové potrubí</t>
  </si>
  <si>
    <t>-1349480321</t>
  </si>
  <si>
    <t>Ostatní konstrukce a práce, bourání</t>
  </si>
  <si>
    <t>46</t>
  </si>
  <si>
    <t>911121111</t>
  </si>
  <si>
    <t>Montáž zábradlí ocelového přichyceného vruty do betonového podkladu</t>
  </si>
  <si>
    <t>114</t>
  </si>
  <si>
    <t>https://podminky.urs.cz/item/CS_URS_2025_01/911121111</t>
  </si>
  <si>
    <t>47</t>
  </si>
  <si>
    <t>ZA001</t>
  </si>
  <si>
    <t>Dopravně bezpečnostní zábradlí dvoumadlové v. 1,1 m na patní desku - jekl 50x50 mm, barva šedočerná</t>
  </si>
  <si>
    <t>116</t>
  </si>
  <si>
    <t>50</t>
  </si>
  <si>
    <t>931992121</t>
  </si>
  <si>
    <t>Výplň dilatačních spár z extrudovaného polystyrénu tl 20 mm</t>
  </si>
  <si>
    <t>122</t>
  </si>
  <si>
    <t>Výplň dilatačních spár z polystyrenu extrudovaného, tloušťky 20 mm</t>
  </si>
  <si>
    <t>https://podminky.urs.cz/item/CS_URS_2025_01/931992121</t>
  </si>
  <si>
    <t>Výplň mezi dil. celky, viz D.2.3.2. D.2.3.3</t>
  </si>
  <si>
    <t>14*4,4</t>
  </si>
  <si>
    <t>51</t>
  </si>
  <si>
    <t>931994142</t>
  </si>
  <si>
    <t>Těsnění dilatační spáry betonové konstrukce polyuretanovým tmelem do pl 4,0 cm2</t>
  </si>
  <si>
    <t>124</t>
  </si>
  <si>
    <t>Těsnění spáry betonové konstrukce pásy, profily, tmely tmelem polyuretanovým spáry dilatační do 4,0 cm2</t>
  </si>
  <si>
    <t>https://podminky.urs.cz/item/CS_URS_2025_01/931994142</t>
  </si>
  <si>
    <t>Těsnění dil. spar, viz D.2.3.2. D.2.3.3</t>
  </si>
  <si>
    <t>14*(3,3+0,7+4,075+0,3)</t>
  </si>
  <si>
    <t>953961214</t>
  </si>
  <si>
    <t>Kotva chemickou patronou M 16 hl 125 mm do betonu, ŽB nebo kamene s vyvrtáním otvoru</t>
  </si>
  <si>
    <t>126</t>
  </si>
  <si>
    <t>Kotva chemická s vyvrtáním otvoru do betonu, železobetonu nebo tvrdého kamene chemická patrona, velikost M 16, hloubka 125 mm</t>
  </si>
  <si>
    <t>https://podminky.urs.cz/item/CS_URS_2025_01/953961214</t>
  </si>
  <si>
    <t>36*4 "zábradlí</t>
  </si>
  <si>
    <t>53</t>
  </si>
  <si>
    <t>953965132</t>
  </si>
  <si>
    <t>Kotevní šroub pro chemické kotvy M 16 dl 260 mm</t>
  </si>
  <si>
    <t>128</t>
  </si>
  <si>
    <t>Kotva chemická s vyvrtáním otvoru kotevní šrouby pro chemické kotvy, velikost M 16, délka 260 mm</t>
  </si>
  <si>
    <t>https://podminky.urs.cz/item/CS_URS_2025_01/953965132</t>
  </si>
  <si>
    <t>54</t>
  </si>
  <si>
    <t>961021311</t>
  </si>
  <si>
    <t>Bourání základů ze zdiva kamenného</t>
  </si>
  <si>
    <t>130</t>
  </si>
  <si>
    <t>Bourání základů ze zdiva kamenného na jakoukoli maltu</t>
  </si>
  <si>
    <t>https://podminky.urs.cz/item/CS_URS_2025_01/961021311</t>
  </si>
  <si>
    <t>Bourání původní opěrné zdi, vypočteno z řezů</t>
  </si>
  <si>
    <t>88,6*3,35 "kamenné zdivo</t>
  </si>
  <si>
    <t>55</t>
  </si>
  <si>
    <t>961055111</t>
  </si>
  <si>
    <t>Bourání základů ze ŽB</t>
  </si>
  <si>
    <t>132</t>
  </si>
  <si>
    <t>Bourání základů z betonu železového</t>
  </si>
  <si>
    <t>https://podminky.urs.cz/item/CS_URS_2025_01/961055111</t>
  </si>
  <si>
    <t>89,0*0,9*0,3 "ŽB římsa</t>
  </si>
  <si>
    <t>56</t>
  </si>
  <si>
    <t>966005211</t>
  </si>
  <si>
    <t>Rozebrání a odstranění silničního zábradlí se sloupky osazenými do říms nebo krycích desek</t>
  </si>
  <si>
    <t>134</t>
  </si>
  <si>
    <t>Rozebrání a odstranění silničního zábradlí a ocelových svodidel s přemístěním hmot na skládku na vzdálenost do 10 m nebo s naložením na dopravní prostředek, se zásypem jam po odstraněných sloupcích a s jeho zhutněním silničního zábradlí se sloupky osazenými do říms nebo krycích desek</t>
  </si>
  <si>
    <t>https://podminky.urs.cz/item/CS_URS_2025_01/966005211</t>
  </si>
  <si>
    <t>997</t>
  </si>
  <si>
    <t>Přesun sutě</t>
  </si>
  <si>
    <t>57</t>
  </si>
  <si>
    <t>997013501</t>
  </si>
  <si>
    <t>Odvoz suti a vybouraných hmot na skládku nebo meziskládku do 1 km se složením</t>
  </si>
  <si>
    <t>140</t>
  </si>
  <si>
    <t>Odvoz suti a vybouraných hmot na skládku nebo meziskládku se složením, na vzdálenost do 1 km</t>
  </si>
  <si>
    <t>https://podminky.urs.cz/item/CS_URS_2025_01/997013501</t>
  </si>
  <si>
    <t>88,6*3,35*2,5 "kam. zdivo</t>
  </si>
  <si>
    <t>57,672 "římsa</t>
  </si>
  <si>
    <t>2,225 "zábradlí</t>
  </si>
  <si>
    <t>997013509</t>
  </si>
  <si>
    <t>Příplatek k odvozu suti a vybouraných hmot na skládku ZKD 1 km přes 1 km</t>
  </si>
  <si>
    <t>142</t>
  </si>
  <si>
    <t>Odvoz suti a vybouraných hmot na skládku nebo meziskládku se složením, na vzdálenost Příplatek k ceně za každý další započatý 1 km přes 1 km</t>
  </si>
  <si>
    <t>https://podminky.urs.cz/item/CS_URS_2025_01/997013509</t>
  </si>
  <si>
    <t>801,922*9 'Přepočtené koeficientem množství</t>
  </si>
  <si>
    <t>59</t>
  </si>
  <si>
    <t>997013862</t>
  </si>
  <si>
    <t>Poplatek za uložení stavebního odpadu na recyklační skládce (skládkovné) z armovaného betonu kód odpadu 17 01 01</t>
  </si>
  <si>
    <t>-2076591792</t>
  </si>
  <si>
    <t>Poplatek za uložení stavebního odpadu na recyklační skládce (skládkovné) z armovaného betonu zatříděného do Katalogu odpadů pod kódem 17 01 01</t>
  </si>
  <si>
    <t>https://podminky.urs.cz/item/CS_URS_2025_01/997013862</t>
  </si>
  <si>
    <t>997013873</t>
  </si>
  <si>
    <t>524442405</t>
  </si>
  <si>
    <t>https://podminky.urs.cz/item/CS_URS_2025_01/997013873</t>
  </si>
  <si>
    <t>61</t>
  </si>
  <si>
    <t>158</t>
  </si>
  <si>
    <t>PSV</t>
  </si>
  <si>
    <t>Práce a dodávky PSV</t>
  </si>
  <si>
    <t>711</t>
  </si>
  <si>
    <t>Izolace proti vodě, vlhkosti a plynům</t>
  </si>
  <si>
    <t>711112001</t>
  </si>
  <si>
    <t>Provedení izolace proti zemní vlhkosti svislé za studena nátěrem penetračním</t>
  </si>
  <si>
    <t>160</t>
  </si>
  <si>
    <t>Provedení izolace proti zemní vlhkosti natěradly a tmely za studena na ploše svislé S nátěrem penetračním</t>
  </si>
  <si>
    <t>https://podminky.urs.cz/item/CS_URS_2025_01/711112001</t>
  </si>
  <si>
    <t>Izolace zdi nátěrem 1xALP, viz. D.2.3.3</t>
  </si>
  <si>
    <t>63</t>
  </si>
  <si>
    <t>11163150</t>
  </si>
  <si>
    <t>lak penetrační asfaltový</t>
  </si>
  <si>
    <t>1444432557</t>
  </si>
  <si>
    <t>4,5*88,6*0,00035 "Přepočtené koeficientem množství</t>
  </si>
  <si>
    <t>711112002</t>
  </si>
  <si>
    <t>Provedení izolace proti zemní vlhkosti svislé za studena lakem asfaltovým</t>
  </si>
  <si>
    <t>164</t>
  </si>
  <si>
    <t>Provedení izolace proti zemní vlhkosti natěradly a tmely za studena na ploše svislé S nátěrem lakem asfaltovým</t>
  </si>
  <si>
    <t>https://podminky.urs.cz/item/CS_URS_2025_01/711112002</t>
  </si>
  <si>
    <t>Izolace zdi nátěrem 2xALN, viz. D.2.3.3</t>
  </si>
  <si>
    <t>88,6*4,5*2</t>
  </si>
  <si>
    <t>65</t>
  </si>
  <si>
    <t>11163152</t>
  </si>
  <si>
    <t>lak hydroizolační asfaltový</t>
  </si>
  <si>
    <t>1041233379</t>
  </si>
  <si>
    <t>4,5*88,6*2*0,00045 "Přepočtené koeficientem množství</t>
  </si>
  <si>
    <t>998711101</t>
  </si>
  <si>
    <t>Přesun hmot tonážní pro izolace proti vodě, vlhkosti a plynům v objektech v do 6 m</t>
  </si>
  <si>
    <t>168</t>
  </si>
  <si>
    <t>Přesun hmot pro izolace proti vodě, vlhkosti a plynům stanovený z hmotnosti přesunovaného materiálu vodorovná dopravní vzdálenost do 50 m základní v objektech výšky do 6 m</t>
  </si>
  <si>
    <t>https://podminky.urs.cz/item/CS_URS_2025_01/998711101</t>
  </si>
  <si>
    <t>782</t>
  </si>
  <si>
    <t>Dokončovací práce - obklady z kamene</t>
  </si>
  <si>
    <t>67</t>
  </si>
  <si>
    <t>782191141</t>
  </si>
  <si>
    <t>Příplatek k montáži obkladu stěn z kamene a betonu za použití kovových kotev k uchycení obkladu</t>
  </si>
  <si>
    <t>373025371</t>
  </si>
  <si>
    <t>Příplatek k cenám obkladů stěn z kamene a betonu za použití kovových kotev k uchycení obkladu</t>
  </si>
  <si>
    <t>https://podminky.urs.cz/item/CS_URS_2025_01/782191141</t>
  </si>
  <si>
    <t>284*1,05+0,45*88,6</t>
  </si>
  <si>
    <t>998782101</t>
  </si>
  <si>
    <t>Přesun hmot tonážní pro obklady kamenné v objektech v do 6 m</t>
  </si>
  <si>
    <t>-51240229</t>
  </si>
  <si>
    <t>Přesun hmot pro obklady kamenné stanovený z hmotnosti přesunovaného materiálu vodorovná dopravní vzdálenost do 50 m základní v objektech výšky do 6 m</t>
  </si>
  <si>
    <t>https://podminky.urs.cz/item/CS_URS_2025_01/998782101</t>
  </si>
  <si>
    <t>VRN</t>
  </si>
  <si>
    <t>Vedlejší rozpočtové náklady</t>
  </si>
  <si>
    <t>VRN1</t>
  </si>
  <si>
    <t>Průzkumné, zeměměřičské a projektové práce</t>
  </si>
  <si>
    <t>69</t>
  </si>
  <si>
    <t>013274000</t>
  </si>
  <si>
    <t>Pasportizace objektu před započetím prací</t>
  </si>
  <si>
    <t>kpl</t>
  </si>
  <si>
    <t>1024</t>
  </si>
  <si>
    <t>917663384</t>
  </si>
  <si>
    <t>https://podminky.urs.cz/item/CS_URS_2025_01/013274000</t>
  </si>
  <si>
    <t>1"garáže za rubem zdi</t>
  </si>
  <si>
    <t>SO 01.3 - Opěrná zeď levobřežní 38 m</t>
  </si>
  <si>
    <t>3 "čerpání vody ze stavební jámy - 3dny</t>
  </si>
  <si>
    <t>174151101</t>
  </si>
  <si>
    <t>Zásyp jam, šachet rýh nebo kolem objektů sypaninou se zhutněním</t>
  </si>
  <si>
    <t>232611573</t>
  </si>
  <si>
    <t>Zásyp sypaninou z jakékoliv horniny strojně s uložením výkopku ve vrstvách se zhutněním jam, šachet, rýh nebo kolem objektů v těchto vykopávkách</t>
  </si>
  <si>
    <t>https://podminky.urs.cz/item/CS_URS_2025_01/174151101</t>
  </si>
  <si>
    <t>4,1*38"hutněný zásyp rubu dříku zemina vytěžena na stavbě - vhodná do násypů</t>
  </si>
  <si>
    <t>181351103</t>
  </si>
  <si>
    <t>Rozprostření ornice tl vrstvy do 200 mm pl přes 100 do 500 m2 v rovině nebo ve svahu do 1:5 strojně</t>
  </si>
  <si>
    <t>-2010666420</t>
  </si>
  <si>
    <t>Rozprostření a urovnání ornice v rovině nebo ve svahu sklonu do 1:5 strojně při souvislé ploše přes 100 do 500 m2, tl. vrstvy do 200 mm</t>
  </si>
  <si>
    <t>https://podminky.urs.cz/item/CS_URS_2025_01/181351103</t>
  </si>
  <si>
    <t>38*4,25</t>
  </si>
  <si>
    <t>Ohumusování, zatravnění, viz D.2.4.2</t>
  </si>
  <si>
    <t>38*4,25*0,2</t>
  </si>
  <si>
    <t>32,3*1,7 'Přepočtené koeficientem množství</t>
  </si>
  <si>
    <t>181411121</t>
  </si>
  <si>
    <t>Založení lučního trávníku výsevem pl do 1000 m2 v rovině a ve svahu do 1:5</t>
  </si>
  <si>
    <t>Založení trávníku na půdě předem připravené plochy do 1000 m2 výsevem včetně utažení lučního v rovině nebo na svahu do 1:5</t>
  </si>
  <si>
    <t>https://podminky.urs.cz/item/CS_URS_2025_01/181411121</t>
  </si>
  <si>
    <t>00572472</t>
  </si>
  <si>
    <t>osivo směs travní krajinná-rovinná</t>
  </si>
  <si>
    <t>161,5*0,02 'Přepočtené koeficientem množství</t>
  </si>
  <si>
    <t>-1161054200</t>
  </si>
  <si>
    <t>Zhutnění základové spáry, viz D.2.4.1, D.2.4.2</t>
  </si>
  <si>
    <t>38,0*2,5</t>
  </si>
  <si>
    <t>185803111</t>
  </si>
  <si>
    <t>Ošetření trávníku shrabáním v rovině a svahu do 1:5</t>
  </si>
  <si>
    <t>-1681861299</t>
  </si>
  <si>
    <t>Ošetření trávníku jednorázové v rovině nebo na svahu do 1:5</t>
  </si>
  <si>
    <t>https://podminky.urs.cz/item/CS_URS_2025_01/185803111</t>
  </si>
  <si>
    <t>1054543716</t>
  </si>
  <si>
    <t>38*1,1</t>
  </si>
  <si>
    <t>38*4,5</t>
  </si>
  <si>
    <t>-574111131</t>
  </si>
  <si>
    <t>171*1,02 'Přepočtené koeficientem množství</t>
  </si>
  <si>
    <t>37,0 "drenážní trubka PEHD DN 100</t>
  </si>
  <si>
    <t>-1048384956</t>
  </si>
  <si>
    <t>3*1,4</t>
  </si>
  <si>
    <t>71</t>
  </si>
  <si>
    <t>-1609660968</t>
  </si>
  <si>
    <t>72</t>
  </si>
  <si>
    <t>364218587</t>
  </si>
  <si>
    <t>2*1,5</t>
  </si>
  <si>
    <t>73</t>
  </si>
  <si>
    <t>-1537130676</t>
  </si>
  <si>
    <t>(123*1,05+0,45*38)*0,3</t>
  </si>
  <si>
    <t>-867983984</t>
  </si>
  <si>
    <t>43,875*2,004 'Přepočtené koeficientem množství</t>
  </si>
  <si>
    <t>327324127.1</t>
  </si>
  <si>
    <t>1796299813</t>
  </si>
  <si>
    <t>1,58*38"základový pas</t>
  </si>
  <si>
    <t>-1326198259</t>
  </si>
  <si>
    <t>38*2,4"dřík</t>
  </si>
  <si>
    <t>(0,75+0,8)*38+3*1,58"základový pas</t>
  </si>
  <si>
    <t>38*(2,9+2,95)"dřík</t>
  </si>
  <si>
    <t>0,1*60,04"základový pas 100kg/m3</t>
  </si>
  <si>
    <t>0,105*91,2"dřík 105kg/m3</t>
  </si>
  <si>
    <t>1658827007</t>
  </si>
  <si>
    <t>2,5*38</t>
  </si>
  <si>
    <t>2,25*38 "zásyp za zdí pod drenážním zásypem</t>
  </si>
  <si>
    <t>Zához lomovým kamenem s proštěrkováním, viz D.2.4.2</t>
  </si>
  <si>
    <t>38,0*2,25</t>
  </si>
  <si>
    <t>-1205448806</t>
  </si>
  <si>
    <t>3 "klapka na příčném vyústění drenáže</t>
  </si>
  <si>
    <t>-1025200250</t>
  </si>
  <si>
    <t>Výplň mezi dil. celky, viz D.2.4.1. D.2.4.2</t>
  </si>
  <si>
    <t>1*3+4*3.6+1*4.1</t>
  </si>
  <si>
    <t>76</t>
  </si>
  <si>
    <t>Těsnění dil. spar, viz D.2.4.1. D.2.4.2</t>
  </si>
  <si>
    <t>1*7.3+4*8.3+1*9.2</t>
  </si>
  <si>
    <t>39</t>
  </si>
  <si>
    <t>78</t>
  </si>
  <si>
    <t>16*4 "zábradlí</t>
  </si>
  <si>
    <t>82</t>
  </si>
  <si>
    <t>Bourání stávající opěrné zdi</t>
  </si>
  <si>
    <t>38,0*3,35 "kamenné zdivo</t>
  </si>
  <si>
    <t>127,3*2,5 'Přepočtené koeficientem množství</t>
  </si>
  <si>
    <t>38,0*3,35*2,5 "kamenné zdivo</t>
  </si>
  <si>
    <t>318,25*9 'Přepočtené koeficientem množství</t>
  </si>
  <si>
    <t>-1061807749</t>
  </si>
  <si>
    <t>94</t>
  </si>
  <si>
    <t>48</t>
  </si>
  <si>
    <t>96</t>
  </si>
  <si>
    <t>Izolace zdi nátěrem 1xALP, viz. D.2.4.2</t>
  </si>
  <si>
    <t>4,5*38</t>
  </si>
  <si>
    <t>-570091846</t>
  </si>
  <si>
    <t>171*0,00035 'Přepočtené koeficientem množství</t>
  </si>
  <si>
    <t>100</t>
  </si>
  <si>
    <t>Izolace zdi nátěrem 2xALN, viz. D.2.4.2</t>
  </si>
  <si>
    <t>4,5*38*2</t>
  </si>
  <si>
    <t>2008931194</t>
  </si>
  <si>
    <t>342*0,00045 'Přepočtené koeficientem množství</t>
  </si>
  <si>
    <t>104</t>
  </si>
  <si>
    <t>-1876859738</t>
  </si>
  <si>
    <t>123*1,05+0,45*38</t>
  </si>
  <si>
    <t>-2053392476</t>
  </si>
  <si>
    <t>75</t>
  </si>
  <si>
    <t>-1429199442</t>
  </si>
  <si>
    <t>1"objekt č.p.10</t>
  </si>
  <si>
    <t>SO 01.4 - Opěrná zeď levobřežní 16 m</t>
  </si>
  <si>
    <t xml:space="preserve">    5 - Komunikace pozemní</t>
  </si>
  <si>
    <t xml:space="preserve">    8 - Trubní vedení</t>
  </si>
  <si>
    <t>2 "čerpání vody ze stavební jámy - 2dny</t>
  </si>
  <si>
    <t>131351104</t>
  </si>
  <si>
    <t>Hloubení jam nezapažených v hornině třídy těžitelnosti II skupiny 4 objem do 500 m3 strojně</t>
  </si>
  <si>
    <t>-1180926894</t>
  </si>
  <si>
    <t>Hloubení nezapažených jam a zářezů strojně s urovnáním dna do předepsaného profilu a spádu v hornině třídy těžitelnosti II skupiny 4 přes 100 do 500 m3</t>
  </si>
  <si>
    <t>https://podminky.urs.cz/item/CS_URS_2025_01/131351104</t>
  </si>
  <si>
    <t>Výkopy, vypočteno z řezů, viz D.2.5.1, D.2.5.2</t>
  </si>
  <si>
    <t>5,25*28</t>
  </si>
  <si>
    <t>860437748</t>
  </si>
  <si>
    <t>28*8</t>
  </si>
  <si>
    <t>55283919</t>
  </si>
  <si>
    <t>trubka ocelová bezešvá hladká jakost 11 353 114x12,0mm</t>
  </si>
  <si>
    <t>-294240999</t>
  </si>
  <si>
    <t>-632221962</t>
  </si>
  <si>
    <t>147</t>
  </si>
  <si>
    <t>-558848792</t>
  </si>
  <si>
    <t>147*1,8 'Přepočtené koeficientem množství</t>
  </si>
  <si>
    <t>-1364466586</t>
  </si>
  <si>
    <t>2,5*16</t>
  </si>
  <si>
    <t>-190242609</t>
  </si>
  <si>
    <t>1,58*16</t>
  </si>
  <si>
    <t>4,5*16</t>
  </si>
  <si>
    <t>-345209477</t>
  </si>
  <si>
    <t>72*1,02 'Přepočtené koeficientem množství</t>
  </si>
  <si>
    <t>16,0 "drenážní trubka PEHD DN 100</t>
  </si>
  <si>
    <t>1*1,4</t>
  </si>
  <si>
    <t>224411112</t>
  </si>
  <si>
    <t>Vrty maloprofilové D přes 156 do 195 mm úklon do 45° hl 0 až 25 m hornina I a II</t>
  </si>
  <si>
    <t>-855965982</t>
  </si>
  <si>
    <t>Maloprofilové vrty průběžným sacím vrtáním průměru přes 156 do 195 mm do úklonu 45° v hl 0 až 25 m v hornině tř. I a II</t>
  </si>
  <si>
    <t>https://podminky.urs.cz/item/CS_URS_2025_01/224411112</t>
  </si>
  <si>
    <t>28*9</t>
  </si>
  <si>
    <t>457225490</t>
  </si>
  <si>
    <t>28*1</t>
  </si>
  <si>
    <t>1116266690</t>
  </si>
  <si>
    <t xml:space="preserve">8*28*0,196*1,6/1000 "zálivka </t>
  </si>
  <si>
    <t>861075420</t>
  </si>
  <si>
    <t>-1935268927</t>
  </si>
  <si>
    <t>318278171</t>
  </si>
  <si>
    <t>(44,5*1,05+0,45*16)*0,3</t>
  </si>
  <si>
    <t>891862729</t>
  </si>
  <si>
    <t>16,178*2,004 'Přepočtené koeficientem množství</t>
  </si>
  <si>
    <t>-1770684057</t>
  </si>
  <si>
    <t>2,4*16-0,95*8</t>
  </si>
  <si>
    <t>0,75*16+0,8*16+2*1,58 "základový pas</t>
  </si>
  <si>
    <t>(2,9+2,95)*16 "dřík</t>
  </si>
  <si>
    <t>0,1*25,28"základový pas 100kg/m3</t>
  </si>
  <si>
    <t>0,105*30,8"dřík 105kg/m3</t>
  </si>
  <si>
    <t>-823574169</t>
  </si>
  <si>
    <t>16*2,5</t>
  </si>
  <si>
    <t>16*2,25 "zásyp za zdí pod drenážním zásypem</t>
  </si>
  <si>
    <t>Zához lomovým kamenem s proštěrkováním, viz D.2.5.2</t>
  </si>
  <si>
    <t>16,0*1,75</t>
  </si>
  <si>
    <t>Komunikace pozemní</t>
  </si>
  <si>
    <t>564871116</t>
  </si>
  <si>
    <t>Podklad ze štěrkodrtě ŠD plochy přes 100 m2 tl. 300 mm</t>
  </si>
  <si>
    <t>Podklad ze štěrkodrti ŠD s rozprostřením a zhutněním plochy přes 100 m2, po zhutnění tl. 300 mm</t>
  </si>
  <si>
    <t>https://podminky.urs.cz/item/CS_URS_2025_01/564871116</t>
  </si>
  <si>
    <t>25,0*3,0 "nezpevněná vozovka</t>
  </si>
  <si>
    <t>Trubní vedení</t>
  </si>
  <si>
    <t>1 "klapka na příčném vyústění drenáže</t>
  </si>
  <si>
    <t>15+3,4</t>
  </si>
  <si>
    <t>Výplň mezi dil. celky, viz D.2.5.1. D.2.5.2</t>
  </si>
  <si>
    <t>2*3,8</t>
  </si>
  <si>
    <t>Těsnění dil. spar, viz D.2.5.1. D.2.5.2</t>
  </si>
  <si>
    <t>2*8,5</t>
  </si>
  <si>
    <t>9*4 "zábradlí</t>
  </si>
  <si>
    <t>1216097839</t>
  </si>
  <si>
    <t>2,5*16 "kamenné zdivo</t>
  </si>
  <si>
    <t>1861299747</t>
  </si>
  <si>
    <t>977271110</t>
  </si>
  <si>
    <t>Řezání ocelových profilů na staveništi úhlovou bruskou průřezu do 200 mm2</t>
  </si>
  <si>
    <t>-975326884</t>
  </si>
  <si>
    <t>https://podminky.urs.cz/item/CS_URS_2025_01/977271110</t>
  </si>
  <si>
    <t>28"na konci realizace</t>
  </si>
  <si>
    <t>291570518</t>
  </si>
  <si>
    <t>2,5*16*2,5 "kam. zdivo</t>
  </si>
  <si>
    <t>3,4*0,025"zábradlí</t>
  </si>
  <si>
    <t>392027030</t>
  </si>
  <si>
    <t>100,085*9 'Přepočtené koeficientem množství</t>
  </si>
  <si>
    <t>1958505109</t>
  </si>
  <si>
    <t>https://podminky.urs.cz/item/CS_URS_2021_02/997013873</t>
  </si>
  <si>
    <t>Izolace zdi nátěrem 1xALP, viz. D.2.5.2</t>
  </si>
  <si>
    <t>393808636</t>
  </si>
  <si>
    <t>72*0,00035 'Přepočtené koeficientem množství</t>
  </si>
  <si>
    <t>Izolace zdi nátěrem 2xALN, viz. D.2.5.2</t>
  </si>
  <si>
    <t>4,5*16*2</t>
  </si>
  <si>
    <t>49</t>
  </si>
  <si>
    <t>848656178</t>
  </si>
  <si>
    <t>44,5*1,05+0,45*16</t>
  </si>
  <si>
    <t>225108124</t>
  </si>
  <si>
    <t>516086627</t>
  </si>
  <si>
    <t>1"objekt navazující opěrné zdi</t>
  </si>
  <si>
    <t>SO 02.1 - Revitalizace toku pod Vlašským dvorem</t>
  </si>
  <si>
    <t>-1195139043</t>
  </si>
  <si>
    <t>217+4+4 "délka úseku + přesahy na koncích</t>
  </si>
  <si>
    <t>1757094654</t>
  </si>
  <si>
    <t>"výpočet řezovou metodou, tl. opevnění v průměru 25 cm"676,48</t>
  </si>
  <si>
    <t>483943799</t>
  </si>
  <si>
    <t>-1394772881</t>
  </si>
  <si>
    <t>23599657</t>
  </si>
  <si>
    <t>"Výpočet řezovou metodou příčné řezy 9-25" 2255,89</t>
  </si>
  <si>
    <t>124253102</t>
  </si>
  <si>
    <t>Vykopávky pro koryta vodotečí v hornině třídy těžitelnosti I skupiny 3 objem do 5000 m3 strojně</t>
  </si>
  <si>
    <t>-94023218</t>
  </si>
  <si>
    <t>Vykopávky pro koryta vodotečí strojně v hornině třídy těžitelnosti I skupiny 3 přes 1 000 do 5 000 m3</t>
  </si>
  <si>
    <t>https://podminky.urs.cz/item/CS_URS_2025_01/124253102</t>
  </si>
  <si>
    <t>130,4</t>
  </si>
  <si>
    <t>657,06</t>
  </si>
  <si>
    <t>270,592</t>
  </si>
  <si>
    <t>-366726877</t>
  </si>
  <si>
    <t>676,48*0,6 "nevyužitelné rozebrané opevnění 60% * měrná hmotnost"</t>
  </si>
  <si>
    <t>-1222146066</t>
  </si>
  <si>
    <t>2255,9</t>
  </si>
  <si>
    <t>1345044043</t>
  </si>
  <si>
    <t>https://podminky.urs.cz/item/CS_URS_2025_01/171201211R</t>
  </si>
  <si>
    <t>2255,9*1,8 "Přepočtené koeficientem množství</t>
  </si>
  <si>
    <t>1974012727</t>
  </si>
  <si>
    <t>676,48*0,6*2,5"nevyužitelné rozebrané opevnění 60% * měrná hmotnost2,5t/m3"</t>
  </si>
  <si>
    <t>1261320238</t>
  </si>
  <si>
    <t>300</t>
  </si>
  <si>
    <t>-632233378</t>
  </si>
  <si>
    <t>300*0,015 'Přepočtené koeficientem množství</t>
  </si>
  <si>
    <t>-1844545257</t>
  </si>
  <si>
    <t>1489 "plocha zjištěna řezovou metodou z PF 1 -8</t>
  </si>
  <si>
    <t>-1323608210</t>
  </si>
  <si>
    <t>1369 "plocha zjištěna řezovou metodou z PF 9-25"</t>
  </si>
  <si>
    <t>207033773</t>
  </si>
  <si>
    <t>-154756917</t>
  </si>
  <si>
    <t>300*0,15 'Přepočtené koeficientem množství</t>
  </si>
  <si>
    <t>183102321R</t>
  </si>
  <si>
    <t>Jamky pro výsadbu s výměnou 100 % půdy zeminy tř 1 až 4 obj přes 0,4 do 1 m3 ve svahu přes 1:2 do 1:1</t>
  </si>
  <si>
    <t>-311618593</t>
  </si>
  <si>
    <t>Hloubení jamek pro vysazování rostlin v zemině tř.1 až 4 s výměnou půdy z 100% na svahu přes 1:2 do 1:1, objemu přes 0,40 do 1,00 m3</t>
  </si>
  <si>
    <t>https://podminky.urs.cz/item/CS_URS_2025_01/183102321R</t>
  </si>
  <si>
    <t>02600066_00R2</t>
  </si>
  <si>
    <t>Vyskokokmen se zapěstovanou korounou</t>
  </si>
  <si>
    <t>-64656034</t>
  </si>
  <si>
    <t xml:space="preserve">Alejový strom se zapěstovanou korunou </t>
  </si>
  <si>
    <t>184102136</t>
  </si>
  <si>
    <t>Výsadba dřeviny s balem D přes 0,6 do 0,8 m do jamky se zalitím ve svahu přes 1:2 do 1:1</t>
  </si>
  <si>
    <t>676338910</t>
  </si>
  <si>
    <t>Výsadba dřeviny s balem do předem vyhloubené jamky se zalitím na svahu přes 1:2 do 1:1, při průměru balu přes 600 do 800 mm</t>
  </si>
  <si>
    <t>https://podminky.urs.cz/item/CS_URS_2025_01/184102136</t>
  </si>
  <si>
    <t>184215133</t>
  </si>
  <si>
    <t>Ukotvení kmene dřevin v rovině nebo na svahu do 1:5 třemi kůly D do 0,1 m dl přes 2 do 3 m</t>
  </si>
  <si>
    <t>1354081047</t>
  </si>
  <si>
    <t>Ukotvení dřeviny kůly v rovině nebo na svahu do 1:5 třemi kůly, délky přes 2 do 3 m</t>
  </si>
  <si>
    <t>https://podminky.urs.cz/item/CS_URS_2025_01/184215133</t>
  </si>
  <si>
    <t>60591255</t>
  </si>
  <si>
    <t>kůl vyvazovací dřevěný impregnovaný D 8cm dl 2,5m</t>
  </si>
  <si>
    <t>1844737118</t>
  </si>
  <si>
    <t>184215432</t>
  </si>
  <si>
    <t>Zhotovení závlahové mísy dřevin D přes 0,5 do 1,0 m na svahu přes 1:2 do 1:1</t>
  </si>
  <si>
    <t>2059405929</t>
  </si>
  <si>
    <t>Zhotovení závlahové mísy u solitérních dřevin na svahu přes 1:2 do 1:1, o průměru mísy přes 0,5 do 1 m</t>
  </si>
  <si>
    <t>https://podminky.urs.cz/item/CS_URS_2025_01/184215432</t>
  </si>
  <si>
    <t>563308628</t>
  </si>
  <si>
    <t>(6.7+6.6+8+8+6.4+22+7.7+9+7.1)*1,5 " prahu x šířka lože"</t>
  </si>
  <si>
    <t>-1955225212</t>
  </si>
  <si>
    <t>(6.7+6.6+8+8+6.4+22+7.7+9+7.1)*1,6 " délka x objem kamene na bm"</t>
  </si>
  <si>
    <t>45952698</t>
  </si>
  <si>
    <t>"objemy konstrukce vypočteny řezovou metodou, profil 9-25"</t>
  </si>
  <si>
    <t>377,94 "rovnanina 80-200 kg"</t>
  </si>
  <si>
    <t>279,12 "rovnanina 200-500 kg"</t>
  </si>
  <si>
    <t>613353356</t>
  </si>
  <si>
    <t>https://podminky.urs.cz/item/CS_URS_2025_01/464511111R</t>
  </si>
  <si>
    <t>676,48*0,40 "40% rozebraného vyhovujícího opevnění využito"</t>
  </si>
  <si>
    <t>5976611R01</t>
  </si>
  <si>
    <t>Rigol dlážděný do lože z betonu tl 100 mm z dlažebních kostek velkých</t>
  </si>
  <si>
    <t>-1701032402</t>
  </si>
  <si>
    <t>Dlažba do lože z C25/30 tl. 100 mm, s hlubokou spárou z dlažebních kostek velkých</t>
  </si>
  <si>
    <t>https://podminky.urs.cz/item/CS_URS_2025_01/5976611R01</t>
  </si>
  <si>
    <t>197*1,8 "plocha pochozí bermy"</t>
  </si>
  <si>
    <t>-1391755813</t>
  </si>
  <si>
    <t>SO 02.2 - Opěrná zeď pravobřežní 155,5 m</t>
  </si>
  <si>
    <t>20,0 "čerpání vody ze stavební jámy - 20dní</t>
  </si>
  <si>
    <t>131351206</t>
  </si>
  <si>
    <t>Hloubení jam zapažených v hornině třídy těžitelnosti II skupiny 4 objem do 5000 m3 strojně</t>
  </si>
  <si>
    <t>-1683987955</t>
  </si>
  <si>
    <t>Hloubení zapažených jam a zářezů strojně s urovnáním dna do předepsaného profilu a spádu v hornině třídy těžitelnosti II skupiny 4 přes 1 000 do 5 000 m3</t>
  </si>
  <si>
    <t>https://podminky.urs.cz/item/CS_URS_2025_01/131351206</t>
  </si>
  <si>
    <t>5,25*60+4,3*96</t>
  </si>
  <si>
    <t>214*8</t>
  </si>
  <si>
    <t>151711121</t>
  </si>
  <si>
    <t>Osazení zápor ocelových dl do 14 m</t>
  </si>
  <si>
    <t>-797131668</t>
  </si>
  <si>
    <t>Osazení ocelových zápor pro pažení hloubených vykopávek do předem provedených vrtů se zabetonováním spodního konce, s případným obsypem zápory pískem délky od 0 do 14 m</t>
  </si>
  <si>
    <t>https://podminky.urs.cz/item/CS_URS_2025_01/151711121</t>
  </si>
  <si>
    <t>136*9</t>
  </si>
  <si>
    <t>676226217</t>
  </si>
  <si>
    <t>2097636584</t>
  </si>
  <si>
    <t>-1140090965</t>
  </si>
  <si>
    <t>727,8*1,8 'Přepočtené koeficientem množství</t>
  </si>
  <si>
    <t>-1752723824</t>
  </si>
  <si>
    <t>2,85*156,25</t>
  </si>
  <si>
    <t>-1559997341</t>
  </si>
  <si>
    <t>1,29*156</t>
  </si>
  <si>
    <t>5,2*60+3,9*96</t>
  </si>
  <si>
    <t>-1035767732</t>
  </si>
  <si>
    <t>686,4*1,02 'Přepočtené koeficientem množství</t>
  </si>
  <si>
    <t>156 "drenážní trubka PEHD DN 100</t>
  </si>
  <si>
    <t>Příčné vyústění drenáže - litinové potrubí DN 100 vč. T-kusu</t>
  </si>
  <si>
    <t>13*1,4</t>
  </si>
  <si>
    <t>(136+214)*1</t>
  </si>
  <si>
    <t>(8*136+7*214)*0,196*1,6*0,001</t>
  </si>
  <si>
    <t>1086371543</t>
  </si>
  <si>
    <t>13+2</t>
  </si>
  <si>
    <t>1739243942</t>
  </si>
  <si>
    <t>13*1,5</t>
  </si>
  <si>
    <t>2369020</t>
  </si>
  <si>
    <t>700663592</t>
  </si>
  <si>
    <t>(366*1,05+0,45*156)*0,3</t>
  </si>
  <si>
    <t>1556490071</t>
  </si>
  <si>
    <t>136,35*2,004 'Přepočtené koeficientem množství</t>
  </si>
  <si>
    <t>1,574*60+1,15*96</t>
  </si>
  <si>
    <t>740661507</t>
  </si>
  <si>
    <t>2,1*60+0,97*96</t>
  </si>
  <si>
    <t xml:space="preserve">0,75*156+0,8*156+12*1,57"základový pas </t>
  </si>
  <si>
    <t>(2,9+2,95)*156"dřík</t>
  </si>
  <si>
    <t>0,1*204,84"základový pas 100kg/m3</t>
  </si>
  <si>
    <t>0,105*219,12"dřík 105kg/m3</t>
  </si>
  <si>
    <t>1411660481</t>
  </si>
  <si>
    <t>viz D.2.6.1, D.2.6.3</t>
  </si>
  <si>
    <t>155,6*0,83 "zásyp za zdí pod drenážním zásypem</t>
  </si>
  <si>
    <t>155,6*1,6</t>
  </si>
  <si>
    <t>13"klapka na příčném vyústění drenáže</t>
  </si>
  <si>
    <t>106</t>
  </si>
  <si>
    <t>Výplň mezi dil. celky, viz D.2.6.2. D.2.6.3</t>
  </si>
  <si>
    <t>5*4.2+7*3.9+3*3.9+2*3.6+3*3.6</t>
  </si>
  <si>
    <t>5*9.6+7*8.9+3*8.9+2*8.4+3*8.6</t>
  </si>
  <si>
    <t>66*4 "zábradlí</t>
  </si>
  <si>
    <t>3,35*156</t>
  </si>
  <si>
    <t>-1718225545</t>
  </si>
  <si>
    <t>214+136"na konci realizace</t>
  </si>
  <si>
    <t>3,35*156*2,5 "kam. zdivo</t>
  </si>
  <si>
    <t>156*0,025"zábradlí</t>
  </si>
  <si>
    <t>1310,4*9 'Přepočtené koeficientem množství</t>
  </si>
  <si>
    <t>663564017</t>
  </si>
  <si>
    <t>1067792178</t>
  </si>
  <si>
    <t>686,4*0,00035 'Přepočtené koeficientem množství</t>
  </si>
  <si>
    <t>Izolace zdi nátěrem 2xALN, viz. D.2.6.3</t>
  </si>
  <si>
    <t>686,4*2</t>
  </si>
  <si>
    <t>1564567772</t>
  </si>
  <si>
    <t>1372,8*0,00045 'Přepočtené koeficientem množství</t>
  </si>
  <si>
    <t>1531068384</t>
  </si>
  <si>
    <t>366*1,05+0,45*156</t>
  </si>
  <si>
    <t>-2028003860</t>
  </si>
  <si>
    <t>-421185088</t>
  </si>
  <si>
    <t>1"železniční most a objekty podél linie opěrné zdi</t>
  </si>
  <si>
    <t>SO 03.1 - Revitalizace toku pod Barborou</t>
  </si>
  <si>
    <t>267144444</t>
  </si>
  <si>
    <t>80+4+4 "délka úseku + přesahy na koncích</t>
  </si>
  <si>
    <t>1753359820</t>
  </si>
  <si>
    <t>"výpočet řezovou metodou, tl. opevnění v průměru 25 cm"138,61</t>
  </si>
  <si>
    <t>-2117995029</t>
  </si>
  <si>
    <t>"výpočet řezovou metodou, tl. opevnění v průměru 25 cm"136,81</t>
  </si>
  <si>
    <t>711371779</t>
  </si>
  <si>
    <t>-554252002</t>
  </si>
  <si>
    <t>"Výpočet řezovou metodou příčné řezy 26-32" 344,84</t>
  </si>
  <si>
    <t>75,04</t>
  </si>
  <si>
    <t>149,48</t>
  </si>
  <si>
    <t>55,444</t>
  </si>
  <si>
    <t>-703418612</t>
  </si>
  <si>
    <t>138,61*0,6 "nevyužitelné rozebrané opevnění 60% * měrná hmotnost"</t>
  </si>
  <si>
    <t>1358025915</t>
  </si>
  <si>
    <t>344,84</t>
  </si>
  <si>
    <t>-1359304350</t>
  </si>
  <si>
    <t>344,84*1,8 "Přepočtené koeficientem množství</t>
  </si>
  <si>
    <t>-1749037034</t>
  </si>
  <si>
    <t>136,81*0,6*2,5"nevyužitelné rozebrané opevnění 60% * měrná hmotnost2,5t/m3"</t>
  </si>
  <si>
    <t>1555704252</t>
  </si>
  <si>
    <t>1046119349</t>
  </si>
  <si>
    <t>132*0,015 'Přepočtené koeficientem množství</t>
  </si>
  <si>
    <t>-1170264339</t>
  </si>
  <si>
    <t>302 "plocha zjištěna řezovou metodou z PF 26-32</t>
  </si>
  <si>
    <t>1363171434</t>
  </si>
  <si>
    <t>281 "plocha zjištěna řezovou metodou z PF 26-32"</t>
  </si>
  <si>
    <t>386931447</t>
  </si>
  <si>
    <t>75349529</t>
  </si>
  <si>
    <t>132*0,15 'Přepočtené koeficientem množství</t>
  </si>
  <si>
    <t>457315811</t>
  </si>
  <si>
    <t>Těsnící vrstva z betonu mrazuvzdorného tř. C 30/37 tl do 100 mm</t>
  </si>
  <si>
    <t>-1195949269</t>
  </si>
  <si>
    <t>Těsnicí nebo opevňovací vrstva z prostého betonu pro prostředí s mrazovými cykly tř. C 30/37, tl. vrstvy 100 mm</t>
  </si>
  <si>
    <t>https://podminky.urs.cz/item/CS_URS_2025_01/457315811</t>
  </si>
  <si>
    <t>138+75 "plocha balvanité kynety"</t>
  </si>
  <si>
    <t>-70,35 "plocha se zesíleným ložem v místě balvanitých prahů"</t>
  </si>
  <si>
    <t>-1740034839</t>
  </si>
  <si>
    <t>"Příčné prahy- lože pro fixaci kamenů prahů dle požadavku správce toku"</t>
  </si>
  <si>
    <t>(7.3+12*3.3)*1,5 "délky prahu x šířka lože"</t>
  </si>
  <si>
    <t>206117175</t>
  </si>
  <si>
    <t>(7.3+12*3.3)*1,6 " délka x objem kamene na bm"</t>
  </si>
  <si>
    <t>1006505197</t>
  </si>
  <si>
    <t>149,48"rovnanina 80-200 kg"</t>
  </si>
  <si>
    <t>-1594744102</t>
  </si>
  <si>
    <t>138,61*0,40 "40% rozebraného vyhovujícího opevnění využito"</t>
  </si>
  <si>
    <t>-849684901</t>
  </si>
  <si>
    <t>SO 04.11 - Přeložka tlakové kanalizace PE100 RC SDR11 d63x5,8 mm, dl.21,1 m</t>
  </si>
  <si>
    <t xml:space="preserve">    8 - Vedení trubní dálková a přípojná</t>
  </si>
  <si>
    <t xml:space="preserve">    997 - Doprava suti a vybouraných hmot</t>
  </si>
  <si>
    <t>M - Práce a dodávky M</t>
  </si>
  <si>
    <t xml:space="preserve">    23-M - Montáže potrubí</t>
  </si>
  <si>
    <t>132351251</t>
  </si>
  <si>
    <t>Hloubení rýh nezapažených š do 2000 mm v hornině třídy těžitelnosti II skupiny 4 objem do 20 m3 strojně</t>
  </si>
  <si>
    <t>466794426</t>
  </si>
  <si>
    <t>Hloubení nezapažených rýh šířky přes 800 do 2 000 mm strojně s urovnáním dna do předepsaného profilu a spádu v hornině třídy těžitelnosti II skupiny 4 do 20 m3</t>
  </si>
  <si>
    <t>https://podminky.urs.cz/item/CS_URS_2025_01/132351251</t>
  </si>
  <si>
    <t>21,1*0,5*1,2</t>
  </si>
  <si>
    <t>151811131</t>
  </si>
  <si>
    <t>Osazení pažicího boxu hl výkopu do 4 m š do 1,2 m</t>
  </si>
  <si>
    <t>1885043362</t>
  </si>
  <si>
    <t>Zřízení pažicích boxů pro pažení a rozepření stěn rýh podzemního vedení hloubka výkopu do 4 m, šířka do 1,2 m</t>
  </si>
  <si>
    <t>https://podminky.urs.cz/item/CS_URS_2025_01/151811131</t>
  </si>
  <si>
    <t>21,1*1,7</t>
  </si>
  <si>
    <t>151811231</t>
  </si>
  <si>
    <t>Odstranění pažicího boxu hl výkopu do 4 m š do 1,2 m</t>
  </si>
  <si>
    <t>-1633757179</t>
  </si>
  <si>
    <t>Odstranění pažicích boxů pro pažení a rozepření stěn rýh podzemního vedení hloubka výkopu do 4 m, šířka do 1,2 m</t>
  </si>
  <si>
    <t>https://podminky.urs.cz/item/CS_URS_2025_01/151811231</t>
  </si>
  <si>
    <t>1246290684</t>
  </si>
  <si>
    <t>"obsyp a lože potrubí"((21,1-9,8)*0,45+9,8*0,55)*0,5</t>
  </si>
  <si>
    <t>-1511200989</t>
  </si>
  <si>
    <t>5,238*1,8 'Přepočtené koeficientem množství</t>
  </si>
  <si>
    <t>1418969347</t>
  </si>
  <si>
    <t>"odečet objemu obsyp a lože potrubí"-((21,1-9,8)*0,45+9,8*0,55)*0,5</t>
  </si>
  <si>
    <t>175151101</t>
  </si>
  <si>
    <t>Obsypání potrubí strojně sypaninou bez prohození, uloženou do 3 m</t>
  </si>
  <si>
    <t>-1571539685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</si>
  <si>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</si>
  <si>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https://podminky.urs.cz/item/CS_URS_2025_01/175151101</t>
  </si>
  <si>
    <t>((21,1-9,8)*0,35+9,8*0,45)*0,5</t>
  </si>
  <si>
    <t>58337303</t>
  </si>
  <si>
    <t>štěrkopísek frakce 0/8</t>
  </si>
  <si>
    <t>1920179259</t>
  </si>
  <si>
    <t>4,183*2 'Přepočtené koeficientem množství</t>
  </si>
  <si>
    <t>451573111</t>
  </si>
  <si>
    <t>Lože pod potrubí otevřený výkop ze štěrkopísku</t>
  </si>
  <si>
    <t>-694850853</t>
  </si>
  <si>
    <t>Lože pod potrubí, stoky a drobné objekty v otevřeném výkopu z písku a štěrkopísku do 63 mm</t>
  </si>
  <si>
    <t>https://podminky.urs.cz/item/CS_URS_2025_01/451573111</t>
  </si>
  <si>
    <t>21,1*0,5*0,1</t>
  </si>
  <si>
    <t>452313151</t>
  </si>
  <si>
    <t>Podkladní bloky z betonu prostého bez zvýšených nároků na prostředí tř. C 20/25 otevřený výkop</t>
  </si>
  <si>
    <t>1279326630</t>
  </si>
  <si>
    <t>Podkladní a zajišťovací konstrukce z betonu prostého v otevřeném výkopu bez zvýšených nároků na prostředí bloky pro potrubí z betonu tř. C 20/25</t>
  </si>
  <si>
    <t>https://podminky.urs.cz/item/CS_URS_2025_01/452313151</t>
  </si>
  <si>
    <t>0,15*0,15*0,25*2</t>
  </si>
  <si>
    <t>452353111</t>
  </si>
  <si>
    <t>Bednění podkladních bloků pod potrubí, stoky a drobné objekty otevřený výkop zřízení</t>
  </si>
  <si>
    <t>-1087211929</t>
  </si>
  <si>
    <t>Bednění podkladních a zajišťovacích konstrukcí v otevřeném výkopu bloků pro potrubí zřízení</t>
  </si>
  <si>
    <t>https://podminky.urs.cz/item/CS_URS_2025_01/452353111</t>
  </si>
  <si>
    <t>0,15*4*0,25*2</t>
  </si>
  <si>
    <t>452353112</t>
  </si>
  <si>
    <t>Bednění podkladních bloků pod potrubí, stoky a drobné objekty otevřený výkop odstranění</t>
  </si>
  <si>
    <t>1267637481</t>
  </si>
  <si>
    <t>Bednění podkladních a zajišťovacích konstrukcí v otevřeném výkopu bloků pro potrubí odstranění</t>
  </si>
  <si>
    <t>https://podminky.urs.cz/item/CS_URS_2025_01/452353112</t>
  </si>
  <si>
    <t>Vedení trubní dálková a přípojná</t>
  </si>
  <si>
    <t>857212122</t>
  </si>
  <si>
    <t>Montáž litinových tvarovek jednoosých přírubových otevřený výkop DN 50</t>
  </si>
  <si>
    <t>-943352669</t>
  </si>
  <si>
    <t>Montáž litinových tvarovek na potrubí litinovém tlakovém jednoosých na potrubí z trub přírubových v otevřeném výkopu, kanálu nebo v šachtě DN 50</t>
  </si>
  <si>
    <t>https://podminky.urs.cz/item/CS_URS_2025_01/857212122</t>
  </si>
  <si>
    <t>28654365</t>
  </si>
  <si>
    <t>příruba volná k lemovému nákružku z polypropylénu 63</t>
  </si>
  <si>
    <t>1691452955</t>
  </si>
  <si>
    <t>871224201</t>
  </si>
  <si>
    <t>Montáž kanalizačního potrubí z PE SDR11 otevřený výkop sklon do 20 % svařovaných na tupo d 63x5,8 mm</t>
  </si>
  <si>
    <t>-397502922</t>
  </si>
  <si>
    <t>Montáž kanalizačního potrubí z polyetylenu PE100 RC svařovaných na tupo v otevřeném výkopu ve sklonu do 20 % SDR 11/PN16 d 63 x 5,8 mm</t>
  </si>
  <si>
    <t>https://podminky.urs.cz/item/CS_URS_2025_01/871224201</t>
  </si>
  <si>
    <t>28613733</t>
  </si>
  <si>
    <t>potrubí kanalizační jednovrstvé PE100 RC SDR11 s dodatečným opláštěním a integrovaným detekčním vodičem 63x5,8mm</t>
  </si>
  <si>
    <t>-1149242023</t>
  </si>
  <si>
    <t>21,1*1,015 'Přepočtené koeficientem množství</t>
  </si>
  <si>
    <t>871251811</t>
  </si>
  <si>
    <t>Bourání stávajícího potrubí z polyetylenu D přes 50 do 90 mm</t>
  </si>
  <si>
    <t>-143544437</t>
  </si>
  <si>
    <t>Bourání stávajícího potrubí z polyetylenu v otevřeném výkopu D přes 50 do 90 mm</t>
  </si>
  <si>
    <t>https://podminky.urs.cz/item/CS_URS_2025_01/871251811</t>
  </si>
  <si>
    <t>877215201</t>
  </si>
  <si>
    <t>Montáž elektrospojek na kanalizačním potrubí z PE trub d 63</t>
  </si>
  <si>
    <t>-474926816</t>
  </si>
  <si>
    <t>Montáž tvarovek na kanalizačním plastovém potrubí z PE elektrotvarovek SDR 11/PN16 spojek nebo oblouků d 63</t>
  </si>
  <si>
    <t>https://podminky.urs.cz/item/CS_URS_2025_01/877215201</t>
  </si>
  <si>
    <t>28615972</t>
  </si>
  <si>
    <t>elektrospojka SDR11 PE 100 PN16 D 63mm</t>
  </si>
  <si>
    <t>-1555568168</t>
  </si>
  <si>
    <t>877215213</t>
  </si>
  <si>
    <t>Montáž elektro T-kusů na kanalizačním potrubí z PE trub d 63</t>
  </si>
  <si>
    <t>597347025</t>
  </si>
  <si>
    <t>Montáž tvarovek na kanalizačním plastovém potrubí z PE elektrotvarovek SDR 11/PN16 T-kusů d 63</t>
  </si>
  <si>
    <t>https://podminky.urs.cz/item/CS_URS_2025_01/877215213</t>
  </si>
  <si>
    <t>28614958</t>
  </si>
  <si>
    <t>elektrotvarovka T-kus rovnoramenný PE 100 PN16 D 63mm</t>
  </si>
  <si>
    <t>181095062</t>
  </si>
  <si>
    <t>877215301</t>
  </si>
  <si>
    <t>Montáž oblouků svařovaných na tupo na kanalizačním potrubí z PE trub d 63</t>
  </si>
  <si>
    <t>1484792807</t>
  </si>
  <si>
    <t>Montáž tvarovek na kanalizačním plastovém potrubí z PE svařovaných na tupo SDR 11/PN16 oblouků nebo redukcí d 63</t>
  </si>
  <si>
    <t>https://podminky.urs.cz/item/CS_URS_2025_01/877215301</t>
  </si>
  <si>
    <t>28653133</t>
  </si>
  <si>
    <t>nákružek lemový PE 100 SDR11 63mm</t>
  </si>
  <si>
    <t>786009972</t>
  </si>
  <si>
    <t>877215310</t>
  </si>
  <si>
    <t>Montáž kolen 45° svařovaných na tupo na kanalizačním potrubí z PE trub d 63</t>
  </si>
  <si>
    <t>365384040</t>
  </si>
  <si>
    <t>Montáž tvarovek na kanalizačním plastovém potrubí z PE svařovaných na tupo SDR 11/PN16 kolen 15°, 30° nebo 45° d 63</t>
  </si>
  <si>
    <t>https://podminky.urs.cz/item/CS_URS_2025_01/877215310</t>
  </si>
  <si>
    <t>286149R1</t>
  </si>
  <si>
    <t>elektrokoleno 30° PE 100 PN16 D 63mm</t>
  </si>
  <si>
    <t>-1686575673</t>
  </si>
  <si>
    <t>891212122</t>
  </si>
  <si>
    <t>Montáž kanalizačních šoupátek otevřený výkop DN 50</t>
  </si>
  <si>
    <t>322544698</t>
  </si>
  <si>
    <t>Montáž kanalizačních armatur na potrubí šoupátek v otevřeném výkopu nebo v šachtách s osazením zemní soupravy (bez poklopů) DN 50</t>
  </si>
  <si>
    <t>https://podminky.urs.cz/item/CS_URS_2025_01/891212122</t>
  </si>
  <si>
    <t>42221451</t>
  </si>
  <si>
    <t>šoupátko odpadní voda litina GGG 50 krátká stavební dl PN10/16 DN 50x150mm</t>
  </si>
  <si>
    <t>-2027764837</t>
  </si>
  <si>
    <t>42291091</t>
  </si>
  <si>
    <t>souprava zemní teleskopická pro E1 šoupatka DN 50mm Rd 1,8-2,5m</t>
  </si>
  <si>
    <t>385450298</t>
  </si>
  <si>
    <t>892241111</t>
  </si>
  <si>
    <t>Tlaková zkouška vodou potrubí DN do 80</t>
  </si>
  <si>
    <t>1884008943</t>
  </si>
  <si>
    <t>Tlakové zkoušky vodou na potrubí DN do 80</t>
  </si>
  <si>
    <t>https://podminky.urs.cz/item/CS_URS_2025_01/892241111</t>
  </si>
  <si>
    <t>899401112</t>
  </si>
  <si>
    <t>Osazení poklopů uličních litinových šoupátkových</t>
  </si>
  <si>
    <t>-1623545996</t>
  </si>
  <si>
    <t>Osazení poklopů uličních s pevným rámem litinových šoupátkových</t>
  </si>
  <si>
    <t>https://podminky.urs.cz/item/CS_URS_2025_01/899401112</t>
  </si>
  <si>
    <t>42291352</t>
  </si>
  <si>
    <t>poklop litinový šoupátkový pro zemní soupravy osazení do terénu a do vozovky</t>
  </si>
  <si>
    <t>1620513899</t>
  </si>
  <si>
    <t>42210050</t>
  </si>
  <si>
    <t>deska podkladová uličního poklopu litinového šoupatového</t>
  </si>
  <si>
    <t>-2074874565</t>
  </si>
  <si>
    <t>899713111</t>
  </si>
  <si>
    <t>Orientační tabulky na sloupku betonovém nebo ocelovém</t>
  </si>
  <si>
    <t>936258613</t>
  </si>
  <si>
    <t>Orientační tabulky na vodovodních a kanalizačních řadech na sloupku ocelovém nebo betonovém</t>
  </si>
  <si>
    <t>https://podminky.urs.cz/item/CS_URS_2025_01/899713111</t>
  </si>
  <si>
    <t>40445225</t>
  </si>
  <si>
    <t>sloupek pro dopravní značku Zn D 60mm v 3,5m</t>
  </si>
  <si>
    <t>-752618129</t>
  </si>
  <si>
    <t>40445253</t>
  </si>
  <si>
    <t>víčko plastové na sloupek D 60mm</t>
  </si>
  <si>
    <t>430193804</t>
  </si>
  <si>
    <t>59232535</t>
  </si>
  <si>
    <t>patka plotová průběžná 250x250x800mm</t>
  </si>
  <si>
    <t>2051999467</t>
  </si>
  <si>
    <t>899722114</t>
  </si>
  <si>
    <t>Krytí potrubí z plastů výstražnou fólií z PVC přes 34 do 40 cm</t>
  </si>
  <si>
    <t>1661907198</t>
  </si>
  <si>
    <t>Krytí potrubí z plastů výstražnou fólií z PVC šířky přes 34 do 40 cm</t>
  </si>
  <si>
    <t>https://podminky.urs.cz/item/CS_URS_2025_01/899722114</t>
  </si>
  <si>
    <t>21,1-9,8</t>
  </si>
  <si>
    <t>Doprava suti a vybouraných hmot</t>
  </si>
  <si>
    <t>-319126886</t>
  </si>
  <si>
    <t>-266854718</t>
  </si>
  <si>
    <t>0,053*9 'Přepočtené koeficientem množství</t>
  </si>
  <si>
    <t>997013631</t>
  </si>
  <si>
    <t>Poplatek za uložení na skládce (skládkovné) stavebního odpadu směsného kód odpadu 17 09 04</t>
  </si>
  <si>
    <t>402829513</t>
  </si>
  <si>
    <t>Poplatek za uložení stavebního odpadu na skládce (skládkovné) směsného stavebního a demoličního zatříděného do Katalogu odpadů pod kódem 17 09 04</t>
  </si>
  <si>
    <t>https://podminky.urs.cz/item/CS_URS_2025_01/997013631</t>
  </si>
  <si>
    <t>998276101</t>
  </si>
  <si>
    <t>Přesun hmot pro trubní vedení z trub z plastických hmot otevřený výkop</t>
  </si>
  <si>
    <t>1292479573</t>
  </si>
  <si>
    <t>Přesun hmot pro trubní vedení hloubené z trub z plastických hmot nebo sklolaminátových pro vodovody, kanalizace, teplovody, produktovody v otevřeném výkopu dopravní vzdálenost do 15 m</t>
  </si>
  <si>
    <t>https://podminky.urs.cz/item/CS_URS_2025_01/998276101</t>
  </si>
  <si>
    <t>Práce a dodávky M</t>
  </si>
  <si>
    <t>23-M</t>
  </si>
  <si>
    <t>Montáže potrubí</t>
  </si>
  <si>
    <t>230202033</t>
  </si>
  <si>
    <t>Montáž chráničky pro plynovody plastové průměru přes 110 do 160 mm</t>
  </si>
  <si>
    <t>421089933</t>
  </si>
  <si>
    <t>Montáž plastové chráničky pro plynovody průměru přes 110 do 160 mm</t>
  </si>
  <si>
    <t>https://podminky.urs.cz/item/CS_URS_2025_01/230202033</t>
  </si>
  <si>
    <t>28613970</t>
  </si>
  <si>
    <t>trubka ochranná PEHD D 160mm</t>
  </si>
  <si>
    <t>1525921017</t>
  </si>
  <si>
    <t>230202071</t>
  </si>
  <si>
    <t>Nasunutí potrubní sekce plastové průměru do 63 mm do chráničky pro plynovody</t>
  </si>
  <si>
    <t>1023137007</t>
  </si>
  <si>
    <t>Nasunutí potrubní sekce do chráničky pro plynovody nasouvané potrubí plastové dn do 63 mm</t>
  </si>
  <si>
    <t>https://podminky.urs.cz/item/CS_URS_2025_01/230202071</t>
  </si>
  <si>
    <t>230202112</t>
  </si>
  <si>
    <t>Montáž kluzných objímek výšky 15 mm pro plynovodní potrubí vnějšího průměru přes 50 mm do 80 mm</t>
  </si>
  <si>
    <t>-1919793542</t>
  </si>
  <si>
    <t>Montáž kluzných objímek pro zasunutí potrubí do chráničky pro plynovody výšky 15 mm vnějšího průměru potrubí přes 50 do 80 mm</t>
  </si>
  <si>
    <t>https://podminky.urs.cz/item/CS_URS_2025_01/230202112</t>
  </si>
  <si>
    <t>28655140</t>
  </si>
  <si>
    <t>objímka kluzná typ C segment v 15mm</t>
  </si>
  <si>
    <t>1887542349</t>
  </si>
  <si>
    <t>230202224</t>
  </si>
  <si>
    <t>Montáž manžety na chráničku plynovodního potrubí plastového průměru přes 50 do 63 mm</t>
  </si>
  <si>
    <t>998689750</t>
  </si>
  <si>
    <t>Montáž manžety na chráničku pro plynovody potrubí plastového dn do 63 mm</t>
  </si>
  <si>
    <t>https://podminky.urs.cz/item/CS_URS_2025_01/230202224</t>
  </si>
  <si>
    <t>28655108</t>
  </si>
  <si>
    <t>manžeta chráničky vč. upínací pásky 63x160mm DN 50x150</t>
  </si>
  <si>
    <t>-2055121654</t>
  </si>
  <si>
    <t>SO 04.12 - Přeložka tlakové kanalizace PE100 RC SDR11 d63x5,8 mm, dl.73,3 m</t>
  </si>
  <si>
    <t>132351253</t>
  </si>
  <si>
    <t>Hloubení rýh nezapažených š do 2000 mm v hornině třídy těžitelnosti II skupiny 4 objem do 100 m3 strojně</t>
  </si>
  <si>
    <t>96519233</t>
  </si>
  <si>
    <t>Hloubení nezapažených rýh šířky přes 800 do 2 000 mm strojně s urovnáním dna do předepsaného profilu a spádu v hornině třídy těžitelnosti II skupiny 4 přes 50 do 100 m3</t>
  </si>
  <si>
    <t>https://podminky.urs.cz/item/CS_URS_2025_01/132351253</t>
  </si>
  <si>
    <t>(73,3+4)*0,8*1,2</t>
  </si>
  <si>
    <t>277368092</t>
  </si>
  <si>
    <t>73,3*1,7</t>
  </si>
  <si>
    <t>-9858552</t>
  </si>
  <si>
    <t>330841969</t>
  </si>
  <si>
    <t>"obsyp a lože potrubí"(73,3+4)*0,8*0,45</t>
  </si>
  <si>
    <t>504324402</t>
  </si>
  <si>
    <t>27,828*1,8 'Přepočtené koeficientem množství</t>
  </si>
  <si>
    <t>-1791310329</t>
  </si>
  <si>
    <t>"odečet objemu obsyp a lože potrubí"-(73,3+4)*0,8*0,45</t>
  </si>
  <si>
    <t>-1069540337</t>
  </si>
  <si>
    <t>(73,3+4)*0,8*0,35</t>
  </si>
  <si>
    <t>-10400038</t>
  </si>
  <si>
    <t>21,644*2 'Přepočtené koeficientem množství</t>
  </si>
  <si>
    <t>1979430789</t>
  </si>
  <si>
    <t>(73,3+4)*0,8*0,1</t>
  </si>
  <si>
    <t>-1933409478</t>
  </si>
  <si>
    <t>0,15*0,15*0,25*3</t>
  </si>
  <si>
    <t>-551404102</t>
  </si>
  <si>
    <t>0,15*4*0,25*3</t>
  </si>
  <si>
    <t>-1623849104</t>
  </si>
  <si>
    <t>-288160881</t>
  </si>
  <si>
    <t>275630711</t>
  </si>
  <si>
    <t>55253215</t>
  </si>
  <si>
    <t>tvarovka přírubová litinová vodovodní FF-kus PN10/40 DN 50 dl 200mm</t>
  </si>
  <si>
    <t>950148908</t>
  </si>
  <si>
    <t>55254045</t>
  </si>
  <si>
    <t>koleno 90° s patkou přírubové litinové vodovodní N-kus PN10/40 DN 50</t>
  </si>
  <si>
    <t>1214134511</t>
  </si>
  <si>
    <t>871184201</t>
  </si>
  <si>
    <t>Montáž kanalizačního potrubí z PE SDR11 otevřený výkop sklon do 20 % svařovaných na tupo d 40x3,7 mm</t>
  </si>
  <si>
    <t>-833631535</t>
  </si>
  <si>
    <t>Montáž kanalizačního potrubí z polyetylenu PE100 RC svařovaných na tupo v otevřeném výkopu ve sklonu do 20 % SDR 11/PN16 d 40 x 3,7 mm</t>
  </si>
  <si>
    <t>https://podminky.urs.cz/item/CS_URS_2025_01/871184201</t>
  </si>
  <si>
    <t>28613422</t>
  </si>
  <si>
    <t>potrubí kanalizační jednovrstvé PE100 RC SDR11 40x3,7mm</t>
  </si>
  <si>
    <t>20103475</t>
  </si>
  <si>
    <t>4*1,015 'Přepočtené koeficientem množství</t>
  </si>
  <si>
    <t>871211811</t>
  </si>
  <si>
    <t>Bourání stávajícího potrubí z polyetylenu D do 50 mm</t>
  </si>
  <si>
    <t>-1284787894</t>
  </si>
  <si>
    <t>Bourání stávajícího potrubí z polyetylenu v otevřeném výkopu D do 50 mm</t>
  </si>
  <si>
    <t>https://podminky.urs.cz/item/CS_URS_2025_01/871211811</t>
  </si>
  <si>
    <t>1423634901</t>
  </si>
  <si>
    <t>28613382</t>
  </si>
  <si>
    <t>potrubí kanalizační tlakové PE100 SDR11 se signalizační vrstvou 63x5,8mm</t>
  </si>
  <si>
    <t>-717250997</t>
  </si>
  <si>
    <t>73,3*1,015 'Přepočtené koeficientem množství</t>
  </si>
  <si>
    <t>794858962</t>
  </si>
  <si>
    <t>877172001</t>
  </si>
  <si>
    <t>Montáž svěrných spojek na vodovodním potrubí z trub d 40</t>
  </si>
  <si>
    <t>628084732</t>
  </si>
  <si>
    <t>Montáž svěrných (mechanických) spojek na vodovodním potrubí spojek, kolen 90° nebo redukcí d 40</t>
  </si>
  <si>
    <t>https://podminky.urs.cz/item/CS_URS_2025_01/877172001</t>
  </si>
  <si>
    <t>63126203</t>
  </si>
  <si>
    <t>spojka svěrná kompozitní přímá pro PE potrubí d40</t>
  </si>
  <si>
    <t>-494573546</t>
  </si>
  <si>
    <t>63126238</t>
  </si>
  <si>
    <t>kus přechodový svěrný kompozitní vnější závit pro PE potrubí d 40 x 1 1/4"</t>
  </si>
  <si>
    <t>-203731431</t>
  </si>
  <si>
    <t>2048291968</t>
  </si>
  <si>
    <t>-1947820141</t>
  </si>
  <si>
    <t>334990848</t>
  </si>
  <si>
    <t>-810863892</t>
  </si>
  <si>
    <t>-685450685</t>
  </si>
  <si>
    <t>28614234</t>
  </si>
  <si>
    <t>koleno 15° SDR11 PE 100 PN16 D 63mm</t>
  </si>
  <si>
    <t>362593597</t>
  </si>
  <si>
    <t>891182122</t>
  </si>
  <si>
    <t>Montáž kanalizačních šoupátek otevřený výkop DN 40</t>
  </si>
  <si>
    <t>1111086798</t>
  </si>
  <si>
    <t>Montáž kanalizačních armatur na potrubí šoupátek v otevřeném výkopu nebo v šachtách s osazením zemní soupravy (bez poklopů) DN 40</t>
  </si>
  <si>
    <t>https://podminky.urs.cz/item/CS_URS_2025_01/891182122</t>
  </si>
  <si>
    <t>42221552</t>
  </si>
  <si>
    <t>šoupátko domovní přípojky litinové vnitřní/vnitřní závit PN16 5/4"x5/4"</t>
  </si>
  <si>
    <t>1256296690</t>
  </si>
  <si>
    <t>42291045</t>
  </si>
  <si>
    <t>souprava zemní pro domovní šoupátka 3/4"-2" Rd 1,8-2,5m</t>
  </si>
  <si>
    <t>1345558887</t>
  </si>
  <si>
    <t>1099340782</t>
  </si>
  <si>
    <t>-847250566</t>
  </si>
  <si>
    <t>619243535</t>
  </si>
  <si>
    <t>891212641</t>
  </si>
  <si>
    <t>Montáž souprav proplachovacích přírubových DN 50</t>
  </si>
  <si>
    <t>-1803033476</t>
  </si>
  <si>
    <t>Montáž kanalizačních armatur na potrubí proplachovacích souprav (bez poklopů) přírubových DN 50</t>
  </si>
  <si>
    <t>https://podminky.urs.cz/item/CS_URS_2025_01/891212641</t>
  </si>
  <si>
    <t>42210062</t>
  </si>
  <si>
    <t>souprava proplachovací voda+kanál přírubové připojení DN 50/1,5 m</t>
  </si>
  <si>
    <t>-66747493</t>
  </si>
  <si>
    <t>891239111</t>
  </si>
  <si>
    <t>Montáž navrtávacích pasů na potrubí z jakýchkoli trub DN 65</t>
  </si>
  <si>
    <t>1231887100</t>
  </si>
  <si>
    <t>Montáž vodovodních armatur na potrubí navrtávacích pasů s ventilem Jt 1 MPa, na potrubí z trub litinových, ocelových nebo plastických hmot DN 65</t>
  </si>
  <si>
    <t>https://podminky.urs.cz/item/CS_URS_2025_01/891239111</t>
  </si>
  <si>
    <t>42273539</t>
  </si>
  <si>
    <t>pás navrtávací se závitovým výstupem z tvárné litiny pro vodovodní PE a PVC potrubí 63-5/4"</t>
  </si>
  <si>
    <t>-575012389</t>
  </si>
  <si>
    <t>1299625740</t>
  </si>
  <si>
    <t>73,3+4</t>
  </si>
  <si>
    <t>-1225701609</t>
  </si>
  <si>
    <t>1684575995</t>
  </si>
  <si>
    <t>-1571817997</t>
  </si>
  <si>
    <t>899401113</t>
  </si>
  <si>
    <t>Osazení poklopů uličních litinových hydrantových</t>
  </si>
  <si>
    <t>-443642542</t>
  </si>
  <si>
    <t>Osazení poklopů uličních s pevným rámem litinových hydrantových</t>
  </si>
  <si>
    <t>https://podminky.urs.cz/item/CS_URS_2025_01/899401113</t>
  </si>
  <si>
    <t>42291452</t>
  </si>
  <si>
    <t>poklop litinový hydrantový DN 80</t>
  </si>
  <si>
    <t>-1422793880</t>
  </si>
  <si>
    <t>42210052</t>
  </si>
  <si>
    <t>deska podkladová uličního poklopu litinového hydrantového</t>
  </si>
  <si>
    <t>539054880</t>
  </si>
  <si>
    <t>-1307387721</t>
  </si>
  <si>
    <t>-322913853</t>
  </si>
  <si>
    <t>-2083101280</t>
  </si>
  <si>
    <t>196801396</t>
  </si>
  <si>
    <t>899721111</t>
  </si>
  <si>
    <t>Signalizační vodič DN do 150 mm na potrubí</t>
  </si>
  <si>
    <t>1243565966</t>
  </si>
  <si>
    <t>Signalizační vodič na potrubí DN do 150 mm</t>
  </si>
  <si>
    <t>https://podminky.urs.cz/item/CS_URS_2025_01/899721111</t>
  </si>
  <si>
    <t>-1356666908</t>
  </si>
  <si>
    <t>-828809196</t>
  </si>
  <si>
    <t>1649181911</t>
  </si>
  <si>
    <t>0,186*9 'Přepočtené koeficientem množství</t>
  </si>
  <si>
    <t>-313567649</t>
  </si>
  <si>
    <t>1108184777</t>
  </si>
  <si>
    <t>SO 04.21 - Přeložka vodovodu PE100 RC SDR11 d63x5,8 mm, dl.20,0 m</t>
  </si>
  <si>
    <t>-546163019</t>
  </si>
  <si>
    <t>21*0,5*1,2</t>
  </si>
  <si>
    <t>-813590386</t>
  </si>
  <si>
    <t>21*1,7</t>
  </si>
  <si>
    <t>894804333</t>
  </si>
  <si>
    <t>1456489810</t>
  </si>
  <si>
    <t>"obsyp a lože potrubí"((21-9,7)*0,45+9,7*0,55)*0,5</t>
  </si>
  <si>
    <t>1992242643</t>
  </si>
  <si>
    <t>5,21*1,8 'Přepočtené koeficientem množství</t>
  </si>
  <si>
    <t>1740900327</t>
  </si>
  <si>
    <t>"odečet objemu obsyp a lože potrubí"-((21-9,7)*0,45+9,7*0,55)*0,5</t>
  </si>
  <si>
    <t>1311740531</t>
  </si>
  <si>
    <t>((21-9,7)*0,35+9,7*0,45)*0,5</t>
  </si>
  <si>
    <t>2124469639</t>
  </si>
  <si>
    <t>4,16*2 'Přepočtené koeficientem množství</t>
  </si>
  <si>
    <t>1360397454</t>
  </si>
  <si>
    <t>21*0,5*0,1</t>
  </si>
  <si>
    <t>1810622308</t>
  </si>
  <si>
    <t>0,15*0,15*0,25*6</t>
  </si>
  <si>
    <t>677001171</t>
  </si>
  <si>
    <t>0,15*4*0,25*6</t>
  </si>
  <si>
    <t>1034489371</t>
  </si>
  <si>
    <t>850245121</t>
  </si>
  <si>
    <t>Výřez nebo výsek na potrubí z trub litinových tlakových nebo plastických hmot DN 80</t>
  </si>
  <si>
    <t>348572837</t>
  </si>
  <si>
    <t>https://podminky.urs.cz/item/CS_URS_2025_01/850245121</t>
  </si>
  <si>
    <t>-369987892</t>
  </si>
  <si>
    <t>1321546358</t>
  </si>
  <si>
    <t>1021911758</t>
  </si>
  <si>
    <t>-1150599331</t>
  </si>
  <si>
    <t>857242122</t>
  </si>
  <si>
    <t>Montáž litinových tvarovek jednoosých přírubových otevřený výkop DN 80</t>
  </si>
  <si>
    <t>301713110</t>
  </si>
  <si>
    <t>Montáž litinových tvarovek na potrubí litinovém tlakovém jednoosých na potrubí z trub přírubových v otevřeném výkopu, kanálu nebo v šachtě DN 80</t>
  </si>
  <si>
    <t>https://podminky.urs.cz/item/CS_URS_2025_01/857242122</t>
  </si>
  <si>
    <t>55253233</t>
  </si>
  <si>
    <t>tvarovka přírubová litinová vodovodní FF-kus PN10/16 DN 80 dl 100mm</t>
  </si>
  <si>
    <t>1367339105</t>
  </si>
  <si>
    <t>55259811</t>
  </si>
  <si>
    <t>přechod přírubový (FFR) tvárná litina DN 80/50 dl 200mm</t>
  </si>
  <si>
    <t>-505208669</t>
  </si>
  <si>
    <t>871211211</t>
  </si>
  <si>
    <t>Montáž potrubí z PE100 RC SDR 11 otevřený výkop svařovaných elektrotvarovkou d 63 x 5,8 mm</t>
  </si>
  <si>
    <t>-606725366</t>
  </si>
  <si>
    <t>Montáž vodovodního potrubí z polyetylenu PE100 RC v otevřeném výkopu svařovaných elektrotvarovkou SDR 11/PN16 d 63 x 5,8 mm</t>
  </si>
  <si>
    <t>https://podminky.urs.cz/item/CS_URS_2025_01/871211211</t>
  </si>
  <si>
    <t>20+1</t>
  </si>
  <si>
    <t>28613670</t>
  </si>
  <si>
    <t>potrubí vodovodní jednovrstvé PE100 RC SDR11 PN16 s dodatečným opláštěním a integrovaným detekčním vodičem, 63 x 5,8mm</t>
  </si>
  <si>
    <t>234812427</t>
  </si>
  <si>
    <t>21*1,015 'Přepočtené koeficientem množství</t>
  </si>
  <si>
    <t>-230151409</t>
  </si>
  <si>
    <t>877211101</t>
  </si>
  <si>
    <t>Montáž elektrospojek na vodovodním potrubí z PE trub d 63</t>
  </si>
  <si>
    <t>416256951</t>
  </si>
  <si>
    <t>Montáž tvarovek na vodovodním plastovém potrubí z polyetylenu PE 100 elektrotvarovek SDR 11/PN16 spojek, oblouků nebo redukcí d 63</t>
  </si>
  <si>
    <t>https://podminky.urs.cz/item/CS_URS_2025_01/877211101</t>
  </si>
  <si>
    <t>-1072396079</t>
  </si>
  <si>
    <t>877211112</t>
  </si>
  <si>
    <t>Montáž elektrokolen 90° na vodovodním potrubí z PE trub d 63</t>
  </si>
  <si>
    <t>-1910808117</t>
  </si>
  <si>
    <t>Montáž tvarovek na vodovodním plastovém potrubí z polyetylenu PE 100 elektrotvarovek SDR 11/PN16 kolen 90° d 63</t>
  </si>
  <si>
    <t>https://podminky.urs.cz/item/CS_URS_2025_01/877211112</t>
  </si>
  <si>
    <t>28653055</t>
  </si>
  <si>
    <t>elektrokoleno 90° PE 100 D 63mm</t>
  </si>
  <si>
    <t>-1622528223</t>
  </si>
  <si>
    <t>877211113</t>
  </si>
  <si>
    <t>Montáž elektro T-kusů na vodovodním potrubí z PE trub d 63</t>
  </si>
  <si>
    <t>1095896949</t>
  </si>
  <si>
    <t>Montáž tvarovek na vodovodním plastovém potrubí z polyetylenu PE 100 elektrotvarovek SDR 11/PN16 T-kusů d 63</t>
  </si>
  <si>
    <t>https://podminky.urs.cz/item/CS_URS_2025_01/877211113</t>
  </si>
  <si>
    <t>318362869</t>
  </si>
  <si>
    <t>877211201</t>
  </si>
  <si>
    <t>Montáž oblouků svařovaných na tupo na vodovodním potrubí z PE trub d 63</t>
  </si>
  <si>
    <t>906556759</t>
  </si>
  <si>
    <t>Montáž tvarovek na vodovodním plastovém potrubí z polyetylenu PE 100 svařovaných na tupo SDR 11/PN16 oblouků nebo redukcí d 63</t>
  </si>
  <si>
    <t>https://podminky.urs.cz/item/CS_URS_2025_01/877211201</t>
  </si>
  <si>
    <t>-714110592</t>
  </si>
  <si>
    <t>286148R1</t>
  </si>
  <si>
    <t>koleno 30° SDR11 PE 100 PN16 D 63mm</t>
  </si>
  <si>
    <t>-225974391</t>
  </si>
  <si>
    <t>891211112</t>
  </si>
  <si>
    <t>Montáž vodovodních šoupátek otevřený výkop DN 50</t>
  </si>
  <si>
    <t>-854507032</t>
  </si>
  <si>
    <t>Montáž vodovodních armatur na potrubí šoupátek nebo klapek uzavíracích v otevřeném výkopu nebo v šachtách s osazením zemní soupravy (bez poklopů) DN 50</t>
  </si>
  <si>
    <t>https://podminky.urs.cz/item/CS_URS_2025_01/891211112</t>
  </si>
  <si>
    <t>42221114</t>
  </si>
  <si>
    <t>šoupátko s přírubami voda DN 50 PN16</t>
  </si>
  <si>
    <t>-15347538</t>
  </si>
  <si>
    <t>784090890</t>
  </si>
  <si>
    <t>891211811</t>
  </si>
  <si>
    <t>Demontáž vodovodních šoupátek otevřený výkop DN 50</t>
  </si>
  <si>
    <t>1000478802</t>
  </si>
  <si>
    <t>Demontáž vodovodních armatur na potrubí šoupátek nebo klapek uzavíracích v otevřeném výkopu nebo v šachtách DN 50</t>
  </si>
  <si>
    <t>https://podminky.urs.cz/item/CS_URS_2025_01/891211811</t>
  </si>
  <si>
    <t>891247112</t>
  </si>
  <si>
    <t>Montáž hydrantů podzemních DN 80</t>
  </si>
  <si>
    <t>969296371</t>
  </si>
  <si>
    <t>Montáž vodovodních armatur na potrubí hydrantů podzemních (bez osazení poklopů) DN 80</t>
  </si>
  <si>
    <t>https://podminky.urs.cz/item/CS_URS_2025_01/891247112</t>
  </si>
  <si>
    <t>42273591</t>
  </si>
  <si>
    <t>hydrant podzemní DN 80 PN 16 jednoduchý uzávěr krycí v 1500mm</t>
  </si>
  <si>
    <t>1897547064</t>
  </si>
  <si>
    <t>891247812</t>
  </si>
  <si>
    <t>Demontáž hydrantů podzemních na potrubí DN 80</t>
  </si>
  <si>
    <t>517315293</t>
  </si>
  <si>
    <t>Demontáž vodovodních armatur na potrubí hydrantů podzemních DN 80</t>
  </si>
  <si>
    <t>https://podminky.urs.cz/item/CS_URS_2025_01/891247812</t>
  </si>
  <si>
    <t>892233122</t>
  </si>
  <si>
    <t>Proplach a dezinfekce vodovodního potrubí DN od 40 do 70</t>
  </si>
  <si>
    <t>-1189490104</t>
  </si>
  <si>
    <t>https://podminky.urs.cz/item/CS_URS_2025_01/892233122</t>
  </si>
  <si>
    <t>186431014</t>
  </si>
  <si>
    <t>894411311</t>
  </si>
  <si>
    <t>Osazení betonových nebo železobetonových dílců pro šachty skruží rovných</t>
  </si>
  <si>
    <t>741811292</t>
  </si>
  <si>
    <t>https://podminky.urs.cz/item/CS_URS_2025_01/894411311</t>
  </si>
  <si>
    <t>59224102</t>
  </si>
  <si>
    <t>skruž betonová studniční 100x50x9cm</t>
  </si>
  <si>
    <t>1194485768</t>
  </si>
  <si>
    <t>899101211</t>
  </si>
  <si>
    <t>Demontáž poklopů litinových nebo ocelových včetně rámů hmotnosti do 50 kg</t>
  </si>
  <si>
    <t>1087044524</t>
  </si>
  <si>
    <t>Demontáž poklopů litinových a ocelových včetně rámů, hmotnosti jednotlivě do 50 kg</t>
  </si>
  <si>
    <t>https://podminky.urs.cz/item/CS_URS_2025_01/899101211</t>
  </si>
  <si>
    <t>1931705688</t>
  </si>
  <si>
    <t>-19728598</t>
  </si>
  <si>
    <t>39633818</t>
  </si>
  <si>
    <t>1554548684</t>
  </si>
  <si>
    <t>-724198721</t>
  </si>
  <si>
    <t>1774785726</t>
  </si>
  <si>
    <t>1195535240</t>
  </si>
  <si>
    <t>-1349383231</t>
  </si>
  <si>
    <t>-414253278</t>
  </si>
  <si>
    <t>713294631</t>
  </si>
  <si>
    <t>-1629238685</t>
  </si>
  <si>
    <t>20+1-9,7</t>
  </si>
  <si>
    <t>1611906378</t>
  </si>
  <si>
    <t>-443938854</t>
  </si>
  <si>
    <t>0,256*9 'Přepočtené koeficientem množství</t>
  </si>
  <si>
    <t>-749681693</t>
  </si>
  <si>
    <t>2042643130</t>
  </si>
  <si>
    <t>-1824041973</t>
  </si>
  <si>
    <t>1440544786</t>
  </si>
  <si>
    <t>-1172547043</t>
  </si>
  <si>
    <t>-1604254027</t>
  </si>
  <si>
    <t>1756529495</t>
  </si>
  <si>
    <t>67230512</t>
  </si>
  <si>
    <t>-1247426824</t>
  </si>
  <si>
    <t>SO 04.22 - Přeložka vodovodu PE100 RC SDR11 d63x5,8 mm, dl.75,0 m</t>
  </si>
  <si>
    <t>132351252</t>
  </si>
  <si>
    <t>Hloubení rýh nezapažených š do 2000 mm v hornině třídy těžitelnosti II skupiny 4 objem do 50 m3 strojně</t>
  </si>
  <si>
    <t>758128635</t>
  </si>
  <si>
    <t>Hloubení nezapažených rýh šířky přes 800 do 2 000 mm strojně s urovnáním dna do předepsaného profilu a spádu v hornině třídy těžitelnosti II skupiny 4 přes 20 do 50 m3</t>
  </si>
  <si>
    <t>https://podminky.urs.cz/item/CS_URS_2025_01/132351252</t>
  </si>
  <si>
    <t>(75+6)*0,4*1,1</t>
  </si>
  <si>
    <t>-549714442</t>
  </si>
  <si>
    <t>(75+6)*1,6</t>
  </si>
  <si>
    <t>35447385</t>
  </si>
  <si>
    <t>-2130630590</t>
  </si>
  <si>
    <t>"obsyp a lože potrubí"(75+6)*0,4*0,45</t>
  </si>
  <si>
    <t>-852766518</t>
  </si>
  <si>
    <t>14,58*1,8 'Přepočtené koeficientem množství</t>
  </si>
  <si>
    <t>704374315</t>
  </si>
  <si>
    <t>"odečet objemu obsyp a lože potrubí"-(75+6)*0,4*0,45</t>
  </si>
  <si>
    <t>-44417060</t>
  </si>
  <si>
    <t>(75+6)*0,4*0,35</t>
  </si>
  <si>
    <t>1225816151</t>
  </si>
  <si>
    <t>11,34*2 'Přepočtené koeficientem množství</t>
  </si>
  <si>
    <t>866326431</t>
  </si>
  <si>
    <t>(75+6)*0,4*0,1</t>
  </si>
  <si>
    <t>-256865712</t>
  </si>
  <si>
    <t>1395875791</t>
  </si>
  <si>
    <t>-798835468</t>
  </si>
  <si>
    <t>-225812302</t>
  </si>
  <si>
    <t>593623784</t>
  </si>
  <si>
    <t>1846055233</t>
  </si>
  <si>
    <t>1379750858</t>
  </si>
  <si>
    <t>2109298809</t>
  </si>
  <si>
    <t>-946897908</t>
  </si>
  <si>
    <t>55253234</t>
  </si>
  <si>
    <t>tvarovka přírubová litinová vodovodní FF-kus PN10/16 DN 80 dl 150mm</t>
  </si>
  <si>
    <t>-636069524</t>
  </si>
  <si>
    <t>1511195609</t>
  </si>
  <si>
    <t>871161211</t>
  </si>
  <si>
    <t>Montáž potrubí z PE100 RC SDR 11 otevřený výkop svařovaných elektrotvarovkou d 32 x 3,0 mm</t>
  </si>
  <si>
    <t>-1667971105</t>
  </si>
  <si>
    <t>Montáž vodovodního potrubí z polyetylenu PE100 RC v otevřeném výkopu svařovaných elektrotvarovkou SDR 11/PN16 d 32 x 3,0 mm</t>
  </si>
  <si>
    <t>https://podminky.urs.cz/item/CS_URS_2025_01/871161211</t>
  </si>
  <si>
    <t>28613500</t>
  </si>
  <si>
    <t>potrubí vodovodní dvouvrstvé PE100 RC SDR11 32x3,0mm</t>
  </si>
  <si>
    <t>403944607</t>
  </si>
  <si>
    <t>6*1,015 'Přepočtené koeficientem množství</t>
  </si>
  <si>
    <t>1754124701</t>
  </si>
  <si>
    <t>28613503</t>
  </si>
  <si>
    <t>potrubí vodovodní dvouvrstvé PE100 RC SDR11 63x5,8mm</t>
  </si>
  <si>
    <t>-1976169608</t>
  </si>
  <si>
    <t>75*1,015 'Přepočtené koeficientem množství</t>
  </si>
  <si>
    <t>197507780</t>
  </si>
  <si>
    <t>877162001</t>
  </si>
  <si>
    <t>Montáž svěrných spojek na vodovodním potrubí z trub d 32</t>
  </si>
  <si>
    <t>496845918</t>
  </si>
  <si>
    <t>Montáž svěrných (mechanických) spojek na vodovodním potrubí spojek, kolen 90° nebo redukcí d 32</t>
  </si>
  <si>
    <t>https://podminky.urs.cz/item/CS_URS_2025_01/877162001</t>
  </si>
  <si>
    <t>63126202</t>
  </si>
  <si>
    <t>spojka svěrná kompozitní přímá pro PE potrubí d32</t>
  </si>
  <si>
    <t>1519737676</t>
  </si>
  <si>
    <t>63126237</t>
  </si>
  <si>
    <t>kus přechodový svěrný kompozitní vnější závit pro PE potrubí d 32 x 1"</t>
  </si>
  <si>
    <t>1304354336</t>
  </si>
  <si>
    <t>-700487989</t>
  </si>
  <si>
    <t>-1376588632</t>
  </si>
  <si>
    <t>-1909784083</t>
  </si>
  <si>
    <t>-341771600</t>
  </si>
  <si>
    <t>287020463</t>
  </si>
  <si>
    <t>891161321</t>
  </si>
  <si>
    <t>Montáž vodovodních šoupátek domovní přípojky se závitovými konci PN16 otevřený výkop G 1"</t>
  </si>
  <si>
    <t>1029421565</t>
  </si>
  <si>
    <t>Montáž vodovodních armatur na potrubí šoupátek pro domovní přípojky se závitovými konci PN16 G 1"</t>
  </si>
  <si>
    <t>https://podminky.urs.cz/item/CS_URS_2025_01/891161321</t>
  </si>
  <si>
    <t>42221551</t>
  </si>
  <si>
    <t>šoupátko domovní přípojky litinové vnitřní/vnitřní závit PN16 1"x1"</t>
  </si>
  <si>
    <t>-178084604</t>
  </si>
  <si>
    <t>42291044</t>
  </si>
  <si>
    <t>souprava zemní pro domovní šoupátka 3/4"-2" Rd 1,3-1,8m</t>
  </si>
  <si>
    <t>-862882970</t>
  </si>
  <si>
    <t>1444732364</t>
  </si>
  <si>
    <t>1539264621</t>
  </si>
  <si>
    <t>1989816331</t>
  </si>
  <si>
    <t>509415549</t>
  </si>
  <si>
    <t>42273537</t>
  </si>
  <si>
    <t>pás navrtávací se závitovým výstupem z tvárné litiny pro vodovodní PE a PVC potrubí 63-1"</t>
  </si>
  <si>
    <t>-594099264</t>
  </si>
  <si>
    <t>1443820046</t>
  </si>
  <si>
    <t>-1407770978</t>
  </si>
  <si>
    <t>-1845510507</t>
  </si>
  <si>
    <t>925492292</t>
  </si>
  <si>
    <t>-480570873</t>
  </si>
  <si>
    <t>-1420947778</t>
  </si>
  <si>
    <t>-877477205</t>
  </si>
  <si>
    <t>-1500923643</t>
  </si>
  <si>
    <t>1253522182</t>
  </si>
  <si>
    <t>124004490</t>
  </si>
  <si>
    <t>-998508461</t>
  </si>
  <si>
    <t>-958687633</t>
  </si>
  <si>
    <t>115759227</t>
  </si>
  <si>
    <t>2012287782</t>
  </si>
  <si>
    <t>2090844626</t>
  </si>
  <si>
    <t>383620369</t>
  </si>
  <si>
    <t>-830465607</t>
  </si>
  <si>
    <t>1175006167</t>
  </si>
  <si>
    <t>-1004641214</t>
  </si>
  <si>
    <t>-364634255</t>
  </si>
  <si>
    <t>0,188*9 'Přepočtené koeficientem množství</t>
  </si>
  <si>
    <t>-2073915742</t>
  </si>
  <si>
    <t>905128688</t>
  </si>
  <si>
    <t>SO 04.5 - přeložka NTL plynovodu</t>
  </si>
  <si>
    <t xml:space="preserve">    21-M - Elektromontáže</t>
  </si>
  <si>
    <t xml:space="preserve">    46-M - Zemní práce při extr.mont.pracích</t>
  </si>
  <si>
    <t>HZS - Hodinové zúčtovací sazby</t>
  </si>
  <si>
    <t xml:space="preserve">    VRN1 - Průzkumné, geodetické a projektové práce</t>
  </si>
  <si>
    <t xml:space="preserve">    VRN3 - Zařízení staveniště</t>
  </si>
  <si>
    <t xml:space="preserve">    VRN9 - Ostatní náklady</t>
  </si>
  <si>
    <t>119001401</t>
  </si>
  <si>
    <t>Dočasné zajištění potrubí ocelového nebo litinového DN do 200 mm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</si>
  <si>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ocelového nebo litinového, jmenovité světlosti DN do 200 mm</t>
  </si>
  <si>
    <t>https://podminky.urs.cz/item/CS_URS_2025_01/119001401</t>
  </si>
  <si>
    <t>119001422</t>
  </si>
  <si>
    <t>Dočasné zajištění kabelů a kabelových tratí z 6 volně ložených kabelů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</si>
  <si>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přes 3 do 6 kabelů</t>
  </si>
  <si>
    <t>https://podminky.urs.cz/item/CS_URS_2025_01/119001422</t>
  </si>
  <si>
    <t>119002121</t>
  </si>
  <si>
    <t>Přechodová lávka délky do 2 m včetně zábradlí pro zabezpečení výkopu zřízení</t>
  </si>
  <si>
    <t>Pomocné konstrukce při zabezpečení výkopu vodorovné pochozí přechodová lávka délky do 2 m včetně zábradlí zřízení</t>
  </si>
  <si>
    <t>https://podminky.urs.cz/item/CS_URS_2025_01/119002121</t>
  </si>
  <si>
    <t>119002122</t>
  </si>
  <si>
    <t>Přechodová lávka délky do 2 m včetně zábradlí pro zabezpečení výkopu odstranění</t>
  </si>
  <si>
    <t>Pomocné konstrukce při zabezpečení výkopu vodorovné pochozí přechodová lávka délky do 2 m včetně zábradlí odstranění</t>
  </si>
  <si>
    <t>https://podminky.urs.cz/item/CS_URS_2025_01/119002122</t>
  </si>
  <si>
    <t>119002411</t>
  </si>
  <si>
    <t>Pojezdový ocelový plech pro zabezpečení výkopu zřízení</t>
  </si>
  <si>
    <t>Pomocné konstrukce při zabezpečení výkopu vodorovné pojízdné z tlustého ocelového plechu šířky výkopu do 1 m zřízení</t>
  </si>
  <si>
    <t>https://podminky.urs.cz/item/CS_URS_2025_01/119002411</t>
  </si>
  <si>
    <t>119002412</t>
  </si>
  <si>
    <t>Pojezdový ocelový plech pro zabezpečení výkopu odstranění</t>
  </si>
  <si>
    <t>Pomocné konstrukce při zabezpečení výkopu vodorovné pojízdné z tlustého ocelového plechu šířky výkopu do 1 m odstranění</t>
  </si>
  <si>
    <t>https://podminky.urs.cz/item/CS_URS_2025_01/119002412</t>
  </si>
  <si>
    <t>119003227</t>
  </si>
  <si>
    <t>Mobilní plotová zábrana vyplněná dráty výšky přes 1,5 do 2,2 m pro zabezpečení výkopu zřízení</t>
  </si>
  <si>
    <t>Pomocné konstrukce při zabezpečení výkopu svislé ocelové mobilní oplocení, výšky přes 1,5 do 2,2 m panely vyplněné dráty zřízení</t>
  </si>
  <si>
    <t>https://podminky.urs.cz/item/CS_URS_2025_01/119003227</t>
  </si>
  <si>
    <t>220</t>
  </si>
  <si>
    <t>119003228</t>
  </si>
  <si>
    <t>Mobilní plotová zábrana vyplněná dráty výšky přes 1,5 do 2,2 m pro zabezpečení výkopu odstranění</t>
  </si>
  <si>
    <t>Pomocné konstrukce při zabezpečení výkopu svislé ocelové mobilní oplocení, výšky přes 1,5 do 2,2 m panely vyplněné dráty odstranění</t>
  </si>
  <si>
    <t>https://podminky.urs.cz/item/CS_URS_2025_01/119003228</t>
  </si>
  <si>
    <t>131213711</t>
  </si>
  <si>
    <t>Hloubení zapažených jam v soudržných horninách třídy těžitelnosti I skupiny 3 ručně</t>
  </si>
  <si>
    <t>1263265749</t>
  </si>
  <si>
    <t>Hloubení zapažených jam ručně s urovnáním dna do předepsaného profilu a spádu v hornině třídy těžitelnosti I skupiny 3 soudržných</t>
  </si>
  <si>
    <t>https://podminky.urs.cz/item/CS_URS_2025_01/131213711</t>
  </si>
  <si>
    <t>22,813*0,4*0,5"40%hor.tř.350%ručně</t>
  </si>
  <si>
    <t>131251201</t>
  </si>
  <si>
    <t>Hloubení jam zapažených v hornině třídy těžitelnosti I skupiny 3 objem do 20 m3 strojně</t>
  </si>
  <si>
    <t>-560616868</t>
  </si>
  <si>
    <t>Hloubení zapažených jam a zářezů strojně s urovnáním dna do předepsaného profilu a spádu v hornině třídy těžitelnosti I skupiny 3 do 20 m3</t>
  </si>
  <si>
    <t>https://podminky.urs.cz/item/CS_URS_2025_01/131251201</t>
  </si>
  <si>
    <t>2,5*2,5*(1,6-0,45)*2</t>
  </si>
  <si>
    <t>2,5*2,5*(1,8-0,45)*1</t>
  </si>
  <si>
    <t>Mezisoučet</t>
  </si>
  <si>
    <t>22,813*0,4*0,5"40% hor. tř.3, 50% strojně</t>
  </si>
  <si>
    <t>131313711</t>
  </si>
  <si>
    <t>Hloubení zapažených jam v soudržných horninách třídy těžitelnosti II skupiny 4 ručně</t>
  </si>
  <si>
    <t>-1428590176</t>
  </si>
  <si>
    <t>Hloubení zapažených jam ručně s urovnáním dna do předepsaného profilu a spádu v hornině třídy těžitelnosti II skupiny 4 soudržných</t>
  </si>
  <si>
    <t>https://podminky.urs.cz/item/CS_URS_2025_01/131313711</t>
  </si>
  <si>
    <t>22,813*0,6*0,5"60% hor.č.4, 50%ručně</t>
  </si>
  <si>
    <t>131351201</t>
  </si>
  <si>
    <t>Hloubení jam zapažených v hornině třídy těžitelnosti II skupiny 4 objem do 20 m3 strojně</t>
  </si>
  <si>
    <t>-1712728927</t>
  </si>
  <si>
    <t>Hloubení zapažených jam a zářezů strojně s urovnáním dna do předepsaného profilu a spádu v hornině třídy těžitelnosti II skupiny 4 do 20 m3</t>
  </si>
  <si>
    <t>https://podminky.urs.cz/item/CS_URS_2025_01/131351201</t>
  </si>
  <si>
    <t>22,813*0,6*0,5"60% hor.č.4, 50%strojně</t>
  </si>
  <si>
    <t>132212121</t>
  </si>
  <si>
    <t>Hloubení zapažených rýh šířky do 800 mm v soudržných horninách třídy těžitelnosti I skupiny 3 ručně</t>
  </si>
  <si>
    <t>-939737019</t>
  </si>
  <si>
    <t>Hloubení zapažených rýh šířky do 800 mm ručně s urovnáním dna do předepsaného profilu a spádu v hornině třídy těžitelnosti I skupiny 3 soudržných</t>
  </si>
  <si>
    <t>https://podminky.urs.cz/item/CS_URS_2025_01/132212121</t>
  </si>
  <si>
    <t>52,8*0,4*0,5"40% tř.3, 50% ručně</t>
  </si>
  <si>
    <t>132254101</t>
  </si>
  <si>
    <t>Hloubení rýh zapažených š do 800 mm v hornině třídy těžitelnosti I skupiny 3 objem do 20 m3 strojně</t>
  </si>
  <si>
    <t>-1694299549</t>
  </si>
  <si>
    <t>Hloubení zapažených rýh šířky do 800 mm strojně s urovnáním dna do předepsaného profilu a spádu v hornině třídy těžitelnosti I skupiny 3 do 20 m3</t>
  </si>
  <si>
    <t>https://podminky.urs.cz/item/CS_URS_2025_01/132254101</t>
  </si>
  <si>
    <t>88*0,8*(1,2-0,45)</t>
  </si>
  <si>
    <t>52,8*0,4*0,5"40% tř.3, 50% strojně</t>
  </si>
  <si>
    <t>132312121</t>
  </si>
  <si>
    <t>Hloubení zapažených rýh šířky do 800 mm v soudržných horninách třídy těžitelnosti II skupiny 4 ručně</t>
  </si>
  <si>
    <t>-1332927919</t>
  </si>
  <si>
    <t>Hloubení zapažených rýh šířky do 800 mm ručně s urovnáním dna do předepsaného profilu a spádu v hornině třídy těžitelnosti II skupiny 4 soudržných</t>
  </si>
  <si>
    <t>https://podminky.urs.cz/item/CS_URS_2025_01/132312121</t>
  </si>
  <si>
    <t>52,8*0,6*0,5"60%tř. 4, 50%ručně</t>
  </si>
  <si>
    <t>132354101</t>
  </si>
  <si>
    <t>Hloubení rýh zapažených š do 800 mm v hornině třídy těžitelnosti II skupiny 4 objem do 20 m3 strojně</t>
  </si>
  <si>
    <t>-1715848584</t>
  </si>
  <si>
    <t>Hloubení zapažených rýh šířky do 800 mm strojně s urovnáním dna do předepsaného profilu a spádu v hornině třídy těžitelnosti II skupiny 4 do 20 m3</t>
  </si>
  <si>
    <t>https://podminky.urs.cz/item/CS_URS_2025_01/132354101</t>
  </si>
  <si>
    <t>52,8*0,6*0,5"60% tř.4, 50%strojně</t>
  </si>
  <si>
    <t>133212811</t>
  </si>
  <si>
    <t>Hloubení nezapažených šachet v hornině třídy těžitelnosti I skupiny 3 plocha výkopu do 4 m2 ručně</t>
  </si>
  <si>
    <t>739736505</t>
  </si>
  <si>
    <t>Hloubení nezapažených šachet ručně v horninách třídy těžitelnosti I skupiny 3, půdorysná plocha výkopu do 4 m2</t>
  </si>
  <si>
    <t>https://podminky.urs.cz/item/CS_URS_2025_01/133212811</t>
  </si>
  <si>
    <t>1*1*1,2*6"sondy</t>
  </si>
  <si>
    <t>139001101</t>
  </si>
  <si>
    <t>Příplatek za ztížení vykopávky v blízkosti podzemního vedení</t>
  </si>
  <si>
    <t>-1628845030</t>
  </si>
  <si>
    <t>Příplatek k cenám hloubených vykopávek za ztížení vykopávky v blízkosti podzemního vedení nebo výbušnin pro jakoukoliv třídu horniny</t>
  </si>
  <si>
    <t>https://podminky.urs.cz/item/CS_URS_2025_01/139001101</t>
  </si>
  <si>
    <t>88*0,8*0,8+2,5*3*1*1</t>
  </si>
  <si>
    <t>151101101</t>
  </si>
  <si>
    <t>Zřízení příložného pažení a rozepření stěn rýh hl do 2 m</t>
  </si>
  <si>
    <t>Zřízení pažení a rozepření stěn rýh pro podzemní vedení příložné pro jakoukoliv mezerovitost, hloubky do 2 m</t>
  </si>
  <si>
    <t>https://podminky.urs.cz/item/CS_URS_2025_01/151101101</t>
  </si>
  <si>
    <t>88*1,2*2</t>
  </si>
  <si>
    <t>151101111</t>
  </si>
  <si>
    <t>Odstranění příložného pažení a rozepření stěn rýh hl do 2 m</t>
  </si>
  <si>
    <t>Odstranění pažení a rozepření stěn rýh pro podzemní vedení s uložením materiálu na vzdálenost do 3 m od kraje výkopu příložné, hloubky do 2 m</t>
  </si>
  <si>
    <t>https://podminky.urs.cz/item/CS_URS_2025_01/151101111</t>
  </si>
  <si>
    <t>211,2</t>
  </si>
  <si>
    <t>151101201</t>
  </si>
  <si>
    <t>Zřízení příložného pažení stěn výkopu hl do 4 m</t>
  </si>
  <si>
    <t>Zřízení pažení stěn výkopu bez rozepření nebo vzepření příložné, hloubky do 4 m</t>
  </si>
  <si>
    <t>https://podminky.urs.cz/item/CS_URS_2025_01/151101201</t>
  </si>
  <si>
    <t>2,5*1,6*4</t>
  </si>
  <si>
    <t>2,5*1,8*2</t>
  </si>
  <si>
    <t>151101211</t>
  </si>
  <si>
    <t>Odstranění příložného pažení stěn hl do 4 m</t>
  </si>
  <si>
    <t>Odstranění pažení stěn výkopu bez rozepření nebo vzepření s uložením pažin na vzdálenost do 3 m od okraje výkopu příložné, hloubky do 4 m</t>
  </si>
  <si>
    <t>https://podminky.urs.cz/item/CS_URS_2025_01/151101211</t>
  </si>
  <si>
    <t>151101301</t>
  </si>
  <si>
    <t>Zřízení rozepření stěn při pažení příložném hl do 4 m</t>
  </si>
  <si>
    <t>Zřízení rozepření zapažených stěn výkopů s potřebným přepažováním při pažení příložném, hloubky do 4 m</t>
  </si>
  <si>
    <t>https://podminky.urs.cz/item/CS_URS_2025_01/151101301</t>
  </si>
  <si>
    <t>22,813</t>
  </si>
  <si>
    <t>151101311</t>
  </si>
  <si>
    <t>Odstranění rozepření stěn při pažení příložném hl do 4 m</t>
  </si>
  <si>
    <t>Odstranění rozepření stěn výkopů s uložením materiálu na vzdálenost do 3 m od okraje výkopu pažení příložného, hloubky do 4 m</t>
  </si>
  <si>
    <t>https://podminky.urs.cz/item/CS_URS_2025_01/151101311</t>
  </si>
  <si>
    <t>1145782300</t>
  </si>
  <si>
    <t>88*0,8*0,5</t>
  </si>
  <si>
    <t>2,5*2,5*0,5</t>
  </si>
  <si>
    <t>Součet obsyp a lože</t>
  </si>
  <si>
    <t>-1894672114</t>
  </si>
  <si>
    <t>(33,898+23,936)*1,8</t>
  </si>
  <si>
    <t>171251201</t>
  </si>
  <si>
    <t>Uložení sypaniny na skládky nebo meziskládky</t>
  </si>
  <si>
    <t>1610357862</t>
  </si>
  <si>
    <t>Uložení sypaniny na skládky nebo meziskládky bez hutnění s upravením uložené sypaniny do předepsaného tvaru</t>
  </si>
  <si>
    <t>https://podminky.urs.cz/item/CS_URS_2025_01/171251201</t>
  </si>
  <si>
    <t>33,989+41,624</t>
  </si>
  <si>
    <t>174101101</t>
  </si>
  <si>
    <t>https://podminky.urs.cz/item/CS_URS_2025_01/174101101</t>
  </si>
  <si>
    <t>Mezisoučet výkopy celkem</t>
  </si>
  <si>
    <t>-88*0,8*0,5</t>
  </si>
  <si>
    <t>-2,5*2,5*0,5</t>
  </si>
  <si>
    <t>Mezisoučet odečet objemu obsypu a lože</t>
  </si>
  <si>
    <t>86</t>
  </si>
  <si>
    <t>88*0,8*0,4</t>
  </si>
  <si>
    <t>2,5*2,5*0,4</t>
  </si>
  <si>
    <t>30,66*2 'Přepočtené koeficientem množství</t>
  </si>
  <si>
    <t>184911311</t>
  </si>
  <si>
    <t>Položení mulčovací textilie v rovině a svahu do 1:5</t>
  </si>
  <si>
    <t>Položení mulčovací textilie proti prorůstání plevelů kolem vysázených rostlin v rovině nebo na svahu do 1:5</t>
  </si>
  <si>
    <t>https://podminky.urs.cz/item/CS_URS_2025_01/184911311</t>
  </si>
  <si>
    <t>69311162</t>
  </si>
  <si>
    <t>geotextilie netkaná separační, ochranná, filtrační, drenážní PP 2000g/m2</t>
  </si>
  <si>
    <t>-922707691</t>
  </si>
  <si>
    <t>88*0,8*0,1</t>
  </si>
  <si>
    <t>2,5*2,5*0,1</t>
  </si>
  <si>
    <t>21-M</t>
  </si>
  <si>
    <t>Elektromontáže</t>
  </si>
  <si>
    <t>210100171</t>
  </si>
  <si>
    <t>Ukončení kabelů smršťovací koncovkou nebo páskou se zapojením bez letování žíly do 2x4 mm2</t>
  </si>
  <si>
    <t>492595744</t>
  </si>
  <si>
    <t>Ukončení kabelů smršťovací koncovkou nebo páskou se zapojením bez letování počtu a průřezu žil 2 x 1,5 až 4 mm2</t>
  </si>
  <si>
    <t>https://podminky.urs.cz/item/CS_URS_2025_01/210100171</t>
  </si>
  <si>
    <t>34382001</t>
  </si>
  <si>
    <t>páska elektroizolační PVC š 19mm</t>
  </si>
  <si>
    <t>659909677</t>
  </si>
  <si>
    <t>2*1,57 'Přepočtené koeficientem množství</t>
  </si>
  <si>
    <t>210812001</t>
  </si>
  <si>
    <t>Montáž kabelu Cu plného nebo laněného do 1 kV žíly 2x1,5 až 6 mm2 (např. CYKY) bez ukončení uloženého volně nebo v liště</t>
  </si>
  <si>
    <t>1355119606</t>
  </si>
  <si>
    <t>Montáž izolovaných kabelů měděných do 1 kV bez ukončení plných nebo laněných kulatých (např. CYKY, CHKE-R) uložených volně nebo v liště počtu a průřezu žil 2x1,5 až 6 mm2</t>
  </si>
  <si>
    <t>https://podminky.urs.cz/item/CS_URS_2025_01/210812001</t>
  </si>
  <si>
    <t>34111005</t>
  </si>
  <si>
    <t>kabel instalační jádro Cu plné izolace PVC plášť PVC 450/750V (CYKY) 2x1,5mm2</t>
  </si>
  <si>
    <t>1508381801</t>
  </si>
  <si>
    <t>88*1,15 'Přepočtené koeficientem množství</t>
  </si>
  <si>
    <t>230086115</t>
  </si>
  <si>
    <t>Demontáž plastového potrubí dn do 110 mm</t>
  </si>
  <si>
    <t>860616522</t>
  </si>
  <si>
    <t>https://podminky.urs.cz/item/CS_URS_2025_01/230086115</t>
  </si>
  <si>
    <t>100"by-pass</t>
  </si>
  <si>
    <t>230120046</t>
  </si>
  <si>
    <t>Čištění potrubí profukováním nebo proplachováním DN 100</t>
  </si>
  <si>
    <t>198</t>
  </si>
  <si>
    <t>https://podminky.urs.cz/item/CS_URS_2025_01/230120046</t>
  </si>
  <si>
    <t>230170003</t>
  </si>
  <si>
    <t>Tlakové zkoušky těsnosti potrubí - příprava DN přes 80 do 125</t>
  </si>
  <si>
    <t>sada</t>
  </si>
  <si>
    <t>184</t>
  </si>
  <si>
    <t>Příprava pro zkoušku těsnosti potrubí DN přes 80 do 125</t>
  </si>
  <si>
    <t>https://podminky.urs.cz/item/CS_URS_2025_01/230170003</t>
  </si>
  <si>
    <t>230170013</t>
  </si>
  <si>
    <t>Tlakové zkoušky těsnosti potrubí - zkouška DN přes 80 do 125</t>
  </si>
  <si>
    <t>-328438074</t>
  </si>
  <si>
    <t>Zkouška těsnosti potrubí DN přes 80 do 125</t>
  </si>
  <si>
    <t>https://podminky.urs.cz/item/CS_URS_2025_01/230170013</t>
  </si>
  <si>
    <t>230200211</t>
  </si>
  <si>
    <t>Jednostranné přerušení průtoku plynu 2 balony vloženými ručně v ocelovém potrubí do DN 125 mm</t>
  </si>
  <si>
    <t>-1607953106</t>
  </si>
  <si>
    <t>Přerušení průtoku plynu balony vloženými ručně v ocelovém potrubí DN do 125 mm</t>
  </si>
  <si>
    <t>https://podminky.urs.cz/item/CS_URS_2025_01/230200211</t>
  </si>
  <si>
    <t>r-12</t>
  </si>
  <si>
    <t>Bal. hrdlo FHS vč. zátky PN16</t>
  </si>
  <si>
    <t>ks</t>
  </si>
  <si>
    <t>256</t>
  </si>
  <si>
    <t>172</t>
  </si>
  <si>
    <t>230200413</t>
  </si>
  <si>
    <t>Vysazení odbočky na ocelovém plynovodním potrubí metodou navrtání přetlak do 1,6 MPa DN do 65 mm</t>
  </si>
  <si>
    <t>-1490683380</t>
  </si>
  <si>
    <t>Vysazení odbočky na ocelovém plynovodním potrubí metodou navrtání provozní přetlak do 1,6 MPa DN vysazené odbočky do 65 mm</t>
  </si>
  <si>
    <t>https://podminky.urs.cz/item/CS_URS_2025_01/230200413</t>
  </si>
  <si>
    <t>5102120063</t>
  </si>
  <si>
    <t>-899852351</t>
  </si>
  <si>
    <t>T-kus navrtávací FTX PE 63</t>
  </si>
  <si>
    <t>-858127646</t>
  </si>
  <si>
    <t>-588651354</t>
  </si>
  <si>
    <t>230202072</t>
  </si>
  <si>
    <t>Nasunutí potrubní sekce plastové průměru přes 63 do 110 mm do chráničky pro plynovody</t>
  </si>
  <si>
    <t>-1067567566</t>
  </si>
  <si>
    <t>Nasunutí potrubní sekce do chráničky pro plynovody nasouvané potrubí plastové dn přes 63 do 110 mm</t>
  </si>
  <si>
    <t>https://podminky.urs.cz/item/CS_URS_2025_01/230202072</t>
  </si>
  <si>
    <t>230202123</t>
  </si>
  <si>
    <t>Montáž kluzných objímek výšky 19 mm pro plynovodní potrubí vnějšího průměru přes 101 mm do 112 mm</t>
  </si>
  <si>
    <t>1975893423</t>
  </si>
  <si>
    <t>Montáž kluzných objímek pro zasunutí potrubí do chráničky pro plynovody výšky 19 mm vnějšího průměru potrubí přes 101 do 112 mm</t>
  </si>
  <si>
    <t>https://podminky.urs.cz/item/CS_URS_2025_01/230202123</t>
  </si>
  <si>
    <t>28655130</t>
  </si>
  <si>
    <t>objímka kluzná typ A segment v 19mm</t>
  </si>
  <si>
    <t>-1667370530</t>
  </si>
  <si>
    <t>20*3 'Přepočtené koeficientem množství</t>
  </si>
  <si>
    <t>230202225</t>
  </si>
  <si>
    <t>Montáž manžety na chráničku plynovodního potrubí plastového průměru přes 63 do 110 mm</t>
  </si>
  <si>
    <t>1791401250</t>
  </si>
  <si>
    <t>Montáž manžety na chráničku pro plynovody potrubí plastového dn přes 63 do 110 mm</t>
  </si>
  <si>
    <t>https://podminky.urs.cz/item/CS_URS_2025_01/230202225</t>
  </si>
  <si>
    <t>28655115</t>
  </si>
  <si>
    <t>manžeta chráničky vč. upínací pásky 110x160mm DN 100x150</t>
  </si>
  <si>
    <t>445958030</t>
  </si>
  <si>
    <t>230205042</t>
  </si>
  <si>
    <t>Montáž plynovodního potrubí plastového svařované na tupo nebo elektrospojkou dn 63 mm en 5,8 mm</t>
  </si>
  <si>
    <t>-407784784</t>
  </si>
  <si>
    <t>Montáž plynovodního potrubí PE průměru do 110 mm návin nebo tyč, svařované na tupo nebo elektrospojkou Ø 63, tl. stěny 5,8 mm</t>
  </si>
  <si>
    <t>https://podminky.urs.cz/item/CS_URS_2025_01/230205042</t>
  </si>
  <si>
    <t>28613924</t>
  </si>
  <si>
    <t>potrubí plynovodní z PE 100+ opláštěné vrstvou z pěnového PE, SDR 11, 63x5,8 mm</t>
  </si>
  <si>
    <t>27965051</t>
  </si>
  <si>
    <t>230205055</t>
  </si>
  <si>
    <t>Montáž plynovodního potrubí plastového svařované na tupo nebo elektrospojkou dn 110 mm en 6,3 mm</t>
  </si>
  <si>
    <t>Montáž plynovodního potrubí PE průměru do 110 mm návin nebo tyč, svařované na tupo nebo elektrospojkou Ø 110, tl. stěny 6,3 mm</t>
  </si>
  <si>
    <t>https://podminky.urs.cz/item/CS_URS_2025_01/230205055</t>
  </si>
  <si>
    <t>28613486</t>
  </si>
  <si>
    <t>potrubí plynovodní PE100 SDR 11 návin se signalizační vrstvou 110x10,0mm</t>
  </si>
  <si>
    <t>2088587170</t>
  </si>
  <si>
    <t>88*1,015 'Přepočtené koeficientem množství</t>
  </si>
  <si>
    <t>230205242</t>
  </si>
  <si>
    <t>Montáž plynovodního trubního dílu PE elektrotvarovky nebo svařovaného na tupo dn 63 mm en 5,7 mm</t>
  </si>
  <si>
    <t>776287935</t>
  </si>
  <si>
    <t>Montáž plynovodních trubních dílů PE průměru do 110 mm elektrotvarovky nebo svařované na tupo Ø 63, tl. stěny 5,8 mm</t>
  </si>
  <si>
    <t>https://podminky.urs.cz/item/CS_URS_2025_01/230205242</t>
  </si>
  <si>
    <t>6"by-pass</t>
  </si>
  <si>
    <t>296819147</t>
  </si>
  <si>
    <t>286616179</t>
  </si>
  <si>
    <t>KH kulový kohout z PE-HD d 63</t>
  </si>
  <si>
    <t>-1495541552</t>
  </si>
  <si>
    <t>230205255</t>
  </si>
  <si>
    <t>Montáž plynovodního trubního dílu PE elektrotvarovky nebo svařovaného na tupo dn 110 mm en 6,2 mm</t>
  </si>
  <si>
    <t>150</t>
  </si>
  <si>
    <t>Montáž plynovodních trubních dílů PE průměru do 110 mm elektrotvarovky nebo svařované na tupo Ø 110, tl. stěny 6,3 mm</t>
  </si>
  <si>
    <t>https://podminky.urs.cz/item/CS_URS_2025_01/230205255</t>
  </si>
  <si>
    <t>28615975</t>
  </si>
  <si>
    <t>elektrospojka SDR11 PE 100 PN16 D 110mm</t>
  </si>
  <si>
    <t>1845054534</t>
  </si>
  <si>
    <t>28614937</t>
  </si>
  <si>
    <t>elektrokoleno 90° PE 100 PN16 D 110mm</t>
  </si>
  <si>
    <t>-1303302655</t>
  </si>
  <si>
    <t>r-07</t>
  </si>
  <si>
    <t>Přechodový kus PE HD/oc PE100 SDR11 D/DN 110/100 USTR</t>
  </si>
  <si>
    <t>156</t>
  </si>
  <si>
    <t>Mezisoučet - trasa</t>
  </si>
  <si>
    <t>1+1</t>
  </si>
  <si>
    <t>Mezisoučet - propoj č.1 a č.2</t>
  </si>
  <si>
    <t>28614588</t>
  </si>
  <si>
    <t>elektrozáslepka SDR11 PE 100 PN16 D 110mm KIT</t>
  </si>
  <si>
    <t>628524503</t>
  </si>
  <si>
    <t>230201311</t>
  </si>
  <si>
    <t>Montáž trubního dílu PE elektrotvarovky dn 160 mm en 9,1 mm</t>
  </si>
  <si>
    <t>Montáž elektrotvarovky PE průměru přes 110 mm Ø 160, tl. stěny 9,1 mm</t>
  </si>
  <si>
    <t>https://podminky.urs.cz/item/CS_URS_2025_01/230201311</t>
  </si>
  <si>
    <t>28614951</t>
  </si>
  <si>
    <t>elektrokoleno 45° PE 100 PN16 D 160mm</t>
  </si>
  <si>
    <t>-1433566165</t>
  </si>
  <si>
    <t>28614939</t>
  </si>
  <si>
    <t>elektrokoleno 90° PE 100 PN16 D 160mm</t>
  </si>
  <si>
    <t>1138377424</t>
  </si>
  <si>
    <t>230208513</t>
  </si>
  <si>
    <t>Odplynění a inertizace ocelového potrubí DN do 100 mm</t>
  </si>
  <si>
    <t>-317445100</t>
  </si>
  <si>
    <t>https://podminky.urs.cz/item/CS_URS_2025_01/230208513</t>
  </si>
  <si>
    <t>230210014</t>
  </si>
  <si>
    <t>Oprava opláštění ruční ovinem páskou za studena 4vrstvy</t>
  </si>
  <si>
    <t>-2051875000</t>
  </si>
  <si>
    <t>Montáž opláštění ruční ovinem páskou za studena 4 vrstvy</t>
  </si>
  <si>
    <t>https://podminky.urs.cz/item/CS_URS_2025_01/230210014</t>
  </si>
  <si>
    <t>2*3,14*0,11</t>
  </si>
  <si>
    <t>283553R6</t>
  </si>
  <si>
    <t xml:space="preserve">SERVIWRAP  páska izolační            R30 A  150mm/15m</t>
  </si>
  <si>
    <t>-721995397</t>
  </si>
  <si>
    <t>230230076</t>
  </si>
  <si>
    <t>Čištění potrubí PN 38 6416 DN 200</t>
  </si>
  <si>
    <t>1507180197</t>
  </si>
  <si>
    <t>Čištění potrubí DN 200</t>
  </si>
  <si>
    <t>https://podminky.urs.cz/item/CS_URS_2025_01/230230076</t>
  </si>
  <si>
    <t>230201118</t>
  </si>
  <si>
    <t>Montáž plynovodních trubních dílů přivařovacích D přes 89 do 114,3 mm tl stěny 4,5 mm</t>
  </si>
  <si>
    <t>174</t>
  </si>
  <si>
    <t>Montáž plynovodních trubních dílů ocelových přivařovacích Ø přes 89 do 114,3, tl. stěny 4,5 mm</t>
  </si>
  <si>
    <t>https://podminky.urs.cz/item/CS_URS_2025_01/230201118</t>
  </si>
  <si>
    <t>55283842</t>
  </si>
  <si>
    <t>dno klenuté S235JR PN16 108x4mm DN 100</t>
  </si>
  <si>
    <t>2118311967</t>
  </si>
  <si>
    <t>r-14</t>
  </si>
  <si>
    <t>Spojovací přesuvka SCHUCK typ SMU DN100 PN16</t>
  </si>
  <si>
    <t>178</t>
  </si>
  <si>
    <t>2+2</t>
  </si>
  <si>
    <t>230201137</t>
  </si>
  <si>
    <t>Montáž plynovodních trubních dílů přivařovacích D přes 219,3 do 273 mm tl stěny 7,0 mm</t>
  </si>
  <si>
    <t>180</t>
  </si>
  <si>
    <t>Montáž plynovodních trubních dílů ocelových přivařovacích Ø přes 219,3 do 273 tl. stěny 7 mm</t>
  </si>
  <si>
    <t>https://podminky.urs.cz/item/CS_URS_2025_01/230201137</t>
  </si>
  <si>
    <t>r-15</t>
  </si>
  <si>
    <t>Ocelový vrchlík nad chránící potrubí DN250</t>
  </si>
  <si>
    <t>182</t>
  </si>
  <si>
    <t>77</t>
  </si>
  <si>
    <t>230220031</t>
  </si>
  <si>
    <t>Montáž čichačky na chráničku PN 38 6724 pro plynovod</t>
  </si>
  <si>
    <t>186</t>
  </si>
  <si>
    <t>Montáž příslušenství plynovodů čichačky na chráničku plynovodu</t>
  </si>
  <si>
    <t>https://podminky.urs.cz/item/CS_URS_2025_01/230220031</t>
  </si>
  <si>
    <t>r-16</t>
  </si>
  <si>
    <t>Čichačka podzemní na chráničku PE dn160 s ukončením do poklopu</t>
  </si>
  <si>
    <t>188</t>
  </si>
  <si>
    <t>79</t>
  </si>
  <si>
    <t>230230018</t>
  </si>
  <si>
    <t>Hlavní tlaková zkouška vzduchem 0,6 MPa DN 100</t>
  </si>
  <si>
    <t>200</t>
  </si>
  <si>
    <t>Tlakové zkoušky hlavní vzduchem 0,6 MPa DN 100</t>
  </si>
  <si>
    <t>https://podminky.urs.cz/item/CS_URS_2025_01/230230018</t>
  </si>
  <si>
    <t>46-M</t>
  </si>
  <si>
    <t>Zemní práce při extr.mont.pracích</t>
  </si>
  <si>
    <t>460671114</t>
  </si>
  <si>
    <t>Výstražná fólie pro krytí kabelů šířky přes 35 do 40 cm</t>
  </si>
  <si>
    <t>933987995</t>
  </si>
  <si>
    <t>Výstražné prvky pro krytí kabelů včetně vyrovnání povrchu rýhy, rozvinutí a uložení fólie, šířky přes 35 do 40 cm</t>
  </si>
  <si>
    <t>https://podminky.urs.cz/item/CS_URS_2025_01/460671114</t>
  </si>
  <si>
    <t>81</t>
  </si>
  <si>
    <t>460751111</t>
  </si>
  <si>
    <t>Osazení kabelových kanálů do rýhy z prefabrikovaných betonových žlabů vnější šířky do 20 cm</t>
  </si>
  <si>
    <t>320793662</t>
  </si>
  <si>
    <t>Osazení kabelových kanálů včetně utěsnění, vyspárování a zakrytí víkem z prefabrikovaných betonových žlabů do rýhy, bez výkopových prací vnější šířky do 20 cm</t>
  </si>
  <si>
    <t>https://podminky.urs.cz/item/CS_URS_2025_01/460751111</t>
  </si>
  <si>
    <t>59213009</t>
  </si>
  <si>
    <t>žlab kabelový betonový k ochraně zemního drátovodného vedení 100x17x14cm</t>
  </si>
  <si>
    <t>212</t>
  </si>
  <si>
    <t>HZS</t>
  </si>
  <si>
    <t>Hodinové zúčtovací sazby</t>
  </si>
  <si>
    <t>83</t>
  </si>
  <si>
    <t>HZS3112</t>
  </si>
  <si>
    <t>Hodinová zúčtovací sazba montér potrubí odborný</t>
  </si>
  <si>
    <t>512</t>
  </si>
  <si>
    <t>1303332137</t>
  </si>
  <si>
    <t>Hodinové zúčtovací sazby montáží technologických zařízení při externích montážích montér potrubí odborný</t>
  </si>
  <si>
    <t>https://podminky.urs.cz/item/CS_URS_2025_01/HZS3112</t>
  </si>
  <si>
    <t>"požární dozor propoj-odpoj"8</t>
  </si>
  <si>
    <t>"demontáž by-passu"4</t>
  </si>
  <si>
    <t>84</t>
  </si>
  <si>
    <t>HZS4212</t>
  </si>
  <si>
    <t>Hodinová zúčtovací sazba revizní technik specialista</t>
  </si>
  <si>
    <t>-1677572075</t>
  </si>
  <si>
    <t>Hodinové zúčtovací sazby ostatních profesí revizní a kontrolní činnost revizní technik specialista</t>
  </si>
  <si>
    <t>https://podminky.urs.cz/item/CS_URS_2025_01/HZS4212</t>
  </si>
  <si>
    <t>85</t>
  </si>
  <si>
    <t>HZS4232</t>
  </si>
  <si>
    <t>Hodinová zúčtovací sazba technik odborný</t>
  </si>
  <si>
    <t>-1979774647</t>
  </si>
  <si>
    <t>Hodinové zúčtovací sazby ostatních profesí revizní a kontrolní činnost technik odborný</t>
  </si>
  <si>
    <t>https://podminky.urs.cz/item/CS_URS_2025_01/HZS4232</t>
  </si>
  <si>
    <t>"technologický postup propoj-odpoj"24</t>
  </si>
  <si>
    <t>"technický dozorp propoj-odpoj"8</t>
  </si>
  <si>
    <t>"kopletační a koordinační činnost"16</t>
  </si>
  <si>
    <t>Průzkumné, geodetické a projektové práce</t>
  </si>
  <si>
    <t>010001000</t>
  </si>
  <si>
    <t>224</t>
  </si>
  <si>
    <t>VRN3</t>
  </si>
  <si>
    <t>Zařízení staveniště</t>
  </si>
  <si>
    <t>87</t>
  </si>
  <si>
    <t>030001000</t>
  </si>
  <si>
    <t>226</t>
  </si>
  <si>
    <t>VRN9</t>
  </si>
  <si>
    <t>Ostatní náklady</t>
  </si>
  <si>
    <t>094002000</t>
  </si>
  <si>
    <t>Ostatní náklady související s výstavbou - statické zajištění sloupů VO</t>
  </si>
  <si>
    <t>-2015746985</t>
  </si>
  <si>
    <t>https://podminky.urs.cz/item/CS_URS_2025_01/094002000</t>
  </si>
  <si>
    <t>SO 04.6 - Přeložka silového kabelu NN</t>
  </si>
  <si>
    <t>N00 - Nepojmenované práce</t>
  </si>
  <si>
    <t xml:space="preserve">    N01 - Nepojmenovaný díl</t>
  </si>
  <si>
    <t>N00</t>
  </si>
  <si>
    <t>Nepojmenované práce</t>
  </si>
  <si>
    <t>N01</t>
  </si>
  <si>
    <t>Nepojmenovaný díl</t>
  </si>
  <si>
    <t>R_SO05</t>
  </si>
  <si>
    <t>soubor</t>
  </si>
  <si>
    <t>1179432365</t>
  </si>
  <si>
    <t>Přeložka NN délky 88 m</t>
  </si>
  <si>
    <t>Poznámka k položce:_x000d_
veškeré přípravné, administrativní a realizační práce zajišťuje ČEZ</t>
  </si>
  <si>
    <t>SO 05 - Kácení</t>
  </si>
  <si>
    <t>112151357</t>
  </si>
  <si>
    <t>Kácení stromu s postupným spouštěním koruny a kmene D přes 0,7 do 0,8 m</t>
  </si>
  <si>
    <t>-1544128684</t>
  </si>
  <si>
    <t>Pokácení stromu postupné se spouštěním částí kmene a koruny o průměru na řezné ploše pařezu přes 700 do 800 mm</t>
  </si>
  <si>
    <t>https://podminky.urs.cz/item/CS_URS_2025_01/112151357</t>
  </si>
  <si>
    <t>112151358</t>
  </si>
  <si>
    <t>Kácení stromu s postupným spouštěním koruny a kmene D přes 0,8 do 0,9 m</t>
  </si>
  <si>
    <t>1598588645</t>
  </si>
  <si>
    <t>Pokácení stromu postupné se spouštěním částí kmene a koruny o průměru na řezné ploše pařezu přes 800 do 900 mm</t>
  </si>
  <si>
    <t>https://podminky.urs.cz/item/CS_URS_2025_01/112151358</t>
  </si>
  <si>
    <t>112151359</t>
  </si>
  <si>
    <t>Kácení stromu s postupným spouštěním koruny a kmene D přes 0,9 do 1,0 m</t>
  </si>
  <si>
    <t>812140121</t>
  </si>
  <si>
    <t>Pokácení stromu postupné se spouštěním částí kmene a koruny o průměru na řezné ploše pařezu přes 900 do 1000 mm</t>
  </si>
  <si>
    <t>https://podminky.urs.cz/item/CS_URS_2025_01/112151359</t>
  </si>
  <si>
    <t>112251105</t>
  </si>
  <si>
    <t>Odstranění pařezů průměru přes 900 do 1100 mm</t>
  </si>
  <si>
    <t>2039101477</t>
  </si>
  <si>
    <t>Odstranění pařezů strojně s jejich vykopáním nebo vytrháním průměru přes 900 do 1100 mm</t>
  </si>
  <si>
    <t>https://podminky.urs.cz/item/CS_URS_2025_01/112251105</t>
  </si>
  <si>
    <t>5 "všechny pařezy"</t>
  </si>
  <si>
    <t>162201404</t>
  </si>
  <si>
    <t>Vodorovné přemístění větví stromů listnatých do 1 km D kmene přes 700 do 900 mm</t>
  </si>
  <si>
    <t>1661655484</t>
  </si>
  <si>
    <t>Vodorovné přemístění větví, kmenů nebo pařezů s naložením, složením a dopravou do 1000 m větví stromů listnatých, průměru kmene přes 700 do 900 mm</t>
  </si>
  <si>
    <t>https://podminky.urs.cz/item/CS_URS_2025_01/162201404</t>
  </si>
  <si>
    <t>162201500</t>
  </si>
  <si>
    <t>Vodorovné přemístění větví stromů listnatých do 1 km D kmene přes 900 do 1100 mm</t>
  </si>
  <si>
    <t>522000062</t>
  </si>
  <si>
    <t>Vodorovné přemístění větví, kmenů nebo pařezů s naložením, složením a dopravou do 1000 m větví stromů listnatých, průměru kmene přes 900 do 1100 mm</t>
  </si>
  <si>
    <t>https://podminky.urs.cz/item/CS_URS_2025_01/162201500</t>
  </si>
  <si>
    <t>162201510</t>
  </si>
  <si>
    <t>Vodorovné přemístění kmenů stromů listnatých do 1 km D kmene přes 900 do 1100 mm</t>
  </si>
  <si>
    <t>-1806715002</t>
  </si>
  <si>
    <t>Vodorovné přemístění větví, kmenů nebo pařezů s naložením, složením a dopravou do 1000 m kmenů stromů listnatých, průměru přes 900 do 1100 mm</t>
  </si>
  <si>
    <t>https://podminky.urs.cz/item/CS_URS_2025_01/162201510</t>
  </si>
  <si>
    <t>162201520</t>
  </si>
  <si>
    <t>Vodorovné přemístění pařezů do 1 km D přes 900 do 1100 mm</t>
  </si>
  <si>
    <t>-1045027731</t>
  </si>
  <si>
    <t>Vodorovné přemístění větví, kmenů nebo pařezů s naložením, složením a dopravou do 1000 m pařezů kmenů, průměru přes 900 do 1100 mm</t>
  </si>
  <si>
    <t>https://podminky.urs.cz/item/CS_URS_2025_01/162201520</t>
  </si>
  <si>
    <t>SO 06 - Komunikace</t>
  </si>
  <si>
    <t>k.ú. Kutná Hora</t>
  </si>
  <si>
    <t>48592722</t>
  </si>
  <si>
    <t>DIPRO, spol. s r.o.</t>
  </si>
  <si>
    <t>13891871</t>
  </si>
  <si>
    <t>Jitka Heřmanová</t>
  </si>
  <si>
    <t xml:space="preserve">    VRN4 - Inženýrská činnost</t>
  </si>
  <si>
    <t xml:space="preserve">    VRN6 - Územní vlivy</t>
  </si>
  <si>
    <t xml:space="preserve">    VRN7 - Provozní vlivy</t>
  </si>
  <si>
    <t>113106187</t>
  </si>
  <si>
    <t>Rozebrání dlažeb vozovek ze zámkové dlažby s ložem z kameniva strojně pl do 50 m2</t>
  </si>
  <si>
    <t>771049977</t>
  </si>
  <si>
    <t>Rozebrání dlažeb vozovek a ploch s přemístěním hmot na skládku na vzdálenost do 3 m nebo s naložením na dopravní prostředek, s jakoukoliv výplní spár strojně plochy jednotlivě do 50 m2 ze zámkové dlažby s ložem z kameniva</t>
  </si>
  <si>
    <t>https://podminky.urs.cz/item/CS_URS_2025_01/113106187</t>
  </si>
  <si>
    <t>11+2</t>
  </si>
  <si>
    <t>113107223</t>
  </si>
  <si>
    <t>Odstranění podkladu z kameniva drceného tl přes 200 do 300 mm strojně pl přes 200 m2</t>
  </si>
  <si>
    <t>844661317</t>
  </si>
  <si>
    <t>Odstranění podkladů nebo krytů strojně plochy jednotlivě přes 200 m2 s přemístěním hmot na skládku na vzdálenost do 20 m nebo s naložením na dopravní prostředek z kameniva hrubého drceného, o tl. vrstvy přes 200 do 300 mm</t>
  </si>
  <si>
    <t>https://podminky.urs.cz/item/CS_URS_2025_01/113107223</t>
  </si>
  <si>
    <t>113107231</t>
  </si>
  <si>
    <t>Odstranění podkladu z betonu prostého tl přes 100 do 150 mm strojně pl přes 200 m2</t>
  </si>
  <si>
    <t>-1236053306</t>
  </si>
  <si>
    <t>Odstranění podkladů nebo krytů strojně plochy jednotlivě přes 200 m2 s přemístěním hmot na skládku na vzdálenost do 20 m nebo s naložením na dopravní prostředek z betonu prostého, o tl. vrstvy přes 100 do 150 mm</t>
  </si>
  <si>
    <t>https://podminky.urs.cz/item/CS_URS_2025_01/113107231</t>
  </si>
  <si>
    <t>1013+33+125</t>
  </si>
  <si>
    <t>113107234</t>
  </si>
  <si>
    <t>Odstranění podkladu z betonu prostého tl přes 400 do 500 mm strojně pl přes 200 m2</t>
  </si>
  <si>
    <t>-1038596818</t>
  </si>
  <si>
    <t>Odstranění podkladů nebo krytů strojně plochy jednotlivě přes 200 m2 s přemístěním hmot na skládku na vzdálenost do 20 m nebo s naložením na dopravní prostředek z betonu prostého, o tl. vrstvy přes 400 do 500 mm</t>
  </si>
  <si>
    <t>https://podminky.urs.cz/item/CS_URS_2025_01/113107234</t>
  </si>
  <si>
    <t>113107321</t>
  </si>
  <si>
    <t>Odstranění podkladu z kameniva drceného tl do 100 mm strojně pl do 50 m2</t>
  </si>
  <si>
    <t>-380078676</t>
  </si>
  <si>
    <t>Odstranění podkladů nebo krytů strojně plochy jednotlivě do 50 m2 s přemístěním hmot na skládku na vzdálenost do 3 m nebo s naložením na dopravní prostředek z kameniva hrubého drceného, o tl. vrstvy do 100 mm</t>
  </si>
  <si>
    <t>https://podminky.urs.cz/item/CS_URS_2025_01/113107321</t>
  </si>
  <si>
    <t>113107322</t>
  </si>
  <si>
    <t>Odstranění podkladu z kameniva drceného tl přes 100 do 200 mm strojně pl do 50 m2</t>
  </si>
  <si>
    <t>1891261956</t>
  </si>
  <si>
    <t>Odstranění podkladů nebo krytů strojně plochy jednotlivě do 50 m2 s přemístěním hmot na skládku na vzdálenost do 3 m nebo s naložením na dopravní prostředek z kameniva hrubého drceného, o tl. vrstvy přes 100 do 200 mm</t>
  </si>
  <si>
    <t>https://podminky.urs.cz/item/CS_URS_2025_01/113107322</t>
  </si>
  <si>
    <t>33+10</t>
  </si>
  <si>
    <t>113107324</t>
  </si>
  <si>
    <t>Odstranění podkladu z kameniva drceného tl přes 300 do 400 mm strojně pl do 50 m2</t>
  </si>
  <si>
    <t>-1407198330</t>
  </si>
  <si>
    <t>Odstranění podkladů nebo krytů strojně plochy jednotlivě do 50 m2 s přemístěním hmot na skládku na vzdálenost do 3 m nebo s naložením na dopravní prostředek z kameniva hrubého drceného, o tl. vrstvy přes 300 do 400 mm</t>
  </si>
  <si>
    <t>https://podminky.urs.cz/item/CS_URS_2025_01/113107324</t>
  </si>
  <si>
    <t>11+6</t>
  </si>
  <si>
    <t>113154544</t>
  </si>
  <si>
    <t>Frézování živičného krytu tl 60 mm pruh š přes 1 m pl přes 500 do 2000 m2</t>
  </si>
  <si>
    <t>-2078454218</t>
  </si>
  <si>
    <t>Frézování živičného podkladu nebo krytu s naložením hmot na dopravní prostředek plochy přes 500 do 2 000 m2 pruhu šířky přes 1 m, tloušťky vrstvy 60 mm</t>
  </si>
  <si>
    <t>https://podminky.urs.cz/item/CS_URS_2025_01/113154544</t>
  </si>
  <si>
    <t>"stáv. asfaltových vrstev tl. 120mm" (1013+33+11+125)*2</t>
  </si>
  <si>
    <t>113201111</t>
  </si>
  <si>
    <t>Vytrhání obrub chodníkových ležatých</t>
  </si>
  <si>
    <t>-1374422211</t>
  </si>
  <si>
    <t>Vytrhání obrub s vybouráním lože, s přemístěním hmot na skládku na vzdálenost do 3 m nebo s naložením na dopravní prostředek chodníkových ležatých</t>
  </si>
  <si>
    <t>https://podminky.urs.cz/item/CS_URS_2025_01/113201111</t>
  </si>
  <si>
    <t>122211101</t>
  </si>
  <si>
    <t>Odkopávky a prokopávky v hornině třídy těžitelnosti I, skupiny 3 ručně</t>
  </si>
  <si>
    <t>1280453628</t>
  </si>
  <si>
    <t>Odkopávky a prokopávky ručně zapažené i nezapažené v hornině třídy těžitelnosti I skupiny 3</t>
  </si>
  <si>
    <t>https://podminky.urs.cz/item/CS_URS_2025_01/122211101</t>
  </si>
  <si>
    <t>"20%"</t>
  </si>
  <si>
    <t>7*0,55*0,2</t>
  </si>
  <si>
    <t>6*0,44*0,2</t>
  </si>
  <si>
    <t>11*0,12*0,2</t>
  </si>
  <si>
    <t>125*0,15*0,2</t>
  </si>
  <si>
    <t>122251501</t>
  </si>
  <si>
    <t>Odkopávky a prokopávky zapažené v hornině třídy těžitelnosti I skupiny 3 objem do 20 m3 strojně</t>
  </si>
  <si>
    <t>105644616</t>
  </si>
  <si>
    <t>Odkopávky a prokopávky zapažené strojně v hornině třídy těžitelnosti I skupiny 3 do 20 m3</t>
  </si>
  <si>
    <t>https://podminky.urs.cz/item/CS_URS_2025_01/122251501</t>
  </si>
  <si>
    <t>"80%"</t>
  </si>
  <si>
    <t>7*0,55*0,8</t>
  </si>
  <si>
    <t>6*0,44*0,8</t>
  </si>
  <si>
    <t>11*0,12*0,8</t>
  </si>
  <si>
    <t>125*0,15*0,8</t>
  </si>
  <si>
    <t>122252204</t>
  </si>
  <si>
    <t>Odkopávky a prokopávky nezapažené pro silnice a dálnice v hornině třídy těžitelnosti I objem do 500 m3 strojně</t>
  </si>
  <si>
    <t>899066763</t>
  </si>
  <si>
    <t>Odkopávky a prokopávky nezapažené pro silnice a dálnice strojně v hornině třídy těžitelnosti I přes 100 do 500 m3</t>
  </si>
  <si>
    <t>https://podminky.urs.cz/item/CS_URS_2025_01/122252204</t>
  </si>
  <si>
    <t>"stáv. aktivní zóny - zemina, odvoz na skládku"1020*0,3</t>
  </si>
  <si>
    <t>162651112</t>
  </si>
  <si>
    <t>Vodorovné přemístění přes 4 000 do 5000 m výkopku/sypaniny z horniny třídy těžitelnosti I skupiny 1 až 3</t>
  </si>
  <si>
    <t>1242426770</t>
  </si>
  <si>
    <t>Vodorovné přemístění výkopku nebo sypaniny po suchu na obvyklém dopravním prostředku, bez naložení výkopku, avšak se složením bez rozhrnutí z horniny třídy těžitelnosti I skupiny 1 až 3 na vzdálenost přes 4 000 do 5 000 m</t>
  </si>
  <si>
    <t>https://podminky.urs.cz/item/CS_URS_2025_01/162651112</t>
  </si>
  <si>
    <t>7*0,55</t>
  </si>
  <si>
    <t>6*0,44</t>
  </si>
  <si>
    <t>11*0,12</t>
  </si>
  <si>
    <t>125*0,15</t>
  </si>
  <si>
    <t>171151103</t>
  </si>
  <si>
    <t>Uložení sypaniny z hornin soudržných do násypů zhutněných strojně</t>
  </si>
  <si>
    <t>972246013</t>
  </si>
  <si>
    <t>Uložení sypanin do násypů strojně s rozprostřením sypaniny ve vrstvách a s hrubým urovnáním zhutněných z hornin soudržných jakékoliv třídy těžitelnosti</t>
  </si>
  <si>
    <t>https://podminky.urs.cz/item/CS_URS_2025_01/171151103</t>
  </si>
  <si>
    <t>"Dosypávka zeminou vhodnou do nasypů dle ČSN 73 61 33"20</t>
  </si>
  <si>
    <t>10364100</t>
  </si>
  <si>
    <t>zemina pro terénní úpravy - tříděná</t>
  </si>
  <si>
    <t>410353905</t>
  </si>
  <si>
    <t>20*1,8 'Přepočtené koeficientem množství</t>
  </si>
  <si>
    <t>-2089932358</t>
  </si>
  <si>
    <t>332,56*1,8 'Přepočtené koeficientem množství</t>
  </si>
  <si>
    <t>181152302</t>
  </si>
  <si>
    <t>Úprava pláně pro silnice a dálnice v zářezech se zhutněním</t>
  </si>
  <si>
    <t>2050087549</t>
  </si>
  <si>
    <t>Úprava pláně na stavbách silnic a dálnic strojně v zářezech mimo skalních se zhutněním</t>
  </si>
  <si>
    <t>https://podminky.urs.cz/item/CS_URS_2025_01/181152302</t>
  </si>
  <si>
    <t>"Konstrukce vozovky z kamenné dlažby - kamenná dvojkostka (200x100)"1020</t>
  </si>
  <si>
    <t>"Konstrukce vjezdu z kamenné dlažby"50</t>
  </si>
  <si>
    <t>"R-mat fr. 0-22"22</t>
  </si>
  <si>
    <t>"Konstrukce vozovky z R - mat"6</t>
  </si>
  <si>
    <t>1006201082</t>
  </si>
  <si>
    <t>"Zemina - ornice tl. 150 mm"250</t>
  </si>
  <si>
    <t>"Zemina - ornice tl. 100 mm"125</t>
  </si>
  <si>
    <t>-210920893</t>
  </si>
  <si>
    <t>"Zemina - ornice tl. 150 mm"250*0,15</t>
  </si>
  <si>
    <t>"Zemina - ornice tl. 100 mm"125*0,1</t>
  </si>
  <si>
    <t>50*1,7 'Přepočtené koeficientem množství</t>
  </si>
  <si>
    <t>181411131</t>
  </si>
  <si>
    <t>Založení parkového trávníku výsevem pl do 1000 m2 v rovině a ve svahu do 1:5</t>
  </si>
  <si>
    <t>-465617143</t>
  </si>
  <si>
    <t>Založení trávníku na půdě předem připravené plochy do 1000 m2 výsevem včetně utažení parkového v rovině nebo na svahu do 1:5</t>
  </si>
  <si>
    <t>https://podminky.urs.cz/item/CS_URS_2025_01/181411131</t>
  </si>
  <si>
    <t>00572410</t>
  </si>
  <si>
    <t>osivo směs travní parková</t>
  </si>
  <si>
    <t>-432058470</t>
  </si>
  <si>
    <t>250*0,02 'Přepočtené koeficientem množství</t>
  </si>
  <si>
    <t>181951111</t>
  </si>
  <si>
    <t>Úprava pláně v hornině třídy těžitelnosti I skupiny 1 až 3 bez zhutnění strojně</t>
  </si>
  <si>
    <t>1246152226</t>
  </si>
  <si>
    <t>Úprava pláně vyrovnáním výškových rozdílů strojně v hornině třídy těžitelnosti I, skupiny 1 až 3 bez zhutnění</t>
  </si>
  <si>
    <t>https://podminky.urs.cz/item/CS_URS_2025_01/181951111</t>
  </si>
  <si>
    <t>-397524944</t>
  </si>
  <si>
    <t>185804312</t>
  </si>
  <si>
    <t>Zalití rostlin vodou plocha přes 20 m2</t>
  </si>
  <si>
    <t>-1672207745</t>
  </si>
  <si>
    <t>Zalití rostlin vodou plochy záhonů jednotlivě přes 20 m2</t>
  </si>
  <si>
    <t>https://podminky.urs.cz/item/CS_URS_2025_01/185804312</t>
  </si>
  <si>
    <t>250*0,01 'Přepočtené koeficientem množství</t>
  </si>
  <si>
    <t>211561111</t>
  </si>
  <si>
    <t>Výplň odvodňovacích žeber nebo trativodů kamenivem hrubým drceným frakce 4 až 16 mm</t>
  </si>
  <si>
    <t>-1025075206</t>
  </si>
  <si>
    <t>Výplň kamenivem do rýh odvodňovacích žeber nebo trativodů bez zhutnění, s úpravou povrchu výplně kamenivem hrubým drceným frakce 4 až 16 mm</t>
  </si>
  <si>
    <t>https://podminky.urs.cz/item/CS_URS_2025_01/211561111</t>
  </si>
  <si>
    <t>240*0,15</t>
  </si>
  <si>
    <t>211571111</t>
  </si>
  <si>
    <t>Výplň odvodňovacích žeber nebo trativodů štěrkopískem tříděným</t>
  </si>
  <si>
    <t>-532963887</t>
  </si>
  <si>
    <t>Výplň kamenivem do rýh odvodňovacích žeber nebo trativodů bez zhutnění, s úpravou povrchu výplně štěrkopískem tříděným</t>
  </si>
  <si>
    <t>https://podminky.urs.cz/item/CS_URS_2025_01/211571111</t>
  </si>
  <si>
    <t>240*0,02</t>
  </si>
  <si>
    <t>212752401</t>
  </si>
  <si>
    <t>Trativod z drenážních trubek korugovaných PE-HD SN 8 perforace 360° včetně lože otevřený výkop DN 100 pro liniové stavby</t>
  </si>
  <si>
    <t>1933228225</t>
  </si>
  <si>
    <t>Trativody z drenážních trubek pro liniové stavby a komunikace se zřízením štěrkového lože pod trubky a s jejich obsypem v otevřeném výkopu trubka korugovaná sendvičová PE-HD SN 8 celoperforovaná 360° DN 100</t>
  </si>
  <si>
    <t>https://podminky.urs.cz/item/CS_URS_2025_01/212752401</t>
  </si>
  <si>
    <t>213141111</t>
  </si>
  <si>
    <t>Zřízení vrstvy z geotextilie v rovině nebo ve sklonu do 1:5 š do 3 m</t>
  </si>
  <si>
    <t>726883963</t>
  </si>
  <si>
    <t>Zřízení vrstvy z geotextilie filtrační, separační, odvodňovací, ochranné, výztužné nebo protierozní v rovině nebo ve sklonu do 1:5, šířky do 3 m</t>
  </si>
  <si>
    <t>https://podminky.urs.cz/item/CS_URS_2025_01/213141111</t>
  </si>
  <si>
    <t>"Zakrytí UV ochrannou textílií po dobu stavby"1</t>
  </si>
  <si>
    <t>69311082</t>
  </si>
  <si>
    <t>geotextilie netkaná separační, ochranná, filtrační, drenážní PP 500g/m2</t>
  </si>
  <si>
    <t>-2130616715</t>
  </si>
  <si>
    <t>1*1,1845 'Přepočtené koeficientem množství</t>
  </si>
  <si>
    <t>213141131</t>
  </si>
  <si>
    <t>Zřízení vrstvy z geotextilie ve sklonu přes 1:2 do 1:1 š do 3 m</t>
  </si>
  <si>
    <t>-802913591</t>
  </si>
  <si>
    <t>Zřízení vrstvy z geotextilie filtrační, separační, odvodňovací, ochranné, výztužné nebo protierozní ve sklonu přes 1:2 do 1:1, šířky do 3 m</t>
  </si>
  <si>
    <t>https://podminky.urs.cz/item/CS_URS_2025_01/213141131</t>
  </si>
  <si>
    <t>240*1,7</t>
  </si>
  <si>
    <t>69311060</t>
  </si>
  <si>
    <t>geotextilie netkaná separační, ochranná, filtrační, drenážní PP 200g/m2</t>
  </si>
  <si>
    <t>-1565516003</t>
  </si>
  <si>
    <t>408*1,1845 'Přepočtené koeficientem množství</t>
  </si>
  <si>
    <t>348171111</t>
  </si>
  <si>
    <t>Osazení mostního ocelového zábradlí nesnímatelného do betonu říms přímo</t>
  </si>
  <si>
    <t>-2036450503</t>
  </si>
  <si>
    <t>Osazení mostního ocelového zábradlí přímo do betonu říms</t>
  </si>
  <si>
    <t>https://podminky.urs.cz/item/CS_URS_2025_01/348171111</t>
  </si>
  <si>
    <t>749106R1</t>
  </si>
  <si>
    <t>zábradlí městské mostní bezpečnostní galvanizovaný povrch 1000x1100mm</t>
  </si>
  <si>
    <t>-517228275</t>
  </si>
  <si>
    <t>Poznámka k položce:_x000d_
materiál S235JR včetně protikorozní úpravy dle TP PK</t>
  </si>
  <si>
    <t>348321118</t>
  </si>
  <si>
    <t>Zábradelní římsy a nosníky a svodidlové římsy ze ŽB C 30/37</t>
  </si>
  <si>
    <t>245651654</t>
  </si>
  <si>
    <t>Zábradelní římsy a nosníky, svodidlové římsy ze železobetonu C 30/37</t>
  </si>
  <si>
    <t>https://podminky.urs.cz/item/CS_URS_2025_01/348321118</t>
  </si>
  <si>
    <t>"úprava římsy"1,5</t>
  </si>
  <si>
    <t>348321191</t>
  </si>
  <si>
    <t>Příplatek k zábradelním římsám ze ŽB za betonáž malého rozsahu do 25 m3</t>
  </si>
  <si>
    <t>1642893132</t>
  </si>
  <si>
    <t>Zábradelní římsy a nosníky, svodidlové římsy ze železobetonu Příplatek k ceně za betonáž malého rozsahu do 25 m3</t>
  </si>
  <si>
    <t>https://podminky.urs.cz/item/CS_URS_2025_01/348321191</t>
  </si>
  <si>
    <t>348351111</t>
  </si>
  <si>
    <t>Bednění římsového zábradlí a svodidla - zřízení</t>
  </si>
  <si>
    <t>-1366417224</t>
  </si>
  <si>
    <t>Bednění zábradlí a svodidla, zábradelního nosníku zřízení římsového zábradlí a svodidla</t>
  </si>
  <si>
    <t>https://podminky.urs.cz/item/CS_URS_2025_01/348351111</t>
  </si>
  <si>
    <t>10*0,25*2</t>
  </si>
  <si>
    <t>348351311</t>
  </si>
  <si>
    <t>Bednění římsového zábradlí a svodidla - odstranění</t>
  </si>
  <si>
    <t>-1763464071</t>
  </si>
  <si>
    <t>Bednění zábradlí a svodidla, zábradelního nosníku odstranění římsového zábradlí a svodidla</t>
  </si>
  <si>
    <t>https://podminky.urs.cz/item/CS_URS_2025_01/348351311</t>
  </si>
  <si>
    <t>348361416</t>
  </si>
  <si>
    <t>Výztuž zábradlí římsového a svodidla římsy z betonářské oceli 10 505</t>
  </si>
  <si>
    <t>-1142987595</t>
  </si>
  <si>
    <t>Výztuž zábradlí římsového a svodidla římsy z betonářské oceli 10 505 (R) nebo BSt 500</t>
  </si>
  <si>
    <t>https://podminky.urs.cz/item/CS_URS_2025_01/348361416</t>
  </si>
  <si>
    <t>"úprava římsy"1,5*140*0,001</t>
  </si>
  <si>
    <t>452112112</t>
  </si>
  <si>
    <t>Osazení betonových prstenců nebo rámů v do 100 mm pod poklopy a mříže</t>
  </si>
  <si>
    <t>325380786</t>
  </si>
  <si>
    <t>Osazení betonových dílců prstenců nebo rámů pod poklopy a mříže, výšky do 100 mm</t>
  </si>
  <si>
    <t>https://podminky.urs.cz/item/CS_URS_2025_01/452112112</t>
  </si>
  <si>
    <t>59223864</t>
  </si>
  <si>
    <t>prstenec pro uliční vpusť vyrovnávací betonový 390x60x130mm</t>
  </si>
  <si>
    <t>942953949</t>
  </si>
  <si>
    <t>564851011</t>
  </si>
  <si>
    <t>Podklad ze štěrkodrtě ŠD plochy do 100 m2 tl 150 mm</t>
  </si>
  <si>
    <t>-1946150254</t>
  </si>
  <si>
    <t>Podklad ze štěrkodrti ŠD s rozprostřením a zhutněním plochy jednotlivě do 100 m2, po zhutnění tl. 150 mm</t>
  </si>
  <si>
    <t>https://podminky.urs.cz/item/CS_URS_2025_01/564851011</t>
  </si>
  <si>
    <t>"Konstrukce vjezdu z kamenné dlažby"50*2</t>
  </si>
  <si>
    <t>564861111</t>
  </si>
  <si>
    <t>Podklad ze štěrkodrtě ŠD plochy přes 100 m2 tl 200 mm</t>
  </si>
  <si>
    <t>2095353696</t>
  </si>
  <si>
    <t>Podklad ze štěrkodrti ŠD s rozprostřením a zhutněním plochy přes 100 m2, po zhutnění tl. 200 mm</t>
  </si>
  <si>
    <t>https://podminky.urs.cz/item/CS_URS_2025_01/564861111</t>
  </si>
  <si>
    <t>564861112</t>
  </si>
  <si>
    <t>Podklad ze štěrkodrtě ŠD plochy přes 100 m2 tl 210 mm</t>
  </si>
  <si>
    <t>1945673466</t>
  </si>
  <si>
    <t>Podklad ze štěrkodrti ŠD s rozprostřením a zhutněním plochy přes 100 m2, po zhutnění tl. 210 mm</t>
  </si>
  <si>
    <t>https://podminky.urs.cz/item/CS_URS_2025_01/564861112</t>
  </si>
  <si>
    <t>-933381312</t>
  </si>
  <si>
    <t>"aktivní zóna - ŠDa fr. 0-63mm"1020</t>
  </si>
  <si>
    <t>564950413</t>
  </si>
  <si>
    <t>Podklad z asfaltového recyklátu plochy do 100 m2 tl 150 mm</t>
  </si>
  <si>
    <t>-799650609</t>
  </si>
  <si>
    <t>Podklad nebo podsyp z asfaltového recyklátu s rozprostřením a zhutněním plochy jednotlivě do 100 m2, po zhutnění tl. 150 mm</t>
  </si>
  <si>
    <t>https://podminky.urs.cz/item/CS_URS_2025_01/564950413</t>
  </si>
  <si>
    <t>"Konstrukce vozovky z R - mat fr. 0-22"6</t>
  </si>
  <si>
    <t>569941132</t>
  </si>
  <si>
    <t>Zpevnění krajnic asfaltovým recyklátem tl 120 mm</t>
  </si>
  <si>
    <t>-2040601792</t>
  </si>
  <si>
    <t>Zpevnění krajnic nebo komunikací pro pěší s rozprostřením a zhutněním, po zhutnění asfaltovým recyklátem tl. 120 mm</t>
  </si>
  <si>
    <t>https://podminky.urs.cz/item/CS_URS_2025_01/569941132</t>
  </si>
  <si>
    <t>581141114</t>
  </si>
  <si>
    <t>Kryt cementobetonový vozovek skupiny CB I tl 250 mm</t>
  </si>
  <si>
    <t>1898203091</t>
  </si>
  <si>
    <t>Kryt cementobetonový silničních komunikací skupiny CB I tl. 250 mm</t>
  </si>
  <si>
    <t>https://podminky.urs.cz/item/CS_URS_2025_01/581141114</t>
  </si>
  <si>
    <t>"Reprofilace betonových vrstev v komunikaci tl. 500 mm"10*2</t>
  </si>
  <si>
    <t>591111111</t>
  </si>
  <si>
    <t>Kladení dlažby z kostek velkých z kamene do lože z kameniva těženého tl 50 mm</t>
  </si>
  <si>
    <t>-2099631888</t>
  </si>
  <si>
    <t>Kladení dlažby z kostek s provedením lože do tl. 50 mm, s vyplněním spár, s dvojím beraněním a se smetením přebytečného materiálu na krajnici velkých z kamene, do lože z kameniva těženého</t>
  </si>
  <si>
    <t>https://podminky.urs.cz/item/CS_URS_2025_01/591111111</t>
  </si>
  <si>
    <t>583810R1</t>
  </si>
  <si>
    <t>kostka dvojitá štípaná dlažební žula 20x10x10cm</t>
  </si>
  <si>
    <t>-1956417800</t>
  </si>
  <si>
    <t>1020*1,02 'Přepočtené koeficientem množství</t>
  </si>
  <si>
    <t>591211111</t>
  </si>
  <si>
    <t>Kladení dlažby z kostek drobných z kamene do lože z kameniva těženého tl 50 mm</t>
  </si>
  <si>
    <t>596501304</t>
  </si>
  <si>
    <t>Kladení dlažby z kostek s provedením lože do tl. 50 mm, s vyplněním spár, s dvojím beraněním a se smetením přebytečného materiálu na krajnici drobných z kamene, do lože z kameniva těženého</t>
  </si>
  <si>
    <t>https://podminky.urs.cz/item/CS_URS_2025_01/591211111</t>
  </si>
  <si>
    <t>58381007</t>
  </si>
  <si>
    <t>kostka štípaná dlažební žula drobná 8/10</t>
  </si>
  <si>
    <t>-1425333889</t>
  </si>
  <si>
    <t>51*1,02 'Přepočtené koeficientem množství</t>
  </si>
  <si>
    <t>890411851</t>
  </si>
  <si>
    <t>Bourání šachet z prefabrikovaných skruží strojně obestavěného prostoru do 1,5 m3</t>
  </si>
  <si>
    <t>-2073630428</t>
  </si>
  <si>
    <t>Bourání šachet a jímek strojně velikosti obestavěného prostoru do 1,5 m3 z prefabrikovaných skruží</t>
  </si>
  <si>
    <t>https://podminky.urs.cz/item/CS_URS_2025_01/890411851</t>
  </si>
  <si>
    <t>"odstranění UV"0,275*0,275*3,14*1,1</t>
  </si>
  <si>
    <t>891312422</t>
  </si>
  <si>
    <t>Montáž koncových klapek PE-HD na protipřírubu DN 150</t>
  </si>
  <si>
    <t>-1923676090</t>
  </si>
  <si>
    <t>Montáž kanalizačních armatur na potrubí koncových klapek PE-HD na protipřírubu DN 150</t>
  </si>
  <si>
    <t>https://podminky.urs.cz/item/CS_URS_2025_01/891312422</t>
  </si>
  <si>
    <t>42283007</t>
  </si>
  <si>
    <t>klapka koncová PE-HD na přírubu se šikmým talířem DN 150</t>
  </si>
  <si>
    <t>1460855284</t>
  </si>
  <si>
    <t>895941301</t>
  </si>
  <si>
    <t>Osazení vpusti uliční DN 450 z betonových dílců dno s výtokem</t>
  </si>
  <si>
    <t>1191629468</t>
  </si>
  <si>
    <t>Osazení vpusti uliční z betonových dílců DN 450 dno s výtokem</t>
  </si>
  <si>
    <t>https://podminky.urs.cz/item/CS_URS_2025_01/895941301</t>
  </si>
  <si>
    <t>59224498</t>
  </si>
  <si>
    <t>vpusť uliční DN 450 kaliště s odtokem 200mm 450/250x50mm</t>
  </si>
  <si>
    <t>2078185714</t>
  </si>
  <si>
    <t>895941312</t>
  </si>
  <si>
    <t>Osazení vpusti uliční DN 450 z betonových dílců skruž horní 195 mm</t>
  </si>
  <si>
    <t>310177292</t>
  </si>
  <si>
    <t>Osazení vpusti uliční z betonových dílců DN 450 skruž horní 195 mm</t>
  </si>
  <si>
    <t>https://podminky.urs.cz/item/CS_URS_2025_01/895941312</t>
  </si>
  <si>
    <t>59223856</t>
  </si>
  <si>
    <t>skruž betonová horní pro uliční vpusť 450x195x50mm</t>
  </si>
  <si>
    <t>-102960564</t>
  </si>
  <si>
    <t>895941323</t>
  </si>
  <si>
    <t>Osazení vpusti uliční DN 450 z betonových dílců skruž středová 570 mm</t>
  </si>
  <si>
    <t>1034814819</t>
  </si>
  <si>
    <t>Osazení vpusti uliční z betonových dílců DN 450 skruž středová 570 mm</t>
  </si>
  <si>
    <t>https://podminky.urs.cz/item/CS_URS_2025_01/895941323</t>
  </si>
  <si>
    <t>59224488</t>
  </si>
  <si>
    <t>skruž betonová středová pro uliční vpusť 450x570x50mm</t>
  </si>
  <si>
    <t>-679672745</t>
  </si>
  <si>
    <t>899132212</t>
  </si>
  <si>
    <t>Výměna (výšková úprava) poklopu vodovodního samonivelačního nebo pevného šoupátkového</t>
  </si>
  <si>
    <t>-1827515099</t>
  </si>
  <si>
    <t>https://podminky.urs.cz/item/CS_URS_2025_01/899132212</t>
  </si>
  <si>
    <t>"vodovod"14</t>
  </si>
  <si>
    <t>"plynovod"1</t>
  </si>
  <si>
    <t>55241104</t>
  </si>
  <si>
    <t>poklop šoupátkový litinový bez ventilace tř D400 v samonivelačním rámu</t>
  </si>
  <si>
    <t>-1343563289</t>
  </si>
  <si>
    <t>899133211</t>
  </si>
  <si>
    <t>Výměna (výšková úprava) vtokové mříže uliční vpusti s použitím betonových vyrovnávacích prvků</t>
  </si>
  <si>
    <t>-2065758877</t>
  </si>
  <si>
    <t>Výměna (výšková úprava) vtokové mříže uliční vpusti na betonové skruži s použitím betonových vyrovnávacích prvků</t>
  </si>
  <si>
    <t>https://podminky.urs.cz/item/CS_URS_2025_01/899133211</t>
  </si>
  <si>
    <t>59224481</t>
  </si>
  <si>
    <t>mříž vtoková s rámem pro uliční vpusť 500x500, zatížení 40 tun</t>
  </si>
  <si>
    <t>-912829401</t>
  </si>
  <si>
    <t>59223871</t>
  </si>
  <si>
    <t>koš vysoký pro uliční vpusti žárově Pz plech pro rám 500/500mm</t>
  </si>
  <si>
    <t>-203569431</t>
  </si>
  <si>
    <t>899204112</t>
  </si>
  <si>
    <t>Osazení mříží litinových včetně rámů a košů na bahno pro třídu zatížení D400, E600</t>
  </si>
  <si>
    <t>1722295376</t>
  </si>
  <si>
    <t>https://podminky.urs.cz/item/CS_URS_2025_01/899204112</t>
  </si>
  <si>
    <t>1300718039</t>
  </si>
  <si>
    <t>-222286738</t>
  </si>
  <si>
    <t>712998005</t>
  </si>
  <si>
    <t>Montáž atikového chrliče z PVC DN 125</t>
  </si>
  <si>
    <t>-1613233983</t>
  </si>
  <si>
    <t>Provedení povlakové krytiny střech - ostatní práce montáž odvodňovacího prvku atikového chrliče z PVC na dešťovou vodu DN 125</t>
  </si>
  <si>
    <t>https://podminky.urs.cz/item/CS_URS_2025_01/712998005</t>
  </si>
  <si>
    <t>28342471</t>
  </si>
  <si>
    <t>chrlič atikový DN 125 s manžetou pro hydroizolaci z PVC-P</t>
  </si>
  <si>
    <t>1911600868</t>
  </si>
  <si>
    <t>712998106</t>
  </si>
  <si>
    <t>Montáž ochranného koše chrliče pro střechy s kačírkem nebo s jiným přitěžujícím souvrstvím</t>
  </si>
  <si>
    <t>-1130743858</t>
  </si>
  <si>
    <t>Provedení povlakové krytiny střech - ostatní práce montáž odvodňovacího prvku doplňků ochranného koše chrliče</t>
  </si>
  <si>
    <t>https://podminky.urs.cz/item/CS_URS_2025_01/712998106</t>
  </si>
  <si>
    <t>28349101</t>
  </si>
  <si>
    <t>koš perforovaný ochranný pro odvodnění ploché střechy s kačírkem 133mm</t>
  </si>
  <si>
    <t>1137369447</t>
  </si>
  <si>
    <t>914111111</t>
  </si>
  <si>
    <t>Montáž svislé dopravní značky do velikosti 1 m2 objímkami na sloupek nebo konzolu</t>
  </si>
  <si>
    <t>-245572077</t>
  </si>
  <si>
    <t>Montáž svislé dopravní značky základní velikosti do 1 m2 objímkami na sloupky nebo konzoly</t>
  </si>
  <si>
    <t>https://podminky.urs.cz/item/CS_URS_2025_01/914111111</t>
  </si>
  <si>
    <t>"Nové SDZ IP10a"1</t>
  </si>
  <si>
    <t>"Přesun SDZ - číslo mostu a upevnění na nové zábradlí "1</t>
  </si>
  <si>
    <t>40445621</t>
  </si>
  <si>
    <t>informativní značky provozní IP1-IP3, IP4b-IP7, IP10a, b 500x500mm</t>
  </si>
  <si>
    <t>1034176311</t>
  </si>
  <si>
    <t>914511113</t>
  </si>
  <si>
    <t>Montáž sloupku dopravních značek délky do 3,5 m s betonovým základem a patkou D 70 mm</t>
  </si>
  <si>
    <t>245287462</t>
  </si>
  <si>
    <t>Montáž sloupku dopravních značek délky do 3,5 m do hliníkové patky pro sloupek D 70 mm</t>
  </si>
  <si>
    <t>https://podminky.urs.cz/item/CS_URS_2025_01/914511113</t>
  </si>
  <si>
    <t>40445230</t>
  </si>
  <si>
    <t>sloupek pro dopravní značku Zn D 70mm v 3,5m</t>
  </si>
  <si>
    <t>1479285356</t>
  </si>
  <si>
    <t>916111122</t>
  </si>
  <si>
    <t>Osazení obruby z drobných kostek bez boční opěry do lože z betonu prostého</t>
  </si>
  <si>
    <t>1429729319</t>
  </si>
  <si>
    <t>Osazení silniční obruby z dlažebních kostek v jedné řadě s ložem tl. přes 50 do 100 mm, s vyplněním a zatřením spár cementovou maltou z drobných kostek bez boční opěry, do lože z betonu prostého</t>
  </si>
  <si>
    <t>https://podminky.urs.cz/item/CS_URS_2025_01/916111122</t>
  </si>
  <si>
    <t>916111123</t>
  </si>
  <si>
    <t>Osazení obruby z drobných kostek s boční opěrou do lože z betonu prostého</t>
  </si>
  <si>
    <t>1897131593</t>
  </si>
  <si>
    <t>Osazení silniční obruby z dlažebních kostek v jedné řadě s ložem tl. přes 50 do 100 mm, s vyplněním a zatřením spár cementovou maltou z drobných kostek s boční opěrou z betonu prostého, do lože z betonu prostého téže značky</t>
  </si>
  <si>
    <t>https://podminky.urs.cz/item/CS_URS_2025_01/916111123</t>
  </si>
  <si>
    <t>681364218</t>
  </si>
  <si>
    <t>12*0,2</t>
  </si>
  <si>
    <t>2,4*1,02 'Přepočtené koeficientem množství</t>
  </si>
  <si>
    <t>916241213</t>
  </si>
  <si>
    <t>Osazení obrubníku kamenného stojatého s boční opěrou do lože z betonu prostého</t>
  </si>
  <si>
    <t>-2089223027</t>
  </si>
  <si>
    <t>Osazení obrubníku kamenného se zřízením lože, s vyplněním a zatřením spár cementovou maltou stojatého s boční opěrou z betonu prostého, do lože z betonu prostého</t>
  </si>
  <si>
    <t>https://podminky.urs.cz/item/CS_URS_2025_01/916241213</t>
  </si>
  <si>
    <t>58380001</t>
  </si>
  <si>
    <t>krajník kamenný žulový silniční 130x200x300-800mm</t>
  </si>
  <si>
    <t>621379685</t>
  </si>
  <si>
    <t>"KS3 - přímá"302</t>
  </si>
  <si>
    <t>302*1,02 'Přepočtené koeficientem množství</t>
  </si>
  <si>
    <t>919732211</t>
  </si>
  <si>
    <t>Styčná spára napojení nového živičného povrchu na stávající za tepla š 15 mm hl 25 mm s prořezáním</t>
  </si>
  <si>
    <t>-1346554158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</si>
  <si>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</si>
  <si>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https://podminky.urs.cz/item/CS_URS_2025_01/919732211</t>
  </si>
  <si>
    <t>919735112</t>
  </si>
  <si>
    <t>Řezání stávajícího živičného krytu hl přes 50 do 100 mm</t>
  </si>
  <si>
    <t>1591105422</t>
  </si>
  <si>
    <t>Řezání stávajícího živičného krytu nebo podkladu hloubky přes 50 do 100 mm</t>
  </si>
  <si>
    <t>https://podminky.urs.cz/item/CS_URS_2025_01/919735112</t>
  </si>
  <si>
    <t>966006132</t>
  </si>
  <si>
    <t>Odstranění značek dopravních nebo orientačních se sloupky s betonovými patkami</t>
  </si>
  <si>
    <t>-1548997373</t>
  </si>
  <si>
    <t>Odstranění dopravních nebo orientačních značek se sloupkem s uložením hmot na vzdálenost do 20 m nebo s naložením na dopravní prostředek, se zásypem jam a jeho zhutněním s betonovou patkou</t>
  </si>
  <si>
    <t>https://podminky.urs.cz/item/CS_URS_2025_01/966006132</t>
  </si>
  <si>
    <t>966006211</t>
  </si>
  <si>
    <t>Odstranění svislých dopravních značek ze sloupů, sloupků nebo konzol</t>
  </si>
  <si>
    <t>-1524428318</t>
  </si>
  <si>
    <t>Odstranění (demontáž) svislých dopravních značek s odklizením materiálu na skládku na vzdálenost do 20 m nebo s naložením na dopravní prostředek ze sloupů, sloupků nebo konzol</t>
  </si>
  <si>
    <t>https://podminky.urs.cz/item/CS_URS_2025_01/966006211</t>
  </si>
  <si>
    <t>"Odstranění SDZ - odvoz do skladu investora"1</t>
  </si>
  <si>
    <t>997221551</t>
  </si>
  <si>
    <t>Vodorovná doprava suti ze sypkých materiálů do 1 km</t>
  </si>
  <si>
    <t>786693516</t>
  </si>
  <si>
    <t>Vodorovná doprava suti bez naložení, ale se složením a s hrubým urovnáním ze sypkých materiálů, na vzdálenost do 1 km</t>
  </si>
  <si>
    <t>https://podminky.urs.cz/item/CS_URS_2025_01/997221551</t>
  </si>
  <si>
    <t>997221559</t>
  </si>
  <si>
    <t>Příplatek ZKD 1 km u vodorovné dopravy suti ze sypkých materiálů</t>
  </si>
  <si>
    <t>-727867011</t>
  </si>
  <si>
    <t>Vodorovná doprava suti bez naložení, ale se složením a s hrubým urovnáním Příplatek k ceně za každý další započatý 1 km přes 1 km</t>
  </si>
  <si>
    <t>https://podminky.urs.cz/item/CS_URS_2025_01/997221559</t>
  </si>
  <si>
    <t>"20% s obsahem dehtu odvoz na skládku do 20km"</t>
  </si>
  <si>
    <t>2364*0,138*0,2*19</t>
  </si>
  <si>
    <t>"odvoz na recyklační skládku do 5km"</t>
  </si>
  <si>
    <t>406,815*4</t>
  </si>
  <si>
    <t>468,39*4</t>
  </si>
  <si>
    <t>260,986*4</t>
  </si>
  <si>
    <t>997221571</t>
  </si>
  <si>
    <t>Vodorovná doprava vybouraných hmot do 1 km</t>
  </si>
  <si>
    <t>1903472389</t>
  </si>
  <si>
    <t>Vodorovná doprava vybouraných hmot bez naložení, ale se složením a s hrubým urovnáním na vzdálenost do 1 km</t>
  </si>
  <si>
    <t>https://podminky.urs.cz/item/CS_URS_2025_01/997221571</t>
  </si>
  <si>
    <t>"Odstranění SDZ - odvoz do skladu investora"1*0,004</t>
  </si>
  <si>
    <t>89</t>
  </si>
  <si>
    <t>997221579</t>
  </si>
  <si>
    <t>Příplatek ZKD 1 km u vodorovné dopravy vybouraných hmot</t>
  </si>
  <si>
    <t>-1052511292</t>
  </si>
  <si>
    <t>Vodorovná doprava vybouraných hmot bez naložení, ale se složením a s hrubým urovnáním na vzdálenost Příplatek k ceně za každý další započatý 1 km přes 1 km</t>
  </si>
  <si>
    <t>https://podminky.urs.cz/item/CS_URS_2025_01/997221579</t>
  </si>
  <si>
    <t>0,004*9 'Přepočtené koeficientem množství</t>
  </si>
  <si>
    <t>997221611</t>
  </si>
  <si>
    <t>Nakládání suti na dopravní prostředky pro vodorovnou dopravu</t>
  </si>
  <si>
    <t>-496943512</t>
  </si>
  <si>
    <t>Nakládání na dopravní prostředky pro vodorovnou dopravu suti</t>
  </si>
  <si>
    <t>https://podminky.urs.cz/item/CS_URS_2025_01/997221611</t>
  </si>
  <si>
    <t>91</t>
  </si>
  <si>
    <t>997221665</t>
  </si>
  <si>
    <t>Poplatek za uložení na skládce (skládkovné) odpadu asfaltového s dehtem kód odpadu 17 03 01</t>
  </si>
  <si>
    <t>-8919126</t>
  </si>
  <si>
    <t>Poplatek za uložení stavebního odpadu na skládce (skládkovné) asfaltového s dehtem zatříděného do Katalogu odpadů pod kódem 17 03 01</t>
  </si>
  <si>
    <t>https://podminky.urs.cz/item/CS_URS_2025_01/997221665</t>
  </si>
  <si>
    <t>"20% s obsahem dehtu"</t>
  </si>
  <si>
    <t>2364*0,138*0,2</t>
  </si>
  <si>
    <t>92</t>
  </si>
  <si>
    <t>997221861</t>
  </si>
  <si>
    <t>Poplatek za uložení na recyklační skládce (skládkovné) stavebního odpadu z prostého betonu pod kódem 17 01 01</t>
  </si>
  <si>
    <t>673685858</t>
  </si>
  <si>
    <t>Poplatek za uložení stavebního odpadu na recyklační skládce (skládkovné) z prostého betonu zatříděného do Katalogu odpadů pod kódem 17 01 01</t>
  </si>
  <si>
    <t>https://podminky.urs.cz/item/CS_URS_2025_01/997221861</t>
  </si>
  <si>
    <t>(11+2)*0,295</t>
  </si>
  <si>
    <t>1171*0,325</t>
  </si>
  <si>
    <t>10*1,12</t>
  </si>
  <si>
    <t>38*0,23</t>
  </si>
  <si>
    <t>0,261*1,92</t>
  </si>
  <si>
    <t>2*0,082</t>
  </si>
  <si>
    <t>15*0,1</t>
  </si>
  <si>
    <t>1*0,3</t>
  </si>
  <si>
    <t>93</t>
  </si>
  <si>
    <t>997221873</t>
  </si>
  <si>
    <t>1338221658</t>
  </si>
  <si>
    <t>https://podminky.urs.cz/item/CS_URS_2025_01/997221873</t>
  </si>
  <si>
    <t>1013*0,44</t>
  </si>
  <si>
    <t>2*0,17</t>
  </si>
  <si>
    <t>43*0,29</t>
  </si>
  <si>
    <t>17*0,58</t>
  </si>
  <si>
    <t>997221875</t>
  </si>
  <si>
    <t>Poplatek za uložení na recyklační skládce (skládkovné) stavebního odpadu asfaltového bez obsahu dehtu zatříděného do Katalogu odpadů pod kódem 17 03 02</t>
  </si>
  <si>
    <t>1278898964</t>
  </si>
  <si>
    <t>Poplatek za uložení stavebního odpadu na recyklační skládce (skládkovné) asfaltového bez obsahu dehtu zatříděného do Katalogu odpadů pod kódem 17 03 02</t>
  </si>
  <si>
    <t>https://podminky.urs.cz/item/CS_URS_2025_01/997221875</t>
  </si>
  <si>
    <t>"80 bez obsahu dehtu"</t>
  </si>
  <si>
    <t>2364*0,138*0,8</t>
  </si>
  <si>
    <t>95</t>
  </si>
  <si>
    <t>998223011</t>
  </si>
  <si>
    <t>Přesun hmot pro pozemní komunikace s krytem dlážděným</t>
  </si>
  <si>
    <t>-1354322558</t>
  </si>
  <si>
    <t>Přesun hmot pro pozemní komunikace s krytem dlážděným dopravní vzdálenost do 200 m jakékoliv délky objektu</t>
  </si>
  <si>
    <t>https://podminky.urs.cz/item/CS_URS_2025_01/998223011</t>
  </si>
  <si>
    <t>460791214</t>
  </si>
  <si>
    <t>Montáž trubek ochranných plastových uložených volně do rýhy ohebných přes 90 do 110 mm</t>
  </si>
  <si>
    <t>-1957705877</t>
  </si>
  <si>
    <t>Montáž trubek ochranných uložených volně do rýhy plastových ohebných, vnitřního průměru přes 90 do 110 mm</t>
  </si>
  <si>
    <t>https://podminky.urs.cz/item/CS_URS_2025_01/460791214</t>
  </si>
  <si>
    <t>97</t>
  </si>
  <si>
    <t>34571098</t>
  </si>
  <si>
    <t>trubka elektroinstalační dělená (chránička) D 100/110mm, HDPE</t>
  </si>
  <si>
    <t>1040452619</t>
  </si>
  <si>
    <t>35*1,05 'Přepočtené koeficientem množství</t>
  </si>
  <si>
    <t>98</t>
  </si>
  <si>
    <t>011503000</t>
  </si>
  <si>
    <t>Kamerový průzkum kanalizace</t>
  </si>
  <si>
    <t>1460913166</t>
  </si>
  <si>
    <t>Stavební průzkum</t>
  </si>
  <si>
    <t>https://podminky.urs.cz/item/CS_URS_2025_01/011503000</t>
  </si>
  <si>
    <t>99</t>
  </si>
  <si>
    <t>012164000</t>
  </si>
  <si>
    <t>Vytyčení a zaměření inženýrských sítí</t>
  </si>
  <si>
    <t>686354558</t>
  </si>
  <si>
    <t>https://podminky.urs.cz/item/CS_URS_2025_01/012164000</t>
  </si>
  <si>
    <t>012344000</t>
  </si>
  <si>
    <t>Vytyčovací práce</t>
  </si>
  <si>
    <t>395315597</t>
  </si>
  <si>
    <t>https://podminky.urs.cz/item/CS_URS_2025_01/012344000</t>
  </si>
  <si>
    <t>101</t>
  </si>
  <si>
    <t>012444000</t>
  </si>
  <si>
    <t>Geodetické měření skutečného provedení stavby</t>
  </si>
  <si>
    <t>877965280</t>
  </si>
  <si>
    <t>https://podminky.urs.cz/item/CS_URS_2025_01/012444000</t>
  </si>
  <si>
    <t>102</t>
  </si>
  <si>
    <t>013244000</t>
  </si>
  <si>
    <t>Dokumentace pro provádění stavby (RDS)</t>
  </si>
  <si>
    <t>-1587107374</t>
  </si>
  <si>
    <t>https://podminky.urs.cz/item/CS_URS_2025_01/013244000</t>
  </si>
  <si>
    <t>103</t>
  </si>
  <si>
    <t>013254000</t>
  </si>
  <si>
    <t>Dokumentace skutečného provedení stavby (DSPS)</t>
  </si>
  <si>
    <t>-740035727</t>
  </si>
  <si>
    <t>https://podminky.urs.cz/item/CS_URS_2025_01/013254000</t>
  </si>
  <si>
    <t>-598378624</t>
  </si>
  <si>
    <t>Poznámka k položce:_x000d_
zástavba, oplocení</t>
  </si>
  <si>
    <t>105</t>
  </si>
  <si>
    <t>013284000</t>
  </si>
  <si>
    <t>Pasportizace objektu po provedení prací</t>
  </si>
  <si>
    <t>-228005845</t>
  </si>
  <si>
    <t>https://podminky.urs.cz/item/CS_URS_2025_01/013284000</t>
  </si>
  <si>
    <t>013294000</t>
  </si>
  <si>
    <t>Zajištění dokumentace DIR včetně projektu</t>
  </si>
  <si>
    <t>-802737456</t>
  </si>
  <si>
    <t>https://podminky.urs.cz/item/CS_URS_2025_01/013294000</t>
  </si>
  <si>
    <t>107</t>
  </si>
  <si>
    <t>013304000</t>
  </si>
  <si>
    <t>Dílenská dokumentace zábradlí</t>
  </si>
  <si>
    <t>1536622450</t>
  </si>
  <si>
    <t>108</t>
  </si>
  <si>
    <t>-468288711</t>
  </si>
  <si>
    <t>https://podminky.urs.cz/item/CS_URS_2025_01/030001000</t>
  </si>
  <si>
    <t>109</t>
  </si>
  <si>
    <t>034303000</t>
  </si>
  <si>
    <t>Dopravní značení na staveništi DIO - realizace včetně údržby po dobu realizace výstavby, demontáž</t>
  </si>
  <si>
    <t>2046327502</t>
  </si>
  <si>
    <t>https://podminky.urs.cz/item/CS_URS_2025_01/034303000</t>
  </si>
  <si>
    <t>VRN4</t>
  </si>
  <si>
    <t>Inženýrská činnost</t>
  </si>
  <si>
    <t>110</t>
  </si>
  <si>
    <t>043154000</t>
  </si>
  <si>
    <t>Zkoušky hutnicí</t>
  </si>
  <si>
    <t>1840178624</t>
  </si>
  <si>
    <t>https://podminky.urs.cz/item/CS_URS_2025_01/043154000</t>
  </si>
  <si>
    <t>111</t>
  </si>
  <si>
    <t>045203000</t>
  </si>
  <si>
    <t>Kompletační činnost</t>
  </si>
  <si>
    <t>121980524</t>
  </si>
  <si>
    <t>https://podminky.urs.cz/item/CS_URS_2025_01/045203000</t>
  </si>
  <si>
    <t>112</t>
  </si>
  <si>
    <t>045303000</t>
  </si>
  <si>
    <t>Koordinační činnost</t>
  </si>
  <si>
    <t>-2060576252</t>
  </si>
  <si>
    <t>https://podminky.urs.cz/item/CS_URS_2025_01/045303000</t>
  </si>
  <si>
    <t>VRN6</t>
  </si>
  <si>
    <t>Územní vlivy</t>
  </si>
  <si>
    <t>113</t>
  </si>
  <si>
    <t>060001000</t>
  </si>
  <si>
    <t>155854826</t>
  </si>
  <si>
    <t>https://podminky.urs.cz/item/CS_URS_2025_01/060001000</t>
  </si>
  <si>
    <t>VRN7</t>
  </si>
  <si>
    <t>Provozní vlivy</t>
  </si>
  <si>
    <t>070001000</t>
  </si>
  <si>
    <t>124416457</t>
  </si>
  <si>
    <t>https://podminky.urs.cz/item/CS_URS_2025_01/070001000</t>
  </si>
  <si>
    <t>VON - Vedlejší a ostatní náklady</t>
  </si>
  <si>
    <t xml:space="preserve">    0 -  Vedlejší rozpočtové náklady</t>
  </si>
  <si>
    <t>113311171</t>
  </si>
  <si>
    <t>Odstranění geotextilií ze základové spáry</t>
  </si>
  <si>
    <t>1857643823</t>
  </si>
  <si>
    <t>Odstranění geosyntetik s uložením na vzdálenost do 20 m nebo naložením na dopravní prostředek geotextilie</t>
  </si>
  <si>
    <t>https://podminky.urs.cz/item/CS_URS_2025_01/113311171</t>
  </si>
  <si>
    <t>"dočasný příjezd ke stavbě od Středových pekáren"1380</t>
  </si>
  <si>
    <t>"ostatní dočasné sjezdy" 250</t>
  </si>
  <si>
    <t>"dočasný přístup v rámci stavby poděél ul. Pobřežní" 1650</t>
  </si>
  <si>
    <t>-1701153866</t>
  </si>
  <si>
    <t>45 "dlažba pod mostem</t>
  </si>
  <si>
    <t>25 "dlažba pod lávkou u Nových Mlýnů</t>
  </si>
  <si>
    <t>213141112</t>
  </si>
  <si>
    <t>Zřízení vrstvy z geotextilie v rovině nebo ve sklonu do 1:5 š do 6 m</t>
  </si>
  <si>
    <t>CS ÚRS 2013 01</t>
  </si>
  <si>
    <t>744146005</t>
  </si>
  <si>
    <t>69311090</t>
  </si>
  <si>
    <t>geotextilie netkaná separační, ochranná, filtrační, drenážní PES 800g/m2</t>
  </si>
  <si>
    <t>-1434501684</t>
  </si>
  <si>
    <t>3280*1,1845 'Přepočtené koeficientem množství</t>
  </si>
  <si>
    <t>465513427</t>
  </si>
  <si>
    <t>Dlažba z lomového kamene na cementovou maltu s vyspárováním tl 400 mm pro hráze</t>
  </si>
  <si>
    <t>-23818009</t>
  </si>
  <si>
    <t>Dlažba z lomového kamene lomařsky upraveného na cementovou maltu, s vyspárováním cementovou maltou, tl. kamene 400 mm</t>
  </si>
  <si>
    <t>https://podminky.urs.cz/item/CS_URS_2025_01/465513427</t>
  </si>
  <si>
    <t>158_R</t>
  </si>
  <si>
    <t>soub</t>
  </si>
  <si>
    <t>-1996201285</t>
  </si>
  <si>
    <t>Zajištění nouzového vybavení pro hasiče (buňka či kontejner s hasičskou výstrojí a mašinou vč. nouzové zásoby hasební vody v objemu 50m3 umístěné na obecním pozemku 3768/1 dle specifikací hasičů)</t>
  </si>
  <si>
    <t>460650141R</t>
  </si>
  <si>
    <t>Zřízení a odstranění provizorní příjezdové komunikace ze silničních panelů se štěrkovým ložem</t>
  </si>
  <si>
    <t>958637266</t>
  </si>
  <si>
    <t>Vozovky a chodníky zřízení provizorní příjezdové komunikace včetně úpravy podkladní pláně se štěrkovým ložem a opatření v místech křížení se sítěmi. Odstranění a uvedení plochy do původ. stavu (ohumusování a osetí)</t>
  </si>
  <si>
    <t>Poznámka k položce:_x000d_
předpoklad silnišní panely, zhotovitel může zvolitz i jiné řešení - např. ocelové pláty._x000d_
Zahrnuje přesuny ksryté zeminy na mezideponii a zpět</t>
  </si>
  <si>
    <t>59381006</t>
  </si>
  <si>
    <t>panel silniční 3,00x1,00x0,215m</t>
  </si>
  <si>
    <t>-1625202944</t>
  </si>
  <si>
    <t>002_P01</t>
  </si>
  <si>
    <t>Dočasný billboard po dobu stavby</t>
  </si>
  <si>
    <t>1013235247</t>
  </si>
  <si>
    <t>Dočasný billboard po dobu stavby
viz pravidla publicity OPŽP
http://www.opzp.cz/obecne-pokyny/pravidla-publicity</t>
  </si>
  <si>
    <t>Poznámka k položce:_x000d_
Velikost billboardu5 100 x 2 400 mm. Billboard je celobarevný. Volba materiálu a výsledného provedení záleží na možnostech uchycení dočasného billboardu v místě realizace (lze uplatnit např. kovovou konstrukci s polepem, plachtu na lešení apod.)</t>
  </si>
  <si>
    <t>002P01</t>
  </si>
  <si>
    <t>Stálá pamětní deska</t>
  </si>
  <si>
    <t>1110440582</t>
  </si>
  <si>
    <t xml:space="preserve">Stálá pamětní deska
viz pravidla publicity OPŽP
http://www.opzp.cz/obecne-pokyny/pravidla-publicity
</t>
  </si>
  <si>
    <t>Poznámka k položce:_x000d_
Stálá pamětní deska má rozměry 300 x 400 mm. Deska může být celobarevná nebo jednobarevná. Doporučený materiál pro výrobu jednobarevné desky: leštěný kámen, sklo, bronz. Doporučený materiál pro barevnou variantu: plast, samolepka pro venkovní použití apod.</t>
  </si>
  <si>
    <t>OST1</t>
  </si>
  <si>
    <t>Ostatní náklady před zahájením stavby</t>
  </si>
  <si>
    <t>Kč</t>
  </si>
  <si>
    <t>890519412</t>
  </si>
  <si>
    <t xml:space="preserve">Poznámka k položce:_x000d_
- náklady na doplnění havarijního plánu_x000d_
- náklady na doplnění povodňového plánu_x000d_
- zpracování technologických postupů a plánů kontrol_x000d_
</t>
  </si>
  <si>
    <t>OST2</t>
  </si>
  <si>
    <t>Ostatní náklady v průběhu realizace a po dokončení stavby</t>
  </si>
  <si>
    <t>-241563955</t>
  </si>
  <si>
    <t xml:space="preserve">Poznámka k položce:_x000d_
- pojištění rozestavěné stavby proti povodním_x000d_
- pasportizace stavbou dotčenýchj ploch a objektů_x000d_
- fotografická dokumentace veškerých konstrukcí, které budou v průběhu stavby skryty nebo zakryty, vč. opatření této dokumentace datem a popisem jednotlivých záběrů, uložení na CD_x000d_
_x000d_
</t>
  </si>
  <si>
    <t xml:space="preserve"> Vedlejší rozpočtové náklady</t>
  </si>
  <si>
    <t>012203000</t>
  </si>
  <si>
    <t>Geodetické práce při provádění stavby</t>
  </si>
  <si>
    <t>-1942804319</t>
  </si>
  <si>
    <t>https://podminky.urs.cz/item/CS_URS_2025_01/012203000</t>
  </si>
  <si>
    <t>012303000</t>
  </si>
  <si>
    <t>Geodetické práce po výstavbě</t>
  </si>
  <si>
    <t>16384</t>
  </si>
  <si>
    <t>1683605995</t>
  </si>
  <si>
    <t>https://podminky.urs.cz/item/CS_URS_2025_01/012303000</t>
  </si>
  <si>
    <t>Dokumentace skutečného provedení stavby</t>
  </si>
  <si>
    <t>717164110</t>
  </si>
  <si>
    <t>020001000</t>
  </si>
  <si>
    <t>Příprava staveniště</t>
  </si>
  <si>
    <t>131072</t>
  </si>
  <si>
    <t>468020333</t>
  </si>
  <si>
    <t>https://podminky.urs.cz/item/CS_URS_2025_01/020001000</t>
  </si>
  <si>
    <t>032103000</t>
  </si>
  <si>
    <t>Náklady na stavební buňky</t>
  </si>
  <si>
    <t>-648425760</t>
  </si>
  <si>
    <t>https://podminky.urs.cz/item/CS_URS_2025_01/032103000</t>
  </si>
  <si>
    <t>Poznámka k položce:_x000d_
Poznámka k položce:_x000d_
- stavební buňka sociální zařízení pro pracovníky</t>
  </si>
  <si>
    <t>032603000R</t>
  </si>
  <si>
    <t>čištění komunikací průběžné popř. čištění vozidel při výjezdu ze staveniště</t>
  </si>
  <si>
    <t>527124767</t>
  </si>
  <si>
    <t>- čištění komunikací průběžné popř. čištění vozidel při výjezdu ze staveniště-</t>
  </si>
  <si>
    <t>034002000</t>
  </si>
  <si>
    <t>Hlavní tituly průvodních činností a nákladů zařízení staveniště zabezpečení staveniště</t>
  </si>
  <si>
    <t>-40887356</t>
  </si>
  <si>
    <t>https://podminky.urs.cz/item/CS_URS_2025_01/034002000</t>
  </si>
  <si>
    <t>034103000</t>
  </si>
  <si>
    <t>Energie pro zařízení staveniště</t>
  </si>
  <si>
    <t>1784285540</t>
  </si>
  <si>
    <t>- nezbytné vnitrostaveništní rozvody energie vč. připojení na veřejné sítě</t>
  </si>
  <si>
    <t>https://podminky.urs.cz/item/CS_URS_2025_01/034103000</t>
  </si>
  <si>
    <t>Poznámka k položce:_x000d_
Neybztné vnitrostaveništní rozovdy energie</t>
  </si>
  <si>
    <t>034403000</t>
  </si>
  <si>
    <t>Dopravní značení na staveništi</t>
  </si>
  <si>
    <t>-2136687362</t>
  </si>
  <si>
    <t>https://podminky.urs.cz/item/CS_URS_2025_01/034403000</t>
  </si>
  <si>
    <t>034503000</t>
  </si>
  <si>
    <t>Informační tabule na staveništi</t>
  </si>
  <si>
    <t>-1120788284</t>
  </si>
  <si>
    <t>- informační tabule o stavbě
- zajištění umístění štítku o povolení stavby a stejnopisu oznámení o zahájení prací oblastnímu instektorátu práce na viditelném místě na vstupu na staveniště</t>
  </si>
  <si>
    <t>https://podminky.urs.cz/item/CS_URS_2025_01/034503000</t>
  </si>
  <si>
    <t>039103000</t>
  </si>
  <si>
    <t>Rozebrání, bourání a odvoz zařízení staveniště</t>
  </si>
  <si>
    <t>-489966174</t>
  </si>
  <si>
    <t>https://podminky.urs.cz/item/CS_URS_2025_01/039103000</t>
  </si>
  <si>
    <t>039203000</t>
  </si>
  <si>
    <t>Úprava terénu po zrušení zařízení staveniště</t>
  </si>
  <si>
    <t>-1846071552</t>
  </si>
  <si>
    <t>https://podminky.urs.cz/item/CS_URS_2025_01/039203000</t>
  </si>
  <si>
    <t>042503000</t>
  </si>
  <si>
    <t>Plán BOZP na staveništi</t>
  </si>
  <si>
    <t>2058696001</t>
  </si>
  <si>
    <t>- náklady na doplnění plánu BOZP-</t>
  </si>
  <si>
    <t>https://podminky.urs.cz/item/CS_URS_2025_01/042503000</t>
  </si>
  <si>
    <t>049002000</t>
  </si>
  <si>
    <t>Hlavní tituly průvodních činností a nákladů inženýrská činnost ostatní inženýrská činnost</t>
  </si>
  <si>
    <t>337047894</t>
  </si>
  <si>
    <t>https://podminky.urs.cz/item/CS_URS_2025_01/049002000</t>
  </si>
  <si>
    <t>075002000R</t>
  </si>
  <si>
    <t>Ochranná pásma</t>
  </si>
  <si>
    <t>-1644034316</t>
  </si>
  <si>
    <t>https://podminky.urs.cz/item/CS_URS_2025_01/075002000R</t>
  </si>
  <si>
    <t xml:space="preserve">Poznámka k položce:_x000d_
Ochranné pásmo inženýrských sítí 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</si>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</sst>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37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7" fillId="0" borderId="0" xfId="0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8" fillId="0" borderId="0" xfId="0" applyFont="1" applyAlignment="1" applyProtection="1">
      <alignment horizontal="left" vertical="center"/>
    </xf>
    <xf numFmtId="0" fontId="39" fillId="0" borderId="0" xfId="1" applyFont="1" applyAlignment="1" applyProtection="1">
      <alignment vertical="center" wrapText="1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40" fillId="0" borderId="23" xfId="0" applyFont="1" applyBorder="1" applyAlignment="1" applyProtection="1">
      <alignment horizontal="center" vertical="center"/>
    </xf>
    <xf numFmtId="49" fontId="40" fillId="0" borderId="23" xfId="0" applyNumberFormat="1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center" vertical="center" wrapText="1"/>
    </xf>
    <xf numFmtId="167" fontId="40" fillId="0" borderId="23" xfId="0" applyNumberFormat="1" applyFont="1" applyBorder="1" applyAlignment="1" applyProtection="1">
      <alignment vertical="center"/>
    </xf>
    <xf numFmtId="4" fontId="40" fillId="2" borderId="23" xfId="0" applyNumberFormat="1" applyFont="1" applyFill="1" applyBorder="1" applyAlignment="1" applyProtection="1">
      <alignment vertical="center"/>
      <protection locked="0"/>
    </xf>
    <xf numFmtId="4" fontId="40" fillId="0" borderId="23" xfId="0" applyNumberFormat="1" applyFont="1" applyBorder="1" applyAlignment="1" applyProtection="1">
      <alignment vertical="center"/>
    </xf>
    <xf numFmtId="0" fontId="41" fillId="0" borderId="4" xfId="0" applyFont="1" applyBorder="1" applyAlignment="1">
      <alignment vertical="center"/>
    </xf>
    <xf numFmtId="0" fontId="40" fillId="2" borderId="15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4" fillId="0" borderId="29" xfId="0" applyFont="1" applyBorder="1" applyAlignment="1">
      <alignment horizontal="left" wrapText="1"/>
    </xf>
    <xf numFmtId="0" fontId="42" fillId="0" borderId="28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 wrapText="1"/>
    </xf>
    <xf numFmtId="49" fontId="45" fillId="0" borderId="1" xfId="0" applyNumberFormat="1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1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4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2" fillId="0" borderId="2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2" fillId="0" borderId="30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51" fillId="0" borderId="27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vertical="top"/>
    </xf>
    <xf numFmtId="0" fontId="52" fillId="0" borderId="1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horizontal="center" vertical="center"/>
    </xf>
    <xf numFmtId="49" fontId="52" fillId="0" borderId="1" xfId="0" applyNumberFormat="1" applyFont="1" applyBorder="1" applyAlignment="1" applyProtection="1">
      <alignment horizontal="left" vertical="center"/>
    </xf>
    <xf numFmtId="0" fontId="51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 applyAlignment="1"/>
    <xf numFmtId="0" fontId="42" fillId="0" borderId="27" xfId="0" applyFont="1" applyBorder="1" applyAlignment="1">
      <alignment vertical="top"/>
    </xf>
    <xf numFmtId="0" fontId="42" fillId="0" borderId="28" xfId="0" applyFont="1" applyBorder="1" applyAlignment="1">
      <alignment vertical="top"/>
    </xf>
    <xf numFmtId="0" fontId="42" fillId="0" borderId="30" xfId="0" applyFont="1" applyBorder="1" applyAlignment="1">
      <alignment vertical="top"/>
    </xf>
    <xf numFmtId="0" fontId="42" fillId="0" borderId="29" xfId="0" applyFont="1" applyBorder="1" applyAlignment="1">
      <alignment vertical="top"/>
    </xf>
    <xf numFmtId="0" fontId="42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styles" Target="styles.xml" /><Relationship Id="rId20" Type="http://schemas.openxmlformats.org/officeDocument/2006/relationships/theme" Target="theme/theme1.xml" /><Relationship Id="rId21" Type="http://schemas.openxmlformats.org/officeDocument/2006/relationships/calcChain" Target="calcChain.xml" /><Relationship Id="rId2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32351253" TargetMode="External" /><Relationship Id="rId2" Type="http://schemas.openxmlformats.org/officeDocument/2006/relationships/hyperlink" Target="https://podminky.urs.cz/item/CS_URS_2025_01/151811131" TargetMode="External" /><Relationship Id="rId3" Type="http://schemas.openxmlformats.org/officeDocument/2006/relationships/hyperlink" Target="https://podminky.urs.cz/item/CS_URS_2025_01/151811231" TargetMode="External" /><Relationship Id="rId4" Type="http://schemas.openxmlformats.org/officeDocument/2006/relationships/hyperlink" Target="https://podminky.urs.cz/item/CS_URS_2025_01/162751137" TargetMode="External" /><Relationship Id="rId5" Type="http://schemas.openxmlformats.org/officeDocument/2006/relationships/hyperlink" Target="https://podminky.urs.cz/item/CS_URS_2025_01/171201231" TargetMode="External" /><Relationship Id="rId6" Type="http://schemas.openxmlformats.org/officeDocument/2006/relationships/hyperlink" Target="https://podminky.urs.cz/item/CS_URS_2025_01/174151101" TargetMode="External" /><Relationship Id="rId7" Type="http://schemas.openxmlformats.org/officeDocument/2006/relationships/hyperlink" Target="https://podminky.urs.cz/item/CS_URS_2025_01/175151101" TargetMode="External" /><Relationship Id="rId8" Type="http://schemas.openxmlformats.org/officeDocument/2006/relationships/hyperlink" Target="https://podminky.urs.cz/item/CS_URS_2025_01/451573111" TargetMode="External" /><Relationship Id="rId9" Type="http://schemas.openxmlformats.org/officeDocument/2006/relationships/hyperlink" Target="https://podminky.urs.cz/item/CS_URS_2025_01/452313151" TargetMode="External" /><Relationship Id="rId10" Type="http://schemas.openxmlformats.org/officeDocument/2006/relationships/hyperlink" Target="https://podminky.urs.cz/item/CS_URS_2025_01/452353111" TargetMode="External" /><Relationship Id="rId11" Type="http://schemas.openxmlformats.org/officeDocument/2006/relationships/hyperlink" Target="https://podminky.urs.cz/item/CS_URS_2025_01/452353112" TargetMode="External" /><Relationship Id="rId12" Type="http://schemas.openxmlformats.org/officeDocument/2006/relationships/hyperlink" Target="https://podminky.urs.cz/item/CS_URS_2025_01/857212122" TargetMode="External" /><Relationship Id="rId13" Type="http://schemas.openxmlformats.org/officeDocument/2006/relationships/hyperlink" Target="https://podminky.urs.cz/item/CS_URS_2025_01/871184201" TargetMode="External" /><Relationship Id="rId14" Type="http://schemas.openxmlformats.org/officeDocument/2006/relationships/hyperlink" Target="https://podminky.urs.cz/item/CS_URS_2025_01/871211811" TargetMode="External" /><Relationship Id="rId15" Type="http://schemas.openxmlformats.org/officeDocument/2006/relationships/hyperlink" Target="https://podminky.urs.cz/item/CS_URS_2025_01/871224201" TargetMode="External" /><Relationship Id="rId16" Type="http://schemas.openxmlformats.org/officeDocument/2006/relationships/hyperlink" Target="https://podminky.urs.cz/item/CS_URS_2025_01/871251811" TargetMode="External" /><Relationship Id="rId17" Type="http://schemas.openxmlformats.org/officeDocument/2006/relationships/hyperlink" Target="https://podminky.urs.cz/item/CS_URS_2025_01/877172001" TargetMode="External" /><Relationship Id="rId18" Type="http://schemas.openxmlformats.org/officeDocument/2006/relationships/hyperlink" Target="https://podminky.urs.cz/item/CS_URS_2025_01/877215201" TargetMode="External" /><Relationship Id="rId19" Type="http://schemas.openxmlformats.org/officeDocument/2006/relationships/hyperlink" Target="https://podminky.urs.cz/item/CS_URS_2025_01/877215301" TargetMode="External" /><Relationship Id="rId20" Type="http://schemas.openxmlformats.org/officeDocument/2006/relationships/hyperlink" Target="https://podminky.urs.cz/item/CS_URS_2025_01/877215310" TargetMode="External" /><Relationship Id="rId21" Type="http://schemas.openxmlformats.org/officeDocument/2006/relationships/hyperlink" Target="https://podminky.urs.cz/item/CS_URS_2025_01/891182122" TargetMode="External" /><Relationship Id="rId22" Type="http://schemas.openxmlformats.org/officeDocument/2006/relationships/hyperlink" Target="https://podminky.urs.cz/item/CS_URS_2025_01/891212122" TargetMode="External" /><Relationship Id="rId23" Type="http://schemas.openxmlformats.org/officeDocument/2006/relationships/hyperlink" Target="https://podminky.urs.cz/item/CS_URS_2025_01/891212641" TargetMode="External" /><Relationship Id="rId24" Type="http://schemas.openxmlformats.org/officeDocument/2006/relationships/hyperlink" Target="https://podminky.urs.cz/item/CS_URS_2025_01/891239111" TargetMode="External" /><Relationship Id="rId25" Type="http://schemas.openxmlformats.org/officeDocument/2006/relationships/hyperlink" Target="https://podminky.urs.cz/item/CS_URS_2025_01/892241111" TargetMode="External" /><Relationship Id="rId26" Type="http://schemas.openxmlformats.org/officeDocument/2006/relationships/hyperlink" Target="https://podminky.urs.cz/item/CS_URS_2025_01/899401112" TargetMode="External" /><Relationship Id="rId27" Type="http://schemas.openxmlformats.org/officeDocument/2006/relationships/hyperlink" Target="https://podminky.urs.cz/item/CS_URS_2025_01/899401113" TargetMode="External" /><Relationship Id="rId28" Type="http://schemas.openxmlformats.org/officeDocument/2006/relationships/hyperlink" Target="https://podminky.urs.cz/item/CS_URS_2025_01/899713111" TargetMode="External" /><Relationship Id="rId29" Type="http://schemas.openxmlformats.org/officeDocument/2006/relationships/hyperlink" Target="https://podminky.urs.cz/item/CS_URS_2025_01/899721111" TargetMode="External" /><Relationship Id="rId30" Type="http://schemas.openxmlformats.org/officeDocument/2006/relationships/hyperlink" Target="https://podminky.urs.cz/item/CS_URS_2025_01/899722114" TargetMode="External" /><Relationship Id="rId31" Type="http://schemas.openxmlformats.org/officeDocument/2006/relationships/hyperlink" Target="https://podminky.urs.cz/item/CS_URS_2025_01/997013501" TargetMode="External" /><Relationship Id="rId32" Type="http://schemas.openxmlformats.org/officeDocument/2006/relationships/hyperlink" Target="https://podminky.urs.cz/item/CS_URS_2025_01/997013509" TargetMode="External" /><Relationship Id="rId33" Type="http://schemas.openxmlformats.org/officeDocument/2006/relationships/hyperlink" Target="https://podminky.urs.cz/item/CS_URS_2025_01/997013631" TargetMode="External" /><Relationship Id="rId34" Type="http://schemas.openxmlformats.org/officeDocument/2006/relationships/hyperlink" Target="https://podminky.urs.cz/item/CS_URS_2025_01/998276101" TargetMode="External" /><Relationship Id="rId35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32351251" TargetMode="External" /><Relationship Id="rId2" Type="http://schemas.openxmlformats.org/officeDocument/2006/relationships/hyperlink" Target="https://podminky.urs.cz/item/CS_URS_2025_01/151811131" TargetMode="External" /><Relationship Id="rId3" Type="http://schemas.openxmlformats.org/officeDocument/2006/relationships/hyperlink" Target="https://podminky.urs.cz/item/CS_URS_2025_01/151811231" TargetMode="External" /><Relationship Id="rId4" Type="http://schemas.openxmlformats.org/officeDocument/2006/relationships/hyperlink" Target="https://podminky.urs.cz/item/CS_URS_2025_01/162751137" TargetMode="External" /><Relationship Id="rId5" Type="http://schemas.openxmlformats.org/officeDocument/2006/relationships/hyperlink" Target="https://podminky.urs.cz/item/CS_URS_2025_01/171201231" TargetMode="External" /><Relationship Id="rId6" Type="http://schemas.openxmlformats.org/officeDocument/2006/relationships/hyperlink" Target="https://podminky.urs.cz/item/CS_URS_2025_01/174151101" TargetMode="External" /><Relationship Id="rId7" Type="http://schemas.openxmlformats.org/officeDocument/2006/relationships/hyperlink" Target="https://podminky.urs.cz/item/CS_URS_2025_01/175151101" TargetMode="External" /><Relationship Id="rId8" Type="http://schemas.openxmlformats.org/officeDocument/2006/relationships/hyperlink" Target="https://podminky.urs.cz/item/CS_URS_2025_01/451573111" TargetMode="External" /><Relationship Id="rId9" Type="http://schemas.openxmlformats.org/officeDocument/2006/relationships/hyperlink" Target="https://podminky.urs.cz/item/CS_URS_2025_01/452313151" TargetMode="External" /><Relationship Id="rId10" Type="http://schemas.openxmlformats.org/officeDocument/2006/relationships/hyperlink" Target="https://podminky.urs.cz/item/CS_URS_2025_01/452353111" TargetMode="External" /><Relationship Id="rId11" Type="http://schemas.openxmlformats.org/officeDocument/2006/relationships/hyperlink" Target="https://podminky.urs.cz/item/CS_URS_2025_01/452353112" TargetMode="External" /><Relationship Id="rId12" Type="http://schemas.openxmlformats.org/officeDocument/2006/relationships/hyperlink" Target="https://podminky.urs.cz/item/CS_URS_2025_01/850245121" TargetMode="External" /><Relationship Id="rId13" Type="http://schemas.openxmlformats.org/officeDocument/2006/relationships/hyperlink" Target="https://podminky.urs.cz/item/CS_URS_2025_01/857212122" TargetMode="External" /><Relationship Id="rId14" Type="http://schemas.openxmlformats.org/officeDocument/2006/relationships/hyperlink" Target="https://podminky.urs.cz/item/CS_URS_2025_01/857242122" TargetMode="External" /><Relationship Id="rId15" Type="http://schemas.openxmlformats.org/officeDocument/2006/relationships/hyperlink" Target="https://podminky.urs.cz/item/CS_URS_2025_01/871211211" TargetMode="External" /><Relationship Id="rId16" Type="http://schemas.openxmlformats.org/officeDocument/2006/relationships/hyperlink" Target="https://podminky.urs.cz/item/CS_URS_2025_01/871251811" TargetMode="External" /><Relationship Id="rId17" Type="http://schemas.openxmlformats.org/officeDocument/2006/relationships/hyperlink" Target="https://podminky.urs.cz/item/CS_URS_2025_01/877211101" TargetMode="External" /><Relationship Id="rId18" Type="http://schemas.openxmlformats.org/officeDocument/2006/relationships/hyperlink" Target="https://podminky.urs.cz/item/CS_URS_2025_01/877211112" TargetMode="External" /><Relationship Id="rId19" Type="http://schemas.openxmlformats.org/officeDocument/2006/relationships/hyperlink" Target="https://podminky.urs.cz/item/CS_URS_2025_01/877211113" TargetMode="External" /><Relationship Id="rId20" Type="http://schemas.openxmlformats.org/officeDocument/2006/relationships/hyperlink" Target="https://podminky.urs.cz/item/CS_URS_2025_01/877211201" TargetMode="External" /><Relationship Id="rId21" Type="http://schemas.openxmlformats.org/officeDocument/2006/relationships/hyperlink" Target="https://podminky.urs.cz/item/CS_URS_2025_01/891211112" TargetMode="External" /><Relationship Id="rId22" Type="http://schemas.openxmlformats.org/officeDocument/2006/relationships/hyperlink" Target="https://podminky.urs.cz/item/CS_URS_2025_01/891211811" TargetMode="External" /><Relationship Id="rId23" Type="http://schemas.openxmlformats.org/officeDocument/2006/relationships/hyperlink" Target="https://podminky.urs.cz/item/CS_URS_2025_01/891247112" TargetMode="External" /><Relationship Id="rId24" Type="http://schemas.openxmlformats.org/officeDocument/2006/relationships/hyperlink" Target="https://podminky.urs.cz/item/CS_URS_2025_01/891247812" TargetMode="External" /><Relationship Id="rId25" Type="http://schemas.openxmlformats.org/officeDocument/2006/relationships/hyperlink" Target="https://podminky.urs.cz/item/CS_URS_2025_01/892233122" TargetMode="External" /><Relationship Id="rId26" Type="http://schemas.openxmlformats.org/officeDocument/2006/relationships/hyperlink" Target="https://podminky.urs.cz/item/CS_URS_2025_01/892241111" TargetMode="External" /><Relationship Id="rId27" Type="http://schemas.openxmlformats.org/officeDocument/2006/relationships/hyperlink" Target="https://podminky.urs.cz/item/CS_URS_2025_01/894411311" TargetMode="External" /><Relationship Id="rId28" Type="http://schemas.openxmlformats.org/officeDocument/2006/relationships/hyperlink" Target="https://podminky.urs.cz/item/CS_URS_2025_01/899101211" TargetMode="External" /><Relationship Id="rId29" Type="http://schemas.openxmlformats.org/officeDocument/2006/relationships/hyperlink" Target="https://podminky.urs.cz/item/CS_URS_2025_01/899401112" TargetMode="External" /><Relationship Id="rId30" Type="http://schemas.openxmlformats.org/officeDocument/2006/relationships/hyperlink" Target="https://podminky.urs.cz/item/CS_URS_2025_01/899401113" TargetMode="External" /><Relationship Id="rId31" Type="http://schemas.openxmlformats.org/officeDocument/2006/relationships/hyperlink" Target="https://podminky.urs.cz/item/CS_URS_2025_01/899713111" TargetMode="External" /><Relationship Id="rId32" Type="http://schemas.openxmlformats.org/officeDocument/2006/relationships/hyperlink" Target="https://podminky.urs.cz/item/CS_URS_2025_01/899722114" TargetMode="External" /><Relationship Id="rId33" Type="http://schemas.openxmlformats.org/officeDocument/2006/relationships/hyperlink" Target="https://podminky.urs.cz/item/CS_URS_2025_01/997013501" TargetMode="External" /><Relationship Id="rId34" Type="http://schemas.openxmlformats.org/officeDocument/2006/relationships/hyperlink" Target="https://podminky.urs.cz/item/CS_URS_2025_01/997013509" TargetMode="External" /><Relationship Id="rId35" Type="http://schemas.openxmlformats.org/officeDocument/2006/relationships/hyperlink" Target="https://podminky.urs.cz/item/CS_URS_2025_01/997013631" TargetMode="External" /><Relationship Id="rId36" Type="http://schemas.openxmlformats.org/officeDocument/2006/relationships/hyperlink" Target="https://podminky.urs.cz/item/CS_URS_2025_01/998276101" TargetMode="External" /><Relationship Id="rId37" Type="http://schemas.openxmlformats.org/officeDocument/2006/relationships/hyperlink" Target="https://podminky.urs.cz/item/CS_URS_2025_01/230202033" TargetMode="External" /><Relationship Id="rId38" Type="http://schemas.openxmlformats.org/officeDocument/2006/relationships/hyperlink" Target="https://podminky.urs.cz/item/CS_URS_2025_01/230202071" TargetMode="External" /><Relationship Id="rId39" Type="http://schemas.openxmlformats.org/officeDocument/2006/relationships/hyperlink" Target="https://podminky.urs.cz/item/CS_URS_2025_01/230202112" TargetMode="External" /><Relationship Id="rId40" Type="http://schemas.openxmlformats.org/officeDocument/2006/relationships/hyperlink" Target="https://podminky.urs.cz/item/CS_URS_2025_01/230202224" TargetMode="External" /><Relationship Id="rId4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32351252" TargetMode="External" /><Relationship Id="rId2" Type="http://schemas.openxmlformats.org/officeDocument/2006/relationships/hyperlink" Target="https://podminky.urs.cz/item/CS_URS_2025_01/151811131" TargetMode="External" /><Relationship Id="rId3" Type="http://schemas.openxmlformats.org/officeDocument/2006/relationships/hyperlink" Target="https://podminky.urs.cz/item/CS_URS_2025_01/151811231" TargetMode="External" /><Relationship Id="rId4" Type="http://schemas.openxmlformats.org/officeDocument/2006/relationships/hyperlink" Target="https://podminky.urs.cz/item/CS_URS_2025_01/162751137" TargetMode="External" /><Relationship Id="rId5" Type="http://schemas.openxmlformats.org/officeDocument/2006/relationships/hyperlink" Target="https://podminky.urs.cz/item/CS_URS_2025_01/171201231" TargetMode="External" /><Relationship Id="rId6" Type="http://schemas.openxmlformats.org/officeDocument/2006/relationships/hyperlink" Target="https://podminky.urs.cz/item/CS_URS_2025_01/174151101" TargetMode="External" /><Relationship Id="rId7" Type="http://schemas.openxmlformats.org/officeDocument/2006/relationships/hyperlink" Target="https://podminky.urs.cz/item/CS_URS_2025_01/175151101" TargetMode="External" /><Relationship Id="rId8" Type="http://schemas.openxmlformats.org/officeDocument/2006/relationships/hyperlink" Target="https://podminky.urs.cz/item/CS_URS_2025_01/451573111" TargetMode="External" /><Relationship Id="rId9" Type="http://schemas.openxmlformats.org/officeDocument/2006/relationships/hyperlink" Target="https://podminky.urs.cz/item/CS_URS_2025_01/452313151" TargetMode="External" /><Relationship Id="rId10" Type="http://schemas.openxmlformats.org/officeDocument/2006/relationships/hyperlink" Target="https://podminky.urs.cz/item/CS_URS_2025_01/452353111" TargetMode="External" /><Relationship Id="rId11" Type="http://schemas.openxmlformats.org/officeDocument/2006/relationships/hyperlink" Target="https://podminky.urs.cz/item/CS_URS_2025_01/452353112" TargetMode="External" /><Relationship Id="rId12" Type="http://schemas.openxmlformats.org/officeDocument/2006/relationships/hyperlink" Target="https://podminky.urs.cz/item/CS_URS_2025_01/850245121" TargetMode="External" /><Relationship Id="rId13" Type="http://schemas.openxmlformats.org/officeDocument/2006/relationships/hyperlink" Target="https://podminky.urs.cz/item/CS_URS_2025_01/857212122" TargetMode="External" /><Relationship Id="rId14" Type="http://schemas.openxmlformats.org/officeDocument/2006/relationships/hyperlink" Target="https://podminky.urs.cz/item/CS_URS_2025_01/857242122" TargetMode="External" /><Relationship Id="rId15" Type="http://schemas.openxmlformats.org/officeDocument/2006/relationships/hyperlink" Target="https://podminky.urs.cz/item/CS_URS_2025_01/871161211" TargetMode="External" /><Relationship Id="rId16" Type="http://schemas.openxmlformats.org/officeDocument/2006/relationships/hyperlink" Target="https://podminky.urs.cz/item/CS_URS_2025_01/871211211" TargetMode="External" /><Relationship Id="rId17" Type="http://schemas.openxmlformats.org/officeDocument/2006/relationships/hyperlink" Target="https://podminky.urs.cz/item/CS_URS_2025_01/871251811" TargetMode="External" /><Relationship Id="rId18" Type="http://schemas.openxmlformats.org/officeDocument/2006/relationships/hyperlink" Target="https://podminky.urs.cz/item/CS_URS_2025_01/877162001" TargetMode="External" /><Relationship Id="rId19" Type="http://schemas.openxmlformats.org/officeDocument/2006/relationships/hyperlink" Target="https://podminky.urs.cz/item/CS_URS_2025_01/877211101" TargetMode="External" /><Relationship Id="rId20" Type="http://schemas.openxmlformats.org/officeDocument/2006/relationships/hyperlink" Target="https://podminky.urs.cz/item/CS_URS_2025_01/877211201" TargetMode="External" /><Relationship Id="rId21" Type="http://schemas.openxmlformats.org/officeDocument/2006/relationships/hyperlink" Target="https://podminky.urs.cz/item/CS_URS_2025_01/891161321" TargetMode="External" /><Relationship Id="rId22" Type="http://schemas.openxmlformats.org/officeDocument/2006/relationships/hyperlink" Target="https://podminky.urs.cz/item/CS_URS_2025_01/891211112" TargetMode="External" /><Relationship Id="rId23" Type="http://schemas.openxmlformats.org/officeDocument/2006/relationships/hyperlink" Target="https://podminky.urs.cz/item/CS_URS_2025_01/891239111" TargetMode="External" /><Relationship Id="rId24" Type="http://schemas.openxmlformats.org/officeDocument/2006/relationships/hyperlink" Target="https://podminky.urs.cz/item/CS_URS_2025_01/891247112" TargetMode="External" /><Relationship Id="rId25" Type="http://schemas.openxmlformats.org/officeDocument/2006/relationships/hyperlink" Target="https://podminky.urs.cz/item/CS_URS_2025_01/892233122" TargetMode="External" /><Relationship Id="rId26" Type="http://schemas.openxmlformats.org/officeDocument/2006/relationships/hyperlink" Target="https://podminky.urs.cz/item/CS_URS_2025_01/892241111" TargetMode="External" /><Relationship Id="rId27" Type="http://schemas.openxmlformats.org/officeDocument/2006/relationships/hyperlink" Target="https://podminky.urs.cz/item/CS_URS_2025_01/894411311" TargetMode="External" /><Relationship Id="rId28" Type="http://schemas.openxmlformats.org/officeDocument/2006/relationships/hyperlink" Target="https://podminky.urs.cz/item/CS_URS_2025_01/899401112" TargetMode="External" /><Relationship Id="rId29" Type="http://schemas.openxmlformats.org/officeDocument/2006/relationships/hyperlink" Target="https://podminky.urs.cz/item/CS_URS_2025_01/899401113" TargetMode="External" /><Relationship Id="rId30" Type="http://schemas.openxmlformats.org/officeDocument/2006/relationships/hyperlink" Target="https://podminky.urs.cz/item/CS_URS_2025_01/899713111" TargetMode="External" /><Relationship Id="rId31" Type="http://schemas.openxmlformats.org/officeDocument/2006/relationships/hyperlink" Target="https://podminky.urs.cz/item/CS_URS_2025_01/899721111" TargetMode="External" /><Relationship Id="rId32" Type="http://schemas.openxmlformats.org/officeDocument/2006/relationships/hyperlink" Target="https://podminky.urs.cz/item/CS_URS_2025_01/899722114" TargetMode="External" /><Relationship Id="rId33" Type="http://schemas.openxmlformats.org/officeDocument/2006/relationships/hyperlink" Target="https://podminky.urs.cz/item/CS_URS_2025_01/997013501" TargetMode="External" /><Relationship Id="rId34" Type="http://schemas.openxmlformats.org/officeDocument/2006/relationships/hyperlink" Target="https://podminky.urs.cz/item/CS_URS_2025_01/997013509" TargetMode="External" /><Relationship Id="rId35" Type="http://schemas.openxmlformats.org/officeDocument/2006/relationships/hyperlink" Target="https://podminky.urs.cz/item/CS_URS_2025_01/997013631" TargetMode="External" /><Relationship Id="rId36" Type="http://schemas.openxmlformats.org/officeDocument/2006/relationships/hyperlink" Target="https://podminky.urs.cz/item/CS_URS_2025_01/998276101" TargetMode="External" /><Relationship Id="rId37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9001401" TargetMode="External" /><Relationship Id="rId2" Type="http://schemas.openxmlformats.org/officeDocument/2006/relationships/hyperlink" Target="https://podminky.urs.cz/item/CS_URS_2025_01/119001422" TargetMode="External" /><Relationship Id="rId3" Type="http://schemas.openxmlformats.org/officeDocument/2006/relationships/hyperlink" Target="https://podminky.urs.cz/item/CS_URS_2025_01/119002121" TargetMode="External" /><Relationship Id="rId4" Type="http://schemas.openxmlformats.org/officeDocument/2006/relationships/hyperlink" Target="https://podminky.urs.cz/item/CS_URS_2025_01/119002122" TargetMode="External" /><Relationship Id="rId5" Type="http://schemas.openxmlformats.org/officeDocument/2006/relationships/hyperlink" Target="https://podminky.urs.cz/item/CS_URS_2025_01/119002411" TargetMode="External" /><Relationship Id="rId6" Type="http://schemas.openxmlformats.org/officeDocument/2006/relationships/hyperlink" Target="https://podminky.urs.cz/item/CS_URS_2025_01/119002412" TargetMode="External" /><Relationship Id="rId7" Type="http://schemas.openxmlformats.org/officeDocument/2006/relationships/hyperlink" Target="https://podminky.urs.cz/item/CS_URS_2025_01/119003227" TargetMode="External" /><Relationship Id="rId8" Type="http://schemas.openxmlformats.org/officeDocument/2006/relationships/hyperlink" Target="https://podminky.urs.cz/item/CS_URS_2025_01/119003228" TargetMode="External" /><Relationship Id="rId9" Type="http://schemas.openxmlformats.org/officeDocument/2006/relationships/hyperlink" Target="https://podminky.urs.cz/item/CS_URS_2025_01/131213711" TargetMode="External" /><Relationship Id="rId10" Type="http://schemas.openxmlformats.org/officeDocument/2006/relationships/hyperlink" Target="https://podminky.urs.cz/item/CS_URS_2025_01/131251201" TargetMode="External" /><Relationship Id="rId11" Type="http://schemas.openxmlformats.org/officeDocument/2006/relationships/hyperlink" Target="https://podminky.urs.cz/item/CS_URS_2025_01/131313711" TargetMode="External" /><Relationship Id="rId12" Type="http://schemas.openxmlformats.org/officeDocument/2006/relationships/hyperlink" Target="https://podminky.urs.cz/item/CS_URS_2025_01/131351201" TargetMode="External" /><Relationship Id="rId13" Type="http://schemas.openxmlformats.org/officeDocument/2006/relationships/hyperlink" Target="https://podminky.urs.cz/item/CS_URS_2025_01/132212121" TargetMode="External" /><Relationship Id="rId14" Type="http://schemas.openxmlformats.org/officeDocument/2006/relationships/hyperlink" Target="https://podminky.urs.cz/item/CS_URS_2025_01/132254101" TargetMode="External" /><Relationship Id="rId15" Type="http://schemas.openxmlformats.org/officeDocument/2006/relationships/hyperlink" Target="https://podminky.urs.cz/item/CS_URS_2025_01/132312121" TargetMode="External" /><Relationship Id="rId16" Type="http://schemas.openxmlformats.org/officeDocument/2006/relationships/hyperlink" Target="https://podminky.urs.cz/item/CS_URS_2025_01/132354101" TargetMode="External" /><Relationship Id="rId17" Type="http://schemas.openxmlformats.org/officeDocument/2006/relationships/hyperlink" Target="https://podminky.urs.cz/item/CS_URS_2025_01/133212811" TargetMode="External" /><Relationship Id="rId18" Type="http://schemas.openxmlformats.org/officeDocument/2006/relationships/hyperlink" Target="https://podminky.urs.cz/item/CS_URS_2025_01/139001101" TargetMode="External" /><Relationship Id="rId19" Type="http://schemas.openxmlformats.org/officeDocument/2006/relationships/hyperlink" Target="https://podminky.urs.cz/item/CS_URS_2025_01/151101101" TargetMode="External" /><Relationship Id="rId20" Type="http://schemas.openxmlformats.org/officeDocument/2006/relationships/hyperlink" Target="https://podminky.urs.cz/item/CS_URS_2025_01/151101111" TargetMode="External" /><Relationship Id="rId21" Type="http://schemas.openxmlformats.org/officeDocument/2006/relationships/hyperlink" Target="https://podminky.urs.cz/item/CS_URS_2025_01/151101201" TargetMode="External" /><Relationship Id="rId22" Type="http://schemas.openxmlformats.org/officeDocument/2006/relationships/hyperlink" Target="https://podminky.urs.cz/item/CS_URS_2025_01/151101211" TargetMode="External" /><Relationship Id="rId23" Type="http://schemas.openxmlformats.org/officeDocument/2006/relationships/hyperlink" Target="https://podminky.urs.cz/item/CS_URS_2025_01/151101301" TargetMode="External" /><Relationship Id="rId24" Type="http://schemas.openxmlformats.org/officeDocument/2006/relationships/hyperlink" Target="https://podminky.urs.cz/item/CS_URS_2025_01/151101311" TargetMode="External" /><Relationship Id="rId25" Type="http://schemas.openxmlformats.org/officeDocument/2006/relationships/hyperlink" Target="https://podminky.urs.cz/item/CS_URS_2025_01/162751137" TargetMode="External" /><Relationship Id="rId26" Type="http://schemas.openxmlformats.org/officeDocument/2006/relationships/hyperlink" Target="https://podminky.urs.cz/item/CS_URS_2025_01/171201231" TargetMode="External" /><Relationship Id="rId27" Type="http://schemas.openxmlformats.org/officeDocument/2006/relationships/hyperlink" Target="https://podminky.urs.cz/item/CS_URS_2025_01/171251201" TargetMode="External" /><Relationship Id="rId28" Type="http://schemas.openxmlformats.org/officeDocument/2006/relationships/hyperlink" Target="https://podminky.urs.cz/item/CS_URS_2025_01/174101101" TargetMode="External" /><Relationship Id="rId29" Type="http://schemas.openxmlformats.org/officeDocument/2006/relationships/hyperlink" Target="https://podminky.urs.cz/item/CS_URS_2025_01/175151101" TargetMode="External" /><Relationship Id="rId30" Type="http://schemas.openxmlformats.org/officeDocument/2006/relationships/hyperlink" Target="https://podminky.urs.cz/item/CS_URS_2025_01/184911311" TargetMode="External" /><Relationship Id="rId31" Type="http://schemas.openxmlformats.org/officeDocument/2006/relationships/hyperlink" Target="https://podminky.urs.cz/item/CS_URS_2025_01/451573111" TargetMode="External" /><Relationship Id="rId32" Type="http://schemas.openxmlformats.org/officeDocument/2006/relationships/hyperlink" Target="https://podminky.urs.cz/item/CS_URS_2025_01/210100171" TargetMode="External" /><Relationship Id="rId33" Type="http://schemas.openxmlformats.org/officeDocument/2006/relationships/hyperlink" Target="https://podminky.urs.cz/item/CS_URS_2025_01/210812001" TargetMode="External" /><Relationship Id="rId34" Type="http://schemas.openxmlformats.org/officeDocument/2006/relationships/hyperlink" Target="https://podminky.urs.cz/item/CS_URS_2025_01/230086115" TargetMode="External" /><Relationship Id="rId35" Type="http://schemas.openxmlformats.org/officeDocument/2006/relationships/hyperlink" Target="https://podminky.urs.cz/item/CS_URS_2025_01/230120046" TargetMode="External" /><Relationship Id="rId36" Type="http://schemas.openxmlformats.org/officeDocument/2006/relationships/hyperlink" Target="https://podminky.urs.cz/item/CS_URS_2025_01/230170003" TargetMode="External" /><Relationship Id="rId37" Type="http://schemas.openxmlformats.org/officeDocument/2006/relationships/hyperlink" Target="https://podminky.urs.cz/item/CS_URS_2025_01/230170013" TargetMode="External" /><Relationship Id="rId38" Type="http://schemas.openxmlformats.org/officeDocument/2006/relationships/hyperlink" Target="https://podminky.urs.cz/item/CS_URS_2025_01/230200211" TargetMode="External" /><Relationship Id="rId39" Type="http://schemas.openxmlformats.org/officeDocument/2006/relationships/hyperlink" Target="https://podminky.urs.cz/item/CS_URS_2025_01/230200413" TargetMode="External" /><Relationship Id="rId40" Type="http://schemas.openxmlformats.org/officeDocument/2006/relationships/hyperlink" Target="https://podminky.urs.cz/item/CS_URS_2025_01/230202033" TargetMode="External" /><Relationship Id="rId41" Type="http://schemas.openxmlformats.org/officeDocument/2006/relationships/hyperlink" Target="https://podminky.urs.cz/item/CS_URS_2025_01/230202072" TargetMode="External" /><Relationship Id="rId42" Type="http://schemas.openxmlformats.org/officeDocument/2006/relationships/hyperlink" Target="https://podminky.urs.cz/item/CS_URS_2025_01/230202123" TargetMode="External" /><Relationship Id="rId43" Type="http://schemas.openxmlformats.org/officeDocument/2006/relationships/hyperlink" Target="https://podminky.urs.cz/item/CS_URS_2025_01/230202225" TargetMode="External" /><Relationship Id="rId44" Type="http://schemas.openxmlformats.org/officeDocument/2006/relationships/hyperlink" Target="https://podminky.urs.cz/item/CS_URS_2025_01/230205042" TargetMode="External" /><Relationship Id="rId45" Type="http://schemas.openxmlformats.org/officeDocument/2006/relationships/hyperlink" Target="https://podminky.urs.cz/item/CS_URS_2025_01/230205055" TargetMode="External" /><Relationship Id="rId46" Type="http://schemas.openxmlformats.org/officeDocument/2006/relationships/hyperlink" Target="https://podminky.urs.cz/item/CS_URS_2025_01/230205242" TargetMode="External" /><Relationship Id="rId47" Type="http://schemas.openxmlformats.org/officeDocument/2006/relationships/hyperlink" Target="https://podminky.urs.cz/item/CS_URS_2025_01/230205255" TargetMode="External" /><Relationship Id="rId48" Type="http://schemas.openxmlformats.org/officeDocument/2006/relationships/hyperlink" Target="https://podminky.urs.cz/item/CS_URS_2025_01/230201311" TargetMode="External" /><Relationship Id="rId49" Type="http://schemas.openxmlformats.org/officeDocument/2006/relationships/hyperlink" Target="https://podminky.urs.cz/item/CS_URS_2025_01/230208513" TargetMode="External" /><Relationship Id="rId50" Type="http://schemas.openxmlformats.org/officeDocument/2006/relationships/hyperlink" Target="https://podminky.urs.cz/item/CS_URS_2025_01/230210014" TargetMode="External" /><Relationship Id="rId51" Type="http://schemas.openxmlformats.org/officeDocument/2006/relationships/hyperlink" Target="https://podminky.urs.cz/item/CS_URS_2025_01/230230076" TargetMode="External" /><Relationship Id="rId52" Type="http://schemas.openxmlformats.org/officeDocument/2006/relationships/hyperlink" Target="https://podminky.urs.cz/item/CS_URS_2025_01/230201118" TargetMode="External" /><Relationship Id="rId53" Type="http://schemas.openxmlformats.org/officeDocument/2006/relationships/hyperlink" Target="https://podminky.urs.cz/item/CS_URS_2025_01/230201137" TargetMode="External" /><Relationship Id="rId54" Type="http://schemas.openxmlformats.org/officeDocument/2006/relationships/hyperlink" Target="https://podminky.urs.cz/item/CS_URS_2025_01/230220031" TargetMode="External" /><Relationship Id="rId55" Type="http://schemas.openxmlformats.org/officeDocument/2006/relationships/hyperlink" Target="https://podminky.urs.cz/item/CS_URS_2025_01/230230018" TargetMode="External" /><Relationship Id="rId56" Type="http://schemas.openxmlformats.org/officeDocument/2006/relationships/hyperlink" Target="https://podminky.urs.cz/item/CS_URS_2025_01/460671114" TargetMode="External" /><Relationship Id="rId57" Type="http://schemas.openxmlformats.org/officeDocument/2006/relationships/hyperlink" Target="https://podminky.urs.cz/item/CS_URS_2025_01/460751111" TargetMode="External" /><Relationship Id="rId58" Type="http://schemas.openxmlformats.org/officeDocument/2006/relationships/hyperlink" Target="https://podminky.urs.cz/item/CS_URS_2025_01/HZS3112" TargetMode="External" /><Relationship Id="rId59" Type="http://schemas.openxmlformats.org/officeDocument/2006/relationships/hyperlink" Target="https://podminky.urs.cz/item/CS_URS_2025_01/HZS4212" TargetMode="External" /><Relationship Id="rId60" Type="http://schemas.openxmlformats.org/officeDocument/2006/relationships/hyperlink" Target="https://podminky.urs.cz/item/CS_URS_2025_01/HZS4232" TargetMode="External" /><Relationship Id="rId61" Type="http://schemas.openxmlformats.org/officeDocument/2006/relationships/hyperlink" Target="https://podminky.urs.cz/item/CS_URS_2025_01/094002000" TargetMode="External" /><Relationship Id="rId62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drawing" Target="../drawings/drawing14.xml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2151357" TargetMode="External" /><Relationship Id="rId2" Type="http://schemas.openxmlformats.org/officeDocument/2006/relationships/hyperlink" Target="https://podminky.urs.cz/item/CS_URS_2025_01/112151358" TargetMode="External" /><Relationship Id="rId3" Type="http://schemas.openxmlformats.org/officeDocument/2006/relationships/hyperlink" Target="https://podminky.urs.cz/item/CS_URS_2025_01/112151359" TargetMode="External" /><Relationship Id="rId4" Type="http://schemas.openxmlformats.org/officeDocument/2006/relationships/hyperlink" Target="https://podminky.urs.cz/item/CS_URS_2025_01/112251105" TargetMode="External" /><Relationship Id="rId5" Type="http://schemas.openxmlformats.org/officeDocument/2006/relationships/hyperlink" Target="https://podminky.urs.cz/item/CS_URS_2025_01/162201404" TargetMode="External" /><Relationship Id="rId6" Type="http://schemas.openxmlformats.org/officeDocument/2006/relationships/hyperlink" Target="https://podminky.urs.cz/item/CS_URS_2025_01/162201500" TargetMode="External" /><Relationship Id="rId7" Type="http://schemas.openxmlformats.org/officeDocument/2006/relationships/hyperlink" Target="https://podminky.urs.cz/item/CS_URS_2025_01/162201510" TargetMode="External" /><Relationship Id="rId8" Type="http://schemas.openxmlformats.org/officeDocument/2006/relationships/hyperlink" Target="https://podminky.urs.cz/item/CS_URS_2025_01/162201520" TargetMode="External" /><Relationship Id="rId9" Type="http://schemas.openxmlformats.org/officeDocument/2006/relationships/drawing" Target="../drawings/drawing15.xml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6187" TargetMode="External" /><Relationship Id="rId2" Type="http://schemas.openxmlformats.org/officeDocument/2006/relationships/hyperlink" Target="https://podminky.urs.cz/item/CS_URS_2025_01/113107223" TargetMode="External" /><Relationship Id="rId3" Type="http://schemas.openxmlformats.org/officeDocument/2006/relationships/hyperlink" Target="https://podminky.urs.cz/item/CS_URS_2025_01/113107231" TargetMode="External" /><Relationship Id="rId4" Type="http://schemas.openxmlformats.org/officeDocument/2006/relationships/hyperlink" Target="https://podminky.urs.cz/item/CS_URS_2025_01/113107234" TargetMode="External" /><Relationship Id="rId5" Type="http://schemas.openxmlformats.org/officeDocument/2006/relationships/hyperlink" Target="https://podminky.urs.cz/item/CS_URS_2025_01/113107321" TargetMode="External" /><Relationship Id="rId6" Type="http://schemas.openxmlformats.org/officeDocument/2006/relationships/hyperlink" Target="https://podminky.urs.cz/item/CS_URS_2025_01/113107322" TargetMode="External" /><Relationship Id="rId7" Type="http://schemas.openxmlformats.org/officeDocument/2006/relationships/hyperlink" Target="https://podminky.urs.cz/item/CS_URS_2025_01/113107324" TargetMode="External" /><Relationship Id="rId8" Type="http://schemas.openxmlformats.org/officeDocument/2006/relationships/hyperlink" Target="https://podminky.urs.cz/item/CS_URS_2025_01/113154544" TargetMode="External" /><Relationship Id="rId9" Type="http://schemas.openxmlformats.org/officeDocument/2006/relationships/hyperlink" Target="https://podminky.urs.cz/item/CS_URS_2025_01/113201111" TargetMode="External" /><Relationship Id="rId10" Type="http://schemas.openxmlformats.org/officeDocument/2006/relationships/hyperlink" Target="https://podminky.urs.cz/item/CS_URS_2025_01/122211101" TargetMode="External" /><Relationship Id="rId11" Type="http://schemas.openxmlformats.org/officeDocument/2006/relationships/hyperlink" Target="https://podminky.urs.cz/item/CS_URS_2025_01/122251501" TargetMode="External" /><Relationship Id="rId12" Type="http://schemas.openxmlformats.org/officeDocument/2006/relationships/hyperlink" Target="https://podminky.urs.cz/item/CS_URS_2025_01/122252204" TargetMode="External" /><Relationship Id="rId13" Type="http://schemas.openxmlformats.org/officeDocument/2006/relationships/hyperlink" Target="https://podminky.urs.cz/item/CS_URS_2025_01/162651112" TargetMode="External" /><Relationship Id="rId14" Type="http://schemas.openxmlformats.org/officeDocument/2006/relationships/hyperlink" Target="https://podminky.urs.cz/item/CS_URS_2025_01/171151103" TargetMode="External" /><Relationship Id="rId15" Type="http://schemas.openxmlformats.org/officeDocument/2006/relationships/hyperlink" Target="https://podminky.urs.cz/item/CS_URS_2025_01/171201231" TargetMode="External" /><Relationship Id="rId16" Type="http://schemas.openxmlformats.org/officeDocument/2006/relationships/hyperlink" Target="https://podminky.urs.cz/item/CS_URS_2025_01/181152302" TargetMode="External" /><Relationship Id="rId17" Type="http://schemas.openxmlformats.org/officeDocument/2006/relationships/hyperlink" Target="https://podminky.urs.cz/item/CS_URS_2025_01/181351103" TargetMode="External" /><Relationship Id="rId18" Type="http://schemas.openxmlformats.org/officeDocument/2006/relationships/hyperlink" Target="https://podminky.urs.cz/item/CS_URS_2025_01/181411131" TargetMode="External" /><Relationship Id="rId19" Type="http://schemas.openxmlformats.org/officeDocument/2006/relationships/hyperlink" Target="https://podminky.urs.cz/item/CS_URS_2025_01/181951111" TargetMode="External" /><Relationship Id="rId20" Type="http://schemas.openxmlformats.org/officeDocument/2006/relationships/hyperlink" Target="https://podminky.urs.cz/item/CS_URS_2025_01/185803111" TargetMode="External" /><Relationship Id="rId21" Type="http://schemas.openxmlformats.org/officeDocument/2006/relationships/hyperlink" Target="https://podminky.urs.cz/item/CS_URS_2025_01/185804312" TargetMode="External" /><Relationship Id="rId22" Type="http://schemas.openxmlformats.org/officeDocument/2006/relationships/hyperlink" Target="https://podminky.urs.cz/item/CS_URS_2025_01/211561111" TargetMode="External" /><Relationship Id="rId23" Type="http://schemas.openxmlformats.org/officeDocument/2006/relationships/hyperlink" Target="https://podminky.urs.cz/item/CS_URS_2025_01/211571111" TargetMode="External" /><Relationship Id="rId24" Type="http://schemas.openxmlformats.org/officeDocument/2006/relationships/hyperlink" Target="https://podminky.urs.cz/item/CS_URS_2025_01/212752401" TargetMode="External" /><Relationship Id="rId25" Type="http://schemas.openxmlformats.org/officeDocument/2006/relationships/hyperlink" Target="https://podminky.urs.cz/item/CS_URS_2025_01/213141111" TargetMode="External" /><Relationship Id="rId26" Type="http://schemas.openxmlformats.org/officeDocument/2006/relationships/hyperlink" Target="https://podminky.urs.cz/item/CS_URS_2025_01/213141131" TargetMode="External" /><Relationship Id="rId27" Type="http://schemas.openxmlformats.org/officeDocument/2006/relationships/hyperlink" Target="https://podminky.urs.cz/item/CS_URS_2025_01/348171111" TargetMode="External" /><Relationship Id="rId28" Type="http://schemas.openxmlformats.org/officeDocument/2006/relationships/hyperlink" Target="https://podminky.urs.cz/item/CS_URS_2025_01/348321118" TargetMode="External" /><Relationship Id="rId29" Type="http://schemas.openxmlformats.org/officeDocument/2006/relationships/hyperlink" Target="https://podminky.urs.cz/item/CS_URS_2025_01/348321191" TargetMode="External" /><Relationship Id="rId30" Type="http://schemas.openxmlformats.org/officeDocument/2006/relationships/hyperlink" Target="https://podminky.urs.cz/item/CS_URS_2025_01/348351111" TargetMode="External" /><Relationship Id="rId31" Type="http://schemas.openxmlformats.org/officeDocument/2006/relationships/hyperlink" Target="https://podminky.urs.cz/item/CS_URS_2025_01/348351311" TargetMode="External" /><Relationship Id="rId32" Type="http://schemas.openxmlformats.org/officeDocument/2006/relationships/hyperlink" Target="https://podminky.urs.cz/item/CS_URS_2025_01/348361416" TargetMode="External" /><Relationship Id="rId33" Type="http://schemas.openxmlformats.org/officeDocument/2006/relationships/hyperlink" Target="https://podminky.urs.cz/item/CS_URS_2025_01/452112112" TargetMode="External" /><Relationship Id="rId34" Type="http://schemas.openxmlformats.org/officeDocument/2006/relationships/hyperlink" Target="https://podminky.urs.cz/item/CS_URS_2025_01/564851011" TargetMode="External" /><Relationship Id="rId35" Type="http://schemas.openxmlformats.org/officeDocument/2006/relationships/hyperlink" Target="https://podminky.urs.cz/item/CS_URS_2025_01/564861111" TargetMode="External" /><Relationship Id="rId36" Type="http://schemas.openxmlformats.org/officeDocument/2006/relationships/hyperlink" Target="https://podminky.urs.cz/item/CS_URS_2025_01/564861112" TargetMode="External" /><Relationship Id="rId37" Type="http://schemas.openxmlformats.org/officeDocument/2006/relationships/hyperlink" Target="https://podminky.urs.cz/item/CS_URS_2025_01/564871116" TargetMode="External" /><Relationship Id="rId38" Type="http://schemas.openxmlformats.org/officeDocument/2006/relationships/hyperlink" Target="https://podminky.urs.cz/item/CS_URS_2025_01/564950413" TargetMode="External" /><Relationship Id="rId39" Type="http://schemas.openxmlformats.org/officeDocument/2006/relationships/hyperlink" Target="https://podminky.urs.cz/item/CS_URS_2025_01/569941132" TargetMode="External" /><Relationship Id="rId40" Type="http://schemas.openxmlformats.org/officeDocument/2006/relationships/hyperlink" Target="https://podminky.urs.cz/item/CS_URS_2025_01/581141114" TargetMode="External" /><Relationship Id="rId41" Type="http://schemas.openxmlformats.org/officeDocument/2006/relationships/hyperlink" Target="https://podminky.urs.cz/item/CS_URS_2025_01/591111111" TargetMode="External" /><Relationship Id="rId42" Type="http://schemas.openxmlformats.org/officeDocument/2006/relationships/hyperlink" Target="https://podminky.urs.cz/item/CS_URS_2025_01/591211111" TargetMode="External" /><Relationship Id="rId43" Type="http://schemas.openxmlformats.org/officeDocument/2006/relationships/hyperlink" Target="https://podminky.urs.cz/item/CS_URS_2025_01/890411851" TargetMode="External" /><Relationship Id="rId44" Type="http://schemas.openxmlformats.org/officeDocument/2006/relationships/hyperlink" Target="https://podminky.urs.cz/item/CS_URS_2025_01/891312422" TargetMode="External" /><Relationship Id="rId45" Type="http://schemas.openxmlformats.org/officeDocument/2006/relationships/hyperlink" Target="https://podminky.urs.cz/item/CS_URS_2025_01/895941301" TargetMode="External" /><Relationship Id="rId46" Type="http://schemas.openxmlformats.org/officeDocument/2006/relationships/hyperlink" Target="https://podminky.urs.cz/item/CS_URS_2025_01/895941312" TargetMode="External" /><Relationship Id="rId47" Type="http://schemas.openxmlformats.org/officeDocument/2006/relationships/hyperlink" Target="https://podminky.urs.cz/item/CS_URS_2025_01/895941323" TargetMode="External" /><Relationship Id="rId48" Type="http://schemas.openxmlformats.org/officeDocument/2006/relationships/hyperlink" Target="https://podminky.urs.cz/item/CS_URS_2025_01/899132212" TargetMode="External" /><Relationship Id="rId49" Type="http://schemas.openxmlformats.org/officeDocument/2006/relationships/hyperlink" Target="https://podminky.urs.cz/item/CS_URS_2025_01/899133211" TargetMode="External" /><Relationship Id="rId50" Type="http://schemas.openxmlformats.org/officeDocument/2006/relationships/hyperlink" Target="https://podminky.urs.cz/item/CS_URS_2025_01/899204112" TargetMode="External" /><Relationship Id="rId51" Type="http://schemas.openxmlformats.org/officeDocument/2006/relationships/hyperlink" Target="https://podminky.urs.cz/item/CS_URS_2025_01/712998005" TargetMode="External" /><Relationship Id="rId52" Type="http://schemas.openxmlformats.org/officeDocument/2006/relationships/hyperlink" Target="https://podminky.urs.cz/item/CS_URS_2025_01/712998106" TargetMode="External" /><Relationship Id="rId53" Type="http://schemas.openxmlformats.org/officeDocument/2006/relationships/hyperlink" Target="https://podminky.urs.cz/item/CS_URS_2025_01/914111111" TargetMode="External" /><Relationship Id="rId54" Type="http://schemas.openxmlformats.org/officeDocument/2006/relationships/hyperlink" Target="https://podminky.urs.cz/item/CS_URS_2025_01/914511113" TargetMode="External" /><Relationship Id="rId55" Type="http://schemas.openxmlformats.org/officeDocument/2006/relationships/hyperlink" Target="https://podminky.urs.cz/item/CS_URS_2025_01/916111122" TargetMode="External" /><Relationship Id="rId56" Type="http://schemas.openxmlformats.org/officeDocument/2006/relationships/hyperlink" Target="https://podminky.urs.cz/item/CS_URS_2025_01/916111123" TargetMode="External" /><Relationship Id="rId57" Type="http://schemas.openxmlformats.org/officeDocument/2006/relationships/hyperlink" Target="https://podminky.urs.cz/item/CS_URS_2025_01/916241213" TargetMode="External" /><Relationship Id="rId58" Type="http://schemas.openxmlformats.org/officeDocument/2006/relationships/hyperlink" Target="https://podminky.urs.cz/item/CS_URS_2025_01/919732211" TargetMode="External" /><Relationship Id="rId59" Type="http://schemas.openxmlformats.org/officeDocument/2006/relationships/hyperlink" Target="https://podminky.urs.cz/item/CS_URS_2025_01/919735112" TargetMode="External" /><Relationship Id="rId60" Type="http://schemas.openxmlformats.org/officeDocument/2006/relationships/hyperlink" Target="https://podminky.urs.cz/item/CS_URS_2025_01/966006132" TargetMode="External" /><Relationship Id="rId61" Type="http://schemas.openxmlformats.org/officeDocument/2006/relationships/hyperlink" Target="https://podminky.urs.cz/item/CS_URS_2025_01/966006211" TargetMode="External" /><Relationship Id="rId62" Type="http://schemas.openxmlformats.org/officeDocument/2006/relationships/hyperlink" Target="https://podminky.urs.cz/item/CS_URS_2025_01/997221551" TargetMode="External" /><Relationship Id="rId63" Type="http://schemas.openxmlformats.org/officeDocument/2006/relationships/hyperlink" Target="https://podminky.urs.cz/item/CS_URS_2025_01/997221559" TargetMode="External" /><Relationship Id="rId64" Type="http://schemas.openxmlformats.org/officeDocument/2006/relationships/hyperlink" Target="https://podminky.urs.cz/item/CS_URS_2025_01/997221571" TargetMode="External" /><Relationship Id="rId65" Type="http://schemas.openxmlformats.org/officeDocument/2006/relationships/hyperlink" Target="https://podminky.urs.cz/item/CS_URS_2025_01/997221579" TargetMode="External" /><Relationship Id="rId66" Type="http://schemas.openxmlformats.org/officeDocument/2006/relationships/hyperlink" Target="https://podminky.urs.cz/item/CS_URS_2025_01/997221611" TargetMode="External" /><Relationship Id="rId67" Type="http://schemas.openxmlformats.org/officeDocument/2006/relationships/hyperlink" Target="https://podminky.urs.cz/item/CS_URS_2025_01/997221665" TargetMode="External" /><Relationship Id="rId68" Type="http://schemas.openxmlformats.org/officeDocument/2006/relationships/hyperlink" Target="https://podminky.urs.cz/item/CS_URS_2025_01/997221861" TargetMode="External" /><Relationship Id="rId69" Type="http://schemas.openxmlformats.org/officeDocument/2006/relationships/hyperlink" Target="https://podminky.urs.cz/item/CS_URS_2025_01/997221873" TargetMode="External" /><Relationship Id="rId70" Type="http://schemas.openxmlformats.org/officeDocument/2006/relationships/hyperlink" Target="https://podminky.urs.cz/item/CS_URS_2025_01/997221875" TargetMode="External" /><Relationship Id="rId71" Type="http://schemas.openxmlformats.org/officeDocument/2006/relationships/hyperlink" Target="https://podminky.urs.cz/item/CS_URS_2025_01/998223011" TargetMode="External" /><Relationship Id="rId72" Type="http://schemas.openxmlformats.org/officeDocument/2006/relationships/hyperlink" Target="https://podminky.urs.cz/item/CS_URS_2025_01/460791214" TargetMode="External" /><Relationship Id="rId73" Type="http://schemas.openxmlformats.org/officeDocument/2006/relationships/hyperlink" Target="https://podminky.urs.cz/item/CS_URS_2025_01/011503000" TargetMode="External" /><Relationship Id="rId74" Type="http://schemas.openxmlformats.org/officeDocument/2006/relationships/hyperlink" Target="https://podminky.urs.cz/item/CS_URS_2025_01/012164000" TargetMode="External" /><Relationship Id="rId75" Type="http://schemas.openxmlformats.org/officeDocument/2006/relationships/hyperlink" Target="https://podminky.urs.cz/item/CS_URS_2025_01/012344000" TargetMode="External" /><Relationship Id="rId76" Type="http://schemas.openxmlformats.org/officeDocument/2006/relationships/hyperlink" Target="https://podminky.urs.cz/item/CS_URS_2025_01/012444000" TargetMode="External" /><Relationship Id="rId77" Type="http://schemas.openxmlformats.org/officeDocument/2006/relationships/hyperlink" Target="https://podminky.urs.cz/item/CS_URS_2025_01/013244000" TargetMode="External" /><Relationship Id="rId78" Type="http://schemas.openxmlformats.org/officeDocument/2006/relationships/hyperlink" Target="https://podminky.urs.cz/item/CS_URS_2025_01/013254000" TargetMode="External" /><Relationship Id="rId79" Type="http://schemas.openxmlformats.org/officeDocument/2006/relationships/hyperlink" Target="https://podminky.urs.cz/item/CS_URS_2025_01/013274000" TargetMode="External" /><Relationship Id="rId80" Type="http://schemas.openxmlformats.org/officeDocument/2006/relationships/hyperlink" Target="https://podminky.urs.cz/item/CS_URS_2025_01/013284000" TargetMode="External" /><Relationship Id="rId81" Type="http://schemas.openxmlformats.org/officeDocument/2006/relationships/hyperlink" Target="https://podminky.urs.cz/item/CS_URS_2025_01/013294000" TargetMode="External" /><Relationship Id="rId82" Type="http://schemas.openxmlformats.org/officeDocument/2006/relationships/hyperlink" Target="https://podminky.urs.cz/item/CS_URS_2025_01/030001000" TargetMode="External" /><Relationship Id="rId83" Type="http://schemas.openxmlformats.org/officeDocument/2006/relationships/hyperlink" Target="https://podminky.urs.cz/item/CS_URS_2025_01/034303000" TargetMode="External" /><Relationship Id="rId84" Type="http://schemas.openxmlformats.org/officeDocument/2006/relationships/hyperlink" Target="https://podminky.urs.cz/item/CS_URS_2025_01/043154000" TargetMode="External" /><Relationship Id="rId85" Type="http://schemas.openxmlformats.org/officeDocument/2006/relationships/hyperlink" Target="https://podminky.urs.cz/item/CS_URS_2025_01/045203000" TargetMode="External" /><Relationship Id="rId86" Type="http://schemas.openxmlformats.org/officeDocument/2006/relationships/hyperlink" Target="https://podminky.urs.cz/item/CS_URS_2025_01/045303000" TargetMode="External" /><Relationship Id="rId87" Type="http://schemas.openxmlformats.org/officeDocument/2006/relationships/hyperlink" Target="https://podminky.urs.cz/item/CS_URS_2025_01/060001000" TargetMode="External" /><Relationship Id="rId88" Type="http://schemas.openxmlformats.org/officeDocument/2006/relationships/hyperlink" Target="https://podminky.urs.cz/item/CS_URS_2025_01/070001000" TargetMode="External" /><Relationship Id="rId89" Type="http://schemas.openxmlformats.org/officeDocument/2006/relationships/drawing" Target="../drawings/drawing16.xml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311171" TargetMode="External" /><Relationship Id="rId2" Type="http://schemas.openxmlformats.org/officeDocument/2006/relationships/hyperlink" Target="https://podminky.urs.cz/item/CS_URS_2025_01/114203103" TargetMode="External" /><Relationship Id="rId3" Type="http://schemas.openxmlformats.org/officeDocument/2006/relationships/hyperlink" Target="https://podminky.urs.cz/item/CS_URS_2025_01/465513427" TargetMode="External" /><Relationship Id="rId4" Type="http://schemas.openxmlformats.org/officeDocument/2006/relationships/hyperlink" Target="https://podminky.urs.cz/item/CS_URS_2025_01/012203000" TargetMode="External" /><Relationship Id="rId5" Type="http://schemas.openxmlformats.org/officeDocument/2006/relationships/hyperlink" Target="https://podminky.urs.cz/item/CS_URS_2025_01/012303000" TargetMode="External" /><Relationship Id="rId6" Type="http://schemas.openxmlformats.org/officeDocument/2006/relationships/hyperlink" Target="https://podminky.urs.cz/item/CS_URS_2025_01/013254000" TargetMode="External" /><Relationship Id="rId7" Type="http://schemas.openxmlformats.org/officeDocument/2006/relationships/hyperlink" Target="https://podminky.urs.cz/item/CS_URS_2025_01/020001000" TargetMode="External" /><Relationship Id="rId8" Type="http://schemas.openxmlformats.org/officeDocument/2006/relationships/hyperlink" Target="https://podminky.urs.cz/item/CS_URS_2025_01/032103000" TargetMode="External" /><Relationship Id="rId9" Type="http://schemas.openxmlformats.org/officeDocument/2006/relationships/hyperlink" Target="https://podminky.urs.cz/item/CS_URS_2025_01/034002000" TargetMode="External" /><Relationship Id="rId10" Type="http://schemas.openxmlformats.org/officeDocument/2006/relationships/hyperlink" Target="https://podminky.urs.cz/item/CS_URS_2025_01/034103000" TargetMode="External" /><Relationship Id="rId11" Type="http://schemas.openxmlformats.org/officeDocument/2006/relationships/hyperlink" Target="https://podminky.urs.cz/item/CS_URS_2025_01/034403000" TargetMode="External" /><Relationship Id="rId12" Type="http://schemas.openxmlformats.org/officeDocument/2006/relationships/hyperlink" Target="https://podminky.urs.cz/item/CS_URS_2025_01/034503000" TargetMode="External" /><Relationship Id="rId13" Type="http://schemas.openxmlformats.org/officeDocument/2006/relationships/hyperlink" Target="https://podminky.urs.cz/item/CS_URS_2025_01/039103000" TargetMode="External" /><Relationship Id="rId14" Type="http://schemas.openxmlformats.org/officeDocument/2006/relationships/hyperlink" Target="https://podminky.urs.cz/item/CS_URS_2025_01/039203000" TargetMode="External" /><Relationship Id="rId15" Type="http://schemas.openxmlformats.org/officeDocument/2006/relationships/hyperlink" Target="https://podminky.urs.cz/item/CS_URS_2025_01/042503000" TargetMode="External" /><Relationship Id="rId16" Type="http://schemas.openxmlformats.org/officeDocument/2006/relationships/hyperlink" Target="https://podminky.urs.cz/item/CS_URS_2025_01/049002000" TargetMode="External" /><Relationship Id="rId17" Type="http://schemas.openxmlformats.org/officeDocument/2006/relationships/hyperlink" Target="https://podminky.urs.cz/item/CS_URS_2025_01/075002000R" TargetMode="External" /><Relationship Id="rId18" Type="http://schemas.openxmlformats.org/officeDocument/2006/relationships/drawing" Target="../drawings/drawing17.xml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4203101" TargetMode="External" /><Relationship Id="rId2" Type="http://schemas.openxmlformats.org/officeDocument/2006/relationships/hyperlink" Target="https://podminky.urs.cz/item/CS_URS_2025_01/114203103" TargetMode="External" /><Relationship Id="rId3" Type="http://schemas.openxmlformats.org/officeDocument/2006/relationships/hyperlink" Target="https://podminky.urs.cz/item/CS_URS_2025_01/114203201" TargetMode="External" /><Relationship Id="rId4" Type="http://schemas.openxmlformats.org/officeDocument/2006/relationships/hyperlink" Target="https://podminky.urs.cz/item/CS_URS_2025_01/114203301" TargetMode="External" /><Relationship Id="rId5" Type="http://schemas.openxmlformats.org/officeDocument/2006/relationships/hyperlink" Target="https://podminky.urs.cz/item/CS_URS_2025_01/124253101" TargetMode="External" /><Relationship Id="rId6" Type="http://schemas.openxmlformats.org/officeDocument/2006/relationships/hyperlink" Target="https://podminky.urs.cz/item/CS_URS_2025_01/162651132" TargetMode="External" /><Relationship Id="rId7" Type="http://schemas.openxmlformats.org/officeDocument/2006/relationships/hyperlink" Target="https://podminky.urs.cz/item/CS_URS_2025_01/162751137" TargetMode="External" /><Relationship Id="rId8" Type="http://schemas.openxmlformats.org/officeDocument/2006/relationships/hyperlink" Target="https://podminky.urs.cz/item/CS_URS_2025_01/171201231R" TargetMode="External" /><Relationship Id="rId9" Type="http://schemas.openxmlformats.org/officeDocument/2006/relationships/hyperlink" Target="https://podminky.urs.cz/item/CS_URS_2025_01/181411122" TargetMode="External" /><Relationship Id="rId10" Type="http://schemas.openxmlformats.org/officeDocument/2006/relationships/hyperlink" Target="https://podminky.urs.cz/item/CS_URS_2025_01/181951112" TargetMode="External" /><Relationship Id="rId11" Type="http://schemas.openxmlformats.org/officeDocument/2006/relationships/hyperlink" Target="https://podminky.urs.cz/item/CS_URS_2025_01/182151111" TargetMode="External" /><Relationship Id="rId12" Type="http://schemas.openxmlformats.org/officeDocument/2006/relationships/hyperlink" Target="https://podminky.urs.cz/item/CS_URS_2025_01/182351123" TargetMode="External" /><Relationship Id="rId13" Type="http://schemas.openxmlformats.org/officeDocument/2006/relationships/hyperlink" Target="https://podminky.urs.cz/item/CS_URS_2025_01/457315813" TargetMode="External" /><Relationship Id="rId14" Type="http://schemas.openxmlformats.org/officeDocument/2006/relationships/hyperlink" Target="https://podminky.urs.cz/item/CS_URS_2025_01/463211153" TargetMode="External" /><Relationship Id="rId15" Type="http://schemas.openxmlformats.org/officeDocument/2006/relationships/hyperlink" Target="https://podminky.urs.cz/item/CS_URS_2025_01/463212121" TargetMode="External" /><Relationship Id="rId16" Type="http://schemas.openxmlformats.org/officeDocument/2006/relationships/hyperlink" Target="https://podminky.urs.cz/item/CS_URS_2025_01/998332011" TargetMode="External" /><Relationship Id="rId17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5101201" TargetMode="External" /><Relationship Id="rId2" Type="http://schemas.openxmlformats.org/officeDocument/2006/relationships/hyperlink" Target="https://podminky.urs.cz/item/CS_URS_2025_01/115101301" TargetMode="External" /><Relationship Id="rId3" Type="http://schemas.openxmlformats.org/officeDocument/2006/relationships/hyperlink" Target="https://podminky.urs.cz/item/CS_URS_2025_01/131351204" TargetMode="External" /><Relationship Id="rId4" Type="http://schemas.openxmlformats.org/officeDocument/2006/relationships/hyperlink" Target="https://podminky.urs.cz/item/CS_URS_2025_01/151711111" TargetMode="External" /><Relationship Id="rId5" Type="http://schemas.openxmlformats.org/officeDocument/2006/relationships/hyperlink" Target="https://podminky.urs.cz/item/CS_URS_2025_01/151711131" TargetMode="External" /><Relationship Id="rId6" Type="http://schemas.openxmlformats.org/officeDocument/2006/relationships/hyperlink" Target="https://podminky.urs.cz/item/CS_URS_2025_01/151712111" TargetMode="External" /><Relationship Id="rId7" Type="http://schemas.openxmlformats.org/officeDocument/2006/relationships/hyperlink" Target="https://podminky.urs.cz/item/CS_URS_2025_01/151712121" TargetMode="External" /><Relationship Id="rId8" Type="http://schemas.openxmlformats.org/officeDocument/2006/relationships/hyperlink" Target="https://podminky.urs.cz/item/CS_URS_2025_01/151721111" TargetMode="External" /><Relationship Id="rId9" Type="http://schemas.openxmlformats.org/officeDocument/2006/relationships/hyperlink" Target="https://podminky.urs.cz/item/CS_URS_2025_01/153821111" TargetMode="External" /><Relationship Id="rId10" Type="http://schemas.openxmlformats.org/officeDocument/2006/relationships/hyperlink" Target="https://podminky.urs.cz/item/CS_URS_2025_01/153822111" TargetMode="External" /><Relationship Id="rId11" Type="http://schemas.openxmlformats.org/officeDocument/2006/relationships/hyperlink" Target="https://podminky.urs.cz/item/CS_URS_2025_01/162751137" TargetMode="External" /><Relationship Id="rId12" Type="http://schemas.openxmlformats.org/officeDocument/2006/relationships/hyperlink" Target="https://podminky.urs.cz/item/CS_URS_2025_01/171201231" TargetMode="External" /><Relationship Id="rId13" Type="http://schemas.openxmlformats.org/officeDocument/2006/relationships/hyperlink" Target="https://podminky.urs.cz/item/CS_URS_2025_01/181951112" TargetMode="External" /><Relationship Id="rId14" Type="http://schemas.openxmlformats.org/officeDocument/2006/relationships/hyperlink" Target="https://podminky.urs.cz/item/CS_URS_2025_01/211531111" TargetMode="External" /><Relationship Id="rId15" Type="http://schemas.openxmlformats.org/officeDocument/2006/relationships/hyperlink" Target="https://podminky.urs.cz/item/CS_URS_2025_01/211971121" TargetMode="External" /><Relationship Id="rId16" Type="http://schemas.openxmlformats.org/officeDocument/2006/relationships/hyperlink" Target="https://podminky.urs.cz/item/CS_URS_2025_01/212755214" TargetMode="External" /><Relationship Id="rId17" Type="http://schemas.openxmlformats.org/officeDocument/2006/relationships/hyperlink" Target="https://podminky.urs.cz/item/CS_URS_2025_01/224312114" TargetMode="External" /><Relationship Id="rId18" Type="http://schemas.openxmlformats.org/officeDocument/2006/relationships/hyperlink" Target="https://podminky.urs.cz/item/CS_URS_2025_01/224511114" TargetMode="External" /><Relationship Id="rId19" Type="http://schemas.openxmlformats.org/officeDocument/2006/relationships/hyperlink" Target="https://podminky.urs.cz/item/CS_URS_2025_01/227111113" TargetMode="External" /><Relationship Id="rId20" Type="http://schemas.openxmlformats.org/officeDocument/2006/relationships/hyperlink" Target="https://podminky.urs.cz/item/CS_URS_2025_01/227111115" TargetMode="External" /><Relationship Id="rId21" Type="http://schemas.openxmlformats.org/officeDocument/2006/relationships/hyperlink" Target="https://podminky.urs.cz/item/CS_URS_2025_01/281602111" TargetMode="External" /><Relationship Id="rId22" Type="http://schemas.openxmlformats.org/officeDocument/2006/relationships/hyperlink" Target="https://podminky.urs.cz/item/CS_URS_2025_01/282602112" TargetMode="External" /><Relationship Id="rId23" Type="http://schemas.openxmlformats.org/officeDocument/2006/relationships/hyperlink" Target="https://podminky.urs.cz/item/CS_URS_2025_01/310001113" TargetMode="External" /><Relationship Id="rId24" Type="http://schemas.openxmlformats.org/officeDocument/2006/relationships/hyperlink" Target="https://podminky.urs.cz/item/CS_URS_2025_01/321222111" TargetMode="External" /><Relationship Id="rId25" Type="http://schemas.openxmlformats.org/officeDocument/2006/relationships/hyperlink" Target="https://podminky.urs.cz/item/CS_URS_2025_01/327324127" TargetMode="External" /><Relationship Id="rId26" Type="http://schemas.openxmlformats.org/officeDocument/2006/relationships/hyperlink" Target="https://podminky.urs.cz/item/CS_URS_2025_01/327324128" TargetMode="External" /><Relationship Id="rId27" Type="http://schemas.openxmlformats.org/officeDocument/2006/relationships/hyperlink" Target="https://podminky.urs.cz/item/CS_URS_2025_01/327351211" TargetMode="External" /><Relationship Id="rId28" Type="http://schemas.openxmlformats.org/officeDocument/2006/relationships/hyperlink" Target="https://podminky.urs.cz/item/CS_URS_2025_01/327351221" TargetMode="External" /><Relationship Id="rId29" Type="http://schemas.openxmlformats.org/officeDocument/2006/relationships/hyperlink" Target="https://podminky.urs.cz/item/CS_URS_2025_01/327361040" TargetMode="External" /><Relationship Id="rId30" Type="http://schemas.openxmlformats.org/officeDocument/2006/relationships/hyperlink" Target="https://podminky.urs.cz/item/CS_URS_2025_01/451315127" TargetMode="External" /><Relationship Id="rId31" Type="http://schemas.openxmlformats.org/officeDocument/2006/relationships/hyperlink" Target="https://podminky.urs.cz/item/CS_URS_2025_01/452351111" TargetMode="External" /><Relationship Id="rId32" Type="http://schemas.openxmlformats.org/officeDocument/2006/relationships/hyperlink" Target="https://podminky.urs.cz/item/CS_URS_2025_01/452351112" TargetMode="External" /><Relationship Id="rId33" Type="http://schemas.openxmlformats.org/officeDocument/2006/relationships/hyperlink" Target="https://podminky.urs.cz/item/CS_URS_2025_01/458501112" TargetMode="External" /><Relationship Id="rId34" Type="http://schemas.openxmlformats.org/officeDocument/2006/relationships/hyperlink" Target="https://podminky.urs.cz/item/CS_URS_2025_01/462512270" TargetMode="External" /><Relationship Id="rId35" Type="http://schemas.openxmlformats.org/officeDocument/2006/relationships/hyperlink" Target="https://podminky.urs.cz/item/CS_URS_2025_01/891265111" TargetMode="External" /><Relationship Id="rId36" Type="http://schemas.openxmlformats.org/officeDocument/2006/relationships/hyperlink" Target="https://podminky.urs.cz/item/CS_URS_2025_01/911121111" TargetMode="External" /><Relationship Id="rId37" Type="http://schemas.openxmlformats.org/officeDocument/2006/relationships/hyperlink" Target="https://podminky.urs.cz/item/CS_URS_2025_01/931992121" TargetMode="External" /><Relationship Id="rId38" Type="http://schemas.openxmlformats.org/officeDocument/2006/relationships/hyperlink" Target="https://podminky.urs.cz/item/CS_URS_2025_01/931994142" TargetMode="External" /><Relationship Id="rId39" Type="http://schemas.openxmlformats.org/officeDocument/2006/relationships/hyperlink" Target="https://podminky.urs.cz/item/CS_URS_2025_01/953961214" TargetMode="External" /><Relationship Id="rId40" Type="http://schemas.openxmlformats.org/officeDocument/2006/relationships/hyperlink" Target="https://podminky.urs.cz/item/CS_URS_2025_01/953965132" TargetMode="External" /><Relationship Id="rId41" Type="http://schemas.openxmlformats.org/officeDocument/2006/relationships/hyperlink" Target="https://podminky.urs.cz/item/CS_URS_2025_01/961021311" TargetMode="External" /><Relationship Id="rId42" Type="http://schemas.openxmlformats.org/officeDocument/2006/relationships/hyperlink" Target="https://podminky.urs.cz/item/CS_URS_2025_01/961055111" TargetMode="External" /><Relationship Id="rId43" Type="http://schemas.openxmlformats.org/officeDocument/2006/relationships/hyperlink" Target="https://podminky.urs.cz/item/CS_URS_2025_01/966005211" TargetMode="External" /><Relationship Id="rId44" Type="http://schemas.openxmlformats.org/officeDocument/2006/relationships/hyperlink" Target="https://podminky.urs.cz/item/CS_URS_2025_01/997013501" TargetMode="External" /><Relationship Id="rId45" Type="http://schemas.openxmlformats.org/officeDocument/2006/relationships/hyperlink" Target="https://podminky.urs.cz/item/CS_URS_2025_01/997013509" TargetMode="External" /><Relationship Id="rId46" Type="http://schemas.openxmlformats.org/officeDocument/2006/relationships/hyperlink" Target="https://podminky.urs.cz/item/CS_URS_2025_01/997013862" TargetMode="External" /><Relationship Id="rId47" Type="http://schemas.openxmlformats.org/officeDocument/2006/relationships/hyperlink" Target="https://podminky.urs.cz/item/CS_URS_2025_01/997013873" TargetMode="External" /><Relationship Id="rId48" Type="http://schemas.openxmlformats.org/officeDocument/2006/relationships/hyperlink" Target="https://podminky.urs.cz/item/CS_URS_2025_01/998332011" TargetMode="External" /><Relationship Id="rId49" Type="http://schemas.openxmlformats.org/officeDocument/2006/relationships/hyperlink" Target="https://podminky.urs.cz/item/CS_URS_2025_01/711112001" TargetMode="External" /><Relationship Id="rId50" Type="http://schemas.openxmlformats.org/officeDocument/2006/relationships/hyperlink" Target="https://podminky.urs.cz/item/CS_URS_2025_01/711112002" TargetMode="External" /><Relationship Id="rId51" Type="http://schemas.openxmlformats.org/officeDocument/2006/relationships/hyperlink" Target="https://podminky.urs.cz/item/CS_URS_2025_01/998711101" TargetMode="External" /><Relationship Id="rId52" Type="http://schemas.openxmlformats.org/officeDocument/2006/relationships/hyperlink" Target="https://podminky.urs.cz/item/CS_URS_2025_01/782191141" TargetMode="External" /><Relationship Id="rId53" Type="http://schemas.openxmlformats.org/officeDocument/2006/relationships/hyperlink" Target="https://podminky.urs.cz/item/CS_URS_2025_01/998782101" TargetMode="External" /><Relationship Id="rId54" Type="http://schemas.openxmlformats.org/officeDocument/2006/relationships/hyperlink" Target="https://podminky.urs.cz/item/CS_URS_2025_01/013274000" TargetMode="External" /><Relationship Id="rId55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5101201" TargetMode="External" /><Relationship Id="rId2" Type="http://schemas.openxmlformats.org/officeDocument/2006/relationships/hyperlink" Target="https://podminky.urs.cz/item/CS_URS_2025_01/115101301" TargetMode="External" /><Relationship Id="rId3" Type="http://schemas.openxmlformats.org/officeDocument/2006/relationships/hyperlink" Target="https://podminky.urs.cz/item/CS_URS_2025_01/174151101" TargetMode="External" /><Relationship Id="rId4" Type="http://schemas.openxmlformats.org/officeDocument/2006/relationships/hyperlink" Target="https://podminky.urs.cz/item/CS_URS_2025_01/181351103" TargetMode="External" /><Relationship Id="rId5" Type="http://schemas.openxmlformats.org/officeDocument/2006/relationships/hyperlink" Target="https://podminky.urs.cz/item/CS_URS_2025_01/181411121" TargetMode="External" /><Relationship Id="rId6" Type="http://schemas.openxmlformats.org/officeDocument/2006/relationships/hyperlink" Target="https://podminky.urs.cz/item/CS_URS_2025_01/181951112" TargetMode="External" /><Relationship Id="rId7" Type="http://schemas.openxmlformats.org/officeDocument/2006/relationships/hyperlink" Target="https://podminky.urs.cz/item/CS_URS_2025_01/185803111" TargetMode="External" /><Relationship Id="rId8" Type="http://schemas.openxmlformats.org/officeDocument/2006/relationships/hyperlink" Target="https://podminky.urs.cz/item/CS_URS_2025_01/211531111" TargetMode="External" /><Relationship Id="rId9" Type="http://schemas.openxmlformats.org/officeDocument/2006/relationships/hyperlink" Target="https://podminky.urs.cz/item/CS_URS_2025_01/211971121" TargetMode="External" /><Relationship Id="rId10" Type="http://schemas.openxmlformats.org/officeDocument/2006/relationships/hyperlink" Target="https://podminky.urs.cz/item/CS_URS_2025_01/212755214" TargetMode="External" /><Relationship Id="rId11" Type="http://schemas.openxmlformats.org/officeDocument/2006/relationships/hyperlink" Target="https://podminky.urs.cz/item/CS_URS_2025_01/310001113" TargetMode="External" /><Relationship Id="rId12" Type="http://schemas.openxmlformats.org/officeDocument/2006/relationships/hyperlink" Target="https://podminky.urs.cz/item/CS_URS_2025_01/321222111" TargetMode="External" /><Relationship Id="rId13" Type="http://schemas.openxmlformats.org/officeDocument/2006/relationships/hyperlink" Target="https://podminky.urs.cz/item/CS_URS_2025_01/327324128" TargetMode="External" /><Relationship Id="rId14" Type="http://schemas.openxmlformats.org/officeDocument/2006/relationships/hyperlink" Target="https://podminky.urs.cz/item/CS_URS_2025_01/327351211" TargetMode="External" /><Relationship Id="rId15" Type="http://schemas.openxmlformats.org/officeDocument/2006/relationships/hyperlink" Target="https://podminky.urs.cz/item/CS_URS_2025_01/327351221" TargetMode="External" /><Relationship Id="rId16" Type="http://schemas.openxmlformats.org/officeDocument/2006/relationships/hyperlink" Target="https://podminky.urs.cz/item/CS_URS_2025_01/327361040" TargetMode="External" /><Relationship Id="rId17" Type="http://schemas.openxmlformats.org/officeDocument/2006/relationships/hyperlink" Target="https://podminky.urs.cz/item/CS_URS_2025_01/451315127" TargetMode="External" /><Relationship Id="rId18" Type="http://schemas.openxmlformats.org/officeDocument/2006/relationships/hyperlink" Target="https://podminky.urs.cz/item/CS_URS_2025_01/458501112" TargetMode="External" /><Relationship Id="rId19" Type="http://schemas.openxmlformats.org/officeDocument/2006/relationships/hyperlink" Target="https://podminky.urs.cz/item/CS_URS_2025_01/462512270" TargetMode="External" /><Relationship Id="rId20" Type="http://schemas.openxmlformats.org/officeDocument/2006/relationships/hyperlink" Target="https://podminky.urs.cz/item/CS_URS_2025_01/891265111" TargetMode="External" /><Relationship Id="rId21" Type="http://schemas.openxmlformats.org/officeDocument/2006/relationships/hyperlink" Target="https://podminky.urs.cz/item/CS_URS_2025_01/911121111" TargetMode="External" /><Relationship Id="rId22" Type="http://schemas.openxmlformats.org/officeDocument/2006/relationships/hyperlink" Target="https://podminky.urs.cz/item/CS_URS_2025_01/931992121" TargetMode="External" /><Relationship Id="rId23" Type="http://schemas.openxmlformats.org/officeDocument/2006/relationships/hyperlink" Target="https://podminky.urs.cz/item/CS_URS_2025_01/931994142" TargetMode="External" /><Relationship Id="rId24" Type="http://schemas.openxmlformats.org/officeDocument/2006/relationships/hyperlink" Target="https://podminky.urs.cz/item/CS_URS_2025_01/953961214" TargetMode="External" /><Relationship Id="rId25" Type="http://schemas.openxmlformats.org/officeDocument/2006/relationships/hyperlink" Target="https://podminky.urs.cz/item/CS_URS_2025_01/953965132" TargetMode="External" /><Relationship Id="rId26" Type="http://schemas.openxmlformats.org/officeDocument/2006/relationships/hyperlink" Target="https://podminky.urs.cz/item/CS_URS_2025_01/961021311" TargetMode="External" /><Relationship Id="rId27" Type="http://schemas.openxmlformats.org/officeDocument/2006/relationships/hyperlink" Target="https://podminky.urs.cz/item/CS_URS_2025_01/997013501" TargetMode="External" /><Relationship Id="rId28" Type="http://schemas.openxmlformats.org/officeDocument/2006/relationships/hyperlink" Target="https://podminky.urs.cz/item/CS_URS_2025_01/997013509" TargetMode="External" /><Relationship Id="rId29" Type="http://schemas.openxmlformats.org/officeDocument/2006/relationships/hyperlink" Target="https://podminky.urs.cz/item/CS_URS_2025_01/997013873" TargetMode="External" /><Relationship Id="rId30" Type="http://schemas.openxmlformats.org/officeDocument/2006/relationships/hyperlink" Target="https://podminky.urs.cz/item/CS_URS_2025_01/998332011" TargetMode="External" /><Relationship Id="rId31" Type="http://schemas.openxmlformats.org/officeDocument/2006/relationships/hyperlink" Target="https://podminky.urs.cz/item/CS_URS_2025_01/711112001" TargetMode="External" /><Relationship Id="rId32" Type="http://schemas.openxmlformats.org/officeDocument/2006/relationships/hyperlink" Target="https://podminky.urs.cz/item/CS_URS_2025_01/711112002" TargetMode="External" /><Relationship Id="rId33" Type="http://schemas.openxmlformats.org/officeDocument/2006/relationships/hyperlink" Target="https://podminky.urs.cz/item/CS_URS_2025_01/998711101" TargetMode="External" /><Relationship Id="rId34" Type="http://schemas.openxmlformats.org/officeDocument/2006/relationships/hyperlink" Target="https://podminky.urs.cz/item/CS_URS_2025_01/782191141" TargetMode="External" /><Relationship Id="rId35" Type="http://schemas.openxmlformats.org/officeDocument/2006/relationships/hyperlink" Target="https://podminky.urs.cz/item/CS_URS_2025_01/998782101" TargetMode="External" /><Relationship Id="rId36" Type="http://schemas.openxmlformats.org/officeDocument/2006/relationships/hyperlink" Target="https://podminky.urs.cz/item/CS_URS_2025_01/013274000" TargetMode="External" /><Relationship Id="rId37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5101201" TargetMode="External" /><Relationship Id="rId2" Type="http://schemas.openxmlformats.org/officeDocument/2006/relationships/hyperlink" Target="https://podminky.urs.cz/item/CS_URS_2025_01/115101301" TargetMode="External" /><Relationship Id="rId3" Type="http://schemas.openxmlformats.org/officeDocument/2006/relationships/hyperlink" Target="https://podminky.urs.cz/item/CS_URS_2025_01/131351104" TargetMode="External" /><Relationship Id="rId4" Type="http://schemas.openxmlformats.org/officeDocument/2006/relationships/hyperlink" Target="https://podminky.urs.cz/item/CS_URS_2025_01/151711111" TargetMode="External" /><Relationship Id="rId5" Type="http://schemas.openxmlformats.org/officeDocument/2006/relationships/hyperlink" Target="https://podminky.urs.cz/item/CS_URS_2025_01/162751137" TargetMode="External" /><Relationship Id="rId6" Type="http://schemas.openxmlformats.org/officeDocument/2006/relationships/hyperlink" Target="https://podminky.urs.cz/item/CS_URS_2025_01/171201231" TargetMode="External" /><Relationship Id="rId7" Type="http://schemas.openxmlformats.org/officeDocument/2006/relationships/hyperlink" Target="https://podminky.urs.cz/item/CS_URS_2025_01/181951112" TargetMode="External" /><Relationship Id="rId8" Type="http://schemas.openxmlformats.org/officeDocument/2006/relationships/hyperlink" Target="https://podminky.urs.cz/item/CS_URS_2025_01/211531111" TargetMode="External" /><Relationship Id="rId9" Type="http://schemas.openxmlformats.org/officeDocument/2006/relationships/hyperlink" Target="https://podminky.urs.cz/item/CS_URS_2025_01/211971121" TargetMode="External" /><Relationship Id="rId10" Type="http://schemas.openxmlformats.org/officeDocument/2006/relationships/hyperlink" Target="https://podminky.urs.cz/item/CS_URS_2025_01/212755214" TargetMode="External" /><Relationship Id="rId11" Type="http://schemas.openxmlformats.org/officeDocument/2006/relationships/hyperlink" Target="https://podminky.urs.cz/item/CS_URS_2025_01/224411112" TargetMode="External" /><Relationship Id="rId12" Type="http://schemas.openxmlformats.org/officeDocument/2006/relationships/hyperlink" Target="https://podminky.urs.cz/item/CS_URS_2025_01/282602112" TargetMode="External" /><Relationship Id="rId13" Type="http://schemas.openxmlformats.org/officeDocument/2006/relationships/hyperlink" Target="https://podminky.urs.cz/item/CS_URS_2025_01/310001113" TargetMode="External" /><Relationship Id="rId14" Type="http://schemas.openxmlformats.org/officeDocument/2006/relationships/hyperlink" Target="https://podminky.urs.cz/item/CS_URS_2025_01/321222111" TargetMode="External" /><Relationship Id="rId15" Type="http://schemas.openxmlformats.org/officeDocument/2006/relationships/hyperlink" Target="https://podminky.urs.cz/item/CS_URS_2025_01/327324127" TargetMode="External" /><Relationship Id="rId16" Type="http://schemas.openxmlformats.org/officeDocument/2006/relationships/hyperlink" Target="https://podminky.urs.cz/item/CS_URS_2025_01/327324128" TargetMode="External" /><Relationship Id="rId17" Type="http://schemas.openxmlformats.org/officeDocument/2006/relationships/hyperlink" Target="https://podminky.urs.cz/item/CS_URS_2025_01/327351211" TargetMode="External" /><Relationship Id="rId18" Type="http://schemas.openxmlformats.org/officeDocument/2006/relationships/hyperlink" Target="https://podminky.urs.cz/item/CS_URS_2025_01/327351221" TargetMode="External" /><Relationship Id="rId19" Type="http://schemas.openxmlformats.org/officeDocument/2006/relationships/hyperlink" Target="https://podminky.urs.cz/item/CS_URS_2025_01/327361040" TargetMode="External" /><Relationship Id="rId20" Type="http://schemas.openxmlformats.org/officeDocument/2006/relationships/hyperlink" Target="https://podminky.urs.cz/item/CS_URS_2025_01/451315127" TargetMode="External" /><Relationship Id="rId21" Type="http://schemas.openxmlformats.org/officeDocument/2006/relationships/hyperlink" Target="https://podminky.urs.cz/item/CS_URS_2025_01/458501112" TargetMode="External" /><Relationship Id="rId22" Type="http://schemas.openxmlformats.org/officeDocument/2006/relationships/hyperlink" Target="https://podminky.urs.cz/item/CS_URS_2025_01/462512270" TargetMode="External" /><Relationship Id="rId23" Type="http://schemas.openxmlformats.org/officeDocument/2006/relationships/hyperlink" Target="https://podminky.urs.cz/item/CS_URS_2025_01/564871116" TargetMode="External" /><Relationship Id="rId24" Type="http://schemas.openxmlformats.org/officeDocument/2006/relationships/hyperlink" Target="https://podminky.urs.cz/item/CS_URS_2025_01/891265111" TargetMode="External" /><Relationship Id="rId25" Type="http://schemas.openxmlformats.org/officeDocument/2006/relationships/hyperlink" Target="https://podminky.urs.cz/item/CS_URS_2025_01/911121111" TargetMode="External" /><Relationship Id="rId26" Type="http://schemas.openxmlformats.org/officeDocument/2006/relationships/hyperlink" Target="https://podminky.urs.cz/item/CS_URS_2025_01/931992121" TargetMode="External" /><Relationship Id="rId27" Type="http://schemas.openxmlformats.org/officeDocument/2006/relationships/hyperlink" Target="https://podminky.urs.cz/item/CS_URS_2025_01/931994142" TargetMode="External" /><Relationship Id="rId28" Type="http://schemas.openxmlformats.org/officeDocument/2006/relationships/hyperlink" Target="https://podminky.urs.cz/item/CS_URS_2025_01/953961214" TargetMode="External" /><Relationship Id="rId29" Type="http://schemas.openxmlformats.org/officeDocument/2006/relationships/hyperlink" Target="https://podminky.urs.cz/item/CS_URS_2025_01/953965132" TargetMode="External" /><Relationship Id="rId30" Type="http://schemas.openxmlformats.org/officeDocument/2006/relationships/hyperlink" Target="https://podminky.urs.cz/item/CS_URS_2025_01/977271110" TargetMode="External" /><Relationship Id="rId31" Type="http://schemas.openxmlformats.org/officeDocument/2006/relationships/hyperlink" Target="https://podminky.urs.cz/item/CS_URS_2021_02/997013873" TargetMode="External" /><Relationship Id="rId32" Type="http://schemas.openxmlformats.org/officeDocument/2006/relationships/hyperlink" Target="https://podminky.urs.cz/item/CS_URS_2025_01/998332011" TargetMode="External" /><Relationship Id="rId33" Type="http://schemas.openxmlformats.org/officeDocument/2006/relationships/hyperlink" Target="https://podminky.urs.cz/item/CS_URS_2025_01/711112001" TargetMode="External" /><Relationship Id="rId34" Type="http://schemas.openxmlformats.org/officeDocument/2006/relationships/hyperlink" Target="https://podminky.urs.cz/item/CS_URS_2025_01/711112002" TargetMode="External" /><Relationship Id="rId35" Type="http://schemas.openxmlformats.org/officeDocument/2006/relationships/hyperlink" Target="https://podminky.urs.cz/item/CS_URS_2025_01/998711101" TargetMode="External" /><Relationship Id="rId36" Type="http://schemas.openxmlformats.org/officeDocument/2006/relationships/hyperlink" Target="https://podminky.urs.cz/item/CS_URS_2025_01/782191141" TargetMode="External" /><Relationship Id="rId37" Type="http://schemas.openxmlformats.org/officeDocument/2006/relationships/hyperlink" Target="https://podminky.urs.cz/item/CS_URS_2025_01/998782101" TargetMode="External" /><Relationship Id="rId38" Type="http://schemas.openxmlformats.org/officeDocument/2006/relationships/hyperlink" Target="https://podminky.urs.cz/item/CS_URS_2025_01/013274000" TargetMode="External" /><Relationship Id="rId39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4203101" TargetMode="External" /><Relationship Id="rId2" Type="http://schemas.openxmlformats.org/officeDocument/2006/relationships/hyperlink" Target="https://podminky.urs.cz/item/CS_URS_2025_01/114203201" TargetMode="External" /><Relationship Id="rId3" Type="http://schemas.openxmlformats.org/officeDocument/2006/relationships/hyperlink" Target="https://podminky.urs.cz/item/CS_URS_2025_01/114203301" TargetMode="External" /><Relationship Id="rId4" Type="http://schemas.openxmlformats.org/officeDocument/2006/relationships/hyperlink" Target="https://podminky.urs.cz/item/CS_URS_2025_01/124253101" TargetMode="External" /><Relationship Id="rId5" Type="http://schemas.openxmlformats.org/officeDocument/2006/relationships/hyperlink" Target="https://podminky.urs.cz/item/CS_URS_2025_01/124253102" TargetMode="External" /><Relationship Id="rId6" Type="http://schemas.openxmlformats.org/officeDocument/2006/relationships/hyperlink" Target="https://podminky.urs.cz/item/CS_URS_2025_01/162651132" TargetMode="External" /><Relationship Id="rId7" Type="http://schemas.openxmlformats.org/officeDocument/2006/relationships/hyperlink" Target="https://podminky.urs.cz/item/CS_URS_2025_01/162751137" TargetMode="External" /><Relationship Id="rId8" Type="http://schemas.openxmlformats.org/officeDocument/2006/relationships/hyperlink" Target="https://podminky.urs.cz/item/CS_URS_2025_01/171201211R" TargetMode="External" /><Relationship Id="rId9" Type="http://schemas.openxmlformats.org/officeDocument/2006/relationships/hyperlink" Target="https://podminky.urs.cz/item/CS_URS_2025_01/171201231R" TargetMode="External" /><Relationship Id="rId10" Type="http://schemas.openxmlformats.org/officeDocument/2006/relationships/hyperlink" Target="https://podminky.urs.cz/item/CS_URS_2025_01/181411122" TargetMode="External" /><Relationship Id="rId11" Type="http://schemas.openxmlformats.org/officeDocument/2006/relationships/hyperlink" Target="https://podminky.urs.cz/item/CS_URS_2025_01/181951112" TargetMode="External" /><Relationship Id="rId12" Type="http://schemas.openxmlformats.org/officeDocument/2006/relationships/hyperlink" Target="https://podminky.urs.cz/item/CS_URS_2025_01/182151111" TargetMode="External" /><Relationship Id="rId13" Type="http://schemas.openxmlformats.org/officeDocument/2006/relationships/hyperlink" Target="https://podminky.urs.cz/item/CS_URS_2025_01/182351123" TargetMode="External" /><Relationship Id="rId14" Type="http://schemas.openxmlformats.org/officeDocument/2006/relationships/hyperlink" Target="https://podminky.urs.cz/item/CS_URS_2025_01/183102321R" TargetMode="External" /><Relationship Id="rId15" Type="http://schemas.openxmlformats.org/officeDocument/2006/relationships/hyperlink" Target="https://podminky.urs.cz/item/CS_URS_2025_01/184102136" TargetMode="External" /><Relationship Id="rId16" Type="http://schemas.openxmlformats.org/officeDocument/2006/relationships/hyperlink" Target="https://podminky.urs.cz/item/CS_URS_2025_01/184215133" TargetMode="External" /><Relationship Id="rId17" Type="http://schemas.openxmlformats.org/officeDocument/2006/relationships/hyperlink" Target="https://podminky.urs.cz/item/CS_URS_2025_01/184215432" TargetMode="External" /><Relationship Id="rId18" Type="http://schemas.openxmlformats.org/officeDocument/2006/relationships/hyperlink" Target="https://podminky.urs.cz/item/CS_URS_2025_01/457315813" TargetMode="External" /><Relationship Id="rId19" Type="http://schemas.openxmlformats.org/officeDocument/2006/relationships/hyperlink" Target="https://podminky.urs.cz/item/CS_URS_2025_01/463211153" TargetMode="External" /><Relationship Id="rId20" Type="http://schemas.openxmlformats.org/officeDocument/2006/relationships/hyperlink" Target="https://podminky.urs.cz/item/CS_URS_2025_01/463212121" TargetMode="External" /><Relationship Id="rId21" Type="http://schemas.openxmlformats.org/officeDocument/2006/relationships/hyperlink" Target="https://podminky.urs.cz/item/CS_URS_2025_01/464511111R" TargetMode="External" /><Relationship Id="rId22" Type="http://schemas.openxmlformats.org/officeDocument/2006/relationships/hyperlink" Target="https://podminky.urs.cz/item/CS_URS_2025_01/5976611R01" TargetMode="External" /><Relationship Id="rId23" Type="http://schemas.openxmlformats.org/officeDocument/2006/relationships/hyperlink" Target="https://podminky.urs.cz/item/CS_URS_2025_01/998332011" TargetMode="External" /><Relationship Id="rId24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5101201" TargetMode="External" /><Relationship Id="rId2" Type="http://schemas.openxmlformats.org/officeDocument/2006/relationships/hyperlink" Target="https://podminky.urs.cz/item/CS_URS_2025_01/115101301" TargetMode="External" /><Relationship Id="rId3" Type="http://schemas.openxmlformats.org/officeDocument/2006/relationships/hyperlink" Target="https://podminky.urs.cz/item/CS_URS_2025_01/131351206" TargetMode="External" /><Relationship Id="rId4" Type="http://schemas.openxmlformats.org/officeDocument/2006/relationships/hyperlink" Target="https://podminky.urs.cz/item/CS_URS_2025_01/151711111" TargetMode="External" /><Relationship Id="rId5" Type="http://schemas.openxmlformats.org/officeDocument/2006/relationships/hyperlink" Target="https://podminky.urs.cz/item/CS_URS_2025_01/151711121" TargetMode="External" /><Relationship Id="rId6" Type="http://schemas.openxmlformats.org/officeDocument/2006/relationships/hyperlink" Target="https://podminky.urs.cz/item/CS_URS_2025_01/162751137" TargetMode="External" /><Relationship Id="rId7" Type="http://schemas.openxmlformats.org/officeDocument/2006/relationships/hyperlink" Target="https://podminky.urs.cz/item/CS_URS_2025_01/171201231" TargetMode="External" /><Relationship Id="rId8" Type="http://schemas.openxmlformats.org/officeDocument/2006/relationships/hyperlink" Target="https://podminky.urs.cz/item/CS_URS_2025_01/181951112" TargetMode="External" /><Relationship Id="rId9" Type="http://schemas.openxmlformats.org/officeDocument/2006/relationships/hyperlink" Target="https://podminky.urs.cz/item/CS_URS_2025_01/211531111" TargetMode="External" /><Relationship Id="rId10" Type="http://schemas.openxmlformats.org/officeDocument/2006/relationships/hyperlink" Target="https://podminky.urs.cz/item/CS_URS_2025_01/211971121" TargetMode="External" /><Relationship Id="rId11" Type="http://schemas.openxmlformats.org/officeDocument/2006/relationships/hyperlink" Target="https://podminky.urs.cz/item/CS_URS_2025_01/212755214" TargetMode="External" /><Relationship Id="rId12" Type="http://schemas.openxmlformats.org/officeDocument/2006/relationships/hyperlink" Target="https://podminky.urs.cz/item/CS_URS_2025_01/282602112" TargetMode="External" /><Relationship Id="rId13" Type="http://schemas.openxmlformats.org/officeDocument/2006/relationships/hyperlink" Target="https://podminky.urs.cz/item/CS_URS_2025_01/310001113" TargetMode="External" /><Relationship Id="rId14" Type="http://schemas.openxmlformats.org/officeDocument/2006/relationships/hyperlink" Target="https://podminky.urs.cz/item/CS_URS_2025_01/321222111" TargetMode="External" /><Relationship Id="rId15" Type="http://schemas.openxmlformats.org/officeDocument/2006/relationships/hyperlink" Target="https://podminky.urs.cz/item/CS_URS_2025_01/327324127" TargetMode="External" /><Relationship Id="rId16" Type="http://schemas.openxmlformats.org/officeDocument/2006/relationships/hyperlink" Target="https://podminky.urs.cz/item/CS_URS_2025_01/327324128" TargetMode="External" /><Relationship Id="rId17" Type="http://schemas.openxmlformats.org/officeDocument/2006/relationships/hyperlink" Target="https://podminky.urs.cz/item/CS_URS_2025_01/327351211" TargetMode="External" /><Relationship Id="rId18" Type="http://schemas.openxmlformats.org/officeDocument/2006/relationships/hyperlink" Target="https://podminky.urs.cz/item/CS_URS_2025_01/327351221" TargetMode="External" /><Relationship Id="rId19" Type="http://schemas.openxmlformats.org/officeDocument/2006/relationships/hyperlink" Target="https://podminky.urs.cz/item/CS_URS_2025_01/327361040" TargetMode="External" /><Relationship Id="rId20" Type="http://schemas.openxmlformats.org/officeDocument/2006/relationships/hyperlink" Target="https://podminky.urs.cz/item/CS_URS_2025_01/451315127" TargetMode="External" /><Relationship Id="rId21" Type="http://schemas.openxmlformats.org/officeDocument/2006/relationships/hyperlink" Target="https://podminky.urs.cz/item/CS_URS_2025_01/458501112" TargetMode="External" /><Relationship Id="rId22" Type="http://schemas.openxmlformats.org/officeDocument/2006/relationships/hyperlink" Target="https://podminky.urs.cz/item/CS_URS_2025_01/462512270" TargetMode="External" /><Relationship Id="rId23" Type="http://schemas.openxmlformats.org/officeDocument/2006/relationships/hyperlink" Target="https://podminky.urs.cz/item/CS_URS_2025_01/891265111" TargetMode="External" /><Relationship Id="rId24" Type="http://schemas.openxmlformats.org/officeDocument/2006/relationships/hyperlink" Target="https://podminky.urs.cz/item/CS_URS_2025_01/911121111" TargetMode="External" /><Relationship Id="rId25" Type="http://schemas.openxmlformats.org/officeDocument/2006/relationships/hyperlink" Target="https://podminky.urs.cz/item/CS_URS_2025_01/931992121" TargetMode="External" /><Relationship Id="rId26" Type="http://schemas.openxmlformats.org/officeDocument/2006/relationships/hyperlink" Target="https://podminky.urs.cz/item/CS_URS_2025_01/931994142" TargetMode="External" /><Relationship Id="rId27" Type="http://schemas.openxmlformats.org/officeDocument/2006/relationships/hyperlink" Target="https://podminky.urs.cz/item/CS_URS_2025_01/953961214" TargetMode="External" /><Relationship Id="rId28" Type="http://schemas.openxmlformats.org/officeDocument/2006/relationships/hyperlink" Target="https://podminky.urs.cz/item/CS_URS_2025_01/953965132" TargetMode="External" /><Relationship Id="rId29" Type="http://schemas.openxmlformats.org/officeDocument/2006/relationships/hyperlink" Target="https://podminky.urs.cz/item/CS_URS_2025_01/961021311" TargetMode="External" /><Relationship Id="rId30" Type="http://schemas.openxmlformats.org/officeDocument/2006/relationships/hyperlink" Target="https://podminky.urs.cz/item/CS_URS_2025_01/966005211" TargetMode="External" /><Relationship Id="rId31" Type="http://schemas.openxmlformats.org/officeDocument/2006/relationships/hyperlink" Target="https://podminky.urs.cz/item/CS_URS_2025_01/977271110" TargetMode="External" /><Relationship Id="rId32" Type="http://schemas.openxmlformats.org/officeDocument/2006/relationships/hyperlink" Target="https://podminky.urs.cz/item/CS_URS_2025_01/997013501" TargetMode="External" /><Relationship Id="rId33" Type="http://schemas.openxmlformats.org/officeDocument/2006/relationships/hyperlink" Target="https://podminky.urs.cz/item/CS_URS_2025_01/997013509" TargetMode="External" /><Relationship Id="rId34" Type="http://schemas.openxmlformats.org/officeDocument/2006/relationships/hyperlink" Target="https://podminky.urs.cz/item/CS_URS_2025_01/997013873" TargetMode="External" /><Relationship Id="rId35" Type="http://schemas.openxmlformats.org/officeDocument/2006/relationships/hyperlink" Target="https://podminky.urs.cz/item/CS_URS_2025_01/998332011" TargetMode="External" /><Relationship Id="rId36" Type="http://schemas.openxmlformats.org/officeDocument/2006/relationships/hyperlink" Target="https://podminky.urs.cz/item/CS_URS_2025_01/711112001" TargetMode="External" /><Relationship Id="rId37" Type="http://schemas.openxmlformats.org/officeDocument/2006/relationships/hyperlink" Target="https://podminky.urs.cz/item/CS_URS_2025_01/711112002" TargetMode="External" /><Relationship Id="rId38" Type="http://schemas.openxmlformats.org/officeDocument/2006/relationships/hyperlink" Target="https://podminky.urs.cz/item/CS_URS_2025_01/998711101" TargetMode="External" /><Relationship Id="rId39" Type="http://schemas.openxmlformats.org/officeDocument/2006/relationships/hyperlink" Target="https://podminky.urs.cz/item/CS_URS_2025_01/782191141" TargetMode="External" /><Relationship Id="rId40" Type="http://schemas.openxmlformats.org/officeDocument/2006/relationships/hyperlink" Target="https://podminky.urs.cz/item/CS_URS_2025_01/998782101" TargetMode="External" /><Relationship Id="rId41" Type="http://schemas.openxmlformats.org/officeDocument/2006/relationships/hyperlink" Target="https://podminky.urs.cz/item/CS_URS_2025_01/013274000" TargetMode="External" /><Relationship Id="rId42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4203101" TargetMode="External" /><Relationship Id="rId2" Type="http://schemas.openxmlformats.org/officeDocument/2006/relationships/hyperlink" Target="https://podminky.urs.cz/item/CS_URS_2025_01/114203201" TargetMode="External" /><Relationship Id="rId3" Type="http://schemas.openxmlformats.org/officeDocument/2006/relationships/hyperlink" Target="https://podminky.urs.cz/item/CS_URS_2025_01/114203301" TargetMode="External" /><Relationship Id="rId4" Type="http://schemas.openxmlformats.org/officeDocument/2006/relationships/hyperlink" Target="https://podminky.urs.cz/item/CS_URS_2025_01/124253101" TargetMode="External" /><Relationship Id="rId5" Type="http://schemas.openxmlformats.org/officeDocument/2006/relationships/hyperlink" Target="https://podminky.urs.cz/item/CS_URS_2025_01/162651132" TargetMode="External" /><Relationship Id="rId6" Type="http://schemas.openxmlformats.org/officeDocument/2006/relationships/hyperlink" Target="https://podminky.urs.cz/item/CS_URS_2025_01/162751137" TargetMode="External" /><Relationship Id="rId7" Type="http://schemas.openxmlformats.org/officeDocument/2006/relationships/hyperlink" Target="https://podminky.urs.cz/item/CS_URS_2025_01/171201231R" TargetMode="External" /><Relationship Id="rId8" Type="http://schemas.openxmlformats.org/officeDocument/2006/relationships/hyperlink" Target="https://podminky.urs.cz/item/CS_URS_2025_01/181411122" TargetMode="External" /><Relationship Id="rId9" Type="http://schemas.openxmlformats.org/officeDocument/2006/relationships/hyperlink" Target="https://podminky.urs.cz/item/CS_URS_2025_01/181951112" TargetMode="External" /><Relationship Id="rId10" Type="http://schemas.openxmlformats.org/officeDocument/2006/relationships/hyperlink" Target="https://podminky.urs.cz/item/CS_URS_2025_01/182151111" TargetMode="External" /><Relationship Id="rId11" Type="http://schemas.openxmlformats.org/officeDocument/2006/relationships/hyperlink" Target="https://podminky.urs.cz/item/CS_URS_2025_01/182351123" TargetMode="External" /><Relationship Id="rId12" Type="http://schemas.openxmlformats.org/officeDocument/2006/relationships/hyperlink" Target="https://podminky.urs.cz/item/CS_URS_2025_01/457315811" TargetMode="External" /><Relationship Id="rId13" Type="http://schemas.openxmlformats.org/officeDocument/2006/relationships/hyperlink" Target="https://podminky.urs.cz/item/CS_URS_2025_01/457315813" TargetMode="External" /><Relationship Id="rId14" Type="http://schemas.openxmlformats.org/officeDocument/2006/relationships/hyperlink" Target="https://podminky.urs.cz/item/CS_URS_2025_01/463211153" TargetMode="External" /><Relationship Id="rId15" Type="http://schemas.openxmlformats.org/officeDocument/2006/relationships/hyperlink" Target="https://podminky.urs.cz/item/CS_URS_2025_01/463212121" TargetMode="External" /><Relationship Id="rId16" Type="http://schemas.openxmlformats.org/officeDocument/2006/relationships/hyperlink" Target="https://podminky.urs.cz/item/CS_URS_2025_01/998332011" TargetMode="External" /><Relationship Id="rId17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32351251" TargetMode="External" /><Relationship Id="rId2" Type="http://schemas.openxmlformats.org/officeDocument/2006/relationships/hyperlink" Target="https://podminky.urs.cz/item/CS_URS_2025_01/151811131" TargetMode="External" /><Relationship Id="rId3" Type="http://schemas.openxmlformats.org/officeDocument/2006/relationships/hyperlink" Target="https://podminky.urs.cz/item/CS_URS_2025_01/151811231" TargetMode="External" /><Relationship Id="rId4" Type="http://schemas.openxmlformats.org/officeDocument/2006/relationships/hyperlink" Target="https://podminky.urs.cz/item/CS_URS_2025_01/162751137" TargetMode="External" /><Relationship Id="rId5" Type="http://schemas.openxmlformats.org/officeDocument/2006/relationships/hyperlink" Target="https://podminky.urs.cz/item/CS_URS_2025_01/171201231" TargetMode="External" /><Relationship Id="rId6" Type="http://schemas.openxmlformats.org/officeDocument/2006/relationships/hyperlink" Target="https://podminky.urs.cz/item/CS_URS_2025_01/174151101" TargetMode="External" /><Relationship Id="rId7" Type="http://schemas.openxmlformats.org/officeDocument/2006/relationships/hyperlink" Target="https://podminky.urs.cz/item/CS_URS_2025_01/175151101" TargetMode="External" /><Relationship Id="rId8" Type="http://schemas.openxmlformats.org/officeDocument/2006/relationships/hyperlink" Target="https://podminky.urs.cz/item/CS_URS_2025_01/451573111" TargetMode="External" /><Relationship Id="rId9" Type="http://schemas.openxmlformats.org/officeDocument/2006/relationships/hyperlink" Target="https://podminky.urs.cz/item/CS_URS_2025_01/452313151" TargetMode="External" /><Relationship Id="rId10" Type="http://schemas.openxmlformats.org/officeDocument/2006/relationships/hyperlink" Target="https://podminky.urs.cz/item/CS_URS_2025_01/452353111" TargetMode="External" /><Relationship Id="rId11" Type="http://schemas.openxmlformats.org/officeDocument/2006/relationships/hyperlink" Target="https://podminky.urs.cz/item/CS_URS_2025_01/452353112" TargetMode="External" /><Relationship Id="rId12" Type="http://schemas.openxmlformats.org/officeDocument/2006/relationships/hyperlink" Target="https://podminky.urs.cz/item/CS_URS_2025_01/857212122" TargetMode="External" /><Relationship Id="rId13" Type="http://schemas.openxmlformats.org/officeDocument/2006/relationships/hyperlink" Target="https://podminky.urs.cz/item/CS_URS_2025_01/871224201" TargetMode="External" /><Relationship Id="rId14" Type="http://schemas.openxmlformats.org/officeDocument/2006/relationships/hyperlink" Target="https://podminky.urs.cz/item/CS_URS_2025_01/871251811" TargetMode="External" /><Relationship Id="rId15" Type="http://schemas.openxmlformats.org/officeDocument/2006/relationships/hyperlink" Target="https://podminky.urs.cz/item/CS_URS_2025_01/877215201" TargetMode="External" /><Relationship Id="rId16" Type="http://schemas.openxmlformats.org/officeDocument/2006/relationships/hyperlink" Target="https://podminky.urs.cz/item/CS_URS_2025_01/877215213" TargetMode="External" /><Relationship Id="rId17" Type="http://schemas.openxmlformats.org/officeDocument/2006/relationships/hyperlink" Target="https://podminky.urs.cz/item/CS_URS_2025_01/877215301" TargetMode="External" /><Relationship Id="rId18" Type="http://schemas.openxmlformats.org/officeDocument/2006/relationships/hyperlink" Target="https://podminky.urs.cz/item/CS_URS_2025_01/877215310" TargetMode="External" /><Relationship Id="rId19" Type="http://schemas.openxmlformats.org/officeDocument/2006/relationships/hyperlink" Target="https://podminky.urs.cz/item/CS_URS_2025_01/891212122" TargetMode="External" /><Relationship Id="rId20" Type="http://schemas.openxmlformats.org/officeDocument/2006/relationships/hyperlink" Target="https://podminky.urs.cz/item/CS_URS_2025_01/892241111" TargetMode="External" /><Relationship Id="rId21" Type="http://schemas.openxmlformats.org/officeDocument/2006/relationships/hyperlink" Target="https://podminky.urs.cz/item/CS_URS_2025_01/899401112" TargetMode="External" /><Relationship Id="rId22" Type="http://schemas.openxmlformats.org/officeDocument/2006/relationships/hyperlink" Target="https://podminky.urs.cz/item/CS_URS_2025_01/899713111" TargetMode="External" /><Relationship Id="rId23" Type="http://schemas.openxmlformats.org/officeDocument/2006/relationships/hyperlink" Target="https://podminky.urs.cz/item/CS_URS_2025_01/899722114" TargetMode="External" /><Relationship Id="rId24" Type="http://schemas.openxmlformats.org/officeDocument/2006/relationships/hyperlink" Target="https://podminky.urs.cz/item/CS_URS_2025_01/997013501" TargetMode="External" /><Relationship Id="rId25" Type="http://schemas.openxmlformats.org/officeDocument/2006/relationships/hyperlink" Target="https://podminky.urs.cz/item/CS_URS_2025_01/997013509" TargetMode="External" /><Relationship Id="rId26" Type="http://schemas.openxmlformats.org/officeDocument/2006/relationships/hyperlink" Target="https://podminky.urs.cz/item/CS_URS_2025_01/997013631" TargetMode="External" /><Relationship Id="rId27" Type="http://schemas.openxmlformats.org/officeDocument/2006/relationships/hyperlink" Target="https://podminky.urs.cz/item/CS_URS_2025_01/998276101" TargetMode="External" /><Relationship Id="rId28" Type="http://schemas.openxmlformats.org/officeDocument/2006/relationships/hyperlink" Target="https://podminky.urs.cz/item/CS_URS_2025_01/230202033" TargetMode="External" /><Relationship Id="rId29" Type="http://schemas.openxmlformats.org/officeDocument/2006/relationships/hyperlink" Target="https://podminky.urs.cz/item/CS_URS_2025_01/230202071" TargetMode="External" /><Relationship Id="rId30" Type="http://schemas.openxmlformats.org/officeDocument/2006/relationships/hyperlink" Target="https://podminky.urs.cz/item/CS_URS_2025_01/230202112" TargetMode="External" /><Relationship Id="rId31" Type="http://schemas.openxmlformats.org/officeDocument/2006/relationships/hyperlink" Target="https://podminky.urs.cz/item/CS_URS_2025_01/230202224" TargetMode="External" /><Relationship Id="rId32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27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28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29</v>
      </c>
      <c r="AL11" s="25"/>
      <c r="AM11" s="25"/>
      <c r="AN11" s="30" t="s">
        <v>30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31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32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32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29</v>
      </c>
      <c r="AL14" s="25"/>
      <c r="AM14" s="25"/>
      <c r="AN14" s="37" t="s">
        <v>32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33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34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35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29</v>
      </c>
      <c r="AL17" s="25"/>
      <c r="AM17" s="25"/>
      <c r="AN17" s="30" t="s">
        <v>36</v>
      </c>
      <c r="AO17" s="25"/>
      <c r="AP17" s="25"/>
      <c r="AQ17" s="25"/>
      <c r="AR17" s="23"/>
      <c r="BE17" s="34"/>
      <c r="BS17" s="20" t="s">
        <v>37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38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34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35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29</v>
      </c>
      <c r="AL20" s="25"/>
      <c r="AM20" s="25"/>
      <c r="AN20" s="30" t="s">
        <v>36</v>
      </c>
      <c r="AO20" s="25"/>
      <c r="AP20" s="25"/>
      <c r="AQ20" s="25"/>
      <c r="AR20" s="23"/>
      <c r="BE20" s="34"/>
      <c r="BS20" s="20" t="s">
        <v>37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39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40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41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42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43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44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45</v>
      </c>
      <c r="E29" s="50"/>
      <c r="F29" s="35" t="s">
        <v>46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47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48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49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50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51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52</v>
      </c>
      <c r="U35" s="57"/>
      <c r="V35" s="57"/>
      <c r="W35" s="57"/>
      <c r="X35" s="59" t="s">
        <v>53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54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4446_006_I/2025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Vrchlice v Kutné Hoře - revitalizace a PPO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Kutná Hora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16. 8. 2023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25.6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Město Kutná Hora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33</v>
      </c>
      <c r="AJ49" s="43"/>
      <c r="AK49" s="43"/>
      <c r="AL49" s="43"/>
      <c r="AM49" s="76" t="str">
        <f>IF(E17="","",E17)</f>
        <v>Vodohospodářský rozvoj a výstavba a.s.</v>
      </c>
      <c r="AN49" s="67"/>
      <c r="AO49" s="67"/>
      <c r="AP49" s="67"/>
      <c r="AQ49" s="43"/>
      <c r="AR49" s="47"/>
      <c r="AS49" s="77" t="s">
        <v>55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25.65" customHeight="1">
      <c r="A50" s="41"/>
      <c r="B50" s="42"/>
      <c r="C50" s="35" t="s">
        <v>31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38</v>
      </c>
      <c r="AJ50" s="43"/>
      <c r="AK50" s="43"/>
      <c r="AL50" s="43"/>
      <c r="AM50" s="76" t="str">
        <f>IF(E20="","",E20)</f>
        <v>Vodohospodářský rozvoj a výstavba a.s.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56</v>
      </c>
      <c r="D52" s="90"/>
      <c r="E52" s="90"/>
      <c r="F52" s="90"/>
      <c r="G52" s="90"/>
      <c r="H52" s="91"/>
      <c r="I52" s="92" t="s">
        <v>57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58</v>
      </c>
      <c r="AH52" s="90"/>
      <c r="AI52" s="90"/>
      <c r="AJ52" s="90"/>
      <c r="AK52" s="90"/>
      <c r="AL52" s="90"/>
      <c r="AM52" s="90"/>
      <c r="AN52" s="92" t="s">
        <v>59</v>
      </c>
      <c r="AO52" s="90"/>
      <c r="AP52" s="90"/>
      <c r="AQ52" s="94" t="s">
        <v>60</v>
      </c>
      <c r="AR52" s="47"/>
      <c r="AS52" s="95" t="s">
        <v>61</v>
      </c>
      <c r="AT52" s="96" t="s">
        <v>62</v>
      </c>
      <c r="AU52" s="96" t="s">
        <v>63</v>
      </c>
      <c r="AV52" s="96" t="s">
        <v>64</v>
      </c>
      <c r="AW52" s="96" t="s">
        <v>65</v>
      </c>
      <c r="AX52" s="96" t="s">
        <v>66</v>
      </c>
      <c r="AY52" s="96" t="s">
        <v>67</v>
      </c>
      <c r="AZ52" s="96" t="s">
        <v>68</v>
      </c>
      <c r="BA52" s="96" t="s">
        <v>69</v>
      </c>
      <c r="BB52" s="96" t="s">
        <v>70</v>
      </c>
      <c r="BC52" s="96" t="s">
        <v>71</v>
      </c>
      <c r="BD52" s="97" t="s">
        <v>72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73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ROUND(SUM(AG55:AG70),2)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ROUND(SUM(AS55:AS70),2)</f>
        <v>0</v>
      </c>
      <c r="AT54" s="109">
        <f>ROUND(SUM(AV54:AW54),2)</f>
        <v>0</v>
      </c>
      <c r="AU54" s="110">
        <f>ROUND(SUM(AU55:AU70),5)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ROUND(SUM(AZ55:AZ70),2)</f>
        <v>0</v>
      </c>
      <c r="BA54" s="109">
        <f>ROUND(SUM(BA55:BA70),2)</f>
        <v>0</v>
      </c>
      <c r="BB54" s="109">
        <f>ROUND(SUM(BB55:BB70),2)</f>
        <v>0</v>
      </c>
      <c r="BC54" s="109">
        <f>ROUND(SUM(BC55:BC70),2)</f>
        <v>0</v>
      </c>
      <c r="BD54" s="111">
        <f>ROUND(SUM(BD55:BD70),2)</f>
        <v>0</v>
      </c>
      <c r="BE54" s="6"/>
      <c r="BS54" s="112" t="s">
        <v>74</v>
      </c>
      <c r="BT54" s="112" t="s">
        <v>75</v>
      </c>
      <c r="BU54" s="113" t="s">
        <v>76</v>
      </c>
      <c r="BV54" s="112" t="s">
        <v>77</v>
      </c>
      <c r="BW54" s="112" t="s">
        <v>5</v>
      </c>
      <c r="BX54" s="112" t="s">
        <v>78</v>
      </c>
      <c r="CL54" s="112" t="s">
        <v>19</v>
      </c>
    </row>
    <row r="55" s="7" customFormat="1" ht="24.75" customHeight="1">
      <c r="A55" s="114" t="s">
        <v>79</v>
      </c>
      <c r="B55" s="115"/>
      <c r="C55" s="116"/>
      <c r="D55" s="117" t="s">
        <v>80</v>
      </c>
      <c r="E55" s="117"/>
      <c r="F55" s="117"/>
      <c r="G55" s="117"/>
      <c r="H55" s="117"/>
      <c r="I55" s="118"/>
      <c r="J55" s="117" t="s">
        <v>81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'SO 01.1 - Revitalizace to...'!J30</f>
        <v>0</v>
      </c>
      <c r="AH55" s="118"/>
      <c r="AI55" s="118"/>
      <c r="AJ55" s="118"/>
      <c r="AK55" s="118"/>
      <c r="AL55" s="118"/>
      <c r="AM55" s="118"/>
      <c r="AN55" s="119">
        <f>SUM(AG55,AT55)</f>
        <v>0</v>
      </c>
      <c r="AO55" s="118"/>
      <c r="AP55" s="118"/>
      <c r="AQ55" s="120" t="s">
        <v>82</v>
      </c>
      <c r="AR55" s="121"/>
      <c r="AS55" s="122">
        <v>0</v>
      </c>
      <c r="AT55" s="123">
        <f>ROUND(SUM(AV55:AW55),2)</f>
        <v>0</v>
      </c>
      <c r="AU55" s="124">
        <f>'SO 01.1 - Revitalizace to...'!P83</f>
        <v>0</v>
      </c>
      <c r="AV55" s="123">
        <f>'SO 01.1 - Revitalizace to...'!J33</f>
        <v>0</v>
      </c>
      <c r="AW55" s="123">
        <f>'SO 01.1 - Revitalizace to...'!J34</f>
        <v>0</v>
      </c>
      <c r="AX55" s="123">
        <f>'SO 01.1 - Revitalizace to...'!J35</f>
        <v>0</v>
      </c>
      <c r="AY55" s="123">
        <f>'SO 01.1 - Revitalizace to...'!J36</f>
        <v>0</v>
      </c>
      <c r="AZ55" s="123">
        <f>'SO 01.1 - Revitalizace to...'!F33</f>
        <v>0</v>
      </c>
      <c r="BA55" s="123">
        <f>'SO 01.1 - Revitalizace to...'!F34</f>
        <v>0</v>
      </c>
      <c r="BB55" s="123">
        <f>'SO 01.1 - Revitalizace to...'!F35</f>
        <v>0</v>
      </c>
      <c r="BC55" s="123">
        <f>'SO 01.1 - Revitalizace to...'!F36</f>
        <v>0</v>
      </c>
      <c r="BD55" s="125">
        <f>'SO 01.1 - Revitalizace to...'!F37</f>
        <v>0</v>
      </c>
      <c r="BE55" s="7"/>
      <c r="BT55" s="126" t="s">
        <v>83</v>
      </c>
      <c r="BV55" s="126" t="s">
        <v>77</v>
      </c>
      <c r="BW55" s="126" t="s">
        <v>84</v>
      </c>
      <c r="BX55" s="126" t="s">
        <v>5</v>
      </c>
      <c r="CL55" s="126" t="s">
        <v>19</v>
      </c>
      <c r="CM55" s="126" t="s">
        <v>85</v>
      </c>
    </row>
    <row r="56" s="7" customFormat="1" ht="24.75" customHeight="1">
      <c r="A56" s="114" t="s">
        <v>79</v>
      </c>
      <c r="B56" s="115"/>
      <c r="C56" s="116"/>
      <c r="D56" s="117" t="s">
        <v>86</v>
      </c>
      <c r="E56" s="117"/>
      <c r="F56" s="117"/>
      <c r="G56" s="117"/>
      <c r="H56" s="117"/>
      <c r="I56" s="118"/>
      <c r="J56" s="117" t="s">
        <v>87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9">
        <f>'SO 01.2 - Opěrná zeď prav...'!J30</f>
        <v>0</v>
      </c>
      <c r="AH56" s="118"/>
      <c r="AI56" s="118"/>
      <c r="AJ56" s="118"/>
      <c r="AK56" s="118"/>
      <c r="AL56" s="118"/>
      <c r="AM56" s="118"/>
      <c r="AN56" s="119">
        <f>SUM(AG56,AT56)</f>
        <v>0</v>
      </c>
      <c r="AO56" s="118"/>
      <c r="AP56" s="118"/>
      <c r="AQ56" s="120" t="s">
        <v>82</v>
      </c>
      <c r="AR56" s="121"/>
      <c r="AS56" s="122">
        <v>0</v>
      </c>
      <c r="AT56" s="123">
        <f>ROUND(SUM(AV56:AW56),2)</f>
        <v>0</v>
      </c>
      <c r="AU56" s="124">
        <f>'SO 01.2 - Opěrná zeď prav...'!P92</f>
        <v>0</v>
      </c>
      <c r="AV56" s="123">
        <f>'SO 01.2 - Opěrná zeď prav...'!J33</f>
        <v>0</v>
      </c>
      <c r="AW56" s="123">
        <f>'SO 01.2 - Opěrná zeď prav...'!J34</f>
        <v>0</v>
      </c>
      <c r="AX56" s="123">
        <f>'SO 01.2 - Opěrná zeď prav...'!J35</f>
        <v>0</v>
      </c>
      <c r="AY56" s="123">
        <f>'SO 01.2 - Opěrná zeď prav...'!J36</f>
        <v>0</v>
      </c>
      <c r="AZ56" s="123">
        <f>'SO 01.2 - Opěrná zeď prav...'!F33</f>
        <v>0</v>
      </c>
      <c r="BA56" s="123">
        <f>'SO 01.2 - Opěrná zeď prav...'!F34</f>
        <v>0</v>
      </c>
      <c r="BB56" s="123">
        <f>'SO 01.2 - Opěrná zeď prav...'!F35</f>
        <v>0</v>
      </c>
      <c r="BC56" s="123">
        <f>'SO 01.2 - Opěrná zeď prav...'!F36</f>
        <v>0</v>
      </c>
      <c r="BD56" s="125">
        <f>'SO 01.2 - Opěrná zeď prav...'!F37</f>
        <v>0</v>
      </c>
      <c r="BE56" s="7"/>
      <c r="BT56" s="126" t="s">
        <v>83</v>
      </c>
      <c r="BV56" s="126" t="s">
        <v>77</v>
      </c>
      <c r="BW56" s="126" t="s">
        <v>88</v>
      </c>
      <c r="BX56" s="126" t="s">
        <v>5</v>
      </c>
      <c r="CL56" s="126" t="s">
        <v>19</v>
      </c>
      <c r="CM56" s="126" t="s">
        <v>85</v>
      </c>
    </row>
    <row r="57" s="7" customFormat="1" ht="24.75" customHeight="1">
      <c r="A57" s="114" t="s">
        <v>79</v>
      </c>
      <c r="B57" s="115"/>
      <c r="C57" s="116"/>
      <c r="D57" s="117" t="s">
        <v>89</v>
      </c>
      <c r="E57" s="117"/>
      <c r="F57" s="117"/>
      <c r="G57" s="117"/>
      <c r="H57" s="117"/>
      <c r="I57" s="118"/>
      <c r="J57" s="117" t="s">
        <v>90</v>
      </c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9">
        <f>'SO 01.3 - Opěrná zeď levo...'!J30</f>
        <v>0</v>
      </c>
      <c r="AH57" s="118"/>
      <c r="AI57" s="118"/>
      <c r="AJ57" s="118"/>
      <c r="AK57" s="118"/>
      <c r="AL57" s="118"/>
      <c r="AM57" s="118"/>
      <c r="AN57" s="119">
        <f>SUM(AG57,AT57)</f>
        <v>0</v>
      </c>
      <c r="AO57" s="118"/>
      <c r="AP57" s="118"/>
      <c r="AQ57" s="120" t="s">
        <v>82</v>
      </c>
      <c r="AR57" s="121"/>
      <c r="AS57" s="122">
        <v>0</v>
      </c>
      <c r="AT57" s="123">
        <f>ROUND(SUM(AV57:AW57),2)</f>
        <v>0</v>
      </c>
      <c r="AU57" s="124">
        <f>'SO 01.3 - Opěrná zeď levo...'!P92</f>
        <v>0</v>
      </c>
      <c r="AV57" s="123">
        <f>'SO 01.3 - Opěrná zeď levo...'!J33</f>
        <v>0</v>
      </c>
      <c r="AW57" s="123">
        <f>'SO 01.3 - Opěrná zeď levo...'!J34</f>
        <v>0</v>
      </c>
      <c r="AX57" s="123">
        <f>'SO 01.3 - Opěrná zeď levo...'!J35</f>
        <v>0</v>
      </c>
      <c r="AY57" s="123">
        <f>'SO 01.3 - Opěrná zeď levo...'!J36</f>
        <v>0</v>
      </c>
      <c r="AZ57" s="123">
        <f>'SO 01.3 - Opěrná zeď levo...'!F33</f>
        <v>0</v>
      </c>
      <c r="BA57" s="123">
        <f>'SO 01.3 - Opěrná zeď levo...'!F34</f>
        <v>0</v>
      </c>
      <c r="BB57" s="123">
        <f>'SO 01.3 - Opěrná zeď levo...'!F35</f>
        <v>0</v>
      </c>
      <c r="BC57" s="123">
        <f>'SO 01.3 - Opěrná zeď levo...'!F36</f>
        <v>0</v>
      </c>
      <c r="BD57" s="125">
        <f>'SO 01.3 - Opěrná zeď levo...'!F37</f>
        <v>0</v>
      </c>
      <c r="BE57" s="7"/>
      <c r="BT57" s="126" t="s">
        <v>83</v>
      </c>
      <c r="BV57" s="126" t="s">
        <v>77</v>
      </c>
      <c r="BW57" s="126" t="s">
        <v>91</v>
      </c>
      <c r="BX57" s="126" t="s">
        <v>5</v>
      </c>
      <c r="CL57" s="126" t="s">
        <v>19</v>
      </c>
      <c r="CM57" s="126" t="s">
        <v>85</v>
      </c>
    </row>
    <row r="58" s="7" customFormat="1" ht="24.75" customHeight="1">
      <c r="A58" s="114" t="s">
        <v>79</v>
      </c>
      <c r="B58" s="115"/>
      <c r="C58" s="116"/>
      <c r="D58" s="117" t="s">
        <v>92</v>
      </c>
      <c r="E58" s="117"/>
      <c r="F58" s="117"/>
      <c r="G58" s="117"/>
      <c r="H58" s="117"/>
      <c r="I58" s="118"/>
      <c r="J58" s="117" t="s">
        <v>93</v>
      </c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9">
        <f>'SO 01.4 - Opěrná zeď levo...'!J30</f>
        <v>0</v>
      </c>
      <c r="AH58" s="118"/>
      <c r="AI58" s="118"/>
      <c r="AJ58" s="118"/>
      <c r="AK58" s="118"/>
      <c r="AL58" s="118"/>
      <c r="AM58" s="118"/>
      <c r="AN58" s="119">
        <f>SUM(AG58,AT58)</f>
        <v>0</v>
      </c>
      <c r="AO58" s="118"/>
      <c r="AP58" s="118"/>
      <c r="AQ58" s="120" t="s">
        <v>82</v>
      </c>
      <c r="AR58" s="121"/>
      <c r="AS58" s="122">
        <v>0</v>
      </c>
      <c r="AT58" s="123">
        <f>ROUND(SUM(AV58:AW58),2)</f>
        <v>0</v>
      </c>
      <c r="AU58" s="124">
        <f>'SO 01.4 - Opěrná zeď levo...'!P94</f>
        <v>0</v>
      </c>
      <c r="AV58" s="123">
        <f>'SO 01.4 - Opěrná zeď levo...'!J33</f>
        <v>0</v>
      </c>
      <c r="AW58" s="123">
        <f>'SO 01.4 - Opěrná zeď levo...'!J34</f>
        <v>0</v>
      </c>
      <c r="AX58" s="123">
        <f>'SO 01.4 - Opěrná zeď levo...'!J35</f>
        <v>0</v>
      </c>
      <c r="AY58" s="123">
        <f>'SO 01.4 - Opěrná zeď levo...'!J36</f>
        <v>0</v>
      </c>
      <c r="AZ58" s="123">
        <f>'SO 01.4 - Opěrná zeď levo...'!F33</f>
        <v>0</v>
      </c>
      <c r="BA58" s="123">
        <f>'SO 01.4 - Opěrná zeď levo...'!F34</f>
        <v>0</v>
      </c>
      <c r="BB58" s="123">
        <f>'SO 01.4 - Opěrná zeď levo...'!F35</f>
        <v>0</v>
      </c>
      <c r="BC58" s="123">
        <f>'SO 01.4 - Opěrná zeď levo...'!F36</f>
        <v>0</v>
      </c>
      <c r="BD58" s="125">
        <f>'SO 01.4 - Opěrná zeď levo...'!F37</f>
        <v>0</v>
      </c>
      <c r="BE58" s="7"/>
      <c r="BT58" s="126" t="s">
        <v>83</v>
      </c>
      <c r="BV58" s="126" t="s">
        <v>77</v>
      </c>
      <c r="BW58" s="126" t="s">
        <v>94</v>
      </c>
      <c r="BX58" s="126" t="s">
        <v>5</v>
      </c>
      <c r="CL58" s="126" t="s">
        <v>19</v>
      </c>
      <c r="CM58" s="126" t="s">
        <v>85</v>
      </c>
    </row>
    <row r="59" s="7" customFormat="1" ht="24.75" customHeight="1">
      <c r="A59" s="114" t="s">
        <v>79</v>
      </c>
      <c r="B59" s="115"/>
      <c r="C59" s="116"/>
      <c r="D59" s="117" t="s">
        <v>95</v>
      </c>
      <c r="E59" s="117"/>
      <c r="F59" s="117"/>
      <c r="G59" s="117"/>
      <c r="H59" s="117"/>
      <c r="I59" s="118"/>
      <c r="J59" s="117" t="s">
        <v>96</v>
      </c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9">
        <f>'SO 02.1 - Revitalizace to...'!J30</f>
        <v>0</v>
      </c>
      <c r="AH59" s="118"/>
      <c r="AI59" s="118"/>
      <c r="AJ59" s="118"/>
      <c r="AK59" s="118"/>
      <c r="AL59" s="118"/>
      <c r="AM59" s="118"/>
      <c r="AN59" s="119">
        <f>SUM(AG59,AT59)</f>
        <v>0</v>
      </c>
      <c r="AO59" s="118"/>
      <c r="AP59" s="118"/>
      <c r="AQ59" s="120" t="s">
        <v>82</v>
      </c>
      <c r="AR59" s="121"/>
      <c r="AS59" s="122">
        <v>0</v>
      </c>
      <c r="AT59" s="123">
        <f>ROUND(SUM(AV59:AW59),2)</f>
        <v>0</v>
      </c>
      <c r="AU59" s="124">
        <f>'SO 02.1 - Revitalizace to...'!P84</f>
        <v>0</v>
      </c>
      <c r="AV59" s="123">
        <f>'SO 02.1 - Revitalizace to...'!J33</f>
        <v>0</v>
      </c>
      <c r="AW59" s="123">
        <f>'SO 02.1 - Revitalizace to...'!J34</f>
        <v>0</v>
      </c>
      <c r="AX59" s="123">
        <f>'SO 02.1 - Revitalizace to...'!J35</f>
        <v>0</v>
      </c>
      <c r="AY59" s="123">
        <f>'SO 02.1 - Revitalizace to...'!J36</f>
        <v>0</v>
      </c>
      <c r="AZ59" s="123">
        <f>'SO 02.1 - Revitalizace to...'!F33</f>
        <v>0</v>
      </c>
      <c r="BA59" s="123">
        <f>'SO 02.1 - Revitalizace to...'!F34</f>
        <v>0</v>
      </c>
      <c r="BB59" s="123">
        <f>'SO 02.1 - Revitalizace to...'!F35</f>
        <v>0</v>
      </c>
      <c r="BC59" s="123">
        <f>'SO 02.1 - Revitalizace to...'!F36</f>
        <v>0</v>
      </c>
      <c r="BD59" s="125">
        <f>'SO 02.1 - Revitalizace to...'!F37</f>
        <v>0</v>
      </c>
      <c r="BE59" s="7"/>
      <c r="BT59" s="126" t="s">
        <v>83</v>
      </c>
      <c r="BV59" s="126" t="s">
        <v>77</v>
      </c>
      <c r="BW59" s="126" t="s">
        <v>97</v>
      </c>
      <c r="BX59" s="126" t="s">
        <v>5</v>
      </c>
      <c r="CL59" s="126" t="s">
        <v>19</v>
      </c>
      <c r="CM59" s="126" t="s">
        <v>85</v>
      </c>
    </row>
    <row r="60" s="7" customFormat="1" ht="24.75" customHeight="1">
      <c r="A60" s="114" t="s">
        <v>79</v>
      </c>
      <c r="B60" s="115"/>
      <c r="C60" s="116"/>
      <c r="D60" s="117" t="s">
        <v>98</v>
      </c>
      <c r="E60" s="117"/>
      <c r="F60" s="117"/>
      <c r="G60" s="117"/>
      <c r="H60" s="117"/>
      <c r="I60" s="118"/>
      <c r="J60" s="117" t="s">
        <v>99</v>
      </c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9">
        <f>'SO 02.2 - Opěrná zeď prav...'!J30</f>
        <v>0</v>
      </c>
      <c r="AH60" s="118"/>
      <c r="AI60" s="118"/>
      <c r="AJ60" s="118"/>
      <c r="AK60" s="118"/>
      <c r="AL60" s="118"/>
      <c r="AM60" s="118"/>
      <c r="AN60" s="119">
        <f>SUM(AG60,AT60)</f>
        <v>0</v>
      </c>
      <c r="AO60" s="118"/>
      <c r="AP60" s="118"/>
      <c r="AQ60" s="120" t="s">
        <v>82</v>
      </c>
      <c r="AR60" s="121"/>
      <c r="AS60" s="122">
        <v>0</v>
      </c>
      <c r="AT60" s="123">
        <f>ROUND(SUM(AV60:AW60),2)</f>
        <v>0</v>
      </c>
      <c r="AU60" s="124">
        <f>'SO 02.2 - Opěrná zeď prav...'!P93</f>
        <v>0</v>
      </c>
      <c r="AV60" s="123">
        <f>'SO 02.2 - Opěrná zeď prav...'!J33</f>
        <v>0</v>
      </c>
      <c r="AW60" s="123">
        <f>'SO 02.2 - Opěrná zeď prav...'!J34</f>
        <v>0</v>
      </c>
      <c r="AX60" s="123">
        <f>'SO 02.2 - Opěrná zeď prav...'!J35</f>
        <v>0</v>
      </c>
      <c r="AY60" s="123">
        <f>'SO 02.2 - Opěrná zeď prav...'!J36</f>
        <v>0</v>
      </c>
      <c r="AZ60" s="123">
        <f>'SO 02.2 - Opěrná zeď prav...'!F33</f>
        <v>0</v>
      </c>
      <c r="BA60" s="123">
        <f>'SO 02.2 - Opěrná zeď prav...'!F34</f>
        <v>0</v>
      </c>
      <c r="BB60" s="123">
        <f>'SO 02.2 - Opěrná zeď prav...'!F35</f>
        <v>0</v>
      </c>
      <c r="BC60" s="123">
        <f>'SO 02.2 - Opěrná zeď prav...'!F36</f>
        <v>0</v>
      </c>
      <c r="BD60" s="125">
        <f>'SO 02.2 - Opěrná zeď prav...'!F37</f>
        <v>0</v>
      </c>
      <c r="BE60" s="7"/>
      <c r="BT60" s="126" t="s">
        <v>83</v>
      </c>
      <c r="BV60" s="126" t="s">
        <v>77</v>
      </c>
      <c r="BW60" s="126" t="s">
        <v>100</v>
      </c>
      <c r="BX60" s="126" t="s">
        <v>5</v>
      </c>
      <c r="CL60" s="126" t="s">
        <v>19</v>
      </c>
      <c r="CM60" s="126" t="s">
        <v>85</v>
      </c>
    </row>
    <row r="61" s="7" customFormat="1" ht="24.75" customHeight="1">
      <c r="A61" s="114" t="s">
        <v>79</v>
      </c>
      <c r="B61" s="115"/>
      <c r="C61" s="116"/>
      <c r="D61" s="117" t="s">
        <v>101</v>
      </c>
      <c r="E61" s="117"/>
      <c r="F61" s="117"/>
      <c r="G61" s="117"/>
      <c r="H61" s="117"/>
      <c r="I61" s="118"/>
      <c r="J61" s="117" t="s">
        <v>102</v>
      </c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  <c r="AA61" s="117"/>
      <c r="AB61" s="117"/>
      <c r="AC61" s="117"/>
      <c r="AD61" s="117"/>
      <c r="AE61" s="117"/>
      <c r="AF61" s="117"/>
      <c r="AG61" s="119">
        <f>'SO 03.1 - Revitalizace to...'!J30</f>
        <v>0</v>
      </c>
      <c r="AH61" s="118"/>
      <c r="AI61" s="118"/>
      <c r="AJ61" s="118"/>
      <c r="AK61" s="118"/>
      <c r="AL61" s="118"/>
      <c r="AM61" s="118"/>
      <c r="AN61" s="119">
        <f>SUM(AG61,AT61)</f>
        <v>0</v>
      </c>
      <c r="AO61" s="118"/>
      <c r="AP61" s="118"/>
      <c r="AQ61" s="120" t="s">
        <v>82</v>
      </c>
      <c r="AR61" s="121"/>
      <c r="AS61" s="122">
        <v>0</v>
      </c>
      <c r="AT61" s="123">
        <f>ROUND(SUM(AV61:AW61),2)</f>
        <v>0</v>
      </c>
      <c r="AU61" s="124">
        <f>'SO 03.1 - Revitalizace to...'!P84</f>
        <v>0</v>
      </c>
      <c r="AV61" s="123">
        <f>'SO 03.1 - Revitalizace to...'!J33</f>
        <v>0</v>
      </c>
      <c r="AW61" s="123">
        <f>'SO 03.1 - Revitalizace to...'!J34</f>
        <v>0</v>
      </c>
      <c r="AX61" s="123">
        <f>'SO 03.1 - Revitalizace to...'!J35</f>
        <v>0</v>
      </c>
      <c r="AY61" s="123">
        <f>'SO 03.1 - Revitalizace to...'!J36</f>
        <v>0</v>
      </c>
      <c r="AZ61" s="123">
        <f>'SO 03.1 - Revitalizace to...'!F33</f>
        <v>0</v>
      </c>
      <c r="BA61" s="123">
        <f>'SO 03.1 - Revitalizace to...'!F34</f>
        <v>0</v>
      </c>
      <c r="BB61" s="123">
        <f>'SO 03.1 - Revitalizace to...'!F35</f>
        <v>0</v>
      </c>
      <c r="BC61" s="123">
        <f>'SO 03.1 - Revitalizace to...'!F36</f>
        <v>0</v>
      </c>
      <c r="BD61" s="125">
        <f>'SO 03.1 - Revitalizace to...'!F37</f>
        <v>0</v>
      </c>
      <c r="BE61" s="7"/>
      <c r="BT61" s="126" t="s">
        <v>83</v>
      </c>
      <c r="BV61" s="126" t="s">
        <v>77</v>
      </c>
      <c r="BW61" s="126" t="s">
        <v>103</v>
      </c>
      <c r="BX61" s="126" t="s">
        <v>5</v>
      </c>
      <c r="CL61" s="126" t="s">
        <v>19</v>
      </c>
      <c r="CM61" s="126" t="s">
        <v>85</v>
      </c>
    </row>
    <row r="62" s="7" customFormat="1" ht="24.75" customHeight="1">
      <c r="A62" s="114" t="s">
        <v>79</v>
      </c>
      <c r="B62" s="115"/>
      <c r="C62" s="116"/>
      <c r="D62" s="117" t="s">
        <v>104</v>
      </c>
      <c r="E62" s="117"/>
      <c r="F62" s="117"/>
      <c r="G62" s="117"/>
      <c r="H62" s="117"/>
      <c r="I62" s="118"/>
      <c r="J62" s="117" t="s">
        <v>105</v>
      </c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  <c r="AA62" s="117"/>
      <c r="AB62" s="117"/>
      <c r="AC62" s="117"/>
      <c r="AD62" s="117"/>
      <c r="AE62" s="117"/>
      <c r="AF62" s="117"/>
      <c r="AG62" s="119">
        <f>'SO 04.11 - Přeložka tlako...'!J30</f>
        <v>0</v>
      </c>
      <c r="AH62" s="118"/>
      <c r="AI62" s="118"/>
      <c r="AJ62" s="118"/>
      <c r="AK62" s="118"/>
      <c r="AL62" s="118"/>
      <c r="AM62" s="118"/>
      <c r="AN62" s="119">
        <f>SUM(AG62,AT62)</f>
        <v>0</v>
      </c>
      <c r="AO62" s="118"/>
      <c r="AP62" s="118"/>
      <c r="AQ62" s="120" t="s">
        <v>82</v>
      </c>
      <c r="AR62" s="121"/>
      <c r="AS62" s="122">
        <v>0</v>
      </c>
      <c r="AT62" s="123">
        <f>ROUND(SUM(AV62:AW62),2)</f>
        <v>0</v>
      </c>
      <c r="AU62" s="124">
        <f>'SO 04.11 - Přeložka tlako...'!P87</f>
        <v>0</v>
      </c>
      <c r="AV62" s="123">
        <f>'SO 04.11 - Přeložka tlako...'!J33</f>
        <v>0</v>
      </c>
      <c r="AW62" s="123">
        <f>'SO 04.11 - Přeložka tlako...'!J34</f>
        <v>0</v>
      </c>
      <c r="AX62" s="123">
        <f>'SO 04.11 - Přeložka tlako...'!J35</f>
        <v>0</v>
      </c>
      <c r="AY62" s="123">
        <f>'SO 04.11 - Přeložka tlako...'!J36</f>
        <v>0</v>
      </c>
      <c r="AZ62" s="123">
        <f>'SO 04.11 - Přeložka tlako...'!F33</f>
        <v>0</v>
      </c>
      <c r="BA62" s="123">
        <f>'SO 04.11 - Přeložka tlako...'!F34</f>
        <v>0</v>
      </c>
      <c r="BB62" s="123">
        <f>'SO 04.11 - Přeložka tlako...'!F35</f>
        <v>0</v>
      </c>
      <c r="BC62" s="123">
        <f>'SO 04.11 - Přeložka tlako...'!F36</f>
        <v>0</v>
      </c>
      <c r="BD62" s="125">
        <f>'SO 04.11 - Přeložka tlako...'!F37</f>
        <v>0</v>
      </c>
      <c r="BE62" s="7"/>
      <c r="BT62" s="126" t="s">
        <v>83</v>
      </c>
      <c r="BV62" s="126" t="s">
        <v>77</v>
      </c>
      <c r="BW62" s="126" t="s">
        <v>106</v>
      </c>
      <c r="BX62" s="126" t="s">
        <v>5</v>
      </c>
      <c r="CL62" s="126" t="s">
        <v>19</v>
      </c>
      <c r="CM62" s="126" t="s">
        <v>85</v>
      </c>
    </row>
    <row r="63" s="7" customFormat="1" ht="24.75" customHeight="1">
      <c r="A63" s="114" t="s">
        <v>79</v>
      </c>
      <c r="B63" s="115"/>
      <c r="C63" s="116"/>
      <c r="D63" s="117" t="s">
        <v>107</v>
      </c>
      <c r="E63" s="117"/>
      <c r="F63" s="117"/>
      <c r="G63" s="117"/>
      <c r="H63" s="117"/>
      <c r="I63" s="118"/>
      <c r="J63" s="117" t="s">
        <v>108</v>
      </c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  <c r="AA63" s="117"/>
      <c r="AB63" s="117"/>
      <c r="AC63" s="117"/>
      <c r="AD63" s="117"/>
      <c r="AE63" s="117"/>
      <c r="AF63" s="117"/>
      <c r="AG63" s="119">
        <f>'SO 04.12 - Přeložka tlako...'!J30</f>
        <v>0</v>
      </c>
      <c r="AH63" s="118"/>
      <c r="AI63" s="118"/>
      <c r="AJ63" s="118"/>
      <c r="AK63" s="118"/>
      <c r="AL63" s="118"/>
      <c r="AM63" s="118"/>
      <c r="AN63" s="119">
        <f>SUM(AG63,AT63)</f>
        <v>0</v>
      </c>
      <c r="AO63" s="118"/>
      <c r="AP63" s="118"/>
      <c r="AQ63" s="120" t="s">
        <v>82</v>
      </c>
      <c r="AR63" s="121"/>
      <c r="AS63" s="122">
        <v>0</v>
      </c>
      <c r="AT63" s="123">
        <f>ROUND(SUM(AV63:AW63),2)</f>
        <v>0</v>
      </c>
      <c r="AU63" s="124">
        <f>'SO 04.12 - Přeložka tlako...'!P85</f>
        <v>0</v>
      </c>
      <c r="AV63" s="123">
        <f>'SO 04.12 - Přeložka tlako...'!J33</f>
        <v>0</v>
      </c>
      <c r="AW63" s="123">
        <f>'SO 04.12 - Přeložka tlako...'!J34</f>
        <v>0</v>
      </c>
      <c r="AX63" s="123">
        <f>'SO 04.12 - Přeložka tlako...'!J35</f>
        <v>0</v>
      </c>
      <c r="AY63" s="123">
        <f>'SO 04.12 - Přeložka tlako...'!J36</f>
        <v>0</v>
      </c>
      <c r="AZ63" s="123">
        <f>'SO 04.12 - Přeložka tlako...'!F33</f>
        <v>0</v>
      </c>
      <c r="BA63" s="123">
        <f>'SO 04.12 - Přeložka tlako...'!F34</f>
        <v>0</v>
      </c>
      <c r="BB63" s="123">
        <f>'SO 04.12 - Přeložka tlako...'!F35</f>
        <v>0</v>
      </c>
      <c r="BC63" s="123">
        <f>'SO 04.12 - Přeložka tlako...'!F36</f>
        <v>0</v>
      </c>
      <c r="BD63" s="125">
        <f>'SO 04.12 - Přeložka tlako...'!F37</f>
        <v>0</v>
      </c>
      <c r="BE63" s="7"/>
      <c r="BT63" s="126" t="s">
        <v>83</v>
      </c>
      <c r="BV63" s="126" t="s">
        <v>77</v>
      </c>
      <c r="BW63" s="126" t="s">
        <v>109</v>
      </c>
      <c r="BX63" s="126" t="s">
        <v>5</v>
      </c>
      <c r="CL63" s="126" t="s">
        <v>19</v>
      </c>
      <c r="CM63" s="126" t="s">
        <v>85</v>
      </c>
    </row>
    <row r="64" s="7" customFormat="1" ht="24.75" customHeight="1">
      <c r="A64" s="114" t="s">
        <v>79</v>
      </c>
      <c r="B64" s="115"/>
      <c r="C64" s="116"/>
      <c r="D64" s="117" t="s">
        <v>110</v>
      </c>
      <c r="E64" s="117"/>
      <c r="F64" s="117"/>
      <c r="G64" s="117"/>
      <c r="H64" s="117"/>
      <c r="I64" s="118"/>
      <c r="J64" s="117" t="s">
        <v>111</v>
      </c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117"/>
      <c r="AE64" s="117"/>
      <c r="AF64" s="117"/>
      <c r="AG64" s="119">
        <f>'SO 04.21 - Přeložka vodov...'!J30</f>
        <v>0</v>
      </c>
      <c r="AH64" s="118"/>
      <c r="AI64" s="118"/>
      <c r="AJ64" s="118"/>
      <c r="AK64" s="118"/>
      <c r="AL64" s="118"/>
      <c r="AM64" s="118"/>
      <c r="AN64" s="119">
        <f>SUM(AG64,AT64)</f>
        <v>0</v>
      </c>
      <c r="AO64" s="118"/>
      <c r="AP64" s="118"/>
      <c r="AQ64" s="120" t="s">
        <v>82</v>
      </c>
      <c r="AR64" s="121"/>
      <c r="AS64" s="122">
        <v>0</v>
      </c>
      <c r="AT64" s="123">
        <f>ROUND(SUM(AV64:AW64),2)</f>
        <v>0</v>
      </c>
      <c r="AU64" s="124">
        <f>'SO 04.21 - Přeložka vodov...'!P87</f>
        <v>0</v>
      </c>
      <c r="AV64" s="123">
        <f>'SO 04.21 - Přeložka vodov...'!J33</f>
        <v>0</v>
      </c>
      <c r="AW64" s="123">
        <f>'SO 04.21 - Přeložka vodov...'!J34</f>
        <v>0</v>
      </c>
      <c r="AX64" s="123">
        <f>'SO 04.21 - Přeložka vodov...'!J35</f>
        <v>0</v>
      </c>
      <c r="AY64" s="123">
        <f>'SO 04.21 - Přeložka vodov...'!J36</f>
        <v>0</v>
      </c>
      <c r="AZ64" s="123">
        <f>'SO 04.21 - Přeložka vodov...'!F33</f>
        <v>0</v>
      </c>
      <c r="BA64" s="123">
        <f>'SO 04.21 - Přeložka vodov...'!F34</f>
        <v>0</v>
      </c>
      <c r="BB64" s="123">
        <f>'SO 04.21 - Přeložka vodov...'!F35</f>
        <v>0</v>
      </c>
      <c r="BC64" s="123">
        <f>'SO 04.21 - Přeložka vodov...'!F36</f>
        <v>0</v>
      </c>
      <c r="BD64" s="125">
        <f>'SO 04.21 - Přeložka vodov...'!F37</f>
        <v>0</v>
      </c>
      <c r="BE64" s="7"/>
      <c r="BT64" s="126" t="s">
        <v>83</v>
      </c>
      <c r="BV64" s="126" t="s">
        <v>77</v>
      </c>
      <c r="BW64" s="126" t="s">
        <v>112</v>
      </c>
      <c r="BX64" s="126" t="s">
        <v>5</v>
      </c>
      <c r="CL64" s="126" t="s">
        <v>19</v>
      </c>
      <c r="CM64" s="126" t="s">
        <v>85</v>
      </c>
    </row>
    <row r="65" s="7" customFormat="1" ht="24.75" customHeight="1">
      <c r="A65" s="114" t="s">
        <v>79</v>
      </c>
      <c r="B65" s="115"/>
      <c r="C65" s="116"/>
      <c r="D65" s="117" t="s">
        <v>113</v>
      </c>
      <c r="E65" s="117"/>
      <c r="F65" s="117"/>
      <c r="G65" s="117"/>
      <c r="H65" s="117"/>
      <c r="I65" s="118"/>
      <c r="J65" s="117" t="s">
        <v>114</v>
      </c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AD65" s="117"/>
      <c r="AE65" s="117"/>
      <c r="AF65" s="117"/>
      <c r="AG65" s="119">
        <f>'SO 04.22 - Přeložka vodov...'!J30</f>
        <v>0</v>
      </c>
      <c r="AH65" s="118"/>
      <c r="AI65" s="118"/>
      <c r="AJ65" s="118"/>
      <c r="AK65" s="118"/>
      <c r="AL65" s="118"/>
      <c r="AM65" s="118"/>
      <c r="AN65" s="119">
        <f>SUM(AG65,AT65)</f>
        <v>0</v>
      </c>
      <c r="AO65" s="118"/>
      <c r="AP65" s="118"/>
      <c r="AQ65" s="120" t="s">
        <v>82</v>
      </c>
      <c r="AR65" s="121"/>
      <c r="AS65" s="122">
        <v>0</v>
      </c>
      <c r="AT65" s="123">
        <f>ROUND(SUM(AV65:AW65),2)</f>
        <v>0</v>
      </c>
      <c r="AU65" s="124">
        <f>'SO 04.22 - Přeložka vodov...'!P85</f>
        <v>0</v>
      </c>
      <c r="AV65" s="123">
        <f>'SO 04.22 - Přeložka vodov...'!J33</f>
        <v>0</v>
      </c>
      <c r="AW65" s="123">
        <f>'SO 04.22 - Přeložka vodov...'!J34</f>
        <v>0</v>
      </c>
      <c r="AX65" s="123">
        <f>'SO 04.22 - Přeložka vodov...'!J35</f>
        <v>0</v>
      </c>
      <c r="AY65" s="123">
        <f>'SO 04.22 - Přeložka vodov...'!J36</f>
        <v>0</v>
      </c>
      <c r="AZ65" s="123">
        <f>'SO 04.22 - Přeložka vodov...'!F33</f>
        <v>0</v>
      </c>
      <c r="BA65" s="123">
        <f>'SO 04.22 - Přeložka vodov...'!F34</f>
        <v>0</v>
      </c>
      <c r="BB65" s="123">
        <f>'SO 04.22 - Přeložka vodov...'!F35</f>
        <v>0</v>
      </c>
      <c r="BC65" s="123">
        <f>'SO 04.22 - Přeložka vodov...'!F36</f>
        <v>0</v>
      </c>
      <c r="BD65" s="125">
        <f>'SO 04.22 - Přeložka vodov...'!F37</f>
        <v>0</v>
      </c>
      <c r="BE65" s="7"/>
      <c r="BT65" s="126" t="s">
        <v>83</v>
      </c>
      <c r="BV65" s="126" t="s">
        <v>77</v>
      </c>
      <c r="BW65" s="126" t="s">
        <v>115</v>
      </c>
      <c r="BX65" s="126" t="s">
        <v>5</v>
      </c>
      <c r="CL65" s="126" t="s">
        <v>19</v>
      </c>
      <c r="CM65" s="126" t="s">
        <v>85</v>
      </c>
    </row>
    <row r="66" s="7" customFormat="1" ht="24.75" customHeight="1">
      <c r="A66" s="114" t="s">
        <v>79</v>
      </c>
      <c r="B66" s="115"/>
      <c r="C66" s="116"/>
      <c r="D66" s="117" t="s">
        <v>116</v>
      </c>
      <c r="E66" s="117"/>
      <c r="F66" s="117"/>
      <c r="G66" s="117"/>
      <c r="H66" s="117"/>
      <c r="I66" s="118"/>
      <c r="J66" s="117" t="s">
        <v>117</v>
      </c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  <c r="AA66" s="117"/>
      <c r="AB66" s="117"/>
      <c r="AC66" s="117"/>
      <c r="AD66" s="117"/>
      <c r="AE66" s="117"/>
      <c r="AF66" s="117"/>
      <c r="AG66" s="119">
        <f>'SO 04.5 - přeložka NTL pl...'!J30</f>
        <v>0</v>
      </c>
      <c r="AH66" s="118"/>
      <c r="AI66" s="118"/>
      <c r="AJ66" s="118"/>
      <c r="AK66" s="118"/>
      <c r="AL66" s="118"/>
      <c r="AM66" s="118"/>
      <c r="AN66" s="119">
        <f>SUM(AG66,AT66)</f>
        <v>0</v>
      </c>
      <c r="AO66" s="118"/>
      <c r="AP66" s="118"/>
      <c r="AQ66" s="120" t="s">
        <v>82</v>
      </c>
      <c r="AR66" s="121"/>
      <c r="AS66" s="122">
        <v>0</v>
      </c>
      <c r="AT66" s="123">
        <f>ROUND(SUM(AV66:AW66),2)</f>
        <v>0</v>
      </c>
      <c r="AU66" s="124">
        <f>'SO 04.5 - přeložka NTL pl...'!P91</f>
        <v>0</v>
      </c>
      <c r="AV66" s="123">
        <f>'SO 04.5 - přeložka NTL pl...'!J33</f>
        <v>0</v>
      </c>
      <c r="AW66" s="123">
        <f>'SO 04.5 - přeložka NTL pl...'!J34</f>
        <v>0</v>
      </c>
      <c r="AX66" s="123">
        <f>'SO 04.5 - přeložka NTL pl...'!J35</f>
        <v>0</v>
      </c>
      <c r="AY66" s="123">
        <f>'SO 04.5 - přeložka NTL pl...'!J36</f>
        <v>0</v>
      </c>
      <c r="AZ66" s="123">
        <f>'SO 04.5 - přeložka NTL pl...'!F33</f>
        <v>0</v>
      </c>
      <c r="BA66" s="123">
        <f>'SO 04.5 - přeložka NTL pl...'!F34</f>
        <v>0</v>
      </c>
      <c r="BB66" s="123">
        <f>'SO 04.5 - přeložka NTL pl...'!F35</f>
        <v>0</v>
      </c>
      <c r="BC66" s="123">
        <f>'SO 04.5 - přeložka NTL pl...'!F36</f>
        <v>0</v>
      </c>
      <c r="BD66" s="125">
        <f>'SO 04.5 - přeložka NTL pl...'!F37</f>
        <v>0</v>
      </c>
      <c r="BE66" s="7"/>
      <c r="BT66" s="126" t="s">
        <v>83</v>
      </c>
      <c r="BV66" s="126" t="s">
        <v>77</v>
      </c>
      <c r="BW66" s="126" t="s">
        <v>118</v>
      </c>
      <c r="BX66" s="126" t="s">
        <v>5</v>
      </c>
      <c r="CL66" s="126" t="s">
        <v>19</v>
      </c>
      <c r="CM66" s="126" t="s">
        <v>85</v>
      </c>
    </row>
    <row r="67" s="7" customFormat="1" ht="24.75" customHeight="1">
      <c r="A67" s="114" t="s">
        <v>79</v>
      </c>
      <c r="B67" s="115"/>
      <c r="C67" s="116"/>
      <c r="D67" s="117" t="s">
        <v>119</v>
      </c>
      <c r="E67" s="117"/>
      <c r="F67" s="117"/>
      <c r="G67" s="117"/>
      <c r="H67" s="117"/>
      <c r="I67" s="118"/>
      <c r="J67" s="117" t="s">
        <v>120</v>
      </c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  <c r="AA67" s="117"/>
      <c r="AB67" s="117"/>
      <c r="AC67" s="117"/>
      <c r="AD67" s="117"/>
      <c r="AE67" s="117"/>
      <c r="AF67" s="117"/>
      <c r="AG67" s="119">
        <f>'SO 04.6 - Přeložka silové...'!J30</f>
        <v>0</v>
      </c>
      <c r="AH67" s="118"/>
      <c r="AI67" s="118"/>
      <c r="AJ67" s="118"/>
      <c r="AK67" s="118"/>
      <c r="AL67" s="118"/>
      <c r="AM67" s="118"/>
      <c r="AN67" s="119">
        <f>SUM(AG67,AT67)</f>
        <v>0</v>
      </c>
      <c r="AO67" s="118"/>
      <c r="AP67" s="118"/>
      <c r="AQ67" s="120" t="s">
        <v>82</v>
      </c>
      <c r="AR67" s="121"/>
      <c r="AS67" s="122">
        <v>0</v>
      </c>
      <c r="AT67" s="123">
        <f>ROUND(SUM(AV67:AW67),2)</f>
        <v>0</v>
      </c>
      <c r="AU67" s="124">
        <f>'SO 04.6 - Přeložka silové...'!P81</f>
        <v>0</v>
      </c>
      <c r="AV67" s="123">
        <f>'SO 04.6 - Přeložka silové...'!J33</f>
        <v>0</v>
      </c>
      <c r="AW67" s="123">
        <f>'SO 04.6 - Přeložka silové...'!J34</f>
        <v>0</v>
      </c>
      <c r="AX67" s="123">
        <f>'SO 04.6 - Přeložka silové...'!J35</f>
        <v>0</v>
      </c>
      <c r="AY67" s="123">
        <f>'SO 04.6 - Přeložka silové...'!J36</f>
        <v>0</v>
      </c>
      <c r="AZ67" s="123">
        <f>'SO 04.6 - Přeložka silové...'!F33</f>
        <v>0</v>
      </c>
      <c r="BA67" s="123">
        <f>'SO 04.6 - Přeložka silové...'!F34</f>
        <v>0</v>
      </c>
      <c r="BB67" s="123">
        <f>'SO 04.6 - Přeložka silové...'!F35</f>
        <v>0</v>
      </c>
      <c r="BC67" s="123">
        <f>'SO 04.6 - Přeložka silové...'!F36</f>
        <v>0</v>
      </c>
      <c r="BD67" s="125">
        <f>'SO 04.6 - Přeložka silové...'!F37</f>
        <v>0</v>
      </c>
      <c r="BE67" s="7"/>
      <c r="BT67" s="126" t="s">
        <v>83</v>
      </c>
      <c r="BV67" s="126" t="s">
        <v>77</v>
      </c>
      <c r="BW67" s="126" t="s">
        <v>121</v>
      </c>
      <c r="BX67" s="126" t="s">
        <v>5</v>
      </c>
      <c r="CL67" s="126" t="s">
        <v>19</v>
      </c>
      <c r="CM67" s="126" t="s">
        <v>85</v>
      </c>
    </row>
    <row r="68" s="7" customFormat="1" ht="16.5" customHeight="1">
      <c r="A68" s="114" t="s">
        <v>79</v>
      </c>
      <c r="B68" s="115"/>
      <c r="C68" s="116"/>
      <c r="D68" s="117" t="s">
        <v>122</v>
      </c>
      <c r="E68" s="117"/>
      <c r="F68" s="117"/>
      <c r="G68" s="117"/>
      <c r="H68" s="117"/>
      <c r="I68" s="118"/>
      <c r="J68" s="117" t="s">
        <v>123</v>
      </c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  <c r="AA68" s="117"/>
      <c r="AB68" s="117"/>
      <c r="AC68" s="117"/>
      <c r="AD68" s="117"/>
      <c r="AE68" s="117"/>
      <c r="AF68" s="117"/>
      <c r="AG68" s="119">
        <f>'SO 05 - Kácení'!J30</f>
        <v>0</v>
      </c>
      <c r="AH68" s="118"/>
      <c r="AI68" s="118"/>
      <c r="AJ68" s="118"/>
      <c r="AK68" s="118"/>
      <c r="AL68" s="118"/>
      <c r="AM68" s="118"/>
      <c r="AN68" s="119">
        <f>SUM(AG68,AT68)</f>
        <v>0</v>
      </c>
      <c r="AO68" s="118"/>
      <c r="AP68" s="118"/>
      <c r="AQ68" s="120" t="s">
        <v>82</v>
      </c>
      <c r="AR68" s="121"/>
      <c r="AS68" s="122">
        <v>0</v>
      </c>
      <c r="AT68" s="123">
        <f>ROUND(SUM(AV68:AW68),2)</f>
        <v>0</v>
      </c>
      <c r="AU68" s="124">
        <f>'SO 05 - Kácení'!P81</f>
        <v>0</v>
      </c>
      <c r="AV68" s="123">
        <f>'SO 05 - Kácení'!J33</f>
        <v>0</v>
      </c>
      <c r="AW68" s="123">
        <f>'SO 05 - Kácení'!J34</f>
        <v>0</v>
      </c>
      <c r="AX68" s="123">
        <f>'SO 05 - Kácení'!J35</f>
        <v>0</v>
      </c>
      <c r="AY68" s="123">
        <f>'SO 05 - Kácení'!J36</f>
        <v>0</v>
      </c>
      <c r="AZ68" s="123">
        <f>'SO 05 - Kácení'!F33</f>
        <v>0</v>
      </c>
      <c r="BA68" s="123">
        <f>'SO 05 - Kácení'!F34</f>
        <v>0</v>
      </c>
      <c r="BB68" s="123">
        <f>'SO 05 - Kácení'!F35</f>
        <v>0</v>
      </c>
      <c r="BC68" s="123">
        <f>'SO 05 - Kácení'!F36</f>
        <v>0</v>
      </c>
      <c r="BD68" s="125">
        <f>'SO 05 - Kácení'!F37</f>
        <v>0</v>
      </c>
      <c r="BE68" s="7"/>
      <c r="BT68" s="126" t="s">
        <v>83</v>
      </c>
      <c r="BV68" s="126" t="s">
        <v>77</v>
      </c>
      <c r="BW68" s="126" t="s">
        <v>124</v>
      </c>
      <c r="BX68" s="126" t="s">
        <v>5</v>
      </c>
      <c r="CL68" s="126" t="s">
        <v>19</v>
      </c>
      <c r="CM68" s="126" t="s">
        <v>85</v>
      </c>
    </row>
    <row r="69" s="7" customFormat="1" ht="16.5" customHeight="1">
      <c r="A69" s="114" t="s">
        <v>79</v>
      </c>
      <c r="B69" s="115"/>
      <c r="C69" s="116"/>
      <c r="D69" s="117" t="s">
        <v>125</v>
      </c>
      <c r="E69" s="117"/>
      <c r="F69" s="117"/>
      <c r="G69" s="117"/>
      <c r="H69" s="117"/>
      <c r="I69" s="118"/>
      <c r="J69" s="117" t="s">
        <v>126</v>
      </c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  <c r="AA69" s="117"/>
      <c r="AB69" s="117"/>
      <c r="AC69" s="117"/>
      <c r="AD69" s="117"/>
      <c r="AE69" s="117"/>
      <c r="AF69" s="117"/>
      <c r="AG69" s="119">
        <f>'SO 06 - Komunikace'!J30</f>
        <v>0</v>
      </c>
      <c r="AH69" s="118"/>
      <c r="AI69" s="118"/>
      <c r="AJ69" s="118"/>
      <c r="AK69" s="118"/>
      <c r="AL69" s="118"/>
      <c r="AM69" s="118"/>
      <c r="AN69" s="119">
        <f>SUM(AG69,AT69)</f>
        <v>0</v>
      </c>
      <c r="AO69" s="118"/>
      <c r="AP69" s="118"/>
      <c r="AQ69" s="120" t="s">
        <v>82</v>
      </c>
      <c r="AR69" s="121"/>
      <c r="AS69" s="122">
        <v>0</v>
      </c>
      <c r="AT69" s="123">
        <f>ROUND(SUM(AV69:AW69),2)</f>
        <v>0</v>
      </c>
      <c r="AU69" s="124">
        <f>'SO 06 - Komunikace'!P97</f>
        <v>0</v>
      </c>
      <c r="AV69" s="123">
        <f>'SO 06 - Komunikace'!J33</f>
        <v>0</v>
      </c>
      <c r="AW69" s="123">
        <f>'SO 06 - Komunikace'!J34</f>
        <v>0</v>
      </c>
      <c r="AX69" s="123">
        <f>'SO 06 - Komunikace'!J35</f>
        <v>0</v>
      </c>
      <c r="AY69" s="123">
        <f>'SO 06 - Komunikace'!J36</f>
        <v>0</v>
      </c>
      <c r="AZ69" s="123">
        <f>'SO 06 - Komunikace'!F33</f>
        <v>0</v>
      </c>
      <c r="BA69" s="123">
        <f>'SO 06 - Komunikace'!F34</f>
        <v>0</v>
      </c>
      <c r="BB69" s="123">
        <f>'SO 06 - Komunikace'!F35</f>
        <v>0</v>
      </c>
      <c r="BC69" s="123">
        <f>'SO 06 - Komunikace'!F36</f>
        <v>0</v>
      </c>
      <c r="BD69" s="125">
        <f>'SO 06 - Komunikace'!F37</f>
        <v>0</v>
      </c>
      <c r="BE69" s="7"/>
      <c r="BT69" s="126" t="s">
        <v>83</v>
      </c>
      <c r="BV69" s="126" t="s">
        <v>77</v>
      </c>
      <c r="BW69" s="126" t="s">
        <v>127</v>
      </c>
      <c r="BX69" s="126" t="s">
        <v>5</v>
      </c>
      <c r="CL69" s="126" t="s">
        <v>19</v>
      </c>
      <c r="CM69" s="126" t="s">
        <v>85</v>
      </c>
    </row>
    <row r="70" s="7" customFormat="1" ht="16.5" customHeight="1">
      <c r="A70" s="114" t="s">
        <v>79</v>
      </c>
      <c r="B70" s="115"/>
      <c r="C70" s="116"/>
      <c r="D70" s="117" t="s">
        <v>128</v>
      </c>
      <c r="E70" s="117"/>
      <c r="F70" s="117"/>
      <c r="G70" s="117"/>
      <c r="H70" s="117"/>
      <c r="I70" s="118"/>
      <c r="J70" s="117" t="s">
        <v>129</v>
      </c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  <c r="AA70" s="117"/>
      <c r="AB70" s="117"/>
      <c r="AC70" s="117"/>
      <c r="AD70" s="117"/>
      <c r="AE70" s="117"/>
      <c r="AF70" s="117"/>
      <c r="AG70" s="119">
        <f>'VON - Vedlejší a ostatní ...'!J30</f>
        <v>0</v>
      </c>
      <c r="AH70" s="118"/>
      <c r="AI70" s="118"/>
      <c r="AJ70" s="118"/>
      <c r="AK70" s="118"/>
      <c r="AL70" s="118"/>
      <c r="AM70" s="118"/>
      <c r="AN70" s="119">
        <f>SUM(AG70,AT70)</f>
        <v>0</v>
      </c>
      <c r="AO70" s="118"/>
      <c r="AP70" s="118"/>
      <c r="AQ70" s="120" t="s">
        <v>82</v>
      </c>
      <c r="AR70" s="121"/>
      <c r="AS70" s="127">
        <v>0</v>
      </c>
      <c r="AT70" s="128">
        <f>ROUND(SUM(AV70:AW70),2)</f>
        <v>0</v>
      </c>
      <c r="AU70" s="129">
        <f>'VON - Vedlejší a ostatní ...'!P87</f>
        <v>0</v>
      </c>
      <c r="AV70" s="128">
        <f>'VON - Vedlejší a ostatní ...'!J33</f>
        <v>0</v>
      </c>
      <c r="AW70" s="128">
        <f>'VON - Vedlejší a ostatní ...'!J34</f>
        <v>0</v>
      </c>
      <c r="AX70" s="128">
        <f>'VON - Vedlejší a ostatní ...'!J35</f>
        <v>0</v>
      </c>
      <c r="AY70" s="128">
        <f>'VON - Vedlejší a ostatní ...'!J36</f>
        <v>0</v>
      </c>
      <c r="AZ70" s="128">
        <f>'VON - Vedlejší a ostatní ...'!F33</f>
        <v>0</v>
      </c>
      <c r="BA70" s="128">
        <f>'VON - Vedlejší a ostatní ...'!F34</f>
        <v>0</v>
      </c>
      <c r="BB70" s="128">
        <f>'VON - Vedlejší a ostatní ...'!F35</f>
        <v>0</v>
      </c>
      <c r="BC70" s="128">
        <f>'VON - Vedlejší a ostatní ...'!F36</f>
        <v>0</v>
      </c>
      <c r="BD70" s="130">
        <f>'VON - Vedlejší a ostatní ...'!F37</f>
        <v>0</v>
      </c>
      <c r="BE70" s="7"/>
      <c r="BT70" s="126" t="s">
        <v>83</v>
      </c>
      <c r="BV70" s="126" t="s">
        <v>77</v>
      </c>
      <c r="BW70" s="126" t="s">
        <v>130</v>
      </c>
      <c r="BX70" s="126" t="s">
        <v>5</v>
      </c>
      <c r="CL70" s="126" t="s">
        <v>19</v>
      </c>
      <c r="CM70" s="126" t="s">
        <v>85</v>
      </c>
    </row>
    <row r="71" s="2" customFormat="1" ht="30" customHeight="1">
      <c r="A71" s="41"/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7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="2" customFormat="1" ht="6.96" customHeight="1">
      <c r="A72" s="41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47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</sheetData>
  <sheetProtection sheet="1" formatColumns="0" formatRows="0" objects="1" scenarios="1" spinCount="100000" saltValue="cjnG9GCB1Jjry6bLmyuelgWfivdW50U4iaCaa667JiT4hEPRXUqBR2MOo87bysrCC/tcDSXW5l4rlv0n1auTOA==" hashValue="qrCvby5qviyrWht7L2fp9Z+iuPLoMV7fu+jhJe9LMp8oGrJXHO/EYm9rjaCQ5XlOc/PQo77aIqhs0ekymuD7rQ==" algorithmName="SHA-512" password="CC35"/>
  <mergeCells count="102">
    <mergeCell ref="C52:G52"/>
    <mergeCell ref="D61:H61"/>
    <mergeCell ref="D58:H58"/>
    <mergeCell ref="D55:H55"/>
    <mergeCell ref="D59:H59"/>
    <mergeCell ref="D60:H60"/>
    <mergeCell ref="D56:H56"/>
    <mergeCell ref="D57:H57"/>
    <mergeCell ref="D62:H62"/>
    <mergeCell ref="D63:H63"/>
    <mergeCell ref="D64:H64"/>
    <mergeCell ref="I52:AF52"/>
    <mergeCell ref="J61:AF61"/>
    <mergeCell ref="J60:AF60"/>
    <mergeCell ref="J62:AF62"/>
    <mergeCell ref="J63:AF63"/>
    <mergeCell ref="J59:AF59"/>
    <mergeCell ref="J57:AF57"/>
    <mergeCell ref="J58:AF58"/>
    <mergeCell ref="J64:AF64"/>
    <mergeCell ref="J56:AF56"/>
    <mergeCell ref="J55:AF55"/>
    <mergeCell ref="L45:AO45"/>
    <mergeCell ref="D65:H65"/>
    <mergeCell ref="J65:AF65"/>
    <mergeCell ref="D66:H66"/>
    <mergeCell ref="J66:AF66"/>
    <mergeCell ref="D67:H67"/>
    <mergeCell ref="J67:AF67"/>
    <mergeCell ref="D68:H68"/>
    <mergeCell ref="J68:AF68"/>
    <mergeCell ref="D69:H69"/>
    <mergeCell ref="J69:AF69"/>
    <mergeCell ref="D70:H70"/>
    <mergeCell ref="J70:AF70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63:AM63"/>
    <mergeCell ref="AG62:AM62"/>
    <mergeCell ref="AG52:AM52"/>
    <mergeCell ref="AG60:AM60"/>
    <mergeCell ref="AG55:AM55"/>
    <mergeCell ref="AG59:AM59"/>
    <mergeCell ref="AG61:AM61"/>
    <mergeCell ref="AG57:AM57"/>
    <mergeCell ref="AG64:AM64"/>
    <mergeCell ref="AG56:AM56"/>
    <mergeCell ref="AG58:AM58"/>
    <mergeCell ref="AM47:AN47"/>
    <mergeCell ref="AM49:AP49"/>
    <mergeCell ref="AM50:AP50"/>
    <mergeCell ref="AN64:AP64"/>
    <mergeCell ref="AN63:AP63"/>
    <mergeCell ref="AN57:AP57"/>
    <mergeCell ref="AN52:AP52"/>
    <mergeCell ref="AN62:AP62"/>
    <mergeCell ref="AN61:AP61"/>
    <mergeCell ref="AN56:AP56"/>
    <mergeCell ref="AN60:AP60"/>
    <mergeCell ref="AN58:AP58"/>
    <mergeCell ref="AN59:AP59"/>
    <mergeCell ref="AN55:AP55"/>
    <mergeCell ref="AS49:AT51"/>
    <mergeCell ref="AN65:AP65"/>
    <mergeCell ref="AG65:AM65"/>
    <mergeCell ref="AN66:AP66"/>
    <mergeCell ref="AG66:AM66"/>
    <mergeCell ref="AN67:AP67"/>
    <mergeCell ref="AG67:AM67"/>
    <mergeCell ref="AN68:AP68"/>
    <mergeCell ref="AG68:AM68"/>
    <mergeCell ref="AN69:AP69"/>
    <mergeCell ref="AG69:AM69"/>
    <mergeCell ref="AN70:AP70"/>
    <mergeCell ref="AG70:AM70"/>
    <mergeCell ref="AN54:AP54"/>
  </mergeCells>
  <hyperlinks>
    <hyperlink ref="A55" location="'SO 01.1 - Revitalizace to...'!C2" display="/"/>
    <hyperlink ref="A56" location="'SO 01.2 - Opěrná zeď prav...'!C2" display="/"/>
    <hyperlink ref="A57" location="'SO 01.3 - Opěrná zeď levo...'!C2" display="/"/>
    <hyperlink ref="A58" location="'SO 01.4 - Opěrná zeď levo...'!C2" display="/"/>
    <hyperlink ref="A59" location="'SO 02.1 - Revitalizace to...'!C2" display="/"/>
    <hyperlink ref="A60" location="'SO 02.2 - Opěrná zeď prav...'!C2" display="/"/>
    <hyperlink ref="A61" location="'SO 03.1 - Revitalizace to...'!C2" display="/"/>
    <hyperlink ref="A62" location="'SO 04.11 - Přeložka tlako...'!C2" display="/"/>
    <hyperlink ref="A63" location="'SO 04.12 - Přeložka tlako...'!C2" display="/"/>
    <hyperlink ref="A64" location="'SO 04.21 - Přeložka vodov...'!C2" display="/"/>
    <hyperlink ref="A65" location="'SO 04.22 - Přeložka vodov...'!C2" display="/"/>
    <hyperlink ref="A66" location="'SO 04.5 - přeložka NTL pl...'!C2" display="/"/>
    <hyperlink ref="A67" location="'SO 04.6 - Přeložka silové...'!C2" display="/"/>
    <hyperlink ref="A68" location="'SO 05 - Kácení'!C2" display="/"/>
    <hyperlink ref="A69" location="'SO 06 - Komunikace'!C2" display="/"/>
    <hyperlink ref="A70" location="'VON - Vedlejší a ostatní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109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85</v>
      </c>
    </row>
    <row r="4" s="1" customFormat="1" ht="24.96" customHeight="1">
      <c r="B4" s="23"/>
      <c r="D4" s="133" t="s">
        <v>131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Vrchlice v Kutné Hoře - revitalizace a PPO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132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30" customHeight="1">
      <c r="A9" s="41"/>
      <c r="B9" s="47"/>
      <c r="C9" s="41"/>
      <c r="D9" s="41"/>
      <c r="E9" s="138" t="s">
        <v>1347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16. 8. 2023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30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">
        <v>34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35</v>
      </c>
      <c r="F21" s="41"/>
      <c r="G21" s="41"/>
      <c r="H21" s="41"/>
      <c r="I21" s="135" t="s">
        <v>29</v>
      </c>
      <c r="J21" s="139" t="s">
        <v>36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38</v>
      </c>
      <c r="E23" s="41"/>
      <c r="F23" s="41"/>
      <c r="G23" s="41"/>
      <c r="H23" s="41"/>
      <c r="I23" s="135" t="s">
        <v>26</v>
      </c>
      <c r="J23" s="139" t="s">
        <v>34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35</v>
      </c>
      <c r="F24" s="41"/>
      <c r="G24" s="41"/>
      <c r="H24" s="41"/>
      <c r="I24" s="135" t="s">
        <v>29</v>
      </c>
      <c r="J24" s="139" t="s">
        <v>36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39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41</v>
      </c>
      <c r="E30" s="41"/>
      <c r="F30" s="41"/>
      <c r="G30" s="41"/>
      <c r="H30" s="41"/>
      <c r="I30" s="41"/>
      <c r="J30" s="147">
        <f>ROUND(J85,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43</v>
      </c>
      <c r="G32" s="41"/>
      <c r="H32" s="41"/>
      <c r="I32" s="148" t="s">
        <v>42</v>
      </c>
      <c r="J32" s="148" t="s">
        <v>44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45</v>
      </c>
      <c r="E33" s="135" t="s">
        <v>46</v>
      </c>
      <c r="F33" s="150">
        <f>ROUND((SUM(BE85:BE258)),  2)</f>
        <v>0</v>
      </c>
      <c r="G33" s="41"/>
      <c r="H33" s="41"/>
      <c r="I33" s="151">
        <v>0.20999999999999999</v>
      </c>
      <c r="J33" s="150">
        <f>ROUND(((SUM(BE85:BE258))*I33),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47</v>
      </c>
      <c r="F34" s="150">
        <f>ROUND((SUM(BF85:BF258)),  2)</f>
        <v>0</v>
      </c>
      <c r="G34" s="41"/>
      <c r="H34" s="41"/>
      <c r="I34" s="151">
        <v>0.12</v>
      </c>
      <c r="J34" s="150">
        <f>ROUND(((SUM(BF85:BF258))*I34),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48</v>
      </c>
      <c r="F35" s="150">
        <f>ROUND((SUM(BG85:BG258)),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49</v>
      </c>
      <c r="F36" s="150">
        <f>ROUND((SUM(BH85:BH258)),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50</v>
      </c>
      <c r="F37" s="150">
        <f>ROUND((SUM(BI85:BI258)),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51</v>
      </c>
      <c r="E39" s="154"/>
      <c r="F39" s="154"/>
      <c r="G39" s="155" t="s">
        <v>52</v>
      </c>
      <c r="H39" s="156" t="s">
        <v>53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134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Vrchlice v Kutné Hoře - revitalizace a PPO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132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30" customHeight="1">
      <c r="A50" s="41"/>
      <c r="B50" s="42"/>
      <c r="C50" s="43"/>
      <c r="D50" s="43"/>
      <c r="E50" s="72" t="str">
        <f>E9</f>
        <v>SO 04.12 - Přeložka tlakové kanalizace PE100 RC SDR11 d63x5,8 mm, dl.73,3 m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Kutná Hora</v>
      </c>
      <c r="G52" s="43"/>
      <c r="H52" s="43"/>
      <c r="I52" s="35" t="s">
        <v>23</v>
      </c>
      <c r="J52" s="75" t="str">
        <f>IF(J12="","",J12)</f>
        <v>16. 8. 2023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Město Kutná Hora</v>
      </c>
      <c r="G54" s="43"/>
      <c r="H54" s="43"/>
      <c r="I54" s="35" t="s">
        <v>33</v>
      </c>
      <c r="J54" s="39" t="str">
        <f>E21</f>
        <v>Vodohospodářský rozvoj a výstavba a.s.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5.6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38</v>
      </c>
      <c r="J55" s="39" t="str">
        <f>E24</f>
        <v>Vodohospodářský rozvoj a výstavba a.s.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135</v>
      </c>
      <c r="D57" s="165"/>
      <c r="E57" s="165"/>
      <c r="F57" s="165"/>
      <c r="G57" s="165"/>
      <c r="H57" s="165"/>
      <c r="I57" s="165"/>
      <c r="J57" s="166" t="s">
        <v>136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73</v>
      </c>
      <c r="D59" s="43"/>
      <c r="E59" s="43"/>
      <c r="F59" s="43"/>
      <c r="G59" s="43"/>
      <c r="H59" s="43"/>
      <c r="I59" s="43"/>
      <c r="J59" s="105">
        <f>J85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137</v>
      </c>
    </row>
    <row r="60" s="9" customFormat="1" ht="24.96" customHeight="1">
      <c r="A60" s="9"/>
      <c r="B60" s="168"/>
      <c r="C60" s="169"/>
      <c r="D60" s="170" t="s">
        <v>138</v>
      </c>
      <c r="E60" s="171"/>
      <c r="F60" s="171"/>
      <c r="G60" s="171"/>
      <c r="H60" s="171"/>
      <c r="I60" s="171"/>
      <c r="J60" s="172">
        <f>J86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139</v>
      </c>
      <c r="E61" s="177"/>
      <c r="F61" s="177"/>
      <c r="G61" s="177"/>
      <c r="H61" s="177"/>
      <c r="I61" s="177"/>
      <c r="J61" s="178">
        <f>J87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140</v>
      </c>
      <c r="E62" s="177"/>
      <c r="F62" s="177"/>
      <c r="G62" s="177"/>
      <c r="H62" s="177"/>
      <c r="I62" s="177"/>
      <c r="J62" s="178">
        <f>J121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1139</v>
      </c>
      <c r="E63" s="177"/>
      <c r="F63" s="177"/>
      <c r="G63" s="177"/>
      <c r="H63" s="177"/>
      <c r="I63" s="177"/>
      <c r="J63" s="178">
        <f>J137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1140</v>
      </c>
      <c r="E64" s="177"/>
      <c r="F64" s="177"/>
      <c r="G64" s="177"/>
      <c r="H64" s="177"/>
      <c r="I64" s="177"/>
      <c r="J64" s="178">
        <f>J244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141</v>
      </c>
      <c r="E65" s="177"/>
      <c r="F65" s="177"/>
      <c r="G65" s="177"/>
      <c r="H65" s="177"/>
      <c r="I65" s="177"/>
      <c r="J65" s="178">
        <f>J255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6.96" customHeight="1">
      <c r="A67" s="41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71" s="2" customFormat="1" ht="6.96" customHeight="1">
      <c r="A71" s="41"/>
      <c r="B71" s="64"/>
      <c r="C71" s="65"/>
      <c r="D71" s="65"/>
      <c r="E71" s="65"/>
      <c r="F71" s="65"/>
      <c r="G71" s="65"/>
      <c r="H71" s="65"/>
      <c r="I71" s="65"/>
      <c r="J71" s="65"/>
      <c r="K71" s="65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24.96" customHeight="1">
      <c r="A72" s="41"/>
      <c r="B72" s="42"/>
      <c r="C72" s="26" t="s">
        <v>142</v>
      </c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16</v>
      </c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6.5" customHeight="1">
      <c r="A75" s="41"/>
      <c r="B75" s="42"/>
      <c r="C75" s="43"/>
      <c r="D75" s="43"/>
      <c r="E75" s="163" t="str">
        <f>E7</f>
        <v>Vrchlice v Kutné Hoře - revitalizace a PPO</v>
      </c>
      <c r="F75" s="35"/>
      <c r="G75" s="35"/>
      <c r="H75" s="35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132</v>
      </c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30" customHeight="1">
      <c r="A77" s="41"/>
      <c r="B77" s="42"/>
      <c r="C77" s="43"/>
      <c r="D77" s="43"/>
      <c r="E77" s="72" t="str">
        <f>E9</f>
        <v>SO 04.12 - Přeložka tlakové kanalizace PE100 RC SDR11 d63x5,8 mm, dl.73,3 m</v>
      </c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21</v>
      </c>
      <c r="D79" s="43"/>
      <c r="E79" s="43"/>
      <c r="F79" s="30" t="str">
        <f>F12</f>
        <v>Kutná Hora</v>
      </c>
      <c r="G79" s="43"/>
      <c r="H79" s="43"/>
      <c r="I79" s="35" t="s">
        <v>23</v>
      </c>
      <c r="J79" s="75" t="str">
        <f>IF(J12="","",J12)</f>
        <v>16. 8. 2023</v>
      </c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25.65" customHeight="1">
      <c r="A81" s="41"/>
      <c r="B81" s="42"/>
      <c r="C81" s="35" t="s">
        <v>25</v>
      </c>
      <c r="D81" s="43"/>
      <c r="E81" s="43"/>
      <c r="F81" s="30" t="str">
        <f>E15</f>
        <v>Město Kutná Hora</v>
      </c>
      <c r="G81" s="43"/>
      <c r="H81" s="43"/>
      <c r="I81" s="35" t="s">
        <v>33</v>
      </c>
      <c r="J81" s="39" t="str">
        <f>E21</f>
        <v>Vodohospodářský rozvoj a výstavba a.s.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25.65" customHeight="1">
      <c r="A82" s="41"/>
      <c r="B82" s="42"/>
      <c r="C82" s="35" t="s">
        <v>31</v>
      </c>
      <c r="D82" s="43"/>
      <c r="E82" s="43"/>
      <c r="F82" s="30" t="str">
        <f>IF(E18="","",E18)</f>
        <v>Vyplň údaj</v>
      </c>
      <c r="G82" s="43"/>
      <c r="H82" s="43"/>
      <c r="I82" s="35" t="s">
        <v>38</v>
      </c>
      <c r="J82" s="39" t="str">
        <f>E24</f>
        <v>Vodohospodářský rozvoj a výstavba a.s.</v>
      </c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0.32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11" customFormat="1" ht="29.28" customHeight="1">
      <c r="A84" s="180"/>
      <c r="B84" s="181"/>
      <c r="C84" s="182" t="s">
        <v>143</v>
      </c>
      <c r="D84" s="183" t="s">
        <v>60</v>
      </c>
      <c r="E84" s="183" t="s">
        <v>56</v>
      </c>
      <c r="F84" s="183" t="s">
        <v>57</v>
      </c>
      <c r="G84" s="183" t="s">
        <v>144</v>
      </c>
      <c r="H84" s="183" t="s">
        <v>145</v>
      </c>
      <c r="I84" s="183" t="s">
        <v>146</v>
      </c>
      <c r="J84" s="183" t="s">
        <v>136</v>
      </c>
      <c r="K84" s="184" t="s">
        <v>147</v>
      </c>
      <c r="L84" s="185"/>
      <c r="M84" s="95" t="s">
        <v>19</v>
      </c>
      <c r="N84" s="96" t="s">
        <v>45</v>
      </c>
      <c r="O84" s="96" t="s">
        <v>148</v>
      </c>
      <c r="P84" s="96" t="s">
        <v>149</v>
      </c>
      <c r="Q84" s="96" t="s">
        <v>150</v>
      </c>
      <c r="R84" s="96" t="s">
        <v>151</v>
      </c>
      <c r="S84" s="96" t="s">
        <v>152</v>
      </c>
      <c r="T84" s="97" t="s">
        <v>153</v>
      </c>
      <c r="U84" s="180"/>
      <c r="V84" s="180"/>
      <c r="W84" s="180"/>
      <c r="X84" s="180"/>
      <c r="Y84" s="180"/>
      <c r="Z84" s="180"/>
      <c r="AA84" s="180"/>
      <c r="AB84" s="180"/>
      <c r="AC84" s="180"/>
      <c r="AD84" s="180"/>
      <c r="AE84" s="180"/>
    </row>
    <row r="85" s="2" customFormat="1" ht="22.8" customHeight="1">
      <c r="A85" s="41"/>
      <c r="B85" s="42"/>
      <c r="C85" s="102" t="s">
        <v>154</v>
      </c>
      <c r="D85" s="43"/>
      <c r="E85" s="43"/>
      <c r="F85" s="43"/>
      <c r="G85" s="43"/>
      <c r="H85" s="43"/>
      <c r="I85" s="43"/>
      <c r="J85" s="186">
        <f>BK85</f>
        <v>0</v>
      </c>
      <c r="K85" s="43"/>
      <c r="L85" s="47"/>
      <c r="M85" s="98"/>
      <c r="N85" s="187"/>
      <c r="O85" s="99"/>
      <c r="P85" s="188">
        <f>P86</f>
        <v>0</v>
      </c>
      <c r="Q85" s="99"/>
      <c r="R85" s="188">
        <f>R86</f>
        <v>44.228841599999988</v>
      </c>
      <c r="S85" s="99"/>
      <c r="T85" s="189">
        <f>T86</f>
        <v>0.18604999999999999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T85" s="20" t="s">
        <v>74</v>
      </c>
      <c r="AU85" s="20" t="s">
        <v>137</v>
      </c>
      <c r="BK85" s="190">
        <f>BK86</f>
        <v>0</v>
      </c>
    </row>
    <row r="86" s="12" customFormat="1" ht="25.92" customHeight="1">
      <c r="A86" s="12"/>
      <c r="B86" s="191"/>
      <c r="C86" s="192"/>
      <c r="D86" s="193" t="s">
        <v>74</v>
      </c>
      <c r="E86" s="194" t="s">
        <v>155</v>
      </c>
      <c r="F86" s="194" t="s">
        <v>156</v>
      </c>
      <c r="G86" s="192"/>
      <c r="H86" s="192"/>
      <c r="I86" s="195"/>
      <c r="J86" s="196">
        <f>BK86</f>
        <v>0</v>
      </c>
      <c r="K86" s="192"/>
      <c r="L86" s="197"/>
      <c r="M86" s="198"/>
      <c r="N86" s="199"/>
      <c r="O86" s="199"/>
      <c r="P86" s="200">
        <f>P87+P121+P137+P244+P255</f>
        <v>0</v>
      </c>
      <c r="Q86" s="199"/>
      <c r="R86" s="200">
        <f>R87+R121+R137+R244+R255</f>
        <v>44.228841599999988</v>
      </c>
      <c r="S86" s="199"/>
      <c r="T86" s="201">
        <f>T87+T121+T137+T244+T255</f>
        <v>0.18604999999999999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83</v>
      </c>
      <c r="AT86" s="203" t="s">
        <v>74</v>
      </c>
      <c r="AU86" s="203" t="s">
        <v>75</v>
      </c>
      <c r="AY86" s="202" t="s">
        <v>157</v>
      </c>
      <c r="BK86" s="204">
        <f>BK87+BK121+BK137+BK244+BK255</f>
        <v>0</v>
      </c>
    </row>
    <row r="87" s="12" customFormat="1" ht="22.8" customHeight="1">
      <c r="A87" s="12"/>
      <c r="B87" s="191"/>
      <c r="C87" s="192"/>
      <c r="D87" s="193" t="s">
        <v>74</v>
      </c>
      <c r="E87" s="205" t="s">
        <v>83</v>
      </c>
      <c r="F87" s="205" t="s">
        <v>158</v>
      </c>
      <c r="G87" s="192"/>
      <c r="H87" s="192"/>
      <c r="I87" s="195"/>
      <c r="J87" s="206">
        <f>BK87</f>
        <v>0</v>
      </c>
      <c r="K87" s="192"/>
      <c r="L87" s="197"/>
      <c r="M87" s="198"/>
      <c r="N87" s="199"/>
      <c r="O87" s="199"/>
      <c r="P87" s="200">
        <f>SUM(P88:P120)</f>
        <v>0</v>
      </c>
      <c r="Q87" s="199"/>
      <c r="R87" s="200">
        <f>SUM(R88:R120)</f>
        <v>43.360273799999995</v>
      </c>
      <c r="S87" s="199"/>
      <c r="T87" s="201">
        <f>SUM(T88:T120)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2" t="s">
        <v>83</v>
      </c>
      <c r="AT87" s="203" t="s">
        <v>74</v>
      </c>
      <c r="AU87" s="203" t="s">
        <v>83</v>
      </c>
      <c r="AY87" s="202" t="s">
        <v>157</v>
      </c>
      <c r="BK87" s="204">
        <f>SUM(BK88:BK120)</f>
        <v>0</v>
      </c>
    </row>
    <row r="88" s="2" customFormat="1" ht="33" customHeight="1">
      <c r="A88" s="41"/>
      <c r="B88" s="42"/>
      <c r="C88" s="207" t="s">
        <v>83</v>
      </c>
      <c r="D88" s="207" t="s">
        <v>159</v>
      </c>
      <c r="E88" s="208" t="s">
        <v>1348</v>
      </c>
      <c r="F88" s="209" t="s">
        <v>1349</v>
      </c>
      <c r="G88" s="210" t="s">
        <v>173</v>
      </c>
      <c r="H88" s="211">
        <v>74.207999999999998</v>
      </c>
      <c r="I88" s="212"/>
      <c r="J88" s="213">
        <f>ROUND(I88*H88,2)</f>
        <v>0</v>
      </c>
      <c r="K88" s="209" t="s">
        <v>174</v>
      </c>
      <c r="L88" s="47"/>
      <c r="M88" s="214" t="s">
        <v>19</v>
      </c>
      <c r="N88" s="215" t="s">
        <v>46</v>
      </c>
      <c r="O88" s="87"/>
      <c r="P88" s="216">
        <f>O88*H88</f>
        <v>0</v>
      </c>
      <c r="Q88" s="216">
        <v>0</v>
      </c>
      <c r="R88" s="216">
        <f>Q88*H88</f>
        <v>0</v>
      </c>
      <c r="S88" s="216">
        <v>0</v>
      </c>
      <c r="T88" s="217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18" t="s">
        <v>163</v>
      </c>
      <c r="AT88" s="218" t="s">
        <v>159</v>
      </c>
      <c r="AU88" s="218" t="s">
        <v>85</v>
      </c>
      <c r="AY88" s="20" t="s">
        <v>157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20" t="s">
        <v>83</v>
      </c>
      <c r="BK88" s="219">
        <f>ROUND(I88*H88,2)</f>
        <v>0</v>
      </c>
      <c r="BL88" s="20" t="s">
        <v>163</v>
      </c>
      <c r="BM88" s="218" t="s">
        <v>1350</v>
      </c>
    </row>
    <row r="89" s="2" customFormat="1">
      <c r="A89" s="41"/>
      <c r="B89" s="42"/>
      <c r="C89" s="43"/>
      <c r="D89" s="220" t="s">
        <v>165</v>
      </c>
      <c r="E89" s="43"/>
      <c r="F89" s="221" t="s">
        <v>1351</v>
      </c>
      <c r="G89" s="43"/>
      <c r="H89" s="43"/>
      <c r="I89" s="222"/>
      <c r="J89" s="43"/>
      <c r="K89" s="43"/>
      <c r="L89" s="47"/>
      <c r="M89" s="223"/>
      <c r="N89" s="224"/>
      <c r="O89" s="87"/>
      <c r="P89" s="87"/>
      <c r="Q89" s="87"/>
      <c r="R89" s="87"/>
      <c r="S89" s="87"/>
      <c r="T89" s="88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165</v>
      </c>
      <c r="AU89" s="20" t="s">
        <v>85</v>
      </c>
    </row>
    <row r="90" s="2" customFormat="1">
      <c r="A90" s="41"/>
      <c r="B90" s="42"/>
      <c r="C90" s="43"/>
      <c r="D90" s="237" t="s">
        <v>177</v>
      </c>
      <c r="E90" s="43"/>
      <c r="F90" s="238" t="s">
        <v>1352</v>
      </c>
      <c r="G90" s="43"/>
      <c r="H90" s="43"/>
      <c r="I90" s="222"/>
      <c r="J90" s="43"/>
      <c r="K90" s="43"/>
      <c r="L90" s="47"/>
      <c r="M90" s="223"/>
      <c r="N90" s="224"/>
      <c r="O90" s="87"/>
      <c r="P90" s="87"/>
      <c r="Q90" s="87"/>
      <c r="R90" s="87"/>
      <c r="S90" s="87"/>
      <c r="T90" s="88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0" t="s">
        <v>177</v>
      </c>
      <c r="AU90" s="20" t="s">
        <v>85</v>
      </c>
    </row>
    <row r="91" s="13" customFormat="1">
      <c r="A91" s="13"/>
      <c r="B91" s="226"/>
      <c r="C91" s="227"/>
      <c r="D91" s="220" t="s">
        <v>169</v>
      </c>
      <c r="E91" s="228" t="s">
        <v>19</v>
      </c>
      <c r="F91" s="229" t="s">
        <v>1353</v>
      </c>
      <c r="G91" s="227"/>
      <c r="H91" s="230">
        <v>74.207999999999998</v>
      </c>
      <c r="I91" s="231"/>
      <c r="J91" s="227"/>
      <c r="K91" s="227"/>
      <c r="L91" s="232"/>
      <c r="M91" s="233"/>
      <c r="N91" s="234"/>
      <c r="O91" s="234"/>
      <c r="P91" s="234"/>
      <c r="Q91" s="234"/>
      <c r="R91" s="234"/>
      <c r="S91" s="234"/>
      <c r="T91" s="235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6" t="s">
        <v>169</v>
      </c>
      <c r="AU91" s="236" t="s">
        <v>85</v>
      </c>
      <c r="AV91" s="13" t="s">
        <v>85</v>
      </c>
      <c r="AW91" s="13" t="s">
        <v>37</v>
      </c>
      <c r="AX91" s="13" t="s">
        <v>83</v>
      </c>
      <c r="AY91" s="236" t="s">
        <v>157</v>
      </c>
    </row>
    <row r="92" s="2" customFormat="1" ht="21.75" customHeight="1">
      <c r="A92" s="41"/>
      <c r="B92" s="42"/>
      <c r="C92" s="207" t="s">
        <v>85</v>
      </c>
      <c r="D92" s="207" t="s">
        <v>159</v>
      </c>
      <c r="E92" s="208" t="s">
        <v>1149</v>
      </c>
      <c r="F92" s="209" t="s">
        <v>1150</v>
      </c>
      <c r="G92" s="210" t="s">
        <v>254</v>
      </c>
      <c r="H92" s="211">
        <v>124.61</v>
      </c>
      <c r="I92" s="212"/>
      <c r="J92" s="213">
        <f>ROUND(I92*H92,2)</f>
        <v>0</v>
      </c>
      <c r="K92" s="209" t="s">
        <v>174</v>
      </c>
      <c r="L92" s="47"/>
      <c r="M92" s="214" t="s">
        <v>19</v>
      </c>
      <c r="N92" s="215" t="s">
        <v>46</v>
      </c>
      <c r="O92" s="87"/>
      <c r="P92" s="216">
        <f>O92*H92</f>
        <v>0</v>
      </c>
      <c r="Q92" s="216">
        <v>0.00058</v>
      </c>
      <c r="R92" s="216">
        <f>Q92*H92</f>
        <v>0.072273799999999999</v>
      </c>
      <c r="S92" s="216">
        <v>0</v>
      </c>
      <c r="T92" s="217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8" t="s">
        <v>163</v>
      </c>
      <c r="AT92" s="218" t="s">
        <v>159</v>
      </c>
      <c r="AU92" s="218" t="s">
        <v>85</v>
      </c>
      <c r="AY92" s="20" t="s">
        <v>157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20" t="s">
        <v>83</v>
      </c>
      <c r="BK92" s="219">
        <f>ROUND(I92*H92,2)</f>
        <v>0</v>
      </c>
      <c r="BL92" s="20" t="s">
        <v>163</v>
      </c>
      <c r="BM92" s="218" t="s">
        <v>1354</v>
      </c>
    </row>
    <row r="93" s="2" customFormat="1">
      <c r="A93" s="41"/>
      <c r="B93" s="42"/>
      <c r="C93" s="43"/>
      <c r="D93" s="220" t="s">
        <v>165</v>
      </c>
      <c r="E93" s="43"/>
      <c r="F93" s="221" t="s">
        <v>1152</v>
      </c>
      <c r="G93" s="43"/>
      <c r="H93" s="43"/>
      <c r="I93" s="222"/>
      <c r="J93" s="43"/>
      <c r="K93" s="43"/>
      <c r="L93" s="47"/>
      <c r="M93" s="223"/>
      <c r="N93" s="224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165</v>
      </c>
      <c r="AU93" s="20" t="s">
        <v>85</v>
      </c>
    </row>
    <row r="94" s="2" customFormat="1">
      <c r="A94" s="41"/>
      <c r="B94" s="42"/>
      <c r="C94" s="43"/>
      <c r="D94" s="237" t="s">
        <v>177</v>
      </c>
      <c r="E94" s="43"/>
      <c r="F94" s="238" t="s">
        <v>1153</v>
      </c>
      <c r="G94" s="43"/>
      <c r="H94" s="43"/>
      <c r="I94" s="222"/>
      <c r="J94" s="43"/>
      <c r="K94" s="43"/>
      <c r="L94" s="47"/>
      <c r="M94" s="223"/>
      <c r="N94" s="224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177</v>
      </c>
      <c r="AU94" s="20" t="s">
        <v>85</v>
      </c>
    </row>
    <row r="95" s="13" customFormat="1">
      <c r="A95" s="13"/>
      <c r="B95" s="226"/>
      <c r="C95" s="227"/>
      <c r="D95" s="220" t="s">
        <v>169</v>
      </c>
      <c r="E95" s="228" t="s">
        <v>19</v>
      </c>
      <c r="F95" s="229" t="s">
        <v>1355</v>
      </c>
      <c r="G95" s="227"/>
      <c r="H95" s="230">
        <v>124.61</v>
      </c>
      <c r="I95" s="231"/>
      <c r="J95" s="227"/>
      <c r="K95" s="227"/>
      <c r="L95" s="232"/>
      <c r="M95" s="233"/>
      <c r="N95" s="234"/>
      <c r="O95" s="234"/>
      <c r="P95" s="234"/>
      <c r="Q95" s="234"/>
      <c r="R95" s="234"/>
      <c r="S95" s="234"/>
      <c r="T95" s="235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6" t="s">
        <v>169</v>
      </c>
      <c r="AU95" s="236" t="s">
        <v>85</v>
      </c>
      <c r="AV95" s="13" t="s">
        <v>85</v>
      </c>
      <c r="AW95" s="13" t="s">
        <v>37</v>
      </c>
      <c r="AX95" s="13" t="s">
        <v>83</v>
      </c>
      <c r="AY95" s="236" t="s">
        <v>157</v>
      </c>
    </row>
    <row r="96" s="2" customFormat="1" ht="21.75" customHeight="1">
      <c r="A96" s="41"/>
      <c r="B96" s="42"/>
      <c r="C96" s="207" t="s">
        <v>188</v>
      </c>
      <c r="D96" s="207" t="s">
        <v>159</v>
      </c>
      <c r="E96" s="208" t="s">
        <v>1155</v>
      </c>
      <c r="F96" s="209" t="s">
        <v>1156</v>
      </c>
      <c r="G96" s="210" t="s">
        <v>254</v>
      </c>
      <c r="H96" s="211">
        <v>124.61</v>
      </c>
      <c r="I96" s="212"/>
      <c r="J96" s="213">
        <f>ROUND(I96*H96,2)</f>
        <v>0</v>
      </c>
      <c r="K96" s="209" t="s">
        <v>174</v>
      </c>
      <c r="L96" s="47"/>
      <c r="M96" s="214" t="s">
        <v>19</v>
      </c>
      <c r="N96" s="215" t="s">
        <v>46</v>
      </c>
      <c r="O96" s="87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163</v>
      </c>
      <c r="AT96" s="218" t="s">
        <v>159</v>
      </c>
      <c r="AU96" s="218" t="s">
        <v>85</v>
      </c>
      <c r="AY96" s="20" t="s">
        <v>157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83</v>
      </c>
      <c r="BK96" s="219">
        <f>ROUND(I96*H96,2)</f>
        <v>0</v>
      </c>
      <c r="BL96" s="20" t="s">
        <v>163</v>
      </c>
      <c r="BM96" s="218" t="s">
        <v>1356</v>
      </c>
    </row>
    <row r="97" s="2" customFormat="1">
      <c r="A97" s="41"/>
      <c r="B97" s="42"/>
      <c r="C97" s="43"/>
      <c r="D97" s="220" t="s">
        <v>165</v>
      </c>
      <c r="E97" s="43"/>
      <c r="F97" s="221" t="s">
        <v>1158</v>
      </c>
      <c r="G97" s="43"/>
      <c r="H97" s="43"/>
      <c r="I97" s="222"/>
      <c r="J97" s="43"/>
      <c r="K97" s="43"/>
      <c r="L97" s="47"/>
      <c r="M97" s="223"/>
      <c r="N97" s="22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165</v>
      </c>
      <c r="AU97" s="20" t="s">
        <v>85</v>
      </c>
    </row>
    <row r="98" s="2" customFormat="1">
      <c r="A98" s="41"/>
      <c r="B98" s="42"/>
      <c r="C98" s="43"/>
      <c r="D98" s="237" t="s">
        <v>177</v>
      </c>
      <c r="E98" s="43"/>
      <c r="F98" s="238" t="s">
        <v>1159</v>
      </c>
      <c r="G98" s="43"/>
      <c r="H98" s="43"/>
      <c r="I98" s="222"/>
      <c r="J98" s="43"/>
      <c r="K98" s="43"/>
      <c r="L98" s="47"/>
      <c r="M98" s="223"/>
      <c r="N98" s="224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177</v>
      </c>
      <c r="AU98" s="20" t="s">
        <v>85</v>
      </c>
    </row>
    <row r="99" s="2" customFormat="1" ht="37.8" customHeight="1">
      <c r="A99" s="41"/>
      <c r="B99" s="42"/>
      <c r="C99" s="207" t="s">
        <v>163</v>
      </c>
      <c r="D99" s="207" t="s">
        <v>159</v>
      </c>
      <c r="E99" s="208" t="s">
        <v>226</v>
      </c>
      <c r="F99" s="209" t="s">
        <v>227</v>
      </c>
      <c r="G99" s="210" t="s">
        <v>173</v>
      </c>
      <c r="H99" s="211">
        <v>27.827999999999999</v>
      </c>
      <c r="I99" s="212"/>
      <c r="J99" s="213">
        <f>ROUND(I99*H99,2)</f>
        <v>0</v>
      </c>
      <c r="K99" s="209" t="s">
        <v>174</v>
      </c>
      <c r="L99" s="47"/>
      <c r="M99" s="214" t="s">
        <v>19</v>
      </c>
      <c r="N99" s="215" t="s">
        <v>46</v>
      </c>
      <c r="O99" s="87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163</v>
      </c>
      <c r="AT99" s="218" t="s">
        <v>159</v>
      </c>
      <c r="AU99" s="218" t="s">
        <v>85</v>
      </c>
      <c r="AY99" s="20" t="s">
        <v>157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83</v>
      </c>
      <c r="BK99" s="219">
        <f>ROUND(I99*H99,2)</f>
        <v>0</v>
      </c>
      <c r="BL99" s="20" t="s">
        <v>163</v>
      </c>
      <c r="BM99" s="218" t="s">
        <v>1357</v>
      </c>
    </row>
    <row r="100" s="2" customFormat="1">
      <c r="A100" s="41"/>
      <c r="B100" s="42"/>
      <c r="C100" s="43"/>
      <c r="D100" s="220" t="s">
        <v>165</v>
      </c>
      <c r="E100" s="43"/>
      <c r="F100" s="221" t="s">
        <v>229</v>
      </c>
      <c r="G100" s="43"/>
      <c r="H100" s="43"/>
      <c r="I100" s="222"/>
      <c r="J100" s="43"/>
      <c r="K100" s="43"/>
      <c r="L100" s="47"/>
      <c r="M100" s="223"/>
      <c r="N100" s="22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165</v>
      </c>
      <c r="AU100" s="20" t="s">
        <v>85</v>
      </c>
    </row>
    <row r="101" s="2" customFormat="1">
      <c r="A101" s="41"/>
      <c r="B101" s="42"/>
      <c r="C101" s="43"/>
      <c r="D101" s="237" t="s">
        <v>177</v>
      </c>
      <c r="E101" s="43"/>
      <c r="F101" s="238" t="s">
        <v>230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177</v>
      </c>
      <c r="AU101" s="20" t="s">
        <v>85</v>
      </c>
    </row>
    <row r="102" s="13" customFormat="1">
      <c r="A102" s="13"/>
      <c r="B102" s="226"/>
      <c r="C102" s="227"/>
      <c r="D102" s="220" t="s">
        <v>169</v>
      </c>
      <c r="E102" s="228" t="s">
        <v>19</v>
      </c>
      <c r="F102" s="229" t="s">
        <v>1358</v>
      </c>
      <c r="G102" s="227"/>
      <c r="H102" s="230">
        <v>27.827999999999999</v>
      </c>
      <c r="I102" s="231"/>
      <c r="J102" s="227"/>
      <c r="K102" s="227"/>
      <c r="L102" s="232"/>
      <c r="M102" s="233"/>
      <c r="N102" s="234"/>
      <c r="O102" s="234"/>
      <c r="P102" s="234"/>
      <c r="Q102" s="234"/>
      <c r="R102" s="234"/>
      <c r="S102" s="234"/>
      <c r="T102" s="235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6" t="s">
        <v>169</v>
      </c>
      <c r="AU102" s="236" t="s">
        <v>85</v>
      </c>
      <c r="AV102" s="13" t="s">
        <v>85</v>
      </c>
      <c r="AW102" s="13" t="s">
        <v>37</v>
      </c>
      <c r="AX102" s="13" t="s">
        <v>83</v>
      </c>
      <c r="AY102" s="236" t="s">
        <v>157</v>
      </c>
    </row>
    <row r="103" s="2" customFormat="1" ht="33" customHeight="1">
      <c r="A103" s="41"/>
      <c r="B103" s="42"/>
      <c r="C103" s="207" t="s">
        <v>201</v>
      </c>
      <c r="D103" s="207" t="s">
        <v>159</v>
      </c>
      <c r="E103" s="208" t="s">
        <v>406</v>
      </c>
      <c r="F103" s="209" t="s">
        <v>407</v>
      </c>
      <c r="G103" s="210" t="s">
        <v>236</v>
      </c>
      <c r="H103" s="211">
        <v>50.090000000000003</v>
      </c>
      <c r="I103" s="212"/>
      <c r="J103" s="213">
        <f>ROUND(I103*H103,2)</f>
        <v>0</v>
      </c>
      <c r="K103" s="209" t="s">
        <v>174</v>
      </c>
      <c r="L103" s="47"/>
      <c r="M103" s="214" t="s">
        <v>19</v>
      </c>
      <c r="N103" s="215" t="s">
        <v>46</v>
      </c>
      <c r="O103" s="87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8" t="s">
        <v>163</v>
      </c>
      <c r="AT103" s="218" t="s">
        <v>159</v>
      </c>
      <c r="AU103" s="218" t="s">
        <v>85</v>
      </c>
      <c r="AY103" s="20" t="s">
        <v>157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20" t="s">
        <v>83</v>
      </c>
      <c r="BK103" s="219">
        <f>ROUND(I103*H103,2)</f>
        <v>0</v>
      </c>
      <c r="BL103" s="20" t="s">
        <v>163</v>
      </c>
      <c r="BM103" s="218" t="s">
        <v>1359</v>
      </c>
    </row>
    <row r="104" s="2" customFormat="1">
      <c r="A104" s="41"/>
      <c r="B104" s="42"/>
      <c r="C104" s="43"/>
      <c r="D104" s="220" t="s">
        <v>165</v>
      </c>
      <c r="E104" s="43"/>
      <c r="F104" s="221" t="s">
        <v>245</v>
      </c>
      <c r="G104" s="43"/>
      <c r="H104" s="43"/>
      <c r="I104" s="222"/>
      <c r="J104" s="43"/>
      <c r="K104" s="43"/>
      <c r="L104" s="47"/>
      <c r="M104" s="223"/>
      <c r="N104" s="224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165</v>
      </c>
      <c r="AU104" s="20" t="s">
        <v>85</v>
      </c>
    </row>
    <row r="105" s="2" customFormat="1">
      <c r="A105" s="41"/>
      <c r="B105" s="42"/>
      <c r="C105" s="43"/>
      <c r="D105" s="237" t="s">
        <v>177</v>
      </c>
      <c r="E105" s="43"/>
      <c r="F105" s="238" t="s">
        <v>409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177</v>
      </c>
      <c r="AU105" s="20" t="s">
        <v>85</v>
      </c>
    </row>
    <row r="106" s="13" customFormat="1">
      <c r="A106" s="13"/>
      <c r="B106" s="226"/>
      <c r="C106" s="227"/>
      <c r="D106" s="220" t="s">
        <v>169</v>
      </c>
      <c r="E106" s="228" t="s">
        <v>19</v>
      </c>
      <c r="F106" s="229" t="s">
        <v>1358</v>
      </c>
      <c r="G106" s="227"/>
      <c r="H106" s="230">
        <v>27.827999999999999</v>
      </c>
      <c r="I106" s="231"/>
      <c r="J106" s="227"/>
      <c r="K106" s="227"/>
      <c r="L106" s="232"/>
      <c r="M106" s="233"/>
      <c r="N106" s="234"/>
      <c r="O106" s="234"/>
      <c r="P106" s="234"/>
      <c r="Q106" s="234"/>
      <c r="R106" s="234"/>
      <c r="S106" s="234"/>
      <c r="T106" s="235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6" t="s">
        <v>169</v>
      </c>
      <c r="AU106" s="236" t="s">
        <v>85</v>
      </c>
      <c r="AV106" s="13" t="s">
        <v>85</v>
      </c>
      <c r="AW106" s="13" t="s">
        <v>37</v>
      </c>
      <c r="AX106" s="13" t="s">
        <v>83</v>
      </c>
      <c r="AY106" s="236" t="s">
        <v>157</v>
      </c>
    </row>
    <row r="107" s="13" customFormat="1">
      <c r="A107" s="13"/>
      <c r="B107" s="226"/>
      <c r="C107" s="227"/>
      <c r="D107" s="220" t="s">
        <v>169</v>
      </c>
      <c r="E107" s="227"/>
      <c r="F107" s="229" t="s">
        <v>1360</v>
      </c>
      <c r="G107" s="227"/>
      <c r="H107" s="230">
        <v>50.090000000000003</v>
      </c>
      <c r="I107" s="231"/>
      <c r="J107" s="227"/>
      <c r="K107" s="227"/>
      <c r="L107" s="232"/>
      <c r="M107" s="233"/>
      <c r="N107" s="234"/>
      <c r="O107" s="234"/>
      <c r="P107" s="234"/>
      <c r="Q107" s="234"/>
      <c r="R107" s="234"/>
      <c r="S107" s="234"/>
      <c r="T107" s="235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6" t="s">
        <v>169</v>
      </c>
      <c r="AU107" s="236" t="s">
        <v>85</v>
      </c>
      <c r="AV107" s="13" t="s">
        <v>85</v>
      </c>
      <c r="AW107" s="13" t="s">
        <v>4</v>
      </c>
      <c r="AX107" s="13" t="s">
        <v>83</v>
      </c>
      <c r="AY107" s="236" t="s">
        <v>157</v>
      </c>
    </row>
    <row r="108" s="2" customFormat="1" ht="24.15" customHeight="1">
      <c r="A108" s="41"/>
      <c r="B108" s="42"/>
      <c r="C108" s="207" t="s">
        <v>207</v>
      </c>
      <c r="D108" s="207" t="s">
        <v>159</v>
      </c>
      <c r="E108" s="208" t="s">
        <v>738</v>
      </c>
      <c r="F108" s="209" t="s">
        <v>739</v>
      </c>
      <c r="G108" s="210" t="s">
        <v>173</v>
      </c>
      <c r="H108" s="211">
        <v>46.380000000000003</v>
      </c>
      <c r="I108" s="212"/>
      <c r="J108" s="213">
        <f>ROUND(I108*H108,2)</f>
        <v>0</v>
      </c>
      <c r="K108" s="209" t="s">
        <v>174</v>
      </c>
      <c r="L108" s="47"/>
      <c r="M108" s="214" t="s">
        <v>19</v>
      </c>
      <c r="N108" s="215" t="s">
        <v>46</v>
      </c>
      <c r="O108" s="87"/>
      <c r="P108" s="216">
        <f>O108*H108</f>
        <v>0</v>
      </c>
      <c r="Q108" s="216">
        <v>0</v>
      </c>
      <c r="R108" s="216">
        <f>Q108*H108</f>
        <v>0</v>
      </c>
      <c r="S108" s="216">
        <v>0</v>
      </c>
      <c r="T108" s="217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8" t="s">
        <v>163</v>
      </c>
      <c r="AT108" s="218" t="s">
        <v>159</v>
      </c>
      <c r="AU108" s="218" t="s">
        <v>85</v>
      </c>
      <c r="AY108" s="20" t="s">
        <v>157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20" t="s">
        <v>83</v>
      </c>
      <c r="BK108" s="219">
        <f>ROUND(I108*H108,2)</f>
        <v>0</v>
      </c>
      <c r="BL108" s="20" t="s">
        <v>163</v>
      </c>
      <c r="BM108" s="218" t="s">
        <v>1361</v>
      </c>
    </row>
    <row r="109" s="2" customFormat="1">
      <c r="A109" s="41"/>
      <c r="B109" s="42"/>
      <c r="C109" s="43"/>
      <c r="D109" s="220" t="s">
        <v>165</v>
      </c>
      <c r="E109" s="43"/>
      <c r="F109" s="221" t="s">
        <v>741</v>
      </c>
      <c r="G109" s="43"/>
      <c r="H109" s="43"/>
      <c r="I109" s="222"/>
      <c r="J109" s="43"/>
      <c r="K109" s="43"/>
      <c r="L109" s="47"/>
      <c r="M109" s="223"/>
      <c r="N109" s="224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165</v>
      </c>
      <c r="AU109" s="20" t="s">
        <v>85</v>
      </c>
    </row>
    <row r="110" s="2" customFormat="1">
      <c r="A110" s="41"/>
      <c r="B110" s="42"/>
      <c r="C110" s="43"/>
      <c r="D110" s="237" t="s">
        <v>177</v>
      </c>
      <c r="E110" s="43"/>
      <c r="F110" s="238" t="s">
        <v>742</v>
      </c>
      <c r="G110" s="43"/>
      <c r="H110" s="43"/>
      <c r="I110" s="222"/>
      <c r="J110" s="43"/>
      <c r="K110" s="43"/>
      <c r="L110" s="47"/>
      <c r="M110" s="223"/>
      <c r="N110" s="224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177</v>
      </c>
      <c r="AU110" s="20" t="s">
        <v>85</v>
      </c>
    </row>
    <row r="111" s="13" customFormat="1">
      <c r="A111" s="13"/>
      <c r="B111" s="226"/>
      <c r="C111" s="227"/>
      <c r="D111" s="220" t="s">
        <v>169</v>
      </c>
      <c r="E111" s="228" t="s">
        <v>19</v>
      </c>
      <c r="F111" s="229" t="s">
        <v>1353</v>
      </c>
      <c r="G111" s="227"/>
      <c r="H111" s="230">
        <v>74.207999999999998</v>
      </c>
      <c r="I111" s="231"/>
      <c r="J111" s="227"/>
      <c r="K111" s="227"/>
      <c r="L111" s="232"/>
      <c r="M111" s="233"/>
      <c r="N111" s="234"/>
      <c r="O111" s="234"/>
      <c r="P111" s="234"/>
      <c r="Q111" s="234"/>
      <c r="R111" s="234"/>
      <c r="S111" s="234"/>
      <c r="T111" s="235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6" t="s">
        <v>169</v>
      </c>
      <c r="AU111" s="236" t="s">
        <v>85</v>
      </c>
      <c r="AV111" s="13" t="s">
        <v>85</v>
      </c>
      <c r="AW111" s="13" t="s">
        <v>37</v>
      </c>
      <c r="AX111" s="13" t="s">
        <v>75</v>
      </c>
      <c r="AY111" s="236" t="s">
        <v>157</v>
      </c>
    </row>
    <row r="112" s="13" customFormat="1">
      <c r="A112" s="13"/>
      <c r="B112" s="226"/>
      <c r="C112" s="227"/>
      <c r="D112" s="220" t="s">
        <v>169</v>
      </c>
      <c r="E112" s="228" t="s">
        <v>19</v>
      </c>
      <c r="F112" s="229" t="s">
        <v>1362</v>
      </c>
      <c r="G112" s="227"/>
      <c r="H112" s="230">
        <v>-27.827999999999999</v>
      </c>
      <c r="I112" s="231"/>
      <c r="J112" s="227"/>
      <c r="K112" s="227"/>
      <c r="L112" s="232"/>
      <c r="M112" s="233"/>
      <c r="N112" s="234"/>
      <c r="O112" s="234"/>
      <c r="P112" s="234"/>
      <c r="Q112" s="234"/>
      <c r="R112" s="234"/>
      <c r="S112" s="234"/>
      <c r="T112" s="235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6" t="s">
        <v>169</v>
      </c>
      <c r="AU112" s="236" t="s">
        <v>85</v>
      </c>
      <c r="AV112" s="13" t="s">
        <v>85</v>
      </c>
      <c r="AW112" s="13" t="s">
        <v>37</v>
      </c>
      <c r="AX112" s="13" t="s">
        <v>75</v>
      </c>
      <c r="AY112" s="236" t="s">
        <v>157</v>
      </c>
    </row>
    <row r="113" s="15" customFormat="1">
      <c r="A113" s="15"/>
      <c r="B113" s="249"/>
      <c r="C113" s="250"/>
      <c r="D113" s="220" t="s">
        <v>169</v>
      </c>
      <c r="E113" s="251" t="s">
        <v>19</v>
      </c>
      <c r="F113" s="252" t="s">
        <v>187</v>
      </c>
      <c r="G113" s="250"/>
      <c r="H113" s="253">
        <v>46.379999999999995</v>
      </c>
      <c r="I113" s="254"/>
      <c r="J113" s="250"/>
      <c r="K113" s="250"/>
      <c r="L113" s="255"/>
      <c r="M113" s="256"/>
      <c r="N113" s="257"/>
      <c r="O113" s="257"/>
      <c r="P113" s="257"/>
      <c r="Q113" s="257"/>
      <c r="R113" s="257"/>
      <c r="S113" s="257"/>
      <c r="T113" s="258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T113" s="259" t="s">
        <v>169</v>
      </c>
      <c r="AU113" s="259" t="s">
        <v>85</v>
      </c>
      <c r="AV113" s="15" t="s">
        <v>163</v>
      </c>
      <c r="AW113" s="15" t="s">
        <v>37</v>
      </c>
      <c r="AX113" s="15" t="s">
        <v>83</v>
      </c>
      <c r="AY113" s="259" t="s">
        <v>157</v>
      </c>
    </row>
    <row r="114" s="2" customFormat="1" ht="24.15" customHeight="1">
      <c r="A114" s="41"/>
      <c r="B114" s="42"/>
      <c r="C114" s="207" t="s">
        <v>216</v>
      </c>
      <c r="D114" s="207" t="s">
        <v>159</v>
      </c>
      <c r="E114" s="208" t="s">
        <v>1166</v>
      </c>
      <c r="F114" s="209" t="s">
        <v>1167</v>
      </c>
      <c r="G114" s="210" t="s">
        <v>173</v>
      </c>
      <c r="H114" s="211">
        <v>21.643999999999998</v>
      </c>
      <c r="I114" s="212"/>
      <c r="J114" s="213">
        <f>ROUND(I114*H114,2)</f>
        <v>0</v>
      </c>
      <c r="K114" s="209" t="s">
        <v>174</v>
      </c>
      <c r="L114" s="47"/>
      <c r="M114" s="214" t="s">
        <v>19</v>
      </c>
      <c r="N114" s="215" t="s">
        <v>46</v>
      </c>
      <c r="O114" s="87"/>
      <c r="P114" s="216">
        <f>O114*H114</f>
        <v>0</v>
      </c>
      <c r="Q114" s="216">
        <v>0</v>
      </c>
      <c r="R114" s="216">
        <f>Q114*H114</f>
        <v>0</v>
      </c>
      <c r="S114" s="216">
        <v>0</v>
      </c>
      <c r="T114" s="217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8" t="s">
        <v>163</v>
      </c>
      <c r="AT114" s="218" t="s">
        <v>159</v>
      </c>
      <c r="AU114" s="218" t="s">
        <v>85</v>
      </c>
      <c r="AY114" s="20" t="s">
        <v>157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20" t="s">
        <v>83</v>
      </c>
      <c r="BK114" s="219">
        <f>ROUND(I114*H114,2)</f>
        <v>0</v>
      </c>
      <c r="BL114" s="20" t="s">
        <v>163</v>
      </c>
      <c r="BM114" s="218" t="s">
        <v>1363</v>
      </c>
    </row>
    <row r="115" s="2" customFormat="1">
      <c r="A115" s="41"/>
      <c r="B115" s="42"/>
      <c r="C115" s="43"/>
      <c r="D115" s="220" t="s">
        <v>165</v>
      </c>
      <c r="E115" s="43"/>
      <c r="F115" s="221" t="s">
        <v>1169</v>
      </c>
      <c r="G115" s="43"/>
      <c r="H115" s="43"/>
      <c r="I115" s="222"/>
      <c r="J115" s="43"/>
      <c r="K115" s="43"/>
      <c r="L115" s="47"/>
      <c r="M115" s="223"/>
      <c r="N115" s="224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165</v>
      </c>
      <c r="AU115" s="20" t="s">
        <v>85</v>
      </c>
    </row>
    <row r="116" s="2" customFormat="1">
      <c r="A116" s="41"/>
      <c r="B116" s="42"/>
      <c r="C116" s="43"/>
      <c r="D116" s="237" t="s">
        <v>177</v>
      </c>
      <c r="E116" s="43"/>
      <c r="F116" s="238" t="s">
        <v>1170</v>
      </c>
      <c r="G116" s="43"/>
      <c r="H116" s="43"/>
      <c r="I116" s="222"/>
      <c r="J116" s="43"/>
      <c r="K116" s="43"/>
      <c r="L116" s="47"/>
      <c r="M116" s="223"/>
      <c r="N116" s="224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177</v>
      </c>
      <c r="AU116" s="20" t="s">
        <v>85</v>
      </c>
    </row>
    <row r="117" s="13" customFormat="1">
      <c r="A117" s="13"/>
      <c r="B117" s="226"/>
      <c r="C117" s="227"/>
      <c r="D117" s="220" t="s">
        <v>169</v>
      </c>
      <c r="E117" s="228" t="s">
        <v>19</v>
      </c>
      <c r="F117" s="229" t="s">
        <v>1364</v>
      </c>
      <c r="G117" s="227"/>
      <c r="H117" s="230">
        <v>21.643999999999998</v>
      </c>
      <c r="I117" s="231"/>
      <c r="J117" s="227"/>
      <c r="K117" s="227"/>
      <c r="L117" s="232"/>
      <c r="M117" s="233"/>
      <c r="N117" s="234"/>
      <c r="O117" s="234"/>
      <c r="P117" s="234"/>
      <c r="Q117" s="234"/>
      <c r="R117" s="234"/>
      <c r="S117" s="234"/>
      <c r="T117" s="235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6" t="s">
        <v>169</v>
      </c>
      <c r="AU117" s="236" t="s">
        <v>85</v>
      </c>
      <c r="AV117" s="13" t="s">
        <v>85</v>
      </c>
      <c r="AW117" s="13" t="s">
        <v>37</v>
      </c>
      <c r="AX117" s="13" t="s">
        <v>83</v>
      </c>
      <c r="AY117" s="236" t="s">
        <v>157</v>
      </c>
    </row>
    <row r="118" s="2" customFormat="1" ht="16.5" customHeight="1">
      <c r="A118" s="41"/>
      <c r="B118" s="42"/>
      <c r="C118" s="260" t="s">
        <v>225</v>
      </c>
      <c r="D118" s="260" t="s">
        <v>259</v>
      </c>
      <c r="E118" s="261" t="s">
        <v>1172</v>
      </c>
      <c r="F118" s="262" t="s">
        <v>1173</v>
      </c>
      <c r="G118" s="263" t="s">
        <v>236</v>
      </c>
      <c r="H118" s="264">
        <v>43.287999999999997</v>
      </c>
      <c r="I118" s="265"/>
      <c r="J118" s="266">
        <f>ROUND(I118*H118,2)</f>
        <v>0</v>
      </c>
      <c r="K118" s="262" t="s">
        <v>174</v>
      </c>
      <c r="L118" s="267"/>
      <c r="M118" s="268" t="s">
        <v>19</v>
      </c>
      <c r="N118" s="269" t="s">
        <v>46</v>
      </c>
      <c r="O118" s="87"/>
      <c r="P118" s="216">
        <f>O118*H118</f>
        <v>0</v>
      </c>
      <c r="Q118" s="216">
        <v>1</v>
      </c>
      <c r="R118" s="216">
        <f>Q118*H118</f>
        <v>43.287999999999997</v>
      </c>
      <c r="S118" s="216">
        <v>0</v>
      </c>
      <c r="T118" s="217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8" t="s">
        <v>225</v>
      </c>
      <c r="AT118" s="218" t="s">
        <v>259</v>
      </c>
      <c r="AU118" s="218" t="s">
        <v>85</v>
      </c>
      <c r="AY118" s="20" t="s">
        <v>157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20" t="s">
        <v>83</v>
      </c>
      <c r="BK118" s="219">
        <f>ROUND(I118*H118,2)</f>
        <v>0</v>
      </c>
      <c r="BL118" s="20" t="s">
        <v>163</v>
      </c>
      <c r="BM118" s="218" t="s">
        <v>1365</v>
      </c>
    </row>
    <row r="119" s="2" customFormat="1">
      <c r="A119" s="41"/>
      <c r="B119" s="42"/>
      <c r="C119" s="43"/>
      <c r="D119" s="220" t="s">
        <v>165</v>
      </c>
      <c r="E119" s="43"/>
      <c r="F119" s="221" t="s">
        <v>1173</v>
      </c>
      <c r="G119" s="43"/>
      <c r="H119" s="43"/>
      <c r="I119" s="222"/>
      <c r="J119" s="43"/>
      <c r="K119" s="43"/>
      <c r="L119" s="47"/>
      <c r="M119" s="223"/>
      <c r="N119" s="224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165</v>
      </c>
      <c r="AU119" s="20" t="s">
        <v>85</v>
      </c>
    </row>
    <row r="120" s="13" customFormat="1">
      <c r="A120" s="13"/>
      <c r="B120" s="226"/>
      <c r="C120" s="227"/>
      <c r="D120" s="220" t="s">
        <v>169</v>
      </c>
      <c r="E120" s="227"/>
      <c r="F120" s="229" t="s">
        <v>1366</v>
      </c>
      <c r="G120" s="227"/>
      <c r="H120" s="230">
        <v>43.287999999999997</v>
      </c>
      <c r="I120" s="231"/>
      <c r="J120" s="227"/>
      <c r="K120" s="227"/>
      <c r="L120" s="232"/>
      <c r="M120" s="233"/>
      <c r="N120" s="234"/>
      <c r="O120" s="234"/>
      <c r="P120" s="234"/>
      <c r="Q120" s="234"/>
      <c r="R120" s="234"/>
      <c r="S120" s="234"/>
      <c r="T120" s="235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6" t="s">
        <v>169</v>
      </c>
      <c r="AU120" s="236" t="s">
        <v>85</v>
      </c>
      <c r="AV120" s="13" t="s">
        <v>85</v>
      </c>
      <c r="AW120" s="13" t="s">
        <v>4</v>
      </c>
      <c r="AX120" s="13" t="s">
        <v>83</v>
      </c>
      <c r="AY120" s="236" t="s">
        <v>157</v>
      </c>
    </row>
    <row r="121" s="12" customFormat="1" ht="22.8" customHeight="1">
      <c r="A121" s="12"/>
      <c r="B121" s="191"/>
      <c r="C121" s="192"/>
      <c r="D121" s="193" t="s">
        <v>74</v>
      </c>
      <c r="E121" s="205" t="s">
        <v>163</v>
      </c>
      <c r="F121" s="205" t="s">
        <v>292</v>
      </c>
      <c r="G121" s="192"/>
      <c r="H121" s="192"/>
      <c r="I121" s="195"/>
      <c r="J121" s="206">
        <f>BK121</f>
        <v>0</v>
      </c>
      <c r="K121" s="192"/>
      <c r="L121" s="197"/>
      <c r="M121" s="198"/>
      <c r="N121" s="199"/>
      <c r="O121" s="199"/>
      <c r="P121" s="200">
        <f>SUM(P122:P136)</f>
        <v>0</v>
      </c>
      <c r="Q121" s="199"/>
      <c r="R121" s="200">
        <f>SUM(R122:R136)</f>
        <v>0.0059760000000000004</v>
      </c>
      <c r="S121" s="199"/>
      <c r="T121" s="201">
        <f>SUM(T122:T136)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02" t="s">
        <v>83</v>
      </c>
      <c r="AT121" s="203" t="s">
        <v>74</v>
      </c>
      <c r="AU121" s="203" t="s">
        <v>83</v>
      </c>
      <c r="AY121" s="202" t="s">
        <v>157</v>
      </c>
      <c r="BK121" s="204">
        <f>SUM(BK122:BK136)</f>
        <v>0</v>
      </c>
    </row>
    <row r="122" s="2" customFormat="1" ht="16.5" customHeight="1">
      <c r="A122" s="41"/>
      <c r="B122" s="42"/>
      <c r="C122" s="207" t="s">
        <v>233</v>
      </c>
      <c r="D122" s="207" t="s">
        <v>159</v>
      </c>
      <c r="E122" s="208" t="s">
        <v>1176</v>
      </c>
      <c r="F122" s="209" t="s">
        <v>1177</v>
      </c>
      <c r="G122" s="210" t="s">
        <v>173</v>
      </c>
      <c r="H122" s="211">
        <v>6.1840000000000002</v>
      </c>
      <c r="I122" s="212"/>
      <c r="J122" s="213">
        <f>ROUND(I122*H122,2)</f>
        <v>0</v>
      </c>
      <c r="K122" s="209" t="s">
        <v>174</v>
      </c>
      <c r="L122" s="47"/>
      <c r="M122" s="214" t="s">
        <v>19</v>
      </c>
      <c r="N122" s="215" t="s">
        <v>46</v>
      </c>
      <c r="O122" s="87"/>
      <c r="P122" s="216">
        <f>O122*H122</f>
        <v>0</v>
      </c>
      <c r="Q122" s="216">
        <v>0</v>
      </c>
      <c r="R122" s="216">
        <f>Q122*H122</f>
        <v>0</v>
      </c>
      <c r="S122" s="216">
        <v>0</v>
      </c>
      <c r="T122" s="217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8" t="s">
        <v>163</v>
      </c>
      <c r="AT122" s="218" t="s">
        <v>159</v>
      </c>
      <c r="AU122" s="218" t="s">
        <v>85</v>
      </c>
      <c r="AY122" s="20" t="s">
        <v>157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20" t="s">
        <v>83</v>
      </c>
      <c r="BK122" s="219">
        <f>ROUND(I122*H122,2)</f>
        <v>0</v>
      </c>
      <c r="BL122" s="20" t="s">
        <v>163</v>
      </c>
      <c r="BM122" s="218" t="s">
        <v>1367</v>
      </c>
    </row>
    <row r="123" s="2" customFormat="1">
      <c r="A123" s="41"/>
      <c r="B123" s="42"/>
      <c r="C123" s="43"/>
      <c r="D123" s="220" t="s">
        <v>165</v>
      </c>
      <c r="E123" s="43"/>
      <c r="F123" s="221" t="s">
        <v>1179</v>
      </c>
      <c r="G123" s="43"/>
      <c r="H123" s="43"/>
      <c r="I123" s="222"/>
      <c r="J123" s="43"/>
      <c r="K123" s="43"/>
      <c r="L123" s="47"/>
      <c r="M123" s="223"/>
      <c r="N123" s="224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165</v>
      </c>
      <c r="AU123" s="20" t="s">
        <v>85</v>
      </c>
    </row>
    <row r="124" s="2" customFormat="1">
      <c r="A124" s="41"/>
      <c r="B124" s="42"/>
      <c r="C124" s="43"/>
      <c r="D124" s="237" t="s">
        <v>177</v>
      </c>
      <c r="E124" s="43"/>
      <c r="F124" s="238" t="s">
        <v>1180</v>
      </c>
      <c r="G124" s="43"/>
      <c r="H124" s="43"/>
      <c r="I124" s="222"/>
      <c r="J124" s="43"/>
      <c r="K124" s="43"/>
      <c r="L124" s="47"/>
      <c r="M124" s="223"/>
      <c r="N124" s="224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177</v>
      </c>
      <c r="AU124" s="20" t="s">
        <v>85</v>
      </c>
    </row>
    <row r="125" s="13" customFormat="1">
      <c r="A125" s="13"/>
      <c r="B125" s="226"/>
      <c r="C125" s="227"/>
      <c r="D125" s="220" t="s">
        <v>169</v>
      </c>
      <c r="E125" s="228" t="s">
        <v>19</v>
      </c>
      <c r="F125" s="229" t="s">
        <v>1368</v>
      </c>
      <c r="G125" s="227"/>
      <c r="H125" s="230">
        <v>6.1840000000000002</v>
      </c>
      <c r="I125" s="231"/>
      <c r="J125" s="227"/>
      <c r="K125" s="227"/>
      <c r="L125" s="232"/>
      <c r="M125" s="233"/>
      <c r="N125" s="234"/>
      <c r="O125" s="234"/>
      <c r="P125" s="234"/>
      <c r="Q125" s="234"/>
      <c r="R125" s="234"/>
      <c r="S125" s="234"/>
      <c r="T125" s="235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6" t="s">
        <v>169</v>
      </c>
      <c r="AU125" s="236" t="s">
        <v>85</v>
      </c>
      <c r="AV125" s="13" t="s">
        <v>85</v>
      </c>
      <c r="AW125" s="13" t="s">
        <v>37</v>
      </c>
      <c r="AX125" s="13" t="s">
        <v>83</v>
      </c>
      <c r="AY125" s="236" t="s">
        <v>157</v>
      </c>
    </row>
    <row r="126" s="2" customFormat="1" ht="33" customHeight="1">
      <c r="A126" s="41"/>
      <c r="B126" s="42"/>
      <c r="C126" s="207" t="s">
        <v>241</v>
      </c>
      <c r="D126" s="207" t="s">
        <v>159</v>
      </c>
      <c r="E126" s="208" t="s">
        <v>1182</v>
      </c>
      <c r="F126" s="209" t="s">
        <v>1183</v>
      </c>
      <c r="G126" s="210" t="s">
        <v>173</v>
      </c>
      <c r="H126" s="211">
        <v>0.017000000000000001</v>
      </c>
      <c r="I126" s="212"/>
      <c r="J126" s="213">
        <f>ROUND(I126*H126,2)</f>
        <v>0</v>
      </c>
      <c r="K126" s="209" t="s">
        <v>174</v>
      </c>
      <c r="L126" s="47"/>
      <c r="M126" s="214" t="s">
        <v>19</v>
      </c>
      <c r="N126" s="215" t="s">
        <v>46</v>
      </c>
      <c r="O126" s="87"/>
      <c r="P126" s="216">
        <f>O126*H126</f>
        <v>0</v>
      </c>
      <c r="Q126" s="216">
        <v>0</v>
      </c>
      <c r="R126" s="216">
        <f>Q126*H126</f>
        <v>0</v>
      </c>
      <c r="S126" s="216">
        <v>0</v>
      </c>
      <c r="T126" s="217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8" t="s">
        <v>163</v>
      </c>
      <c r="AT126" s="218" t="s">
        <v>159</v>
      </c>
      <c r="AU126" s="218" t="s">
        <v>85</v>
      </c>
      <c r="AY126" s="20" t="s">
        <v>157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20" t="s">
        <v>83</v>
      </c>
      <c r="BK126" s="219">
        <f>ROUND(I126*H126,2)</f>
        <v>0</v>
      </c>
      <c r="BL126" s="20" t="s">
        <v>163</v>
      </c>
      <c r="BM126" s="218" t="s">
        <v>1369</v>
      </c>
    </row>
    <row r="127" s="2" customFormat="1">
      <c r="A127" s="41"/>
      <c r="B127" s="42"/>
      <c r="C127" s="43"/>
      <c r="D127" s="220" t="s">
        <v>165</v>
      </c>
      <c r="E127" s="43"/>
      <c r="F127" s="221" t="s">
        <v>1185</v>
      </c>
      <c r="G127" s="43"/>
      <c r="H127" s="43"/>
      <c r="I127" s="222"/>
      <c r="J127" s="43"/>
      <c r="K127" s="43"/>
      <c r="L127" s="47"/>
      <c r="M127" s="223"/>
      <c r="N127" s="224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165</v>
      </c>
      <c r="AU127" s="20" t="s">
        <v>85</v>
      </c>
    </row>
    <row r="128" s="2" customFormat="1">
      <c r="A128" s="41"/>
      <c r="B128" s="42"/>
      <c r="C128" s="43"/>
      <c r="D128" s="237" t="s">
        <v>177</v>
      </c>
      <c r="E128" s="43"/>
      <c r="F128" s="238" t="s">
        <v>1186</v>
      </c>
      <c r="G128" s="43"/>
      <c r="H128" s="43"/>
      <c r="I128" s="222"/>
      <c r="J128" s="43"/>
      <c r="K128" s="43"/>
      <c r="L128" s="47"/>
      <c r="M128" s="223"/>
      <c r="N128" s="224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177</v>
      </c>
      <c r="AU128" s="20" t="s">
        <v>85</v>
      </c>
    </row>
    <row r="129" s="13" customFormat="1">
      <c r="A129" s="13"/>
      <c r="B129" s="226"/>
      <c r="C129" s="227"/>
      <c r="D129" s="220" t="s">
        <v>169</v>
      </c>
      <c r="E129" s="228" t="s">
        <v>19</v>
      </c>
      <c r="F129" s="229" t="s">
        <v>1370</v>
      </c>
      <c r="G129" s="227"/>
      <c r="H129" s="230">
        <v>0.017000000000000001</v>
      </c>
      <c r="I129" s="231"/>
      <c r="J129" s="227"/>
      <c r="K129" s="227"/>
      <c r="L129" s="232"/>
      <c r="M129" s="233"/>
      <c r="N129" s="234"/>
      <c r="O129" s="234"/>
      <c r="P129" s="234"/>
      <c r="Q129" s="234"/>
      <c r="R129" s="234"/>
      <c r="S129" s="234"/>
      <c r="T129" s="23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6" t="s">
        <v>169</v>
      </c>
      <c r="AU129" s="236" t="s">
        <v>85</v>
      </c>
      <c r="AV129" s="13" t="s">
        <v>85</v>
      </c>
      <c r="AW129" s="13" t="s">
        <v>37</v>
      </c>
      <c r="AX129" s="13" t="s">
        <v>83</v>
      </c>
      <c r="AY129" s="236" t="s">
        <v>157</v>
      </c>
    </row>
    <row r="130" s="2" customFormat="1" ht="24.15" customHeight="1">
      <c r="A130" s="41"/>
      <c r="B130" s="42"/>
      <c r="C130" s="207" t="s">
        <v>251</v>
      </c>
      <c r="D130" s="207" t="s">
        <v>159</v>
      </c>
      <c r="E130" s="208" t="s">
        <v>1188</v>
      </c>
      <c r="F130" s="209" t="s">
        <v>1189</v>
      </c>
      <c r="G130" s="210" t="s">
        <v>254</v>
      </c>
      <c r="H130" s="211">
        <v>0.45000000000000001</v>
      </c>
      <c r="I130" s="212"/>
      <c r="J130" s="213">
        <f>ROUND(I130*H130,2)</f>
        <v>0</v>
      </c>
      <c r="K130" s="209" t="s">
        <v>174</v>
      </c>
      <c r="L130" s="47"/>
      <c r="M130" s="214" t="s">
        <v>19</v>
      </c>
      <c r="N130" s="215" t="s">
        <v>46</v>
      </c>
      <c r="O130" s="87"/>
      <c r="P130" s="216">
        <f>O130*H130</f>
        <v>0</v>
      </c>
      <c r="Q130" s="216">
        <v>0.01328</v>
      </c>
      <c r="R130" s="216">
        <f>Q130*H130</f>
        <v>0.0059760000000000004</v>
      </c>
      <c r="S130" s="216">
        <v>0</v>
      </c>
      <c r="T130" s="217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8" t="s">
        <v>163</v>
      </c>
      <c r="AT130" s="218" t="s">
        <v>159</v>
      </c>
      <c r="AU130" s="218" t="s">
        <v>85</v>
      </c>
      <c r="AY130" s="20" t="s">
        <v>157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20" t="s">
        <v>83</v>
      </c>
      <c r="BK130" s="219">
        <f>ROUND(I130*H130,2)</f>
        <v>0</v>
      </c>
      <c r="BL130" s="20" t="s">
        <v>163</v>
      </c>
      <c r="BM130" s="218" t="s">
        <v>1371</v>
      </c>
    </row>
    <row r="131" s="2" customFormat="1">
      <c r="A131" s="41"/>
      <c r="B131" s="42"/>
      <c r="C131" s="43"/>
      <c r="D131" s="220" t="s">
        <v>165</v>
      </c>
      <c r="E131" s="43"/>
      <c r="F131" s="221" t="s">
        <v>1191</v>
      </c>
      <c r="G131" s="43"/>
      <c r="H131" s="43"/>
      <c r="I131" s="222"/>
      <c r="J131" s="43"/>
      <c r="K131" s="43"/>
      <c r="L131" s="47"/>
      <c r="M131" s="223"/>
      <c r="N131" s="224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165</v>
      </c>
      <c r="AU131" s="20" t="s">
        <v>85</v>
      </c>
    </row>
    <row r="132" s="2" customFormat="1">
      <c r="A132" s="41"/>
      <c r="B132" s="42"/>
      <c r="C132" s="43"/>
      <c r="D132" s="237" t="s">
        <v>177</v>
      </c>
      <c r="E132" s="43"/>
      <c r="F132" s="238" t="s">
        <v>1192</v>
      </c>
      <c r="G132" s="43"/>
      <c r="H132" s="43"/>
      <c r="I132" s="222"/>
      <c r="J132" s="43"/>
      <c r="K132" s="43"/>
      <c r="L132" s="47"/>
      <c r="M132" s="223"/>
      <c r="N132" s="224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177</v>
      </c>
      <c r="AU132" s="20" t="s">
        <v>85</v>
      </c>
    </row>
    <row r="133" s="13" customFormat="1">
      <c r="A133" s="13"/>
      <c r="B133" s="226"/>
      <c r="C133" s="227"/>
      <c r="D133" s="220" t="s">
        <v>169</v>
      </c>
      <c r="E133" s="228" t="s">
        <v>19</v>
      </c>
      <c r="F133" s="229" t="s">
        <v>1372</v>
      </c>
      <c r="G133" s="227"/>
      <c r="H133" s="230">
        <v>0.45000000000000001</v>
      </c>
      <c r="I133" s="231"/>
      <c r="J133" s="227"/>
      <c r="K133" s="227"/>
      <c r="L133" s="232"/>
      <c r="M133" s="233"/>
      <c r="N133" s="234"/>
      <c r="O133" s="234"/>
      <c r="P133" s="234"/>
      <c r="Q133" s="234"/>
      <c r="R133" s="234"/>
      <c r="S133" s="234"/>
      <c r="T133" s="23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6" t="s">
        <v>169</v>
      </c>
      <c r="AU133" s="236" t="s">
        <v>85</v>
      </c>
      <c r="AV133" s="13" t="s">
        <v>85</v>
      </c>
      <c r="AW133" s="13" t="s">
        <v>37</v>
      </c>
      <c r="AX133" s="13" t="s">
        <v>83</v>
      </c>
      <c r="AY133" s="236" t="s">
        <v>157</v>
      </c>
    </row>
    <row r="134" s="2" customFormat="1" ht="24.15" customHeight="1">
      <c r="A134" s="41"/>
      <c r="B134" s="42"/>
      <c r="C134" s="207" t="s">
        <v>8</v>
      </c>
      <c r="D134" s="207" t="s">
        <v>159</v>
      </c>
      <c r="E134" s="208" t="s">
        <v>1194</v>
      </c>
      <c r="F134" s="209" t="s">
        <v>1195</v>
      </c>
      <c r="G134" s="210" t="s">
        <v>254</v>
      </c>
      <c r="H134" s="211">
        <v>0.45000000000000001</v>
      </c>
      <c r="I134" s="212"/>
      <c r="J134" s="213">
        <f>ROUND(I134*H134,2)</f>
        <v>0</v>
      </c>
      <c r="K134" s="209" t="s">
        <v>174</v>
      </c>
      <c r="L134" s="47"/>
      <c r="M134" s="214" t="s">
        <v>19</v>
      </c>
      <c r="N134" s="215" t="s">
        <v>46</v>
      </c>
      <c r="O134" s="87"/>
      <c r="P134" s="216">
        <f>O134*H134</f>
        <v>0</v>
      </c>
      <c r="Q134" s="216">
        <v>0</v>
      </c>
      <c r="R134" s="216">
        <f>Q134*H134</f>
        <v>0</v>
      </c>
      <c r="S134" s="216">
        <v>0</v>
      </c>
      <c r="T134" s="217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18" t="s">
        <v>163</v>
      </c>
      <c r="AT134" s="218" t="s">
        <v>159</v>
      </c>
      <c r="AU134" s="218" t="s">
        <v>85</v>
      </c>
      <c r="AY134" s="20" t="s">
        <v>157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20" t="s">
        <v>83</v>
      </c>
      <c r="BK134" s="219">
        <f>ROUND(I134*H134,2)</f>
        <v>0</v>
      </c>
      <c r="BL134" s="20" t="s">
        <v>163</v>
      </c>
      <c r="BM134" s="218" t="s">
        <v>1373</v>
      </c>
    </row>
    <row r="135" s="2" customFormat="1">
      <c r="A135" s="41"/>
      <c r="B135" s="42"/>
      <c r="C135" s="43"/>
      <c r="D135" s="220" t="s">
        <v>165</v>
      </c>
      <c r="E135" s="43"/>
      <c r="F135" s="221" t="s">
        <v>1197</v>
      </c>
      <c r="G135" s="43"/>
      <c r="H135" s="43"/>
      <c r="I135" s="222"/>
      <c r="J135" s="43"/>
      <c r="K135" s="43"/>
      <c r="L135" s="47"/>
      <c r="M135" s="223"/>
      <c r="N135" s="224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165</v>
      </c>
      <c r="AU135" s="20" t="s">
        <v>85</v>
      </c>
    </row>
    <row r="136" s="2" customFormat="1">
      <c r="A136" s="41"/>
      <c r="B136" s="42"/>
      <c r="C136" s="43"/>
      <c r="D136" s="237" t="s">
        <v>177</v>
      </c>
      <c r="E136" s="43"/>
      <c r="F136" s="238" t="s">
        <v>1198</v>
      </c>
      <c r="G136" s="43"/>
      <c r="H136" s="43"/>
      <c r="I136" s="222"/>
      <c r="J136" s="43"/>
      <c r="K136" s="43"/>
      <c r="L136" s="47"/>
      <c r="M136" s="223"/>
      <c r="N136" s="224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177</v>
      </c>
      <c r="AU136" s="20" t="s">
        <v>85</v>
      </c>
    </row>
    <row r="137" s="12" customFormat="1" ht="22.8" customHeight="1">
      <c r="A137" s="12"/>
      <c r="B137" s="191"/>
      <c r="C137" s="192"/>
      <c r="D137" s="193" t="s">
        <v>74</v>
      </c>
      <c r="E137" s="205" t="s">
        <v>225</v>
      </c>
      <c r="F137" s="205" t="s">
        <v>1199</v>
      </c>
      <c r="G137" s="192"/>
      <c r="H137" s="192"/>
      <c r="I137" s="195"/>
      <c r="J137" s="206">
        <f>BK137</f>
        <v>0</v>
      </c>
      <c r="K137" s="192"/>
      <c r="L137" s="197"/>
      <c r="M137" s="198"/>
      <c r="N137" s="199"/>
      <c r="O137" s="199"/>
      <c r="P137" s="200">
        <f>SUM(P138:P243)</f>
        <v>0</v>
      </c>
      <c r="Q137" s="199"/>
      <c r="R137" s="200">
        <f>SUM(R138:R243)</f>
        <v>0.86259180000000002</v>
      </c>
      <c r="S137" s="199"/>
      <c r="T137" s="201">
        <f>SUM(T138:T243)</f>
        <v>0.18604999999999999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02" t="s">
        <v>83</v>
      </c>
      <c r="AT137" s="203" t="s">
        <v>74</v>
      </c>
      <c r="AU137" s="203" t="s">
        <v>83</v>
      </c>
      <c r="AY137" s="202" t="s">
        <v>157</v>
      </c>
      <c r="BK137" s="204">
        <f>SUM(BK138:BK243)</f>
        <v>0</v>
      </c>
    </row>
    <row r="138" s="2" customFormat="1" ht="24.15" customHeight="1">
      <c r="A138" s="41"/>
      <c r="B138" s="42"/>
      <c r="C138" s="207" t="s">
        <v>265</v>
      </c>
      <c r="D138" s="207" t="s">
        <v>159</v>
      </c>
      <c r="E138" s="208" t="s">
        <v>1200</v>
      </c>
      <c r="F138" s="209" t="s">
        <v>1201</v>
      </c>
      <c r="G138" s="210" t="s">
        <v>401</v>
      </c>
      <c r="H138" s="211">
        <v>5</v>
      </c>
      <c r="I138" s="212"/>
      <c r="J138" s="213">
        <f>ROUND(I138*H138,2)</f>
        <v>0</v>
      </c>
      <c r="K138" s="209" t="s">
        <v>174</v>
      </c>
      <c r="L138" s="47"/>
      <c r="M138" s="214" t="s">
        <v>19</v>
      </c>
      <c r="N138" s="215" t="s">
        <v>46</v>
      </c>
      <c r="O138" s="87"/>
      <c r="P138" s="216">
        <f>O138*H138</f>
        <v>0</v>
      </c>
      <c r="Q138" s="216">
        <v>0.00109</v>
      </c>
      <c r="R138" s="216">
        <f>Q138*H138</f>
        <v>0.00545</v>
      </c>
      <c r="S138" s="216">
        <v>0</v>
      </c>
      <c r="T138" s="217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8" t="s">
        <v>163</v>
      </c>
      <c r="AT138" s="218" t="s">
        <v>159</v>
      </c>
      <c r="AU138" s="218" t="s">
        <v>85</v>
      </c>
      <c r="AY138" s="20" t="s">
        <v>157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20" t="s">
        <v>83</v>
      </c>
      <c r="BK138" s="219">
        <f>ROUND(I138*H138,2)</f>
        <v>0</v>
      </c>
      <c r="BL138" s="20" t="s">
        <v>163</v>
      </c>
      <c r="BM138" s="218" t="s">
        <v>1374</v>
      </c>
    </row>
    <row r="139" s="2" customFormat="1">
      <c r="A139" s="41"/>
      <c r="B139" s="42"/>
      <c r="C139" s="43"/>
      <c r="D139" s="220" t="s">
        <v>165</v>
      </c>
      <c r="E139" s="43"/>
      <c r="F139" s="221" t="s">
        <v>1203</v>
      </c>
      <c r="G139" s="43"/>
      <c r="H139" s="43"/>
      <c r="I139" s="222"/>
      <c r="J139" s="43"/>
      <c r="K139" s="43"/>
      <c r="L139" s="47"/>
      <c r="M139" s="223"/>
      <c r="N139" s="224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165</v>
      </c>
      <c r="AU139" s="20" t="s">
        <v>85</v>
      </c>
    </row>
    <row r="140" s="2" customFormat="1">
      <c r="A140" s="41"/>
      <c r="B140" s="42"/>
      <c r="C140" s="43"/>
      <c r="D140" s="237" t="s">
        <v>177</v>
      </c>
      <c r="E140" s="43"/>
      <c r="F140" s="238" t="s">
        <v>1204</v>
      </c>
      <c r="G140" s="43"/>
      <c r="H140" s="43"/>
      <c r="I140" s="222"/>
      <c r="J140" s="43"/>
      <c r="K140" s="43"/>
      <c r="L140" s="47"/>
      <c r="M140" s="223"/>
      <c r="N140" s="224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177</v>
      </c>
      <c r="AU140" s="20" t="s">
        <v>85</v>
      </c>
    </row>
    <row r="141" s="2" customFormat="1" ht="21.75" customHeight="1">
      <c r="A141" s="41"/>
      <c r="B141" s="42"/>
      <c r="C141" s="260" t="s">
        <v>273</v>
      </c>
      <c r="D141" s="260" t="s">
        <v>259</v>
      </c>
      <c r="E141" s="261" t="s">
        <v>1205</v>
      </c>
      <c r="F141" s="262" t="s">
        <v>1206</v>
      </c>
      <c r="G141" s="263" t="s">
        <v>401</v>
      </c>
      <c r="H141" s="264">
        <v>3</v>
      </c>
      <c r="I141" s="265"/>
      <c r="J141" s="266">
        <f>ROUND(I141*H141,2)</f>
        <v>0</v>
      </c>
      <c r="K141" s="262" t="s">
        <v>174</v>
      </c>
      <c r="L141" s="267"/>
      <c r="M141" s="268" t="s">
        <v>19</v>
      </c>
      <c r="N141" s="269" t="s">
        <v>46</v>
      </c>
      <c r="O141" s="87"/>
      <c r="P141" s="216">
        <f>O141*H141</f>
        <v>0</v>
      </c>
      <c r="Q141" s="216">
        <v>0.0022000000000000001</v>
      </c>
      <c r="R141" s="216">
        <f>Q141*H141</f>
        <v>0.0066</v>
      </c>
      <c r="S141" s="216">
        <v>0</v>
      </c>
      <c r="T141" s="217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18" t="s">
        <v>225</v>
      </c>
      <c r="AT141" s="218" t="s">
        <v>259</v>
      </c>
      <c r="AU141" s="218" t="s">
        <v>85</v>
      </c>
      <c r="AY141" s="20" t="s">
        <v>157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20" t="s">
        <v>83</v>
      </c>
      <c r="BK141" s="219">
        <f>ROUND(I141*H141,2)</f>
        <v>0</v>
      </c>
      <c r="BL141" s="20" t="s">
        <v>163</v>
      </c>
      <c r="BM141" s="218" t="s">
        <v>1375</v>
      </c>
    </row>
    <row r="142" s="2" customFormat="1">
      <c r="A142" s="41"/>
      <c r="B142" s="42"/>
      <c r="C142" s="43"/>
      <c r="D142" s="220" t="s">
        <v>165</v>
      </c>
      <c r="E142" s="43"/>
      <c r="F142" s="221" t="s">
        <v>1206</v>
      </c>
      <c r="G142" s="43"/>
      <c r="H142" s="43"/>
      <c r="I142" s="222"/>
      <c r="J142" s="43"/>
      <c r="K142" s="43"/>
      <c r="L142" s="47"/>
      <c r="M142" s="223"/>
      <c r="N142" s="224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165</v>
      </c>
      <c r="AU142" s="20" t="s">
        <v>85</v>
      </c>
    </row>
    <row r="143" s="2" customFormat="1" ht="24.15" customHeight="1">
      <c r="A143" s="41"/>
      <c r="B143" s="42"/>
      <c r="C143" s="260" t="s">
        <v>281</v>
      </c>
      <c r="D143" s="260" t="s">
        <v>259</v>
      </c>
      <c r="E143" s="261" t="s">
        <v>1376</v>
      </c>
      <c r="F143" s="262" t="s">
        <v>1377</v>
      </c>
      <c r="G143" s="263" t="s">
        <v>401</v>
      </c>
      <c r="H143" s="264">
        <v>1</v>
      </c>
      <c r="I143" s="265"/>
      <c r="J143" s="266">
        <f>ROUND(I143*H143,2)</f>
        <v>0</v>
      </c>
      <c r="K143" s="262" t="s">
        <v>174</v>
      </c>
      <c r="L143" s="267"/>
      <c r="M143" s="268" t="s">
        <v>19</v>
      </c>
      <c r="N143" s="269" t="s">
        <v>46</v>
      </c>
      <c r="O143" s="87"/>
      <c r="P143" s="216">
        <f>O143*H143</f>
        <v>0</v>
      </c>
      <c r="Q143" s="216">
        <v>0.0070000000000000001</v>
      </c>
      <c r="R143" s="216">
        <f>Q143*H143</f>
        <v>0.0070000000000000001</v>
      </c>
      <c r="S143" s="216">
        <v>0</v>
      </c>
      <c r="T143" s="217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8" t="s">
        <v>225</v>
      </c>
      <c r="AT143" s="218" t="s">
        <v>259</v>
      </c>
      <c r="AU143" s="218" t="s">
        <v>85</v>
      </c>
      <c r="AY143" s="20" t="s">
        <v>157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20" t="s">
        <v>83</v>
      </c>
      <c r="BK143" s="219">
        <f>ROUND(I143*H143,2)</f>
        <v>0</v>
      </c>
      <c r="BL143" s="20" t="s">
        <v>163</v>
      </c>
      <c r="BM143" s="218" t="s">
        <v>1378</v>
      </c>
    </row>
    <row r="144" s="2" customFormat="1">
      <c r="A144" s="41"/>
      <c r="B144" s="42"/>
      <c r="C144" s="43"/>
      <c r="D144" s="220" t="s">
        <v>165</v>
      </c>
      <c r="E144" s="43"/>
      <c r="F144" s="221" t="s">
        <v>1377</v>
      </c>
      <c r="G144" s="43"/>
      <c r="H144" s="43"/>
      <c r="I144" s="222"/>
      <c r="J144" s="43"/>
      <c r="K144" s="43"/>
      <c r="L144" s="47"/>
      <c r="M144" s="223"/>
      <c r="N144" s="224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165</v>
      </c>
      <c r="AU144" s="20" t="s">
        <v>85</v>
      </c>
    </row>
    <row r="145" s="2" customFormat="1" ht="24.15" customHeight="1">
      <c r="A145" s="41"/>
      <c r="B145" s="42"/>
      <c r="C145" s="260" t="s">
        <v>287</v>
      </c>
      <c r="D145" s="260" t="s">
        <v>259</v>
      </c>
      <c r="E145" s="261" t="s">
        <v>1379</v>
      </c>
      <c r="F145" s="262" t="s">
        <v>1380</v>
      </c>
      <c r="G145" s="263" t="s">
        <v>401</v>
      </c>
      <c r="H145" s="264">
        <v>1</v>
      </c>
      <c r="I145" s="265"/>
      <c r="J145" s="266">
        <f>ROUND(I145*H145,2)</f>
        <v>0</v>
      </c>
      <c r="K145" s="262" t="s">
        <v>174</v>
      </c>
      <c r="L145" s="267"/>
      <c r="M145" s="268" t="s">
        <v>19</v>
      </c>
      <c r="N145" s="269" t="s">
        <v>46</v>
      </c>
      <c r="O145" s="87"/>
      <c r="P145" s="216">
        <f>O145*H145</f>
        <v>0</v>
      </c>
      <c r="Q145" s="216">
        <v>0.012999999999999999</v>
      </c>
      <c r="R145" s="216">
        <f>Q145*H145</f>
        <v>0.012999999999999999</v>
      </c>
      <c r="S145" s="216">
        <v>0</v>
      </c>
      <c r="T145" s="217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18" t="s">
        <v>225</v>
      </c>
      <c r="AT145" s="218" t="s">
        <v>259</v>
      </c>
      <c r="AU145" s="218" t="s">
        <v>85</v>
      </c>
      <c r="AY145" s="20" t="s">
        <v>157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20" t="s">
        <v>83</v>
      </c>
      <c r="BK145" s="219">
        <f>ROUND(I145*H145,2)</f>
        <v>0</v>
      </c>
      <c r="BL145" s="20" t="s">
        <v>163</v>
      </c>
      <c r="BM145" s="218" t="s">
        <v>1381</v>
      </c>
    </row>
    <row r="146" s="2" customFormat="1">
      <c r="A146" s="41"/>
      <c r="B146" s="42"/>
      <c r="C146" s="43"/>
      <c r="D146" s="220" t="s">
        <v>165</v>
      </c>
      <c r="E146" s="43"/>
      <c r="F146" s="221" t="s">
        <v>1380</v>
      </c>
      <c r="G146" s="43"/>
      <c r="H146" s="43"/>
      <c r="I146" s="222"/>
      <c r="J146" s="43"/>
      <c r="K146" s="43"/>
      <c r="L146" s="47"/>
      <c r="M146" s="223"/>
      <c r="N146" s="224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165</v>
      </c>
      <c r="AU146" s="20" t="s">
        <v>85</v>
      </c>
    </row>
    <row r="147" s="2" customFormat="1" ht="33" customHeight="1">
      <c r="A147" s="41"/>
      <c r="B147" s="42"/>
      <c r="C147" s="207" t="s">
        <v>293</v>
      </c>
      <c r="D147" s="207" t="s">
        <v>159</v>
      </c>
      <c r="E147" s="208" t="s">
        <v>1382</v>
      </c>
      <c r="F147" s="209" t="s">
        <v>1383</v>
      </c>
      <c r="G147" s="210" t="s">
        <v>162</v>
      </c>
      <c r="H147" s="211">
        <v>4</v>
      </c>
      <c r="I147" s="212"/>
      <c r="J147" s="213">
        <f>ROUND(I147*H147,2)</f>
        <v>0</v>
      </c>
      <c r="K147" s="209" t="s">
        <v>174</v>
      </c>
      <c r="L147" s="47"/>
      <c r="M147" s="214" t="s">
        <v>19</v>
      </c>
      <c r="N147" s="215" t="s">
        <v>46</v>
      </c>
      <c r="O147" s="87"/>
      <c r="P147" s="216">
        <f>O147*H147</f>
        <v>0</v>
      </c>
      <c r="Q147" s="216">
        <v>0</v>
      </c>
      <c r="R147" s="216">
        <f>Q147*H147</f>
        <v>0</v>
      </c>
      <c r="S147" s="216">
        <v>0</v>
      </c>
      <c r="T147" s="217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8" t="s">
        <v>163</v>
      </c>
      <c r="AT147" s="218" t="s">
        <v>159</v>
      </c>
      <c r="AU147" s="218" t="s">
        <v>85</v>
      </c>
      <c r="AY147" s="20" t="s">
        <v>157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20" t="s">
        <v>83</v>
      </c>
      <c r="BK147" s="219">
        <f>ROUND(I147*H147,2)</f>
        <v>0</v>
      </c>
      <c r="BL147" s="20" t="s">
        <v>163</v>
      </c>
      <c r="BM147" s="218" t="s">
        <v>1384</v>
      </c>
    </row>
    <row r="148" s="2" customFormat="1">
      <c r="A148" s="41"/>
      <c r="B148" s="42"/>
      <c r="C148" s="43"/>
      <c r="D148" s="220" t="s">
        <v>165</v>
      </c>
      <c r="E148" s="43"/>
      <c r="F148" s="221" t="s">
        <v>1385</v>
      </c>
      <c r="G148" s="43"/>
      <c r="H148" s="43"/>
      <c r="I148" s="222"/>
      <c r="J148" s="43"/>
      <c r="K148" s="43"/>
      <c r="L148" s="47"/>
      <c r="M148" s="223"/>
      <c r="N148" s="224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165</v>
      </c>
      <c r="AU148" s="20" t="s">
        <v>85</v>
      </c>
    </row>
    <row r="149" s="2" customFormat="1">
      <c r="A149" s="41"/>
      <c r="B149" s="42"/>
      <c r="C149" s="43"/>
      <c r="D149" s="237" t="s">
        <v>177</v>
      </c>
      <c r="E149" s="43"/>
      <c r="F149" s="238" t="s">
        <v>1386</v>
      </c>
      <c r="G149" s="43"/>
      <c r="H149" s="43"/>
      <c r="I149" s="222"/>
      <c r="J149" s="43"/>
      <c r="K149" s="43"/>
      <c r="L149" s="47"/>
      <c r="M149" s="223"/>
      <c r="N149" s="224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177</v>
      </c>
      <c r="AU149" s="20" t="s">
        <v>85</v>
      </c>
    </row>
    <row r="150" s="2" customFormat="1" ht="24.15" customHeight="1">
      <c r="A150" s="41"/>
      <c r="B150" s="42"/>
      <c r="C150" s="260" t="s">
        <v>301</v>
      </c>
      <c r="D150" s="260" t="s">
        <v>259</v>
      </c>
      <c r="E150" s="261" t="s">
        <v>1387</v>
      </c>
      <c r="F150" s="262" t="s">
        <v>1388</v>
      </c>
      <c r="G150" s="263" t="s">
        <v>162</v>
      </c>
      <c r="H150" s="264">
        <v>4.0599999999999996</v>
      </c>
      <c r="I150" s="265"/>
      <c r="J150" s="266">
        <f>ROUND(I150*H150,2)</f>
        <v>0</v>
      </c>
      <c r="K150" s="262" t="s">
        <v>174</v>
      </c>
      <c r="L150" s="267"/>
      <c r="M150" s="268" t="s">
        <v>19</v>
      </c>
      <c r="N150" s="269" t="s">
        <v>46</v>
      </c>
      <c r="O150" s="87"/>
      <c r="P150" s="216">
        <f>O150*H150</f>
        <v>0</v>
      </c>
      <c r="Q150" s="216">
        <v>0.00042999999999999999</v>
      </c>
      <c r="R150" s="216">
        <f>Q150*H150</f>
        <v>0.0017457999999999998</v>
      </c>
      <c r="S150" s="216">
        <v>0</v>
      </c>
      <c r="T150" s="217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8" t="s">
        <v>225</v>
      </c>
      <c r="AT150" s="218" t="s">
        <v>259</v>
      </c>
      <c r="AU150" s="218" t="s">
        <v>85</v>
      </c>
      <c r="AY150" s="20" t="s">
        <v>157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20" t="s">
        <v>83</v>
      </c>
      <c r="BK150" s="219">
        <f>ROUND(I150*H150,2)</f>
        <v>0</v>
      </c>
      <c r="BL150" s="20" t="s">
        <v>163</v>
      </c>
      <c r="BM150" s="218" t="s">
        <v>1389</v>
      </c>
    </row>
    <row r="151" s="2" customFormat="1">
      <c r="A151" s="41"/>
      <c r="B151" s="42"/>
      <c r="C151" s="43"/>
      <c r="D151" s="220" t="s">
        <v>165</v>
      </c>
      <c r="E151" s="43"/>
      <c r="F151" s="221" t="s">
        <v>1388</v>
      </c>
      <c r="G151" s="43"/>
      <c r="H151" s="43"/>
      <c r="I151" s="222"/>
      <c r="J151" s="43"/>
      <c r="K151" s="43"/>
      <c r="L151" s="47"/>
      <c r="M151" s="223"/>
      <c r="N151" s="224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165</v>
      </c>
      <c r="AU151" s="20" t="s">
        <v>85</v>
      </c>
    </row>
    <row r="152" s="13" customFormat="1">
      <c r="A152" s="13"/>
      <c r="B152" s="226"/>
      <c r="C152" s="227"/>
      <c r="D152" s="220" t="s">
        <v>169</v>
      </c>
      <c r="E152" s="227"/>
      <c r="F152" s="229" t="s">
        <v>1390</v>
      </c>
      <c r="G152" s="227"/>
      <c r="H152" s="230">
        <v>4.0599999999999996</v>
      </c>
      <c r="I152" s="231"/>
      <c r="J152" s="227"/>
      <c r="K152" s="227"/>
      <c r="L152" s="232"/>
      <c r="M152" s="233"/>
      <c r="N152" s="234"/>
      <c r="O152" s="234"/>
      <c r="P152" s="234"/>
      <c r="Q152" s="234"/>
      <c r="R152" s="234"/>
      <c r="S152" s="234"/>
      <c r="T152" s="23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6" t="s">
        <v>169</v>
      </c>
      <c r="AU152" s="236" t="s">
        <v>85</v>
      </c>
      <c r="AV152" s="13" t="s">
        <v>85</v>
      </c>
      <c r="AW152" s="13" t="s">
        <v>4</v>
      </c>
      <c r="AX152" s="13" t="s">
        <v>83</v>
      </c>
      <c r="AY152" s="236" t="s">
        <v>157</v>
      </c>
    </row>
    <row r="153" s="2" customFormat="1" ht="21.75" customHeight="1">
      <c r="A153" s="41"/>
      <c r="B153" s="42"/>
      <c r="C153" s="207" t="s">
        <v>309</v>
      </c>
      <c r="D153" s="207" t="s">
        <v>159</v>
      </c>
      <c r="E153" s="208" t="s">
        <v>1391</v>
      </c>
      <c r="F153" s="209" t="s">
        <v>1392</v>
      </c>
      <c r="G153" s="210" t="s">
        <v>162</v>
      </c>
      <c r="H153" s="211">
        <v>4</v>
      </c>
      <c r="I153" s="212"/>
      <c r="J153" s="213">
        <f>ROUND(I153*H153,2)</f>
        <v>0</v>
      </c>
      <c r="K153" s="209" t="s">
        <v>174</v>
      </c>
      <c r="L153" s="47"/>
      <c r="M153" s="214" t="s">
        <v>19</v>
      </c>
      <c r="N153" s="215" t="s">
        <v>46</v>
      </c>
      <c r="O153" s="87"/>
      <c r="P153" s="216">
        <f>O153*H153</f>
        <v>0</v>
      </c>
      <c r="Q153" s="216">
        <v>0</v>
      </c>
      <c r="R153" s="216">
        <f>Q153*H153</f>
        <v>0</v>
      </c>
      <c r="S153" s="216">
        <v>0.00069999999999999999</v>
      </c>
      <c r="T153" s="217">
        <f>S153*H153</f>
        <v>0.0028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18" t="s">
        <v>163</v>
      </c>
      <c r="AT153" s="218" t="s">
        <v>159</v>
      </c>
      <c r="AU153" s="218" t="s">
        <v>85</v>
      </c>
      <c r="AY153" s="20" t="s">
        <v>157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20" t="s">
        <v>83</v>
      </c>
      <c r="BK153" s="219">
        <f>ROUND(I153*H153,2)</f>
        <v>0</v>
      </c>
      <c r="BL153" s="20" t="s">
        <v>163</v>
      </c>
      <c r="BM153" s="218" t="s">
        <v>1393</v>
      </c>
    </row>
    <row r="154" s="2" customFormat="1">
      <c r="A154" s="41"/>
      <c r="B154" s="42"/>
      <c r="C154" s="43"/>
      <c r="D154" s="220" t="s">
        <v>165</v>
      </c>
      <c r="E154" s="43"/>
      <c r="F154" s="221" t="s">
        <v>1394</v>
      </c>
      <c r="G154" s="43"/>
      <c r="H154" s="43"/>
      <c r="I154" s="222"/>
      <c r="J154" s="43"/>
      <c r="K154" s="43"/>
      <c r="L154" s="47"/>
      <c r="M154" s="223"/>
      <c r="N154" s="224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165</v>
      </c>
      <c r="AU154" s="20" t="s">
        <v>85</v>
      </c>
    </row>
    <row r="155" s="2" customFormat="1">
      <c r="A155" s="41"/>
      <c r="B155" s="42"/>
      <c r="C155" s="43"/>
      <c r="D155" s="237" t="s">
        <v>177</v>
      </c>
      <c r="E155" s="43"/>
      <c r="F155" s="238" t="s">
        <v>1395</v>
      </c>
      <c r="G155" s="43"/>
      <c r="H155" s="43"/>
      <c r="I155" s="222"/>
      <c r="J155" s="43"/>
      <c r="K155" s="43"/>
      <c r="L155" s="47"/>
      <c r="M155" s="223"/>
      <c r="N155" s="224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177</v>
      </c>
      <c r="AU155" s="20" t="s">
        <v>85</v>
      </c>
    </row>
    <row r="156" s="2" customFormat="1" ht="33" customHeight="1">
      <c r="A156" s="41"/>
      <c r="B156" s="42"/>
      <c r="C156" s="207" t="s">
        <v>317</v>
      </c>
      <c r="D156" s="207" t="s">
        <v>159</v>
      </c>
      <c r="E156" s="208" t="s">
        <v>1208</v>
      </c>
      <c r="F156" s="209" t="s">
        <v>1209</v>
      </c>
      <c r="G156" s="210" t="s">
        <v>162</v>
      </c>
      <c r="H156" s="211">
        <v>73.299999999999997</v>
      </c>
      <c r="I156" s="212"/>
      <c r="J156" s="213">
        <f>ROUND(I156*H156,2)</f>
        <v>0</v>
      </c>
      <c r="K156" s="209" t="s">
        <v>174</v>
      </c>
      <c r="L156" s="47"/>
      <c r="M156" s="214" t="s">
        <v>19</v>
      </c>
      <c r="N156" s="215" t="s">
        <v>46</v>
      </c>
      <c r="O156" s="87"/>
      <c r="P156" s="216">
        <f>O156*H156</f>
        <v>0</v>
      </c>
      <c r="Q156" s="216">
        <v>0</v>
      </c>
      <c r="R156" s="216">
        <f>Q156*H156</f>
        <v>0</v>
      </c>
      <c r="S156" s="216">
        <v>0</v>
      </c>
      <c r="T156" s="217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18" t="s">
        <v>163</v>
      </c>
      <c r="AT156" s="218" t="s">
        <v>159</v>
      </c>
      <c r="AU156" s="218" t="s">
        <v>85</v>
      </c>
      <c r="AY156" s="20" t="s">
        <v>157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20" t="s">
        <v>83</v>
      </c>
      <c r="BK156" s="219">
        <f>ROUND(I156*H156,2)</f>
        <v>0</v>
      </c>
      <c r="BL156" s="20" t="s">
        <v>163</v>
      </c>
      <c r="BM156" s="218" t="s">
        <v>1396</v>
      </c>
    </row>
    <row r="157" s="2" customFormat="1">
      <c r="A157" s="41"/>
      <c r="B157" s="42"/>
      <c r="C157" s="43"/>
      <c r="D157" s="220" t="s">
        <v>165</v>
      </c>
      <c r="E157" s="43"/>
      <c r="F157" s="221" t="s">
        <v>1211</v>
      </c>
      <c r="G157" s="43"/>
      <c r="H157" s="43"/>
      <c r="I157" s="222"/>
      <c r="J157" s="43"/>
      <c r="K157" s="43"/>
      <c r="L157" s="47"/>
      <c r="M157" s="223"/>
      <c r="N157" s="224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165</v>
      </c>
      <c r="AU157" s="20" t="s">
        <v>85</v>
      </c>
    </row>
    <row r="158" s="2" customFormat="1">
      <c r="A158" s="41"/>
      <c r="B158" s="42"/>
      <c r="C158" s="43"/>
      <c r="D158" s="237" t="s">
        <v>177</v>
      </c>
      <c r="E158" s="43"/>
      <c r="F158" s="238" t="s">
        <v>1212</v>
      </c>
      <c r="G158" s="43"/>
      <c r="H158" s="43"/>
      <c r="I158" s="222"/>
      <c r="J158" s="43"/>
      <c r="K158" s="43"/>
      <c r="L158" s="47"/>
      <c r="M158" s="223"/>
      <c r="N158" s="224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177</v>
      </c>
      <c r="AU158" s="20" t="s">
        <v>85</v>
      </c>
    </row>
    <row r="159" s="2" customFormat="1" ht="24.15" customHeight="1">
      <c r="A159" s="41"/>
      <c r="B159" s="42"/>
      <c r="C159" s="260" t="s">
        <v>7</v>
      </c>
      <c r="D159" s="260" t="s">
        <v>259</v>
      </c>
      <c r="E159" s="261" t="s">
        <v>1397</v>
      </c>
      <c r="F159" s="262" t="s">
        <v>1398</v>
      </c>
      <c r="G159" s="263" t="s">
        <v>162</v>
      </c>
      <c r="H159" s="264">
        <v>74.400000000000006</v>
      </c>
      <c r="I159" s="265"/>
      <c r="J159" s="266">
        <f>ROUND(I159*H159,2)</f>
        <v>0</v>
      </c>
      <c r="K159" s="262" t="s">
        <v>174</v>
      </c>
      <c r="L159" s="267"/>
      <c r="M159" s="268" t="s">
        <v>19</v>
      </c>
      <c r="N159" s="269" t="s">
        <v>46</v>
      </c>
      <c r="O159" s="87"/>
      <c r="P159" s="216">
        <f>O159*H159</f>
        <v>0</v>
      </c>
      <c r="Q159" s="216">
        <v>0.0010499999999999999</v>
      </c>
      <c r="R159" s="216">
        <f>Q159*H159</f>
        <v>0.078119999999999995</v>
      </c>
      <c r="S159" s="216">
        <v>0</v>
      </c>
      <c r="T159" s="217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18" t="s">
        <v>225</v>
      </c>
      <c r="AT159" s="218" t="s">
        <v>259</v>
      </c>
      <c r="AU159" s="218" t="s">
        <v>85</v>
      </c>
      <c r="AY159" s="20" t="s">
        <v>157</v>
      </c>
      <c r="BE159" s="219">
        <f>IF(N159="základní",J159,0)</f>
        <v>0</v>
      </c>
      <c r="BF159" s="219">
        <f>IF(N159="snížená",J159,0)</f>
        <v>0</v>
      </c>
      <c r="BG159" s="219">
        <f>IF(N159="zákl. přenesená",J159,0)</f>
        <v>0</v>
      </c>
      <c r="BH159" s="219">
        <f>IF(N159="sníž. přenesená",J159,0)</f>
        <v>0</v>
      </c>
      <c r="BI159" s="219">
        <f>IF(N159="nulová",J159,0)</f>
        <v>0</v>
      </c>
      <c r="BJ159" s="20" t="s">
        <v>83</v>
      </c>
      <c r="BK159" s="219">
        <f>ROUND(I159*H159,2)</f>
        <v>0</v>
      </c>
      <c r="BL159" s="20" t="s">
        <v>163</v>
      </c>
      <c r="BM159" s="218" t="s">
        <v>1399</v>
      </c>
    </row>
    <row r="160" s="2" customFormat="1">
      <c r="A160" s="41"/>
      <c r="B160" s="42"/>
      <c r="C160" s="43"/>
      <c r="D160" s="220" t="s">
        <v>165</v>
      </c>
      <c r="E160" s="43"/>
      <c r="F160" s="221" t="s">
        <v>1398</v>
      </c>
      <c r="G160" s="43"/>
      <c r="H160" s="43"/>
      <c r="I160" s="222"/>
      <c r="J160" s="43"/>
      <c r="K160" s="43"/>
      <c r="L160" s="47"/>
      <c r="M160" s="223"/>
      <c r="N160" s="224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165</v>
      </c>
      <c r="AU160" s="20" t="s">
        <v>85</v>
      </c>
    </row>
    <row r="161" s="13" customFormat="1">
      <c r="A161" s="13"/>
      <c r="B161" s="226"/>
      <c r="C161" s="227"/>
      <c r="D161" s="220" t="s">
        <v>169</v>
      </c>
      <c r="E161" s="227"/>
      <c r="F161" s="229" t="s">
        <v>1400</v>
      </c>
      <c r="G161" s="227"/>
      <c r="H161" s="230">
        <v>74.400000000000006</v>
      </c>
      <c r="I161" s="231"/>
      <c r="J161" s="227"/>
      <c r="K161" s="227"/>
      <c r="L161" s="232"/>
      <c r="M161" s="233"/>
      <c r="N161" s="234"/>
      <c r="O161" s="234"/>
      <c r="P161" s="234"/>
      <c r="Q161" s="234"/>
      <c r="R161" s="234"/>
      <c r="S161" s="234"/>
      <c r="T161" s="23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6" t="s">
        <v>169</v>
      </c>
      <c r="AU161" s="236" t="s">
        <v>85</v>
      </c>
      <c r="AV161" s="13" t="s">
        <v>85</v>
      </c>
      <c r="AW161" s="13" t="s">
        <v>4</v>
      </c>
      <c r="AX161" s="13" t="s">
        <v>83</v>
      </c>
      <c r="AY161" s="236" t="s">
        <v>157</v>
      </c>
    </row>
    <row r="162" s="2" customFormat="1" ht="24.15" customHeight="1">
      <c r="A162" s="41"/>
      <c r="B162" s="42"/>
      <c r="C162" s="207" t="s">
        <v>374</v>
      </c>
      <c r="D162" s="207" t="s">
        <v>159</v>
      </c>
      <c r="E162" s="208" t="s">
        <v>1217</v>
      </c>
      <c r="F162" s="209" t="s">
        <v>1218</v>
      </c>
      <c r="G162" s="210" t="s">
        <v>162</v>
      </c>
      <c r="H162" s="211">
        <v>73.299999999999997</v>
      </c>
      <c r="I162" s="212"/>
      <c r="J162" s="213">
        <f>ROUND(I162*H162,2)</f>
        <v>0</v>
      </c>
      <c r="K162" s="209" t="s">
        <v>174</v>
      </c>
      <c r="L162" s="47"/>
      <c r="M162" s="214" t="s">
        <v>19</v>
      </c>
      <c r="N162" s="215" t="s">
        <v>46</v>
      </c>
      <c r="O162" s="87"/>
      <c r="P162" s="216">
        <f>O162*H162</f>
        <v>0</v>
      </c>
      <c r="Q162" s="216">
        <v>0</v>
      </c>
      <c r="R162" s="216">
        <f>Q162*H162</f>
        <v>0</v>
      </c>
      <c r="S162" s="216">
        <v>0.0025000000000000001</v>
      </c>
      <c r="T162" s="217">
        <f>S162*H162</f>
        <v>0.18325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18" t="s">
        <v>163</v>
      </c>
      <c r="AT162" s="218" t="s">
        <v>159</v>
      </c>
      <c r="AU162" s="218" t="s">
        <v>85</v>
      </c>
      <c r="AY162" s="20" t="s">
        <v>157</v>
      </c>
      <c r="BE162" s="219">
        <f>IF(N162="základní",J162,0)</f>
        <v>0</v>
      </c>
      <c r="BF162" s="219">
        <f>IF(N162="snížená",J162,0)</f>
        <v>0</v>
      </c>
      <c r="BG162" s="219">
        <f>IF(N162="zákl. přenesená",J162,0)</f>
        <v>0</v>
      </c>
      <c r="BH162" s="219">
        <f>IF(N162="sníž. přenesená",J162,0)</f>
        <v>0</v>
      </c>
      <c r="BI162" s="219">
        <f>IF(N162="nulová",J162,0)</f>
        <v>0</v>
      </c>
      <c r="BJ162" s="20" t="s">
        <v>83</v>
      </c>
      <c r="BK162" s="219">
        <f>ROUND(I162*H162,2)</f>
        <v>0</v>
      </c>
      <c r="BL162" s="20" t="s">
        <v>163</v>
      </c>
      <c r="BM162" s="218" t="s">
        <v>1401</v>
      </c>
    </row>
    <row r="163" s="2" customFormat="1">
      <c r="A163" s="41"/>
      <c r="B163" s="42"/>
      <c r="C163" s="43"/>
      <c r="D163" s="220" t="s">
        <v>165</v>
      </c>
      <c r="E163" s="43"/>
      <c r="F163" s="221" t="s">
        <v>1220</v>
      </c>
      <c r="G163" s="43"/>
      <c r="H163" s="43"/>
      <c r="I163" s="222"/>
      <c r="J163" s="43"/>
      <c r="K163" s="43"/>
      <c r="L163" s="47"/>
      <c r="M163" s="223"/>
      <c r="N163" s="224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165</v>
      </c>
      <c r="AU163" s="20" t="s">
        <v>85</v>
      </c>
    </row>
    <row r="164" s="2" customFormat="1">
      <c r="A164" s="41"/>
      <c r="B164" s="42"/>
      <c r="C164" s="43"/>
      <c r="D164" s="237" t="s">
        <v>177</v>
      </c>
      <c r="E164" s="43"/>
      <c r="F164" s="238" t="s">
        <v>1221</v>
      </c>
      <c r="G164" s="43"/>
      <c r="H164" s="43"/>
      <c r="I164" s="222"/>
      <c r="J164" s="43"/>
      <c r="K164" s="43"/>
      <c r="L164" s="47"/>
      <c r="M164" s="223"/>
      <c r="N164" s="224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177</v>
      </c>
      <c r="AU164" s="20" t="s">
        <v>85</v>
      </c>
    </row>
    <row r="165" s="2" customFormat="1" ht="24.15" customHeight="1">
      <c r="A165" s="41"/>
      <c r="B165" s="42"/>
      <c r="C165" s="207" t="s">
        <v>453</v>
      </c>
      <c r="D165" s="207" t="s">
        <v>159</v>
      </c>
      <c r="E165" s="208" t="s">
        <v>1402</v>
      </c>
      <c r="F165" s="209" t="s">
        <v>1403</v>
      </c>
      <c r="G165" s="210" t="s">
        <v>401</v>
      </c>
      <c r="H165" s="211">
        <v>8</v>
      </c>
      <c r="I165" s="212"/>
      <c r="J165" s="213">
        <f>ROUND(I165*H165,2)</f>
        <v>0</v>
      </c>
      <c r="K165" s="209" t="s">
        <v>174</v>
      </c>
      <c r="L165" s="47"/>
      <c r="M165" s="214" t="s">
        <v>19</v>
      </c>
      <c r="N165" s="215" t="s">
        <v>46</v>
      </c>
      <c r="O165" s="87"/>
      <c r="P165" s="216">
        <f>O165*H165</f>
        <v>0</v>
      </c>
      <c r="Q165" s="216">
        <v>0</v>
      </c>
      <c r="R165" s="216">
        <f>Q165*H165</f>
        <v>0</v>
      </c>
      <c r="S165" s="216">
        <v>0</v>
      </c>
      <c r="T165" s="217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18" t="s">
        <v>163</v>
      </c>
      <c r="AT165" s="218" t="s">
        <v>159</v>
      </c>
      <c r="AU165" s="218" t="s">
        <v>85</v>
      </c>
      <c r="AY165" s="20" t="s">
        <v>157</v>
      </c>
      <c r="BE165" s="219">
        <f>IF(N165="základní",J165,0)</f>
        <v>0</v>
      </c>
      <c r="BF165" s="219">
        <f>IF(N165="snížená",J165,0)</f>
        <v>0</v>
      </c>
      <c r="BG165" s="219">
        <f>IF(N165="zákl. přenesená",J165,0)</f>
        <v>0</v>
      </c>
      <c r="BH165" s="219">
        <f>IF(N165="sníž. přenesená",J165,0)</f>
        <v>0</v>
      </c>
      <c r="BI165" s="219">
        <f>IF(N165="nulová",J165,0)</f>
        <v>0</v>
      </c>
      <c r="BJ165" s="20" t="s">
        <v>83</v>
      </c>
      <c r="BK165" s="219">
        <f>ROUND(I165*H165,2)</f>
        <v>0</v>
      </c>
      <c r="BL165" s="20" t="s">
        <v>163</v>
      </c>
      <c r="BM165" s="218" t="s">
        <v>1404</v>
      </c>
    </row>
    <row r="166" s="2" customFormat="1">
      <c r="A166" s="41"/>
      <c r="B166" s="42"/>
      <c r="C166" s="43"/>
      <c r="D166" s="220" t="s">
        <v>165</v>
      </c>
      <c r="E166" s="43"/>
      <c r="F166" s="221" t="s">
        <v>1405</v>
      </c>
      <c r="G166" s="43"/>
      <c r="H166" s="43"/>
      <c r="I166" s="222"/>
      <c r="J166" s="43"/>
      <c r="K166" s="43"/>
      <c r="L166" s="47"/>
      <c r="M166" s="223"/>
      <c r="N166" s="224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165</v>
      </c>
      <c r="AU166" s="20" t="s">
        <v>85</v>
      </c>
    </row>
    <row r="167" s="2" customFormat="1">
      <c r="A167" s="41"/>
      <c r="B167" s="42"/>
      <c r="C167" s="43"/>
      <c r="D167" s="237" t="s">
        <v>177</v>
      </c>
      <c r="E167" s="43"/>
      <c r="F167" s="238" t="s">
        <v>1406</v>
      </c>
      <c r="G167" s="43"/>
      <c r="H167" s="43"/>
      <c r="I167" s="222"/>
      <c r="J167" s="43"/>
      <c r="K167" s="43"/>
      <c r="L167" s="47"/>
      <c r="M167" s="223"/>
      <c r="N167" s="224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177</v>
      </c>
      <c r="AU167" s="20" t="s">
        <v>85</v>
      </c>
    </row>
    <row r="168" s="2" customFormat="1" ht="21.75" customHeight="1">
      <c r="A168" s="41"/>
      <c r="B168" s="42"/>
      <c r="C168" s="260" t="s">
        <v>381</v>
      </c>
      <c r="D168" s="260" t="s">
        <v>259</v>
      </c>
      <c r="E168" s="261" t="s">
        <v>1407</v>
      </c>
      <c r="F168" s="262" t="s">
        <v>1408</v>
      </c>
      <c r="G168" s="263" t="s">
        <v>401</v>
      </c>
      <c r="H168" s="264">
        <v>4</v>
      </c>
      <c r="I168" s="265"/>
      <c r="J168" s="266">
        <f>ROUND(I168*H168,2)</f>
        <v>0</v>
      </c>
      <c r="K168" s="262" t="s">
        <v>174</v>
      </c>
      <c r="L168" s="267"/>
      <c r="M168" s="268" t="s">
        <v>19</v>
      </c>
      <c r="N168" s="269" t="s">
        <v>46</v>
      </c>
      <c r="O168" s="87"/>
      <c r="P168" s="216">
        <f>O168*H168</f>
        <v>0</v>
      </c>
      <c r="Q168" s="216">
        <v>0.00031</v>
      </c>
      <c r="R168" s="216">
        <f>Q168*H168</f>
        <v>0.00124</v>
      </c>
      <c r="S168" s="216">
        <v>0</v>
      </c>
      <c r="T168" s="217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18" t="s">
        <v>225</v>
      </c>
      <c r="AT168" s="218" t="s">
        <v>259</v>
      </c>
      <c r="AU168" s="218" t="s">
        <v>85</v>
      </c>
      <c r="AY168" s="20" t="s">
        <v>157</v>
      </c>
      <c r="BE168" s="219">
        <f>IF(N168="základní",J168,0)</f>
        <v>0</v>
      </c>
      <c r="BF168" s="219">
        <f>IF(N168="snížená",J168,0)</f>
        <v>0</v>
      </c>
      <c r="BG168" s="219">
        <f>IF(N168="zákl. přenesená",J168,0)</f>
        <v>0</v>
      </c>
      <c r="BH168" s="219">
        <f>IF(N168="sníž. přenesená",J168,0)</f>
        <v>0</v>
      </c>
      <c r="BI168" s="219">
        <f>IF(N168="nulová",J168,0)</f>
        <v>0</v>
      </c>
      <c r="BJ168" s="20" t="s">
        <v>83</v>
      </c>
      <c r="BK168" s="219">
        <f>ROUND(I168*H168,2)</f>
        <v>0</v>
      </c>
      <c r="BL168" s="20" t="s">
        <v>163</v>
      </c>
      <c r="BM168" s="218" t="s">
        <v>1409</v>
      </c>
    </row>
    <row r="169" s="2" customFormat="1">
      <c r="A169" s="41"/>
      <c r="B169" s="42"/>
      <c r="C169" s="43"/>
      <c r="D169" s="220" t="s">
        <v>165</v>
      </c>
      <c r="E169" s="43"/>
      <c r="F169" s="221" t="s">
        <v>1408</v>
      </c>
      <c r="G169" s="43"/>
      <c r="H169" s="43"/>
      <c r="I169" s="222"/>
      <c r="J169" s="43"/>
      <c r="K169" s="43"/>
      <c r="L169" s="47"/>
      <c r="M169" s="223"/>
      <c r="N169" s="224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165</v>
      </c>
      <c r="AU169" s="20" t="s">
        <v>85</v>
      </c>
    </row>
    <row r="170" s="2" customFormat="1" ht="24.15" customHeight="1">
      <c r="A170" s="41"/>
      <c r="B170" s="42"/>
      <c r="C170" s="260" t="s">
        <v>462</v>
      </c>
      <c r="D170" s="260" t="s">
        <v>259</v>
      </c>
      <c r="E170" s="261" t="s">
        <v>1410</v>
      </c>
      <c r="F170" s="262" t="s">
        <v>1411</v>
      </c>
      <c r="G170" s="263" t="s">
        <v>401</v>
      </c>
      <c r="H170" s="264">
        <v>4</v>
      </c>
      <c r="I170" s="265"/>
      <c r="J170" s="266">
        <f>ROUND(I170*H170,2)</f>
        <v>0</v>
      </c>
      <c r="K170" s="262" t="s">
        <v>174</v>
      </c>
      <c r="L170" s="267"/>
      <c r="M170" s="268" t="s">
        <v>19</v>
      </c>
      <c r="N170" s="269" t="s">
        <v>46</v>
      </c>
      <c r="O170" s="87"/>
      <c r="P170" s="216">
        <f>O170*H170</f>
        <v>0</v>
      </c>
      <c r="Q170" s="216">
        <v>0.00021000000000000001</v>
      </c>
      <c r="R170" s="216">
        <f>Q170*H170</f>
        <v>0.00084000000000000003</v>
      </c>
      <c r="S170" s="216">
        <v>0</v>
      </c>
      <c r="T170" s="217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18" t="s">
        <v>225</v>
      </c>
      <c r="AT170" s="218" t="s">
        <v>259</v>
      </c>
      <c r="AU170" s="218" t="s">
        <v>85</v>
      </c>
      <c r="AY170" s="20" t="s">
        <v>157</v>
      </c>
      <c r="BE170" s="219">
        <f>IF(N170="základní",J170,0)</f>
        <v>0</v>
      </c>
      <c r="BF170" s="219">
        <f>IF(N170="snížená",J170,0)</f>
        <v>0</v>
      </c>
      <c r="BG170" s="219">
        <f>IF(N170="zákl. přenesená",J170,0)</f>
        <v>0</v>
      </c>
      <c r="BH170" s="219">
        <f>IF(N170="sníž. přenesená",J170,0)</f>
        <v>0</v>
      </c>
      <c r="BI170" s="219">
        <f>IF(N170="nulová",J170,0)</f>
        <v>0</v>
      </c>
      <c r="BJ170" s="20" t="s">
        <v>83</v>
      </c>
      <c r="BK170" s="219">
        <f>ROUND(I170*H170,2)</f>
        <v>0</v>
      </c>
      <c r="BL170" s="20" t="s">
        <v>163</v>
      </c>
      <c r="BM170" s="218" t="s">
        <v>1412</v>
      </c>
    </row>
    <row r="171" s="2" customFormat="1">
      <c r="A171" s="41"/>
      <c r="B171" s="42"/>
      <c r="C171" s="43"/>
      <c r="D171" s="220" t="s">
        <v>165</v>
      </c>
      <c r="E171" s="43"/>
      <c r="F171" s="221" t="s">
        <v>1411</v>
      </c>
      <c r="G171" s="43"/>
      <c r="H171" s="43"/>
      <c r="I171" s="222"/>
      <c r="J171" s="43"/>
      <c r="K171" s="43"/>
      <c r="L171" s="47"/>
      <c r="M171" s="223"/>
      <c r="N171" s="224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165</v>
      </c>
      <c r="AU171" s="20" t="s">
        <v>85</v>
      </c>
    </row>
    <row r="172" s="2" customFormat="1" ht="24.15" customHeight="1">
      <c r="A172" s="41"/>
      <c r="B172" s="42"/>
      <c r="C172" s="207" t="s">
        <v>386</v>
      </c>
      <c r="D172" s="207" t="s">
        <v>159</v>
      </c>
      <c r="E172" s="208" t="s">
        <v>1222</v>
      </c>
      <c r="F172" s="209" t="s">
        <v>1223</v>
      </c>
      <c r="G172" s="210" t="s">
        <v>401</v>
      </c>
      <c r="H172" s="211">
        <v>3</v>
      </c>
      <c r="I172" s="212"/>
      <c r="J172" s="213">
        <f>ROUND(I172*H172,2)</f>
        <v>0</v>
      </c>
      <c r="K172" s="209" t="s">
        <v>174</v>
      </c>
      <c r="L172" s="47"/>
      <c r="M172" s="214" t="s">
        <v>19</v>
      </c>
      <c r="N172" s="215" t="s">
        <v>46</v>
      </c>
      <c r="O172" s="87"/>
      <c r="P172" s="216">
        <f>O172*H172</f>
        <v>0</v>
      </c>
      <c r="Q172" s="216">
        <v>0</v>
      </c>
      <c r="R172" s="216">
        <f>Q172*H172</f>
        <v>0</v>
      </c>
      <c r="S172" s="216">
        <v>0</v>
      </c>
      <c r="T172" s="217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18" t="s">
        <v>163</v>
      </c>
      <c r="AT172" s="218" t="s">
        <v>159</v>
      </c>
      <c r="AU172" s="218" t="s">
        <v>85</v>
      </c>
      <c r="AY172" s="20" t="s">
        <v>157</v>
      </c>
      <c r="BE172" s="219">
        <f>IF(N172="základní",J172,0)</f>
        <v>0</v>
      </c>
      <c r="BF172" s="219">
        <f>IF(N172="snížená",J172,0)</f>
        <v>0</v>
      </c>
      <c r="BG172" s="219">
        <f>IF(N172="zákl. přenesená",J172,0)</f>
        <v>0</v>
      </c>
      <c r="BH172" s="219">
        <f>IF(N172="sníž. přenesená",J172,0)</f>
        <v>0</v>
      </c>
      <c r="BI172" s="219">
        <f>IF(N172="nulová",J172,0)</f>
        <v>0</v>
      </c>
      <c r="BJ172" s="20" t="s">
        <v>83</v>
      </c>
      <c r="BK172" s="219">
        <f>ROUND(I172*H172,2)</f>
        <v>0</v>
      </c>
      <c r="BL172" s="20" t="s">
        <v>163</v>
      </c>
      <c r="BM172" s="218" t="s">
        <v>1413</v>
      </c>
    </row>
    <row r="173" s="2" customFormat="1">
      <c r="A173" s="41"/>
      <c r="B173" s="42"/>
      <c r="C173" s="43"/>
      <c r="D173" s="220" t="s">
        <v>165</v>
      </c>
      <c r="E173" s="43"/>
      <c r="F173" s="221" t="s">
        <v>1225</v>
      </c>
      <c r="G173" s="43"/>
      <c r="H173" s="43"/>
      <c r="I173" s="222"/>
      <c r="J173" s="43"/>
      <c r="K173" s="43"/>
      <c r="L173" s="47"/>
      <c r="M173" s="223"/>
      <c r="N173" s="224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165</v>
      </c>
      <c r="AU173" s="20" t="s">
        <v>85</v>
      </c>
    </row>
    <row r="174" s="2" customFormat="1">
      <c r="A174" s="41"/>
      <c r="B174" s="42"/>
      <c r="C174" s="43"/>
      <c r="D174" s="237" t="s">
        <v>177</v>
      </c>
      <c r="E174" s="43"/>
      <c r="F174" s="238" t="s">
        <v>1226</v>
      </c>
      <c r="G174" s="43"/>
      <c r="H174" s="43"/>
      <c r="I174" s="222"/>
      <c r="J174" s="43"/>
      <c r="K174" s="43"/>
      <c r="L174" s="47"/>
      <c r="M174" s="223"/>
      <c r="N174" s="224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177</v>
      </c>
      <c r="AU174" s="20" t="s">
        <v>85</v>
      </c>
    </row>
    <row r="175" s="2" customFormat="1" ht="16.5" customHeight="1">
      <c r="A175" s="41"/>
      <c r="B175" s="42"/>
      <c r="C175" s="260" t="s">
        <v>475</v>
      </c>
      <c r="D175" s="260" t="s">
        <v>259</v>
      </c>
      <c r="E175" s="261" t="s">
        <v>1227</v>
      </c>
      <c r="F175" s="262" t="s">
        <v>1228</v>
      </c>
      <c r="G175" s="263" t="s">
        <v>401</v>
      </c>
      <c r="H175" s="264">
        <v>3</v>
      </c>
      <c r="I175" s="265"/>
      <c r="J175" s="266">
        <f>ROUND(I175*H175,2)</f>
        <v>0</v>
      </c>
      <c r="K175" s="262" t="s">
        <v>174</v>
      </c>
      <c r="L175" s="267"/>
      <c r="M175" s="268" t="s">
        <v>19</v>
      </c>
      <c r="N175" s="269" t="s">
        <v>46</v>
      </c>
      <c r="O175" s="87"/>
      <c r="P175" s="216">
        <f>O175*H175</f>
        <v>0</v>
      </c>
      <c r="Q175" s="216">
        <v>0.00022000000000000001</v>
      </c>
      <c r="R175" s="216">
        <f>Q175*H175</f>
        <v>0.00066</v>
      </c>
      <c r="S175" s="216">
        <v>0</v>
      </c>
      <c r="T175" s="217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18" t="s">
        <v>225</v>
      </c>
      <c r="AT175" s="218" t="s">
        <v>259</v>
      </c>
      <c r="AU175" s="218" t="s">
        <v>85</v>
      </c>
      <c r="AY175" s="20" t="s">
        <v>157</v>
      </c>
      <c r="BE175" s="219">
        <f>IF(N175="základní",J175,0)</f>
        <v>0</v>
      </c>
      <c r="BF175" s="219">
        <f>IF(N175="snížená",J175,0)</f>
        <v>0</v>
      </c>
      <c r="BG175" s="219">
        <f>IF(N175="zákl. přenesená",J175,0)</f>
        <v>0</v>
      </c>
      <c r="BH175" s="219">
        <f>IF(N175="sníž. přenesená",J175,0)</f>
        <v>0</v>
      </c>
      <c r="BI175" s="219">
        <f>IF(N175="nulová",J175,0)</f>
        <v>0</v>
      </c>
      <c r="BJ175" s="20" t="s">
        <v>83</v>
      </c>
      <c r="BK175" s="219">
        <f>ROUND(I175*H175,2)</f>
        <v>0</v>
      </c>
      <c r="BL175" s="20" t="s">
        <v>163</v>
      </c>
      <c r="BM175" s="218" t="s">
        <v>1414</v>
      </c>
    </row>
    <row r="176" s="2" customFormat="1">
      <c r="A176" s="41"/>
      <c r="B176" s="42"/>
      <c r="C176" s="43"/>
      <c r="D176" s="220" t="s">
        <v>165</v>
      </c>
      <c r="E176" s="43"/>
      <c r="F176" s="221" t="s">
        <v>1228</v>
      </c>
      <c r="G176" s="43"/>
      <c r="H176" s="43"/>
      <c r="I176" s="222"/>
      <c r="J176" s="43"/>
      <c r="K176" s="43"/>
      <c r="L176" s="47"/>
      <c r="M176" s="223"/>
      <c r="N176" s="224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165</v>
      </c>
      <c r="AU176" s="20" t="s">
        <v>85</v>
      </c>
    </row>
    <row r="177" s="2" customFormat="1" ht="24.15" customHeight="1">
      <c r="A177" s="41"/>
      <c r="B177" s="42"/>
      <c r="C177" s="207" t="s">
        <v>392</v>
      </c>
      <c r="D177" s="207" t="s">
        <v>159</v>
      </c>
      <c r="E177" s="208" t="s">
        <v>1238</v>
      </c>
      <c r="F177" s="209" t="s">
        <v>1239</v>
      </c>
      <c r="G177" s="210" t="s">
        <v>401</v>
      </c>
      <c r="H177" s="211">
        <v>3</v>
      </c>
      <c r="I177" s="212"/>
      <c r="J177" s="213">
        <f>ROUND(I177*H177,2)</f>
        <v>0</v>
      </c>
      <c r="K177" s="209" t="s">
        <v>174</v>
      </c>
      <c r="L177" s="47"/>
      <c r="M177" s="214" t="s">
        <v>19</v>
      </c>
      <c r="N177" s="215" t="s">
        <v>46</v>
      </c>
      <c r="O177" s="87"/>
      <c r="P177" s="216">
        <f>O177*H177</f>
        <v>0</v>
      </c>
      <c r="Q177" s="216">
        <v>0</v>
      </c>
      <c r="R177" s="216">
        <f>Q177*H177</f>
        <v>0</v>
      </c>
      <c r="S177" s="216">
        <v>0</v>
      </c>
      <c r="T177" s="217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18" t="s">
        <v>163</v>
      </c>
      <c r="AT177" s="218" t="s">
        <v>159</v>
      </c>
      <c r="AU177" s="218" t="s">
        <v>85</v>
      </c>
      <c r="AY177" s="20" t="s">
        <v>157</v>
      </c>
      <c r="BE177" s="219">
        <f>IF(N177="základní",J177,0)</f>
        <v>0</v>
      </c>
      <c r="BF177" s="219">
        <f>IF(N177="snížená",J177,0)</f>
        <v>0</v>
      </c>
      <c r="BG177" s="219">
        <f>IF(N177="zákl. přenesená",J177,0)</f>
        <v>0</v>
      </c>
      <c r="BH177" s="219">
        <f>IF(N177="sníž. přenesená",J177,0)</f>
        <v>0</v>
      </c>
      <c r="BI177" s="219">
        <f>IF(N177="nulová",J177,0)</f>
        <v>0</v>
      </c>
      <c r="BJ177" s="20" t="s">
        <v>83</v>
      </c>
      <c r="BK177" s="219">
        <f>ROUND(I177*H177,2)</f>
        <v>0</v>
      </c>
      <c r="BL177" s="20" t="s">
        <v>163</v>
      </c>
      <c r="BM177" s="218" t="s">
        <v>1415</v>
      </c>
    </row>
    <row r="178" s="2" customFormat="1">
      <c r="A178" s="41"/>
      <c r="B178" s="42"/>
      <c r="C178" s="43"/>
      <c r="D178" s="220" t="s">
        <v>165</v>
      </c>
      <c r="E178" s="43"/>
      <c r="F178" s="221" t="s">
        <v>1241</v>
      </c>
      <c r="G178" s="43"/>
      <c r="H178" s="43"/>
      <c r="I178" s="222"/>
      <c r="J178" s="43"/>
      <c r="K178" s="43"/>
      <c r="L178" s="47"/>
      <c r="M178" s="223"/>
      <c r="N178" s="224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165</v>
      </c>
      <c r="AU178" s="20" t="s">
        <v>85</v>
      </c>
    </row>
    <row r="179" s="2" customFormat="1">
      <c r="A179" s="41"/>
      <c r="B179" s="42"/>
      <c r="C179" s="43"/>
      <c r="D179" s="237" t="s">
        <v>177</v>
      </c>
      <c r="E179" s="43"/>
      <c r="F179" s="238" t="s">
        <v>1242</v>
      </c>
      <c r="G179" s="43"/>
      <c r="H179" s="43"/>
      <c r="I179" s="222"/>
      <c r="J179" s="43"/>
      <c r="K179" s="43"/>
      <c r="L179" s="47"/>
      <c r="M179" s="223"/>
      <c r="N179" s="224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177</v>
      </c>
      <c r="AU179" s="20" t="s">
        <v>85</v>
      </c>
    </row>
    <row r="180" s="2" customFormat="1" ht="16.5" customHeight="1">
      <c r="A180" s="41"/>
      <c r="B180" s="42"/>
      <c r="C180" s="260" t="s">
        <v>487</v>
      </c>
      <c r="D180" s="260" t="s">
        <v>259</v>
      </c>
      <c r="E180" s="261" t="s">
        <v>1243</v>
      </c>
      <c r="F180" s="262" t="s">
        <v>1244</v>
      </c>
      <c r="G180" s="263" t="s">
        <v>401</v>
      </c>
      <c r="H180" s="264">
        <v>3</v>
      </c>
      <c r="I180" s="265"/>
      <c r="J180" s="266">
        <f>ROUND(I180*H180,2)</f>
        <v>0</v>
      </c>
      <c r="K180" s="262" t="s">
        <v>174</v>
      </c>
      <c r="L180" s="267"/>
      <c r="M180" s="268" t="s">
        <v>19</v>
      </c>
      <c r="N180" s="269" t="s">
        <v>46</v>
      </c>
      <c r="O180" s="87"/>
      <c r="P180" s="216">
        <f>O180*H180</f>
        <v>0</v>
      </c>
      <c r="Q180" s="216">
        <v>0.00019000000000000001</v>
      </c>
      <c r="R180" s="216">
        <f>Q180*H180</f>
        <v>0.00056999999999999998</v>
      </c>
      <c r="S180" s="216">
        <v>0</v>
      </c>
      <c r="T180" s="217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18" t="s">
        <v>225</v>
      </c>
      <c r="AT180" s="218" t="s">
        <v>259</v>
      </c>
      <c r="AU180" s="218" t="s">
        <v>85</v>
      </c>
      <c r="AY180" s="20" t="s">
        <v>157</v>
      </c>
      <c r="BE180" s="219">
        <f>IF(N180="základní",J180,0)</f>
        <v>0</v>
      </c>
      <c r="BF180" s="219">
        <f>IF(N180="snížená",J180,0)</f>
        <v>0</v>
      </c>
      <c r="BG180" s="219">
        <f>IF(N180="zákl. přenesená",J180,0)</f>
        <v>0</v>
      </c>
      <c r="BH180" s="219">
        <f>IF(N180="sníž. přenesená",J180,0)</f>
        <v>0</v>
      </c>
      <c r="BI180" s="219">
        <f>IF(N180="nulová",J180,0)</f>
        <v>0</v>
      </c>
      <c r="BJ180" s="20" t="s">
        <v>83</v>
      </c>
      <c r="BK180" s="219">
        <f>ROUND(I180*H180,2)</f>
        <v>0</v>
      </c>
      <c r="BL180" s="20" t="s">
        <v>163</v>
      </c>
      <c r="BM180" s="218" t="s">
        <v>1416</v>
      </c>
    </row>
    <row r="181" s="2" customFormat="1">
      <c r="A181" s="41"/>
      <c r="B181" s="42"/>
      <c r="C181" s="43"/>
      <c r="D181" s="220" t="s">
        <v>165</v>
      </c>
      <c r="E181" s="43"/>
      <c r="F181" s="221" t="s">
        <v>1244</v>
      </c>
      <c r="G181" s="43"/>
      <c r="H181" s="43"/>
      <c r="I181" s="222"/>
      <c r="J181" s="43"/>
      <c r="K181" s="43"/>
      <c r="L181" s="47"/>
      <c r="M181" s="223"/>
      <c r="N181" s="224"/>
      <c r="O181" s="87"/>
      <c r="P181" s="87"/>
      <c r="Q181" s="87"/>
      <c r="R181" s="87"/>
      <c r="S181" s="87"/>
      <c r="T181" s="88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20" t="s">
        <v>165</v>
      </c>
      <c r="AU181" s="20" t="s">
        <v>85</v>
      </c>
    </row>
    <row r="182" s="2" customFormat="1" ht="24.15" customHeight="1">
      <c r="A182" s="41"/>
      <c r="B182" s="42"/>
      <c r="C182" s="207" t="s">
        <v>398</v>
      </c>
      <c r="D182" s="207" t="s">
        <v>159</v>
      </c>
      <c r="E182" s="208" t="s">
        <v>1246</v>
      </c>
      <c r="F182" s="209" t="s">
        <v>1247</v>
      </c>
      <c r="G182" s="210" t="s">
        <v>401</v>
      </c>
      <c r="H182" s="211">
        <v>1</v>
      </c>
      <c r="I182" s="212"/>
      <c r="J182" s="213">
        <f>ROUND(I182*H182,2)</f>
        <v>0</v>
      </c>
      <c r="K182" s="209" t="s">
        <v>174</v>
      </c>
      <c r="L182" s="47"/>
      <c r="M182" s="214" t="s">
        <v>19</v>
      </c>
      <c r="N182" s="215" t="s">
        <v>46</v>
      </c>
      <c r="O182" s="87"/>
      <c r="P182" s="216">
        <f>O182*H182</f>
        <v>0</v>
      </c>
      <c r="Q182" s="216">
        <v>0</v>
      </c>
      <c r="R182" s="216">
        <f>Q182*H182</f>
        <v>0</v>
      </c>
      <c r="S182" s="216">
        <v>0</v>
      </c>
      <c r="T182" s="217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18" t="s">
        <v>163</v>
      </c>
      <c r="AT182" s="218" t="s">
        <v>159</v>
      </c>
      <c r="AU182" s="218" t="s">
        <v>85</v>
      </c>
      <c r="AY182" s="20" t="s">
        <v>157</v>
      </c>
      <c r="BE182" s="219">
        <f>IF(N182="základní",J182,0)</f>
        <v>0</v>
      </c>
      <c r="BF182" s="219">
        <f>IF(N182="snížená",J182,0)</f>
        <v>0</v>
      </c>
      <c r="BG182" s="219">
        <f>IF(N182="zákl. přenesená",J182,0)</f>
        <v>0</v>
      </c>
      <c r="BH182" s="219">
        <f>IF(N182="sníž. přenesená",J182,0)</f>
        <v>0</v>
      </c>
      <c r="BI182" s="219">
        <f>IF(N182="nulová",J182,0)</f>
        <v>0</v>
      </c>
      <c r="BJ182" s="20" t="s">
        <v>83</v>
      </c>
      <c r="BK182" s="219">
        <f>ROUND(I182*H182,2)</f>
        <v>0</v>
      </c>
      <c r="BL182" s="20" t="s">
        <v>163</v>
      </c>
      <c r="BM182" s="218" t="s">
        <v>1417</v>
      </c>
    </row>
    <row r="183" s="2" customFormat="1">
      <c r="A183" s="41"/>
      <c r="B183" s="42"/>
      <c r="C183" s="43"/>
      <c r="D183" s="220" t="s">
        <v>165</v>
      </c>
      <c r="E183" s="43"/>
      <c r="F183" s="221" t="s">
        <v>1249</v>
      </c>
      <c r="G183" s="43"/>
      <c r="H183" s="43"/>
      <c r="I183" s="222"/>
      <c r="J183" s="43"/>
      <c r="K183" s="43"/>
      <c r="L183" s="47"/>
      <c r="M183" s="223"/>
      <c r="N183" s="224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165</v>
      </c>
      <c r="AU183" s="20" t="s">
        <v>85</v>
      </c>
    </row>
    <row r="184" s="2" customFormat="1">
      <c r="A184" s="41"/>
      <c r="B184" s="42"/>
      <c r="C184" s="43"/>
      <c r="D184" s="237" t="s">
        <v>177</v>
      </c>
      <c r="E184" s="43"/>
      <c r="F184" s="238" t="s">
        <v>1250</v>
      </c>
      <c r="G184" s="43"/>
      <c r="H184" s="43"/>
      <c r="I184" s="222"/>
      <c r="J184" s="43"/>
      <c r="K184" s="43"/>
      <c r="L184" s="47"/>
      <c r="M184" s="223"/>
      <c r="N184" s="224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177</v>
      </c>
      <c r="AU184" s="20" t="s">
        <v>85</v>
      </c>
    </row>
    <row r="185" s="2" customFormat="1" ht="16.5" customHeight="1">
      <c r="A185" s="41"/>
      <c r="B185" s="42"/>
      <c r="C185" s="260" t="s">
        <v>496</v>
      </c>
      <c r="D185" s="260" t="s">
        <v>259</v>
      </c>
      <c r="E185" s="261" t="s">
        <v>1418</v>
      </c>
      <c r="F185" s="262" t="s">
        <v>1419</v>
      </c>
      <c r="G185" s="263" t="s">
        <v>401</v>
      </c>
      <c r="H185" s="264">
        <v>1</v>
      </c>
      <c r="I185" s="265"/>
      <c r="J185" s="266">
        <f>ROUND(I185*H185,2)</f>
        <v>0</v>
      </c>
      <c r="K185" s="262" t="s">
        <v>174</v>
      </c>
      <c r="L185" s="267"/>
      <c r="M185" s="268" t="s">
        <v>19</v>
      </c>
      <c r="N185" s="269" t="s">
        <v>46</v>
      </c>
      <c r="O185" s="87"/>
      <c r="P185" s="216">
        <f>O185*H185</f>
        <v>0</v>
      </c>
      <c r="Q185" s="216">
        <v>0.00020000000000000001</v>
      </c>
      <c r="R185" s="216">
        <f>Q185*H185</f>
        <v>0.00020000000000000001</v>
      </c>
      <c r="S185" s="216">
        <v>0</v>
      </c>
      <c r="T185" s="217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18" t="s">
        <v>225</v>
      </c>
      <c r="AT185" s="218" t="s">
        <v>259</v>
      </c>
      <c r="AU185" s="218" t="s">
        <v>85</v>
      </c>
      <c r="AY185" s="20" t="s">
        <v>157</v>
      </c>
      <c r="BE185" s="219">
        <f>IF(N185="základní",J185,0)</f>
        <v>0</v>
      </c>
      <c r="BF185" s="219">
        <f>IF(N185="snížená",J185,0)</f>
        <v>0</v>
      </c>
      <c r="BG185" s="219">
        <f>IF(N185="zákl. přenesená",J185,0)</f>
        <v>0</v>
      </c>
      <c r="BH185" s="219">
        <f>IF(N185="sníž. přenesená",J185,0)</f>
        <v>0</v>
      </c>
      <c r="BI185" s="219">
        <f>IF(N185="nulová",J185,0)</f>
        <v>0</v>
      </c>
      <c r="BJ185" s="20" t="s">
        <v>83</v>
      </c>
      <c r="BK185" s="219">
        <f>ROUND(I185*H185,2)</f>
        <v>0</v>
      </c>
      <c r="BL185" s="20" t="s">
        <v>163</v>
      </c>
      <c r="BM185" s="218" t="s">
        <v>1420</v>
      </c>
    </row>
    <row r="186" s="2" customFormat="1">
      <c r="A186" s="41"/>
      <c r="B186" s="42"/>
      <c r="C186" s="43"/>
      <c r="D186" s="220" t="s">
        <v>165</v>
      </c>
      <c r="E186" s="43"/>
      <c r="F186" s="221" t="s">
        <v>1419</v>
      </c>
      <c r="G186" s="43"/>
      <c r="H186" s="43"/>
      <c r="I186" s="222"/>
      <c r="J186" s="43"/>
      <c r="K186" s="43"/>
      <c r="L186" s="47"/>
      <c r="M186" s="223"/>
      <c r="N186" s="224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0" t="s">
        <v>165</v>
      </c>
      <c r="AU186" s="20" t="s">
        <v>85</v>
      </c>
    </row>
    <row r="187" s="2" customFormat="1" ht="21.75" customHeight="1">
      <c r="A187" s="41"/>
      <c r="B187" s="42"/>
      <c r="C187" s="207" t="s">
        <v>402</v>
      </c>
      <c r="D187" s="207" t="s">
        <v>159</v>
      </c>
      <c r="E187" s="208" t="s">
        <v>1421</v>
      </c>
      <c r="F187" s="209" t="s">
        <v>1422</v>
      </c>
      <c r="G187" s="210" t="s">
        <v>401</v>
      </c>
      <c r="H187" s="211">
        <v>4</v>
      </c>
      <c r="I187" s="212"/>
      <c r="J187" s="213">
        <f>ROUND(I187*H187,2)</f>
        <v>0</v>
      </c>
      <c r="K187" s="209" t="s">
        <v>174</v>
      </c>
      <c r="L187" s="47"/>
      <c r="M187" s="214" t="s">
        <v>19</v>
      </c>
      <c r="N187" s="215" t="s">
        <v>46</v>
      </c>
      <c r="O187" s="87"/>
      <c r="P187" s="216">
        <f>O187*H187</f>
        <v>0</v>
      </c>
      <c r="Q187" s="216">
        <v>0.00072000000000000005</v>
      </c>
      <c r="R187" s="216">
        <f>Q187*H187</f>
        <v>0.0028800000000000002</v>
      </c>
      <c r="S187" s="216">
        <v>0</v>
      </c>
      <c r="T187" s="217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18" t="s">
        <v>163</v>
      </c>
      <c r="AT187" s="218" t="s">
        <v>159</v>
      </c>
      <c r="AU187" s="218" t="s">
        <v>85</v>
      </c>
      <c r="AY187" s="20" t="s">
        <v>157</v>
      </c>
      <c r="BE187" s="219">
        <f>IF(N187="základní",J187,0)</f>
        <v>0</v>
      </c>
      <c r="BF187" s="219">
        <f>IF(N187="snížená",J187,0)</f>
        <v>0</v>
      </c>
      <c r="BG187" s="219">
        <f>IF(N187="zákl. přenesená",J187,0)</f>
        <v>0</v>
      </c>
      <c r="BH187" s="219">
        <f>IF(N187="sníž. přenesená",J187,0)</f>
        <v>0</v>
      </c>
      <c r="BI187" s="219">
        <f>IF(N187="nulová",J187,0)</f>
        <v>0</v>
      </c>
      <c r="BJ187" s="20" t="s">
        <v>83</v>
      </c>
      <c r="BK187" s="219">
        <f>ROUND(I187*H187,2)</f>
        <v>0</v>
      </c>
      <c r="BL187" s="20" t="s">
        <v>163</v>
      </c>
      <c r="BM187" s="218" t="s">
        <v>1423</v>
      </c>
    </row>
    <row r="188" s="2" customFormat="1">
      <c r="A188" s="41"/>
      <c r="B188" s="42"/>
      <c r="C188" s="43"/>
      <c r="D188" s="220" t="s">
        <v>165</v>
      </c>
      <c r="E188" s="43"/>
      <c r="F188" s="221" t="s">
        <v>1424</v>
      </c>
      <c r="G188" s="43"/>
      <c r="H188" s="43"/>
      <c r="I188" s="222"/>
      <c r="J188" s="43"/>
      <c r="K188" s="43"/>
      <c r="L188" s="47"/>
      <c r="M188" s="223"/>
      <c r="N188" s="224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165</v>
      </c>
      <c r="AU188" s="20" t="s">
        <v>85</v>
      </c>
    </row>
    <row r="189" s="2" customFormat="1">
      <c r="A189" s="41"/>
      <c r="B189" s="42"/>
      <c r="C189" s="43"/>
      <c r="D189" s="237" t="s">
        <v>177</v>
      </c>
      <c r="E189" s="43"/>
      <c r="F189" s="238" t="s">
        <v>1425</v>
      </c>
      <c r="G189" s="43"/>
      <c r="H189" s="43"/>
      <c r="I189" s="222"/>
      <c r="J189" s="43"/>
      <c r="K189" s="43"/>
      <c r="L189" s="47"/>
      <c r="M189" s="223"/>
      <c r="N189" s="224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177</v>
      </c>
      <c r="AU189" s="20" t="s">
        <v>85</v>
      </c>
    </row>
    <row r="190" s="2" customFormat="1" ht="24.15" customHeight="1">
      <c r="A190" s="41"/>
      <c r="B190" s="42"/>
      <c r="C190" s="260" t="s">
        <v>508</v>
      </c>
      <c r="D190" s="260" t="s">
        <v>259</v>
      </c>
      <c r="E190" s="261" t="s">
        <v>1426</v>
      </c>
      <c r="F190" s="262" t="s">
        <v>1427</v>
      </c>
      <c r="G190" s="263" t="s">
        <v>401</v>
      </c>
      <c r="H190" s="264">
        <v>4</v>
      </c>
      <c r="I190" s="265"/>
      <c r="J190" s="266">
        <f>ROUND(I190*H190,2)</f>
        <v>0</v>
      </c>
      <c r="K190" s="262" t="s">
        <v>174</v>
      </c>
      <c r="L190" s="267"/>
      <c r="M190" s="268" t="s">
        <v>19</v>
      </c>
      <c r="N190" s="269" t="s">
        <v>46</v>
      </c>
      <c r="O190" s="87"/>
      <c r="P190" s="216">
        <f>O190*H190</f>
        <v>0</v>
      </c>
      <c r="Q190" s="216">
        <v>0.00364</v>
      </c>
      <c r="R190" s="216">
        <f>Q190*H190</f>
        <v>0.01456</v>
      </c>
      <c r="S190" s="216">
        <v>0</v>
      </c>
      <c r="T190" s="217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18" t="s">
        <v>225</v>
      </c>
      <c r="AT190" s="218" t="s">
        <v>259</v>
      </c>
      <c r="AU190" s="218" t="s">
        <v>85</v>
      </c>
      <c r="AY190" s="20" t="s">
        <v>157</v>
      </c>
      <c r="BE190" s="219">
        <f>IF(N190="základní",J190,0)</f>
        <v>0</v>
      </c>
      <c r="BF190" s="219">
        <f>IF(N190="snížená",J190,0)</f>
        <v>0</v>
      </c>
      <c r="BG190" s="219">
        <f>IF(N190="zákl. přenesená",J190,0)</f>
        <v>0</v>
      </c>
      <c r="BH190" s="219">
        <f>IF(N190="sníž. přenesená",J190,0)</f>
        <v>0</v>
      </c>
      <c r="BI190" s="219">
        <f>IF(N190="nulová",J190,0)</f>
        <v>0</v>
      </c>
      <c r="BJ190" s="20" t="s">
        <v>83</v>
      </c>
      <c r="BK190" s="219">
        <f>ROUND(I190*H190,2)</f>
        <v>0</v>
      </c>
      <c r="BL190" s="20" t="s">
        <v>163</v>
      </c>
      <c r="BM190" s="218" t="s">
        <v>1428</v>
      </c>
    </row>
    <row r="191" s="2" customFormat="1">
      <c r="A191" s="41"/>
      <c r="B191" s="42"/>
      <c r="C191" s="43"/>
      <c r="D191" s="220" t="s">
        <v>165</v>
      </c>
      <c r="E191" s="43"/>
      <c r="F191" s="221" t="s">
        <v>1427</v>
      </c>
      <c r="G191" s="43"/>
      <c r="H191" s="43"/>
      <c r="I191" s="222"/>
      <c r="J191" s="43"/>
      <c r="K191" s="43"/>
      <c r="L191" s="47"/>
      <c r="M191" s="223"/>
      <c r="N191" s="224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0" t="s">
        <v>165</v>
      </c>
      <c r="AU191" s="20" t="s">
        <v>85</v>
      </c>
    </row>
    <row r="192" s="2" customFormat="1" ht="24.15" customHeight="1">
      <c r="A192" s="41"/>
      <c r="B192" s="42"/>
      <c r="C192" s="260" t="s">
        <v>516</v>
      </c>
      <c r="D192" s="260" t="s">
        <v>259</v>
      </c>
      <c r="E192" s="261" t="s">
        <v>1429</v>
      </c>
      <c r="F192" s="262" t="s">
        <v>1430</v>
      </c>
      <c r="G192" s="263" t="s">
        <v>401</v>
      </c>
      <c r="H192" s="264">
        <v>4</v>
      </c>
      <c r="I192" s="265"/>
      <c r="J192" s="266">
        <f>ROUND(I192*H192,2)</f>
        <v>0</v>
      </c>
      <c r="K192" s="262" t="s">
        <v>174</v>
      </c>
      <c r="L192" s="267"/>
      <c r="M192" s="268" t="s">
        <v>19</v>
      </c>
      <c r="N192" s="269" t="s">
        <v>46</v>
      </c>
      <c r="O192" s="87"/>
      <c r="P192" s="216">
        <f>O192*H192</f>
        <v>0</v>
      </c>
      <c r="Q192" s="216">
        <v>0.0053</v>
      </c>
      <c r="R192" s="216">
        <f>Q192*H192</f>
        <v>0.0212</v>
      </c>
      <c r="S192" s="216">
        <v>0</v>
      </c>
      <c r="T192" s="217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18" t="s">
        <v>225</v>
      </c>
      <c r="AT192" s="218" t="s">
        <v>259</v>
      </c>
      <c r="AU192" s="218" t="s">
        <v>85</v>
      </c>
      <c r="AY192" s="20" t="s">
        <v>157</v>
      </c>
      <c r="BE192" s="219">
        <f>IF(N192="základní",J192,0)</f>
        <v>0</v>
      </c>
      <c r="BF192" s="219">
        <f>IF(N192="snížená",J192,0)</f>
        <v>0</v>
      </c>
      <c r="BG192" s="219">
        <f>IF(N192="zákl. přenesená",J192,0)</f>
        <v>0</v>
      </c>
      <c r="BH192" s="219">
        <f>IF(N192="sníž. přenesená",J192,0)</f>
        <v>0</v>
      </c>
      <c r="BI192" s="219">
        <f>IF(N192="nulová",J192,0)</f>
        <v>0</v>
      </c>
      <c r="BJ192" s="20" t="s">
        <v>83</v>
      </c>
      <c r="BK192" s="219">
        <f>ROUND(I192*H192,2)</f>
        <v>0</v>
      </c>
      <c r="BL192" s="20" t="s">
        <v>163</v>
      </c>
      <c r="BM192" s="218" t="s">
        <v>1431</v>
      </c>
    </row>
    <row r="193" s="2" customFormat="1">
      <c r="A193" s="41"/>
      <c r="B193" s="42"/>
      <c r="C193" s="43"/>
      <c r="D193" s="220" t="s">
        <v>165</v>
      </c>
      <c r="E193" s="43"/>
      <c r="F193" s="221" t="s">
        <v>1430</v>
      </c>
      <c r="G193" s="43"/>
      <c r="H193" s="43"/>
      <c r="I193" s="222"/>
      <c r="J193" s="43"/>
      <c r="K193" s="43"/>
      <c r="L193" s="47"/>
      <c r="M193" s="223"/>
      <c r="N193" s="224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165</v>
      </c>
      <c r="AU193" s="20" t="s">
        <v>85</v>
      </c>
    </row>
    <row r="194" s="2" customFormat="1" ht="21.75" customHeight="1">
      <c r="A194" s="41"/>
      <c r="B194" s="42"/>
      <c r="C194" s="207" t="s">
        <v>523</v>
      </c>
      <c r="D194" s="207" t="s">
        <v>159</v>
      </c>
      <c r="E194" s="208" t="s">
        <v>1254</v>
      </c>
      <c r="F194" s="209" t="s">
        <v>1255</v>
      </c>
      <c r="G194" s="210" t="s">
        <v>401</v>
      </c>
      <c r="H194" s="211">
        <v>2</v>
      </c>
      <c r="I194" s="212"/>
      <c r="J194" s="213">
        <f>ROUND(I194*H194,2)</f>
        <v>0</v>
      </c>
      <c r="K194" s="209" t="s">
        <v>174</v>
      </c>
      <c r="L194" s="47"/>
      <c r="M194" s="214" t="s">
        <v>19</v>
      </c>
      <c r="N194" s="215" t="s">
        <v>46</v>
      </c>
      <c r="O194" s="87"/>
      <c r="P194" s="216">
        <f>O194*H194</f>
        <v>0</v>
      </c>
      <c r="Q194" s="216">
        <v>0.00072000000000000005</v>
      </c>
      <c r="R194" s="216">
        <f>Q194*H194</f>
        <v>0.0014400000000000001</v>
      </c>
      <c r="S194" s="216">
        <v>0</v>
      </c>
      <c r="T194" s="217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18" t="s">
        <v>163</v>
      </c>
      <c r="AT194" s="218" t="s">
        <v>159</v>
      </c>
      <c r="AU194" s="218" t="s">
        <v>85</v>
      </c>
      <c r="AY194" s="20" t="s">
        <v>157</v>
      </c>
      <c r="BE194" s="219">
        <f>IF(N194="základní",J194,0)</f>
        <v>0</v>
      </c>
      <c r="BF194" s="219">
        <f>IF(N194="snížená",J194,0)</f>
        <v>0</v>
      </c>
      <c r="BG194" s="219">
        <f>IF(N194="zákl. přenesená",J194,0)</f>
        <v>0</v>
      </c>
      <c r="BH194" s="219">
        <f>IF(N194="sníž. přenesená",J194,0)</f>
        <v>0</v>
      </c>
      <c r="BI194" s="219">
        <f>IF(N194="nulová",J194,0)</f>
        <v>0</v>
      </c>
      <c r="BJ194" s="20" t="s">
        <v>83</v>
      </c>
      <c r="BK194" s="219">
        <f>ROUND(I194*H194,2)</f>
        <v>0</v>
      </c>
      <c r="BL194" s="20" t="s">
        <v>163</v>
      </c>
      <c r="BM194" s="218" t="s">
        <v>1432</v>
      </c>
    </row>
    <row r="195" s="2" customFormat="1">
      <c r="A195" s="41"/>
      <c r="B195" s="42"/>
      <c r="C195" s="43"/>
      <c r="D195" s="220" t="s">
        <v>165</v>
      </c>
      <c r="E195" s="43"/>
      <c r="F195" s="221" t="s">
        <v>1257</v>
      </c>
      <c r="G195" s="43"/>
      <c r="H195" s="43"/>
      <c r="I195" s="222"/>
      <c r="J195" s="43"/>
      <c r="K195" s="43"/>
      <c r="L195" s="47"/>
      <c r="M195" s="223"/>
      <c r="N195" s="224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165</v>
      </c>
      <c r="AU195" s="20" t="s">
        <v>85</v>
      </c>
    </row>
    <row r="196" s="2" customFormat="1">
      <c r="A196" s="41"/>
      <c r="B196" s="42"/>
      <c r="C196" s="43"/>
      <c r="D196" s="237" t="s">
        <v>177</v>
      </c>
      <c r="E196" s="43"/>
      <c r="F196" s="238" t="s">
        <v>1258</v>
      </c>
      <c r="G196" s="43"/>
      <c r="H196" s="43"/>
      <c r="I196" s="222"/>
      <c r="J196" s="43"/>
      <c r="K196" s="43"/>
      <c r="L196" s="47"/>
      <c r="M196" s="223"/>
      <c r="N196" s="224"/>
      <c r="O196" s="87"/>
      <c r="P196" s="87"/>
      <c r="Q196" s="87"/>
      <c r="R196" s="87"/>
      <c r="S196" s="87"/>
      <c r="T196" s="88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T196" s="20" t="s">
        <v>177</v>
      </c>
      <c r="AU196" s="20" t="s">
        <v>85</v>
      </c>
    </row>
    <row r="197" s="2" customFormat="1" ht="24.15" customHeight="1">
      <c r="A197" s="41"/>
      <c r="B197" s="42"/>
      <c r="C197" s="260" t="s">
        <v>531</v>
      </c>
      <c r="D197" s="260" t="s">
        <v>259</v>
      </c>
      <c r="E197" s="261" t="s">
        <v>1259</v>
      </c>
      <c r="F197" s="262" t="s">
        <v>1260</v>
      </c>
      <c r="G197" s="263" t="s">
        <v>401</v>
      </c>
      <c r="H197" s="264">
        <v>2</v>
      </c>
      <c r="I197" s="265"/>
      <c r="J197" s="266">
        <f>ROUND(I197*H197,2)</f>
        <v>0</v>
      </c>
      <c r="K197" s="262" t="s">
        <v>174</v>
      </c>
      <c r="L197" s="267"/>
      <c r="M197" s="268" t="s">
        <v>19</v>
      </c>
      <c r="N197" s="269" t="s">
        <v>46</v>
      </c>
      <c r="O197" s="87"/>
      <c r="P197" s="216">
        <f>O197*H197</f>
        <v>0</v>
      </c>
      <c r="Q197" s="216">
        <v>0.012</v>
      </c>
      <c r="R197" s="216">
        <f>Q197*H197</f>
        <v>0.024</v>
      </c>
      <c r="S197" s="216">
        <v>0</v>
      </c>
      <c r="T197" s="217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18" t="s">
        <v>225</v>
      </c>
      <c r="AT197" s="218" t="s">
        <v>259</v>
      </c>
      <c r="AU197" s="218" t="s">
        <v>85</v>
      </c>
      <c r="AY197" s="20" t="s">
        <v>157</v>
      </c>
      <c r="BE197" s="219">
        <f>IF(N197="základní",J197,0)</f>
        <v>0</v>
      </c>
      <c r="BF197" s="219">
        <f>IF(N197="snížená",J197,0)</f>
        <v>0</v>
      </c>
      <c r="BG197" s="219">
        <f>IF(N197="zákl. přenesená",J197,0)</f>
        <v>0</v>
      </c>
      <c r="BH197" s="219">
        <f>IF(N197="sníž. přenesená",J197,0)</f>
        <v>0</v>
      </c>
      <c r="BI197" s="219">
        <f>IF(N197="nulová",J197,0)</f>
        <v>0</v>
      </c>
      <c r="BJ197" s="20" t="s">
        <v>83</v>
      </c>
      <c r="BK197" s="219">
        <f>ROUND(I197*H197,2)</f>
        <v>0</v>
      </c>
      <c r="BL197" s="20" t="s">
        <v>163</v>
      </c>
      <c r="BM197" s="218" t="s">
        <v>1433</v>
      </c>
    </row>
    <row r="198" s="2" customFormat="1">
      <c r="A198" s="41"/>
      <c r="B198" s="42"/>
      <c r="C198" s="43"/>
      <c r="D198" s="220" t="s">
        <v>165</v>
      </c>
      <c r="E198" s="43"/>
      <c r="F198" s="221" t="s">
        <v>1260</v>
      </c>
      <c r="G198" s="43"/>
      <c r="H198" s="43"/>
      <c r="I198" s="222"/>
      <c r="J198" s="43"/>
      <c r="K198" s="43"/>
      <c r="L198" s="47"/>
      <c r="M198" s="223"/>
      <c r="N198" s="224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165</v>
      </c>
      <c r="AU198" s="20" t="s">
        <v>85</v>
      </c>
    </row>
    <row r="199" s="2" customFormat="1" ht="24.15" customHeight="1">
      <c r="A199" s="41"/>
      <c r="B199" s="42"/>
      <c r="C199" s="260" t="s">
        <v>537</v>
      </c>
      <c r="D199" s="260" t="s">
        <v>259</v>
      </c>
      <c r="E199" s="261" t="s">
        <v>1262</v>
      </c>
      <c r="F199" s="262" t="s">
        <v>1263</v>
      </c>
      <c r="G199" s="263" t="s">
        <v>401</v>
      </c>
      <c r="H199" s="264">
        <v>2</v>
      </c>
      <c r="I199" s="265"/>
      <c r="J199" s="266">
        <f>ROUND(I199*H199,2)</f>
        <v>0</v>
      </c>
      <c r="K199" s="262" t="s">
        <v>174</v>
      </c>
      <c r="L199" s="267"/>
      <c r="M199" s="268" t="s">
        <v>19</v>
      </c>
      <c r="N199" s="269" t="s">
        <v>46</v>
      </c>
      <c r="O199" s="87"/>
      <c r="P199" s="216">
        <f>O199*H199</f>
        <v>0</v>
      </c>
      <c r="Q199" s="216">
        <v>0.0073000000000000001</v>
      </c>
      <c r="R199" s="216">
        <f>Q199*H199</f>
        <v>0.0146</v>
      </c>
      <c r="S199" s="216">
        <v>0</v>
      </c>
      <c r="T199" s="217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18" t="s">
        <v>225</v>
      </c>
      <c r="AT199" s="218" t="s">
        <v>259</v>
      </c>
      <c r="AU199" s="218" t="s">
        <v>85</v>
      </c>
      <c r="AY199" s="20" t="s">
        <v>157</v>
      </c>
      <c r="BE199" s="219">
        <f>IF(N199="základní",J199,0)</f>
        <v>0</v>
      </c>
      <c r="BF199" s="219">
        <f>IF(N199="snížená",J199,0)</f>
        <v>0</v>
      </c>
      <c r="BG199" s="219">
        <f>IF(N199="zákl. přenesená",J199,0)</f>
        <v>0</v>
      </c>
      <c r="BH199" s="219">
        <f>IF(N199="sníž. přenesená",J199,0)</f>
        <v>0</v>
      </c>
      <c r="BI199" s="219">
        <f>IF(N199="nulová",J199,0)</f>
        <v>0</v>
      </c>
      <c r="BJ199" s="20" t="s">
        <v>83</v>
      </c>
      <c r="BK199" s="219">
        <f>ROUND(I199*H199,2)</f>
        <v>0</v>
      </c>
      <c r="BL199" s="20" t="s">
        <v>163</v>
      </c>
      <c r="BM199" s="218" t="s">
        <v>1434</v>
      </c>
    </row>
    <row r="200" s="2" customFormat="1">
      <c r="A200" s="41"/>
      <c r="B200" s="42"/>
      <c r="C200" s="43"/>
      <c r="D200" s="220" t="s">
        <v>165</v>
      </c>
      <c r="E200" s="43"/>
      <c r="F200" s="221" t="s">
        <v>1263</v>
      </c>
      <c r="G200" s="43"/>
      <c r="H200" s="43"/>
      <c r="I200" s="222"/>
      <c r="J200" s="43"/>
      <c r="K200" s="43"/>
      <c r="L200" s="47"/>
      <c r="M200" s="223"/>
      <c r="N200" s="224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165</v>
      </c>
      <c r="AU200" s="20" t="s">
        <v>85</v>
      </c>
    </row>
    <row r="201" s="2" customFormat="1" ht="21.75" customHeight="1">
      <c r="A201" s="41"/>
      <c r="B201" s="42"/>
      <c r="C201" s="207" t="s">
        <v>546</v>
      </c>
      <c r="D201" s="207" t="s">
        <v>159</v>
      </c>
      <c r="E201" s="208" t="s">
        <v>1435</v>
      </c>
      <c r="F201" s="209" t="s">
        <v>1436</v>
      </c>
      <c r="G201" s="210" t="s">
        <v>401</v>
      </c>
      <c r="H201" s="211">
        <v>1</v>
      </c>
      <c r="I201" s="212"/>
      <c r="J201" s="213">
        <f>ROUND(I201*H201,2)</f>
        <v>0</v>
      </c>
      <c r="K201" s="209" t="s">
        <v>174</v>
      </c>
      <c r="L201" s="47"/>
      <c r="M201" s="214" t="s">
        <v>19</v>
      </c>
      <c r="N201" s="215" t="s">
        <v>46</v>
      </c>
      <c r="O201" s="87"/>
      <c r="P201" s="216">
        <f>O201*H201</f>
        <v>0</v>
      </c>
      <c r="Q201" s="216">
        <v>0.00133</v>
      </c>
      <c r="R201" s="216">
        <f>Q201*H201</f>
        <v>0.00133</v>
      </c>
      <c r="S201" s="216">
        <v>0</v>
      </c>
      <c r="T201" s="217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18" t="s">
        <v>163</v>
      </c>
      <c r="AT201" s="218" t="s">
        <v>159</v>
      </c>
      <c r="AU201" s="218" t="s">
        <v>85</v>
      </c>
      <c r="AY201" s="20" t="s">
        <v>157</v>
      </c>
      <c r="BE201" s="219">
        <f>IF(N201="základní",J201,0)</f>
        <v>0</v>
      </c>
      <c r="BF201" s="219">
        <f>IF(N201="snížená",J201,0)</f>
        <v>0</v>
      </c>
      <c r="BG201" s="219">
        <f>IF(N201="zákl. přenesená",J201,0)</f>
        <v>0</v>
      </c>
      <c r="BH201" s="219">
        <f>IF(N201="sníž. přenesená",J201,0)</f>
        <v>0</v>
      </c>
      <c r="BI201" s="219">
        <f>IF(N201="nulová",J201,0)</f>
        <v>0</v>
      </c>
      <c r="BJ201" s="20" t="s">
        <v>83</v>
      </c>
      <c r="BK201" s="219">
        <f>ROUND(I201*H201,2)</f>
        <v>0</v>
      </c>
      <c r="BL201" s="20" t="s">
        <v>163</v>
      </c>
      <c r="BM201" s="218" t="s">
        <v>1437</v>
      </c>
    </row>
    <row r="202" s="2" customFormat="1">
      <c r="A202" s="41"/>
      <c r="B202" s="42"/>
      <c r="C202" s="43"/>
      <c r="D202" s="220" t="s">
        <v>165</v>
      </c>
      <c r="E202" s="43"/>
      <c r="F202" s="221" t="s">
        <v>1438</v>
      </c>
      <c r="G202" s="43"/>
      <c r="H202" s="43"/>
      <c r="I202" s="222"/>
      <c r="J202" s="43"/>
      <c r="K202" s="43"/>
      <c r="L202" s="47"/>
      <c r="M202" s="223"/>
      <c r="N202" s="224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165</v>
      </c>
      <c r="AU202" s="20" t="s">
        <v>85</v>
      </c>
    </row>
    <row r="203" s="2" customFormat="1">
      <c r="A203" s="41"/>
      <c r="B203" s="42"/>
      <c r="C203" s="43"/>
      <c r="D203" s="237" t="s">
        <v>177</v>
      </c>
      <c r="E203" s="43"/>
      <c r="F203" s="238" t="s">
        <v>1439</v>
      </c>
      <c r="G203" s="43"/>
      <c r="H203" s="43"/>
      <c r="I203" s="222"/>
      <c r="J203" s="43"/>
      <c r="K203" s="43"/>
      <c r="L203" s="47"/>
      <c r="M203" s="223"/>
      <c r="N203" s="224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0" t="s">
        <v>177</v>
      </c>
      <c r="AU203" s="20" t="s">
        <v>85</v>
      </c>
    </row>
    <row r="204" s="2" customFormat="1" ht="24.15" customHeight="1">
      <c r="A204" s="41"/>
      <c r="B204" s="42"/>
      <c r="C204" s="260" t="s">
        <v>808</v>
      </c>
      <c r="D204" s="260" t="s">
        <v>259</v>
      </c>
      <c r="E204" s="261" t="s">
        <v>1440</v>
      </c>
      <c r="F204" s="262" t="s">
        <v>1441</v>
      </c>
      <c r="G204" s="263" t="s">
        <v>401</v>
      </c>
      <c r="H204" s="264">
        <v>1</v>
      </c>
      <c r="I204" s="265"/>
      <c r="J204" s="266">
        <f>ROUND(I204*H204,2)</f>
        <v>0</v>
      </c>
      <c r="K204" s="262" t="s">
        <v>174</v>
      </c>
      <c r="L204" s="267"/>
      <c r="M204" s="268" t="s">
        <v>19</v>
      </c>
      <c r="N204" s="269" t="s">
        <v>46</v>
      </c>
      <c r="O204" s="87"/>
      <c r="P204" s="216">
        <f>O204*H204</f>
        <v>0</v>
      </c>
      <c r="Q204" s="216">
        <v>0.0161</v>
      </c>
      <c r="R204" s="216">
        <f>Q204*H204</f>
        <v>0.0161</v>
      </c>
      <c r="S204" s="216">
        <v>0</v>
      </c>
      <c r="T204" s="217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18" t="s">
        <v>225</v>
      </c>
      <c r="AT204" s="218" t="s">
        <v>259</v>
      </c>
      <c r="AU204" s="218" t="s">
        <v>85</v>
      </c>
      <c r="AY204" s="20" t="s">
        <v>157</v>
      </c>
      <c r="BE204" s="219">
        <f>IF(N204="základní",J204,0)</f>
        <v>0</v>
      </c>
      <c r="BF204" s="219">
        <f>IF(N204="snížená",J204,0)</f>
        <v>0</v>
      </c>
      <c r="BG204" s="219">
        <f>IF(N204="zákl. přenesená",J204,0)</f>
        <v>0</v>
      </c>
      <c r="BH204" s="219">
        <f>IF(N204="sníž. přenesená",J204,0)</f>
        <v>0</v>
      </c>
      <c r="BI204" s="219">
        <f>IF(N204="nulová",J204,0)</f>
        <v>0</v>
      </c>
      <c r="BJ204" s="20" t="s">
        <v>83</v>
      </c>
      <c r="BK204" s="219">
        <f>ROUND(I204*H204,2)</f>
        <v>0</v>
      </c>
      <c r="BL204" s="20" t="s">
        <v>163</v>
      </c>
      <c r="BM204" s="218" t="s">
        <v>1442</v>
      </c>
    </row>
    <row r="205" s="2" customFormat="1">
      <c r="A205" s="41"/>
      <c r="B205" s="42"/>
      <c r="C205" s="43"/>
      <c r="D205" s="220" t="s">
        <v>165</v>
      </c>
      <c r="E205" s="43"/>
      <c r="F205" s="221" t="s">
        <v>1441</v>
      </c>
      <c r="G205" s="43"/>
      <c r="H205" s="43"/>
      <c r="I205" s="222"/>
      <c r="J205" s="43"/>
      <c r="K205" s="43"/>
      <c r="L205" s="47"/>
      <c r="M205" s="223"/>
      <c r="N205" s="224"/>
      <c r="O205" s="87"/>
      <c r="P205" s="87"/>
      <c r="Q205" s="87"/>
      <c r="R205" s="87"/>
      <c r="S205" s="87"/>
      <c r="T205" s="88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20" t="s">
        <v>165</v>
      </c>
      <c r="AU205" s="20" t="s">
        <v>85</v>
      </c>
    </row>
    <row r="206" s="2" customFormat="1" ht="24.15" customHeight="1">
      <c r="A206" s="41"/>
      <c r="B206" s="42"/>
      <c r="C206" s="207" t="s">
        <v>553</v>
      </c>
      <c r="D206" s="207" t="s">
        <v>159</v>
      </c>
      <c r="E206" s="208" t="s">
        <v>1443</v>
      </c>
      <c r="F206" s="209" t="s">
        <v>1444</v>
      </c>
      <c r="G206" s="210" t="s">
        <v>401</v>
      </c>
      <c r="H206" s="211">
        <v>4</v>
      </c>
      <c r="I206" s="212"/>
      <c r="J206" s="213">
        <f>ROUND(I206*H206,2)</f>
        <v>0</v>
      </c>
      <c r="K206" s="209" t="s">
        <v>174</v>
      </c>
      <c r="L206" s="47"/>
      <c r="M206" s="214" t="s">
        <v>19</v>
      </c>
      <c r="N206" s="215" t="s">
        <v>46</v>
      </c>
      <c r="O206" s="87"/>
      <c r="P206" s="216">
        <f>O206*H206</f>
        <v>0</v>
      </c>
      <c r="Q206" s="216">
        <v>0</v>
      </c>
      <c r="R206" s="216">
        <f>Q206*H206</f>
        <v>0</v>
      </c>
      <c r="S206" s="216">
        <v>0</v>
      </c>
      <c r="T206" s="217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18" t="s">
        <v>163</v>
      </c>
      <c r="AT206" s="218" t="s">
        <v>159</v>
      </c>
      <c r="AU206" s="218" t="s">
        <v>85</v>
      </c>
      <c r="AY206" s="20" t="s">
        <v>157</v>
      </c>
      <c r="BE206" s="219">
        <f>IF(N206="základní",J206,0)</f>
        <v>0</v>
      </c>
      <c r="BF206" s="219">
        <f>IF(N206="snížená",J206,0)</f>
        <v>0</v>
      </c>
      <c r="BG206" s="219">
        <f>IF(N206="zákl. přenesená",J206,0)</f>
        <v>0</v>
      </c>
      <c r="BH206" s="219">
        <f>IF(N206="sníž. přenesená",J206,0)</f>
        <v>0</v>
      </c>
      <c r="BI206" s="219">
        <f>IF(N206="nulová",J206,0)</f>
        <v>0</v>
      </c>
      <c r="BJ206" s="20" t="s">
        <v>83</v>
      </c>
      <c r="BK206" s="219">
        <f>ROUND(I206*H206,2)</f>
        <v>0</v>
      </c>
      <c r="BL206" s="20" t="s">
        <v>163</v>
      </c>
      <c r="BM206" s="218" t="s">
        <v>1445</v>
      </c>
    </row>
    <row r="207" s="2" customFormat="1">
      <c r="A207" s="41"/>
      <c r="B207" s="42"/>
      <c r="C207" s="43"/>
      <c r="D207" s="220" t="s">
        <v>165</v>
      </c>
      <c r="E207" s="43"/>
      <c r="F207" s="221" t="s">
        <v>1446</v>
      </c>
      <c r="G207" s="43"/>
      <c r="H207" s="43"/>
      <c r="I207" s="222"/>
      <c r="J207" s="43"/>
      <c r="K207" s="43"/>
      <c r="L207" s="47"/>
      <c r="M207" s="223"/>
      <c r="N207" s="224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165</v>
      </c>
      <c r="AU207" s="20" t="s">
        <v>85</v>
      </c>
    </row>
    <row r="208" s="2" customFormat="1">
      <c r="A208" s="41"/>
      <c r="B208" s="42"/>
      <c r="C208" s="43"/>
      <c r="D208" s="237" t="s">
        <v>177</v>
      </c>
      <c r="E208" s="43"/>
      <c r="F208" s="238" t="s">
        <v>1447</v>
      </c>
      <c r="G208" s="43"/>
      <c r="H208" s="43"/>
      <c r="I208" s="222"/>
      <c r="J208" s="43"/>
      <c r="K208" s="43"/>
      <c r="L208" s="47"/>
      <c r="M208" s="223"/>
      <c r="N208" s="224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20" t="s">
        <v>177</v>
      </c>
      <c r="AU208" s="20" t="s">
        <v>85</v>
      </c>
    </row>
    <row r="209" s="2" customFormat="1" ht="24.15" customHeight="1">
      <c r="A209" s="41"/>
      <c r="B209" s="42"/>
      <c r="C209" s="260" t="s">
        <v>560</v>
      </c>
      <c r="D209" s="260" t="s">
        <v>259</v>
      </c>
      <c r="E209" s="261" t="s">
        <v>1448</v>
      </c>
      <c r="F209" s="262" t="s">
        <v>1449</v>
      </c>
      <c r="G209" s="263" t="s">
        <v>401</v>
      </c>
      <c r="H209" s="264">
        <v>4</v>
      </c>
      <c r="I209" s="265"/>
      <c r="J209" s="266">
        <f>ROUND(I209*H209,2)</f>
        <v>0</v>
      </c>
      <c r="K209" s="262" t="s">
        <v>174</v>
      </c>
      <c r="L209" s="267"/>
      <c r="M209" s="268" t="s">
        <v>19</v>
      </c>
      <c r="N209" s="269" t="s">
        <v>46</v>
      </c>
      <c r="O209" s="87"/>
      <c r="P209" s="216">
        <f>O209*H209</f>
        <v>0</v>
      </c>
      <c r="Q209" s="216">
        <v>0.002</v>
      </c>
      <c r="R209" s="216">
        <f>Q209*H209</f>
        <v>0.0080000000000000002</v>
      </c>
      <c r="S209" s="216">
        <v>0</v>
      </c>
      <c r="T209" s="217">
        <f>S209*H209</f>
        <v>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218" t="s">
        <v>225</v>
      </c>
      <c r="AT209" s="218" t="s">
        <v>259</v>
      </c>
      <c r="AU209" s="218" t="s">
        <v>85</v>
      </c>
      <c r="AY209" s="20" t="s">
        <v>157</v>
      </c>
      <c r="BE209" s="219">
        <f>IF(N209="základní",J209,0)</f>
        <v>0</v>
      </c>
      <c r="BF209" s="219">
        <f>IF(N209="snížená",J209,0)</f>
        <v>0</v>
      </c>
      <c r="BG209" s="219">
        <f>IF(N209="zákl. přenesená",J209,0)</f>
        <v>0</v>
      </c>
      <c r="BH209" s="219">
        <f>IF(N209="sníž. přenesená",J209,0)</f>
        <v>0</v>
      </c>
      <c r="BI209" s="219">
        <f>IF(N209="nulová",J209,0)</f>
        <v>0</v>
      </c>
      <c r="BJ209" s="20" t="s">
        <v>83</v>
      </c>
      <c r="BK209" s="219">
        <f>ROUND(I209*H209,2)</f>
        <v>0</v>
      </c>
      <c r="BL209" s="20" t="s">
        <v>163</v>
      </c>
      <c r="BM209" s="218" t="s">
        <v>1450</v>
      </c>
    </row>
    <row r="210" s="2" customFormat="1">
      <c r="A210" s="41"/>
      <c r="B210" s="42"/>
      <c r="C210" s="43"/>
      <c r="D210" s="220" t="s">
        <v>165</v>
      </c>
      <c r="E210" s="43"/>
      <c r="F210" s="221" t="s">
        <v>1449</v>
      </c>
      <c r="G210" s="43"/>
      <c r="H210" s="43"/>
      <c r="I210" s="222"/>
      <c r="J210" s="43"/>
      <c r="K210" s="43"/>
      <c r="L210" s="47"/>
      <c r="M210" s="223"/>
      <c r="N210" s="224"/>
      <c r="O210" s="87"/>
      <c r="P210" s="87"/>
      <c r="Q210" s="87"/>
      <c r="R210" s="87"/>
      <c r="S210" s="87"/>
      <c r="T210" s="88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20" t="s">
        <v>165</v>
      </c>
      <c r="AU210" s="20" t="s">
        <v>85</v>
      </c>
    </row>
    <row r="211" s="2" customFormat="1" ht="16.5" customHeight="1">
      <c r="A211" s="41"/>
      <c r="B211" s="42"/>
      <c r="C211" s="207" t="s">
        <v>423</v>
      </c>
      <c r="D211" s="207" t="s">
        <v>159</v>
      </c>
      <c r="E211" s="208" t="s">
        <v>1265</v>
      </c>
      <c r="F211" s="209" t="s">
        <v>1266</v>
      </c>
      <c r="G211" s="210" t="s">
        <v>162</v>
      </c>
      <c r="H211" s="211">
        <v>77.299999999999997</v>
      </c>
      <c r="I211" s="212"/>
      <c r="J211" s="213">
        <f>ROUND(I211*H211,2)</f>
        <v>0</v>
      </c>
      <c r="K211" s="209" t="s">
        <v>174</v>
      </c>
      <c r="L211" s="47"/>
      <c r="M211" s="214" t="s">
        <v>19</v>
      </c>
      <c r="N211" s="215" t="s">
        <v>46</v>
      </c>
      <c r="O211" s="87"/>
      <c r="P211" s="216">
        <f>O211*H211</f>
        <v>0</v>
      </c>
      <c r="Q211" s="216">
        <v>0</v>
      </c>
      <c r="R211" s="216">
        <f>Q211*H211</f>
        <v>0</v>
      </c>
      <c r="S211" s="216">
        <v>0</v>
      </c>
      <c r="T211" s="217">
        <f>S211*H211</f>
        <v>0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18" t="s">
        <v>163</v>
      </c>
      <c r="AT211" s="218" t="s">
        <v>159</v>
      </c>
      <c r="AU211" s="218" t="s">
        <v>85</v>
      </c>
      <c r="AY211" s="20" t="s">
        <v>157</v>
      </c>
      <c r="BE211" s="219">
        <f>IF(N211="základní",J211,0)</f>
        <v>0</v>
      </c>
      <c r="BF211" s="219">
        <f>IF(N211="snížená",J211,0)</f>
        <v>0</v>
      </c>
      <c r="BG211" s="219">
        <f>IF(N211="zákl. přenesená",J211,0)</f>
        <v>0</v>
      </c>
      <c r="BH211" s="219">
        <f>IF(N211="sníž. přenesená",J211,0)</f>
        <v>0</v>
      </c>
      <c r="BI211" s="219">
        <f>IF(N211="nulová",J211,0)</f>
        <v>0</v>
      </c>
      <c r="BJ211" s="20" t="s">
        <v>83</v>
      </c>
      <c r="BK211" s="219">
        <f>ROUND(I211*H211,2)</f>
        <v>0</v>
      </c>
      <c r="BL211" s="20" t="s">
        <v>163</v>
      </c>
      <c r="BM211" s="218" t="s">
        <v>1451</v>
      </c>
    </row>
    <row r="212" s="2" customFormat="1">
      <c r="A212" s="41"/>
      <c r="B212" s="42"/>
      <c r="C212" s="43"/>
      <c r="D212" s="220" t="s">
        <v>165</v>
      </c>
      <c r="E212" s="43"/>
      <c r="F212" s="221" t="s">
        <v>1268</v>
      </c>
      <c r="G212" s="43"/>
      <c r="H212" s="43"/>
      <c r="I212" s="222"/>
      <c r="J212" s="43"/>
      <c r="K212" s="43"/>
      <c r="L212" s="47"/>
      <c r="M212" s="223"/>
      <c r="N212" s="224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165</v>
      </c>
      <c r="AU212" s="20" t="s">
        <v>85</v>
      </c>
    </row>
    <row r="213" s="2" customFormat="1">
      <c r="A213" s="41"/>
      <c r="B213" s="42"/>
      <c r="C213" s="43"/>
      <c r="D213" s="237" t="s">
        <v>177</v>
      </c>
      <c r="E213" s="43"/>
      <c r="F213" s="238" t="s">
        <v>1269</v>
      </c>
      <c r="G213" s="43"/>
      <c r="H213" s="43"/>
      <c r="I213" s="222"/>
      <c r="J213" s="43"/>
      <c r="K213" s="43"/>
      <c r="L213" s="47"/>
      <c r="M213" s="223"/>
      <c r="N213" s="224"/>
      <c r="O213" s="87"/>
      <c r="P213" s="87"/>
      <c r="Q213" s="87"/>
      <c r="R213" s="87"/>
      <c r="S213" s="87"/>
      <c r="T213" s="88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T213" s="20" t="s">
        <v>177</v>
      </c>
      <c r="AU213" s="20" t="s">
        <v>85</v>
      </c>
    </row>
    <row r="214" s="13" customFormat="1">
      <c r="A214" s="13"/>
      <c r="B214" s="226"/>
      <c r="C214" s="227"/>
      <c r="D214" s="220" t="s">
        <v>169</v>
      </c>
      <c r="E214" s="228" t="s">
        <v>19</v>
      </c>
      <c r="F214" s="229" t="s">
        <v>1452</v>
      </c>
      <c r="G214" s="227"/>
      <c r="H214" s="230">
        <v>77.299999999999997</v>
      </c>
      <c r="I214" s="231"/>
      <c r="J214" s="227"/>
      <c r="K214" s="227"/>
      <c r="L214" s="232"/>
      <c r="M214" s="233"/>
      <c r="N214" s="234"/>
      <c r="O214" s="234"/>
      <c r="P214" s="234"/>
      <c r="Q214" s="234"/>
      <c r="R214" s="234"/>
      <c r="S214" s="234"/>
      <c r="T214" s="235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6" t="s">
        <v>169</v>
      </c>
      <c r="AU214" s="236" t="s">
        <v>85</v>
      </c>
      <c r="AV214" s="13" t="s">
        <v>85</v>
      </c>
      <c r="AW214" s="13" t="s">
        <v>37</v>
      </c>
      <c r="AX214" s="13" t="s">
        <v>83</v>
      </c>
      <c r="AY214" s="236" t="s">
        <v>157</v>
      </c>
    </row>
    <row r="215" s="2" customFormat="1" ht="16.5" customHeight="1">
      <c r="A215" s="41"/>
      <c r="B215" s="42"/>
      <c r="C215" s="207" t="s">
        <v>573</v>
      </c>
      <c r="D215" s="207" t="s">
        <v>159</v>
      </c>
      <c r="E215" s="208" t="s">
        <v>1270</v>
      </c>
      <c r="F215" s="209" t="s">
        <v>1271</v>
      </c>
      <c r="G215" s="210" t="s">
        <v>401</v>
      </c>
      <c r="H215" s="211">
        <v>6</v>
      </c>
      <c r="I215" s="212"/>
      <c r="J215" s="213">
        <f>ROUND(I215*H215,2)</f>
        <v>0</v>
      </c>
      <c r="K215" s="209" t="s">
        <v>174</v>
      </c>
      <c r="L215" s="47"/>
      <c r="M215" s="214" t="s">
        <v>19</v>
      </c>
      <c r="N215" s="215" t="s">
        <v>46</v>
      </c>
      <c r="O215" s="87"/>
      <c r="P215" s="216">
        <f>O215*H215</f>
        <v>0</v>
      </c>
      <c r="Q215" s="216">
        <v>0.040000000000000001</v>
      </c>
      <c r="R215" s="216">
        <f>Q215*H215</f>
        <v>0.23999999999999999</v>
      </c>
      <c r="S215" s="216">
        <v>0</v>
      </c>
      <c r="T215" s="217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18" t="s">
        <v>163</v>
      </c>
      <c r="AT215" s="218" t="s">
        <v>159</v>
      </c>
      <c r="AU215" s="218" t="s">
        <v>85</v>
      </c>
      <c r="AY215" s="20" t="s">
        <v>157</v>
      </c>
      <c r="BE215" s="219">
        <f>IF(N215="základní",J215,0)</f>
        <v>0</v>
      </c>
      <c r="BF215" s="219">
        <f>IF(N215="snížená",J215,0)</f>
        <v>0</v>
      </c>
      <c r="BG215" s="219">
        <f>IF(N215="zákl. přenesená",J215,0)</f>
        <v>0</v>
      </c>
      <c r="BH215" s="219">
        <f>IF(N215="sníž. přenesená",J215,0)</f>
        <v>0</v>
      </c>
      <c r="BI215" s="219">
        <f>IF(N215="nulová",J215,0)</f>
        <v>0</v>
      </c>
      <c r="BJ215" s="20" t="s">
        <v>83</v>
      </c>
      <c r="BK215" s="219">
        <f>ROUND(I215*H215,2)</f>
        <v>0</v>
      </c>
      <c r="BL215" s="20" t="s">
        <v>163</v>
      </c>
      <c r="BM215" s="218" t="s">
        <v>1453</v>
      </c>
    </row>
    <row r="216" s="2" customFormat="1">
      <c r="A216" s="41"/>
      <c r="B216" s="42"/>
      <c r="C216" s="43"/>
      <c r="D216" s="220" t="s">
        <v>165</v>
      </c>
      <c r="E216" s="43"/>
      <c r="F216" s="221" t="s">
        <v>1273</v>
      </c>
      <c r="G216" s="43"/>
      <c r="H216" s="43"/>
      <c r="I216" s="222"/>
      <c r="J216" s="43"/>
      <c r="K216" s="43"/>
      <c r="L216" s="47"/>
      <c r="M216" s="223"/>
      <c r="N216" s="224"/>
      <c r="O216" s="87"/>
      <c r="P216" s="87"/>
      <c r="Q216" s="87"/>
      <c r="R216" s="87"/>
      <c r="S216" s="87"/>
      <c r="T216" s="88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T216" s="20" t="s">
        <v>165</v>
      </c>
      <c r="AU216" s="20" t="s">
        <v>85</v>
      </c>
    </row>
    <row r="217" s="2" customFormat="1">
      <c r="A217" s="41"/>
      <c r="B217" s="42"/>
      <c r="C217" s="43"/>
      <c r="D217" s="237" t="s">
        <v>177</v>
      </c>
      <c r="E217" s="43"/>
      <c r="F217" s="238" t="s">
        <v>1274</v>
      </c>
      <c r="G217" s="43"/>
      <c r="H217" s="43"/>
      <c r="I217" s="222"/>
      <c r="J217" s="43"/>
      <c r="K217" s="43"/>
      <c r="L217" s="47"/>
      <c r="M217" s="223"/>
      <c r="N217" s="224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20" t="s">
        <v>177</v>
      </c>
      <c r="AU217" s="20" t="s">
        <v>85</v>
      </c>
    </row>
    <row r="218" s="2" customFormat="1" ht="24.15" customHeight="1">
      <c r="A218" s="41"/>
      <c r="B218" s="42"/>
      <c r="C218" s="260" t="s">
        <v>580</v>
      </c>
      <c r="D218" s="260" t="s">
        <v>259</v>
      </c>
      <c r="E218" s="261" t="s">
        <v>1275</v>
      </c>
      <c r="F218" s="262" t="s">
        <v>1276</v>
      </c>
      <c r="G218" s="263" t="s">
        <v>401</v>
      </c>
      <c r="H218" s="264">
        <v>6</v>
      </c>
      <c r="I218" s="265"/>
      <c r="J218" s="266">
        <f>ROUND(I218*H218,2)</f>
        <v>0</v>
      </c>
      <c r="K218" s="262" t="s">
        <v>174</v>
      </c>
      <c r="L218" s="267"/>
      <c r="M218" s="268" t="s">
        <v>19</v>
      </c>
      <c r="N218" s="269" t="s">
        <v>46</v>
      </c>
      <c r="O218" s="87"/>
      <c r="P218" s="216">
        <f>O218*H218</f>
        <v>0</v>
      </c>
      <c r="Q218" s="216">
        <v>0.013299999999999999</v>
      </c>
      <c r="R218" s="216">
        <f>Q218*H218</f>
        <v>0.079799999999999996</v>
      </c>
      <c r="S218" s="216">
        <v>0</v>
      </c>
      <c r="T218" s="217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18" t="s">
        <v>225</v>
      </c>
      <c r="AT218" s="218" t="s">
        <v>259</v>
      </c>
      <c r="AU218" s="218" t="s">
        <v>85</v>
      </c>
      <c r="AY218" s="20" t="s">
        <v>157</v>
      </c>
      <c r="BE218" s="219">
        <f>IF(N218="základní",J218,0)</f>
        <v>0</v>
      </c>
      <c r="BF218" s="219">
        <f>IF(N218="snížená",J218,0)</f>
        <v>0</v>
      </c>
      <c r="BG218" s="219">
        <f>IF(N218="zákl. přenesená",J218,0)</f>
        <v>0</v>
      </c>
      <c r="BH218" s="219">
        <f>IF(N218="sníž. přenesená",J218,0)</f>
        <v>0</v>
      </c>
      <c r="BI218" s="219">
        <f>IF(N218="nulová",J218,0)</f>
        <v>0</v>
      </c>
      <c r="BJ218" s="20" t="s">
        <v>83</v>
      </c>
      <c r="BK218" s="219">
        <f>ROUND(I218*H218,2)</f>
        <v>0</v>
      </c>
      <c r="BL218" s="20" t="s">
        <v>163</v>
      </c>
      <c r="BM218" s="218" t="s">
        <v>1454</v>
      </c>
    </row>
    <row r="219" s="2" customFormat="1">
      <c r="A219" s="41"/>
      <c r="B219" s="42"/>
      <c r="C219" s="43"/>
      <c r="D219" s="220" t="s">
        <v>165</v>
      </c>
      <c r="E219" s="43"/>
      <c r="F219" s="221" t="s">
        <v>1276</v>
      </c>
      <c r="G219" s="43"/>
      <c r="H219" s="43"/>
      <c r="I219" s="222"/>
      <c r="J219" s="43"/>
      <c r="K219" s="43"/>
      <c r="L219" s="47"/>
      <c r="M219" s="223"/>
      <c r="N219" s="224"/>
      <c r="O219" s="87"/>
      <c r="P219" s="87"/>
      <c r="Q219" s="87"/>
      <c r="R219" s="87"/>
      <c r="S219" s="87"/>
      <c r="T219" s="88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20" t="s">
        <v>165</v>
      </c>
      <c r="AU219" s="20" t="s">
        <v>85</v>
      </c>
    </row>
    <row r="220" s="2" customFormat="1" ht="24.15" customHeight="1">
      <c r="A220" s="41"/>
      <c r="B220" s="42"/>
      <c r="C220" s="260" t="s">
        <v>587</v>
      </c>
      <c r="D220" s="260" t="s">
        <v>259</v>
      </c>
      <c r="E220" s="261" t="s">
        <v>1278</v>
      </c>
      <c r="F220" s="262" t="s">
        <v>1279</v>
      </c>
      <c r="G220" s="263" t="s">
        <v>401</v>
      </c>
      <c r="H220" s="264">
        <v>6</v>
      </c>
      <c r="I220" s="265"/>
      <c r="J220" s="266">
        <f>ROUND(I220*H220,2)</f>
        <v>0</v>
      </c>
      <c r="K220" s="262" t="s">
        <v>174</v>
      </c>
      <c r="L220" s="267"/>
      <c r="M220" s="268" t="s">
        <v>19</v>
      </c>
      <c r="N220" s="269" t="s">
        <v>46</v>
      </c>
      <c r="O220" s="87"/>
      <c r="P220" s="216">
        <f>O220*H220</f>
        <v>0</v>
      </c>
      <c r="Q220" s="216">
        <v>0.00029999999999999997</v>
      </c>
      <c r="R220" s="216">
        <f>Q220*H220</f>
        <v>0.0018</v>
      </c>
      <c r="S220" s="216">
        <v>0</v>
      </c>
      <c r="T220" s="217">
        <f>S220*H220</f>
        <v>0</v>
      </c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R220" s="218" t="s">
        <v>225</v>
      </c>
      <c r="AT220" s="218" t="s">
        <v>259</v>
      </c>
      <c r="AU220" s="218" t="s">
        <v>85</v>
      </c>
      <c r="AY220" s="20" t="s">
        <v>157</v>
      </c>
      <c r="BE220" s="219">
        <f>IF(N220="základní",J220,0)</f>
        <v>0</v>
      </c>
      <c r="BF220" s="219">
        <f>IF(N220="snížená",J220,0)</f>
        <v>0</v>
      </c>
      <c r="BG220" s="219">
        <f>IF(N220="zákl. přenesená",J220,0)</f>
        <v>0</v>
      </c>
      <c r="BH220" s="219">
        <f>IF(N220="sníž. přenesená",J220,0)</f>
        <v>0</v>
      </c>
      <c r="BI220" s="219">
        <f>IF(N220="nulová",J220,0)</f>
        <v>0</v>
      </c>
      <c r="BJ220" s="20" t="s">
        <v>83</v>
      </c>
      <c r="BK220" s="219">
        <f>ROUND(I220*H220,2)</f>
        <v>0</v>
      </c>
      <c r="BL220" s="20" t="s">
        <v>163</v>
      </c>
      <c r="BM220" s="218" t="s">
        <v>1455</v>
      </c>
    </row>
    <row r="221" s="2" customFormat="1">
      <c r="A221" s="41"/>
      <c r="B221" s="42"/>
      <c r="C221" s="43"/>
      <c r="D221" s="220" t="s">
        <v>165</v>
      </c>
      <c r="E221" s="43"/>
      <c r="F221" s="221" t="s">
        <v>1279</v>
      </c>
      <c r="G221" s="43"/>
      <c r="H221" s="43"/>
      <c r="I221" s="222"/>
      <c r="J221" s="43"/>
      <c r="K221" s="43"/>
      <c r="L221" s="47"/>
      <c r="M221" s="223"/>
      <c r="N221" s="224"/>
      <c r="O221" s="87"/>
      <c r="P221" s="87"/>
      <c r="Q221" s="87"/>
      <c r="R221" s="87"/>
      <c r="S221" s="87"/>
      <c r="T221" s="88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T221" s="20" t="s">
        <v>165</v>
      </c>
      <c r="AU221" s="20" t="s">
        <v>85</v>
      </c>
    </row>
    <row r="222" s="2" customFormat="1" ht="16.5" customHeight="1">
      <c r="A222" s="41"/>
      <c r="B222" s="42"/>
      <c r="C222" s="207" t="s">
        <v>592</v>
      </c>
      <c r="D222" s="207" t="s">
        <v>159</v>
      </c>
      <c r="E222" s="208" t="s">
        <v>1456</v>
      </c>
      <c r="F222" s="209" t="s">
        <v>1457</v>
      </c>
      <c r="G222" s="210" t="s">
        <v>401</v>
      </c>
      <c r="H222" s="211">
        <v>1</v>
      </c>
      <c r="I222" s="212"/>
      <c r="J222" s="213">
        <f>ROUND(I222*H222,2)</f>
        <v>0</v>
      </c>
      <c r="K222" s="209" t="s">
        <v>174</v>
      </c>
      <c r="L222" s="47"/>
      <c r="M222" s="214" t="s">
        <v>19</v>
      </c>
      <c r="N222" s="215" t="s">
        <v>46</v>
      </c>
      <c r="O222" s="87"/>
      <c r="P222" s="216">
        <f>O222*H222</f>
        <v>0</v>
      </c>
      <c r="Q222" s="216">
        <v>0.050000000000000003</v>
      </c>
      <c r="R222" s="216">
        <f>Q222*H222</f>
        <v>0.050000000000000003</v>
      </c>
      <c r="S222" s="216">
        <v>0</v>
      </c>
      <c r="T222" s="217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18" t="s">
        <v>163</v>
      </c>
      <c r="AT222" s="218" t="s">
        <v>159</v>
      </c>
      <c r="AU222" s="218" t="s">
        <v>85</v>
      </c>
      <c r="AY222" s="20" t="s">
        <v>157</v>
      </c>
      <c r="BE222" s="219">
        <f>IF(N222="základní",J222,0)</f>
        <v>0</v>
      </c>
      <c r="BF222" s="219">
        <f>IF(N222="snížená",J222,0)</f>
        <v>0</v>
      </c>
      <c r="BG222" s="219">
        <f>IF(N222="zákl. přenesená",J222,0)</f>
        <v>0</v>
      </c>
      <c r="BH222" s="219">
        <f>IF(N222="sníž. přenesená",J222,0)</f>
        <v>0</v>
      </c>
      <c r="BI222" s="219">
        <f>IF(N222="nulová",J222,0)</f>
        <v>0</v>
      </c>
      <c r="BJ222" s="20" t="s">
        <v>83</v>
      </c>
      <c r="BK222" s="219">
        <f>ROUND(I222*H222,2)</f>
        <v>0</v>
      </c>
      <c r="BL222" s="20" t="s">
        <v>163</v>
      </c>
      <c r="BM222" s="218" t="s">
        <v>1458</v>
      </c>
    </row>
    <row r="223" s="2" customFormat="1">
      <c r="A223" s="41"/>
      <c r="B223" s="42"/>
      <c r="C223" s="43"/>
      <c r="D223" s="220" t="s">
        <v>165</v>
      </c>
      <c r="E223" s="43"/>
      <c r="F223" s="221" t="s">
        <v>1459</v>
      </c>
      <c r="G223" s="43"/>
      <c r="H223" s="43"/>
      <c r="I223" s="222"/>
      <c r="J223" s="43"/>
      <c r="K223" s="43"/>
      <c r="L223" s="47"/>
      <c r="M223" s="223"/>
      <c r="N223" s="224"/>
      <c r="O223" s="87"/>
      <c r="P223" s="87"/>
      <c r="Q223" s="87"/>
      <c r="R223" s="87"/>
      <c r="S223" s="87"/>
      <c r="T223" s="88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T223" s="20" t="s">
        <v>165</v>
      </c>
      <c r="AU223" s="20" t="s">
        <v>85</v>
      </c>
    </row>
    <row r="224" s="2" customFormat="1">
      <c r="A224" s="41"/>
      <c r="B224" s="42"/>
      <c r="C224" s="43"/>
      <c r="D224" s="237" t="s">
        <v>177</v>
      </c>
      <c r="E224" s="43"/>
      <c r="F224" s="238" t="s">
        <v>1460</v>
      </c>
      <c r="G224" s="43"/>
      <c r="H224" s="43"/>
      <c r="I224" s="222"/>
      <c r="J224" s="43"/>
      <c r="K224" s="43"/>
      <c r="L224" s="47"/>
      <c r="M224" s="223"/>
      <c r="N224" s="224"/>
      <c r="O224" s="87"/>
      <c r="P224" s="87"/>
      <c r="Q224" s="87"/>
      <c r="R224" s="87"/>
      <c r="S224" s="87"/>
      <c r="T224" s="88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T224" s="20" t="s">
        <v>177</v>
      </c>
      <c r="AU224" s="20" t="s">
        <v>85</v>
      </c>
    </row>
    <row r="225" s="2" customFormat="1" ht="16.5" customHeight="1">
      <c r="A225" s="41"/>
      <c r="B225" s="42"/>
      <c r="C225" s="260" t="s">
        <v>597</v>
      </c>
      <c r="D225" s="260" t="s">
        <v>259</v>
      </c>
      <c r="E225" s="261" t="s">
        <v>1461</v>
      </c>
      <c r="F225" s="262" t="s">
        <v>1462</v>
      </c>
      <c r="G225" s="263" t="s">
        <v>401</v>
      </c>
      <c r="H225" s="264">
        <v>1</v>
      </c>
      <c r="I225" s="265"/>
      <c r="J225" s="266">
        <f>ROUND(I225*H225,2)</f>
        <v>0</v>
      </c>
      <c r="K225" s="262" t="s">
        <v>174</v>
      </c>
      <c r="L225" s="267"/>
      <c r="M225" s="268" t="s">
        <v>19</v>
      </c>
      <c r="N225" s="269" t="s">
        <v>46</v>
      </c>
      <c r="O225" s="87"/>
      <c r="P225" s="216">
        <f>O225*H225</f>
        <v>0</v>
      </c>
      <c r="Q225" s="216">
        <v>0.029499999999999998</v>
      </c>
      <c r="R225" s="216">
        <f>Q225*H225</f>
        <v>0.029499999999999998</v>
      </c>
      <c r="S225" s="216">
        <v>0</v>
      </c>
      <c r="T225" s="217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218" t="s">
        <v>225</v>
      </c>
      <c r="AT225" s="218" t="s">
        <v>259</v>
      </c>
      <c r="AU225" s="218" t="s">
        <v>85</v>
      </c>
      <c r="AY225" s="20" t="s">
        <v>157</v>
      </c>
      <c r="BE225" s="219">
        <f>IF(N225="základní",J225,0)</f>
        <v>0</v>
      </c>
      <c r="BF225" s="219">
        <f>IF(N225="snížená",J225,0)</f>
        <v>0</v>
      </c>
      <c r="BG225" s="219">
        <f>IF(N225="zákl. přenesená",J225,0)</f>
        <v>0</v>
      </c>
      <c r="BH225" s="219">
        <f>IF(N225="sníž. přenesená",J225,0)</f>
        <v>0</v>
      </c>
      <c r="BI225" s="219">
        <f>IF(N225="nulová",J225,0)</f>
        <v>0</v>
      </c>
      <c r="BJ225" s="20" t="s">
        <v>83</v>
      </c>
      <c r="BK225" s="219">
        <f>ROUND(I225*H225,2)</f>
        <v>0</v>
      </c>
      <c r="BL225" s="20" t="s">
        <v>163</v>
      </c>
      <c r="BM225" s="218" t="s">
        <v>1463</v>
      </c>
    </row>
    <row r="226" s="2" customFormat="1">
      <c r="A226" s="41"/>
      <c r="B226" s="42"/>
      <c r="C226" s="43"/>
      <c r="D226" s="220" t="s">
        <v>165</v>
      </c>
      <c r="E226" s="43"/>
      <c r="F226" s="221" t="s">
        <v>1462</v>
      </c>
      <c r="G226" s="43"/>
      <c r="H226" s="43"/>
      <c r="I226" s="222"/>
      <c r="J226" s="43"/>
      <c r="K226" s="43"/>
      <c r="L226" s="47"/>
      <c r="M226" s="223"/>
      <c r="N226" s="224"/>
      <c r="O226" s="87"/>
      <c r="P226" s="87"/>
      <c r="Q226" s="87"/>
      <c r="R226" s="87"/>
      <c r="S226" s="87"/>
      <c r="T226" s="88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T226" s="20" t="s">
        <v>165</v>
      </c>
      <c r="AU226" s="20" t="s">
        <v>85</v>
      </c>
    </row>
    <row r="227" s="2" customFormat="1" ht="24.15" customHeight="1">
      <c r="A227" s="41"/>
      <c r="B227" s="42"/>
      <c r="C227" s="260" t="s">
        <v>819</v>
      </c>
      <c r="D227" s="260" t="s">
        <v>259</v>
      </c>
      <c r="E227" s="261" t="s">
        <v>1464</v>
      </c>
      <c r="F227" s="262" t="s">
        <v>1465</v>
      </c>
      <c r="G227" s="263" t="s">
        <v>401</v>
      </c>
      <c r="H227" s="264">
        <v>1</v>
      </c>
      <c r="I227" s="265"/>
      <c r="J227" s="266">
        <f>ROUND(I227*H227,2)</f>
        <v>0</v>
      </c>
      <c r="K227" s="262" t="s">
        <v>174</v>
      </c>
      <c r="L227" s="267"/>
      <c r="M227" s="268" t="s">
        <v>19</v>
      </c>
      <c r="N227" s="269" t="s">
        <v>46</v>
      </c>
      <c r="O227" s="87"/>
      <c r="P227" s="216">
        <f>O227*H227</f>
        <v>0</v>
      </c>
      <c r="Q227" s="216">
        <v>0.0025000000000000001</v>
      </c>
      <c r="R227" s="216">
        <f>Q227*H227</f>
        <v>0.0025000000000000001</v>
      </c>
      <c r="S227" s="216">
        <v>0</v>
      </c>
      <c r="T227" s="217">
        <f>S227*H227</f>
        <v>0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18" t="s">
        <v>225</v>
      </c>
      <c r="AT227" s="218" t="s">
        <v>259</v>
      </c>
      <c r="AU227" s="218" t="s">
        <v>85</v>
      </c>
      <c r="AY227" s="20" t="s">
        <v>157</v>
      </c>
      <c r="BE227" s="219">
        <f>IF(N227="základní",J227,0)</f>
        <v>0</v>
      </c>
      <c r="BF227" s="219">
        <f>IF(N227="snížená",J227,0)</f>
        <v>0</v>
      </c>
      <c r="BG227" s="219">
        <f>IF(N227="zákl. přenesená",J227,0)</f>
        <v>0</v>
      </c>
      <c r="BH227" s="219">
        <f>IF(N227="sníž. přenesená",J227,0)</f>
        <v>0</v>
      </c>
      <c r="BI227" s="219">
        <f>IF(N227="nulová",J227,0)</f>
        <v>0</v>
      </c>
      <c r="BJ227" s="20" t="s">
        <v>83</v>
      </c>
      <c r="BK227" s="219">
        <f>ROUND(I227*H227,2)</f>
        <v>0</v>
      </c>
      <c r="BL227" s="20" t="s">
        <v>163</v>
      </c>
      <c r="BM227" s="218" t="s">
        <v>1466</v>
      </c>
    </row>
    <row r="228" s="2" customFormat="1">
      <c r="A228" s="41"/>
      <c r="B228" s="42"/>
      <c r="C228" s="43"/>
      <c r="D228" s="220" t="s">
        <v>165</v>
      </c>
      <c r="E228" s="43"/>
      <c r="F228" s="221" t="s">
        <v>1465</v>
      </c>
      <c r="G228" s="43"/>
      <c r="H228" s="43"/>
      <c r="I228" s="222"/>
      <c r="J228" s="43"/>
      <c r="K228" s="43"/>
      <c r="L228" s="47"/>
      <c r="M228" s="223"/>
      <c r="N228" s="224"/>
      <c r="O228" s="87"/>
      <c r="P228" s="87"/>
      <c r="Q228" s="87"/>
      <c r="R228" s="87"/>
      <c r="S228" s="87"/>
      <c r="T228" s="88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T228" s="20" t="s">
        <v>165</v>
      </c>
      <c r="AU228" s="20" t="s">
        <v>85</v>
      </c>
    </row>
    <row r="229" s="2" customFormat="1" ht="24.15" customHeight="1">
      <c r="A229" s="41"/>
      <c r="B229" s="42"/>
      <c r="C229" s="207" t="s">
        <v>927</v>
      </c>
      <c r="D229" s="207" t="s">
        <v>159</v>
      </c>
      <c r="E229" s="208" t="s">
        <v>1281</v>
      </c>
      <c r="F229" s="209" t="s">
        <v>1282</v>
      </c>
      <c r="G229" s="210" t="s">
        <v>401</v>
      </c>
      <c r="H229" s="211">
        <v>2</v>
      </c>
      <c r="I229" s="212"/>
      <c r="J229" s="213">
        <f>ROUND(I229*H229,2)</f>
        <v>0</v>
      </c>
      <c r="K229" s="209" t="s">
        <v>174</v>
      </c>
      <c r="L229" s="47"/>
      <c r="M229" s="214" t="s">
        <v>19</v>
      </c>
      <c r="N229" s="215" t="s">
        <v>46</v>
      </c>
      <c r="O229" s="87"/>
      <c r="P229" s="216">
        <f>O229*H229</f>
        <v>0</v>
      </c>
      <c r="Q229" s="216">
        <v>0.00016000000000000001</v>
      </c>
      <c r="R229" s="216">
        <f>Q229*H229</f>
        <v>0.00032000000000000003</v>
      </c>
      <c r="S229" s="216">
        <v>0</v>
      </c>
      <c r="T229" s="217">
        <f>S229*H229</f>
        <v>0</v>
      </c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R229" s="218" t="s">
        <v>163</v>
      </c>
      <c r="AT229" s="218" t="s">
        <v>159</v>
      </c>
      <c r="AU229" s="218" t="s">
        <v>85</v>
      </c>
      <c r="AY229" s="20" t="s">
        <v>157</v>
      </c>
      <c r="BE229" s="219">
        <f>IF(N229="základní",J229,0)</f>
        <v>0</v>
      </c>
      <c r="BF229" s="219">
        <f>IF(N229="snížená",J229,0)</f>
        <v>0</v>
      </c>
      <c r="BG229" s="219">
        <f>IF(N229="zákl. přenesená",J229,0)</f>
        <v>0</v>
      </c>
      <c r="BH229" s="219">
        <f>IF(N229="sníž. přenesená",J229,0)</f>
        <v>0</v>
      </c>
      <c r="BI229" s="219">
        <f>IF(N229="nulová",J229,0)</f>
        <v>0</v>
      </c>
      <c r="BJ229" s="20" t="s">
        <v>83</v>
      </c>
      <c r="BK229" s="219">
        <f>ROUND(I229*H229,2)</f>
        <v>0</v>
      </c>
      <c r="BL229" s="20" t="s">
        <v>163</v>
      </c>
      <c r="BM229" s="218" t="s">
        <v>1467</v>
      </c>
    </row>
    <row r="230" s="2" customFormat="1">
      <c r="A230" s="41"/>
      <c r="B230" s="42"/>
      <c r="C230" s="43"/>
      <c r="D230" s="220" t="s">
        <v>165</v>
      </c>
      <c r="E230" s="43"/>
      <c r="F230" s="221" t="s">
        <v>1284</v>
      </c>
      <c r="G230" s="43"/>
      <c r="H230" s="43"/>
      <c r="I230" s="222"/>
      <c r="J230" s="43"/>
      <c r="K230" s="43"/>
      <c r="L230" s="47"/>
      <c r="M230" s="223"/>
      <c r="N230" s="224"/>
      <c r="O230" s="87"/>
      <c r="P230" s="87"/>
      <c r="Q230" s="87"/>
      <c r="R230" s="87"/>
      <c r="S230" s="87"/>
      <c r="T230" s="88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T230" s="20" t="s">
        <v>165</v>
      </c>
      <c r="AU230" s="20" t="s">
        <v>85</v>
      </c>
    </row>
    <row r="231" s="2" customFormat="1">
      <c r="A231" s="41"/>
      <c r="B231" s="42"/>
      <c r="C231" s="43"/>
      <c r="D231" s="237" t="s">
        <v>177</v>
      </c>
      <c r="E231" s="43"/>
      <c r="F231" s="238" t="s">
        <v>1285</v>
      </c>
      <c r="G231" s="43"/>
      <c r="H231" s="43"/>
      <c r="I231" s="222"/>
      <c r="J231" s="43"/>
      <c r="K231" s="43"/>
      <c r="L231" s="47"/>
      <c r="M231" s="223"/>
      <c r="N231" s="224"/>
      <c r="O231" s="87"/>
      <c r="P231" s="87"/>
      <c r="Q231" s="87"/>
      <c r="R231" s="87"/>
      <c r="S231" s="87"/>
      <c r="T231" s="88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T231" s="20" t="s">
        <v>177</v>
      </c>
      <c r="AU231" s="20" t="s">
        <v>85</v>
      </c>
    </row>
    <row r="232" s="2" customFormat="1" ht="21.75" customHeight="1">
      <c r="A232" s="41"/>
      <c r="B232" s="42"/>
      <c r="C232" s="260" t="s">
        <v>601</v>
      </c>
      <c r="D232" s="260" t="s">
        <v>259</v>
      </c>
      <c r="E232" s="261" t="s">
        <v>1286</v>
      </c>
      <c r="F232" s="262" t="s">
        <v>1287</v>
      </c>
      <c r="G232" s="263" t="s">
        <v>401</v>
      </c>
      <c r="H232" s="264">
        <v>2</v>
      </c>
      <c r="I232" s="265"/>
      <c r="J232" s="266">
        <f>ROUND(I232*H232,2)</f>
        <v>0</v>
      </c>
      <c r="K232" s="262" t="s">
        <v>174</v>
      </c>
      <c r="L232" s="267"/>
      <c r="M232" s="268" t="s">
        <v>19</v>
      </c>
      <c r="N232" s="269" t="s">
        <v>46</v>
      </c>
      <c r="O232" s="87"/>
      <c r="P232" s="216">
        <f>O232*H232</f>
        <v>0</v>
      </c>
      <c r="Q232" s="216">
        <v>0.0061000000000000004</v>
      </c>
      <c r="R232" s="216">
        <f>Q232*H232</f>
        <v>0.012200000000000001</v>
      </c>
      <c r="S232" s="216">
        <v>0</v>
      </c>
      <c r="T232" s="217">
        <f>S232*H232</f>
        <v>0</v>
      </c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R232" s="218" t="s">
        <v>225</v>
      </c>
      <c r="AT232" s="218" t="s">
        <v>259</v>
      </c>
      <c r="AU232" s="218" t="s">
        <v>85</v>
      </c>
      <c r="AY232" s="20" t="s">
        <v>157</v>
      </c>
      <c r="BE232" s="219">
        <f>IF(N232="základní",J232,0)</f>
        <v>0</v>
      </c>
      <c r="BF232" s="219">
        <f>IF(N232="snížená",J232,0)</f>
        <v>0</v>
      </c>
      <c r="BG232" s="219">
        <f>IF(N232="zákl. přenesená",J232,0)</f>
        <v>0</v>
      </c>
      <c r="BH232" s="219">
        <f>IF(N232="sníž. přenesená",J232,0)</f>
        <v>0</v>
      </c>
      <c r="BI232" s="219">
        <f>IF(N232="nulová",J232,0)</f>
        <v>0</v>
      </c>
      <c r="BJ232" s="20" t="s">
        <v>83</v>
      </c>
      <c r="BK232" s="219">
        <f>ROUND(I232*H232,2)</f>
        <v>0</v>
      </c>
      <c r="BL232" s="20" t="s">
        <v>163</v>
      </c>
      <c r="BM232" s="218" t="s">
        <v>1468</v>
      </c>
    </row>
    <row r="233" s="2" customFormat="1">
      <c r="A233" s="41"/>
      <c r="B233" s="42"/>
      <c r="C233" s="43"/>
      <c r="D233" s="220" t="s">
        <v>165</v>
      </c>
      <c r="E233" s="43"/>
      <c r="F233" s="221" t="s">
        <v>1287</v>
      </c>
      <c r="G233" s="43"/>
      <c r="H233" s="43"/>
      <c r="I233" s="222"/>
      <c r="J233" s="43"/>
      <c r="K233" s="43"/>
      <c r="L233" s="47"/>
      <c r="M233" s="223"/>
      <c r="N233" s="224"/>
      <c r="O233" s="87"/>
      <c r="P233" s="87"/>
      <c r="Q233" s="87"/>
      <c r="R233" s="87"/>
      <c r="S233" s="87"/>
      <c r="T233" s="88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T233" s="20" t="s">
        <v>165</v>
      </c>
      <c r="AU233" s="20" t="s">
        <v>85</v>
      </c>
    </row>
    <row r="234" s="2" customFormat="1" ht="16.5" customHeight="1">
      <c r="A234" s="41"/>
      <c r="B234" s="42"/>
      <c r="C234" s="260" t="s">
        <v>609</v>
      </c>
      <c r="D234" s="260" t="s">
        <v>259</v>
      </c>
      <c r="E234" s="261" t="s">
        <v>1289</v>
      </c>
      <c r="F234" s="262" t="s">
        <v>1290</v>
      </c>
      <c r="G234" s="263" t="s">
        <v>401</v>
      </c>
      <c r="H234" s="264">
        <v>2</v>
      </c>
      <c r="I234" s="265"/>
      <c r="J234" s="266">
        <f>ROUND(I234*H234,2)</f>
        <v>0</v>
      </c>
      <c r="K234" s="262" t="s">
        <v>174</v>
      </c>
      <c r="L234" s="267"/>
      <c r="M234" s="268" t="s">
        <v>19</v>
      </c>
      <c r="N234" s="269" t="s">
        <v>46</v>
      </c>
      <c r="O234" s="87"/>
      <c r="P234" s="216">
        <f>O234*H234</f>
        <v>0</v>
      </c>
      <c r="Q234" s="216">
        <v>0.00010000000000000001</v>
      </c>
      <c r="R234" s="216">
        <f>Q234*H234</f>
        <v>0.00020000000000000001</v>
      </c>
      <c r="S234" s="216">
        <v>0</v>
      </c>
      <c r="T234" s="217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18" t="s">
        <v>225</v>
      </c>
      <c r="AT234" s="218" t="s">
        <v>259</v>
      </c>
      <c r="AU234" s="218" t="s">
        <v>85</v>
      </c>
      <c r="AY234" s="20" t="s">
        <v>157</v>
      </c>
      <c r="BE234" s="219">
        <f>IF(N234="základní",J234,0)</f>
        <v>0</v>
      </c>
      <c r="BF234" s="219">
        <f>IF(N234="snížená",J234,0)</f>
        <v>0</v>
      </c>
      <c r="BG234" s="219">
        <f>IF(N234="zákl. přenesená",J234,0)</f>
        <v>0</v>
      </c>
      <c r="BH234" s="219">
        <f>IF(N234="sníž. přenesená",J234,0)</f>
        <v>0</v>
      </c>
      <c r="BI234" s="219">
        <f>IF(N234="nulová",J234,0)</f>
        <v>0</v>
      </c>
      <c r="BJ234" s="20" t="s">
        <v>83</v>
      </c>
      <c r="BK234" s="219">
        <f>ROUND(I234*H234,2)</f>
        <v>0</v>
      </c>
      <c r="BL234" s="20" t="s">
        <v>163</v>
      </c>
      <c r="BM234" s="218" t="s">
        <v>1469</v>
      </c>
    </row>
    <row r="235" s="2" customFormat="1">
      <c r="A235" s="41"/>
      <c r="B235" s="42"/>
      <c r="C235" s="43"/>
      <c r="D235" s="220" t="s">
        <v>165</v>
      </c>
      <c r="E235" s="43"/>
      <c r="F235" s="221" t="s">
        <v>1290</v>
      </c>
      <c r="G235" s="43"/>
      <c r="H235" s="43"/>
      <c r="I235" s="222"/>
      <c r="J235" s="43"/>
      <c r="K235" s="43"/>
      <c r="L235" s="47"/>
      <c r="M235" s="223"/>
      <c r="N235" s="224"/>
      <c r="O235" s="87"/>
      <c r="P235" s="87"/>
      <c r="Q235" s="87"/>
      <c r="R235" s="87"/>
      <c r="S235" s="87"/>
      <c r="T235" s="88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T235" s="20" t="s">
        <v>165</v>
      </c>
      <c r="AU235" s="20" t="s">
        <v>85</v>
      </c>
    </row>
    <row r="236" s="2" customFormat="1" ht="16.5" customHeight="1">
      <c r="A236" s="41"/>
      <c r="B236" s="42"/>
      <c r="C236" s="260" t="s">
        <v>433</v>
      </c>
      <c r="D236" s="260" t="s">
        <v>259</v>
      </c>
      <c r="E236" s="261" t="s">
        <v>1292</v>
      </c>
      <c r="F236" s="262" t="s">
        <v>1293</v>
      </c>
      <c r="G236" s="263" t="s">
        <v>401</v>
      </c>
      <c r="H236" s="264">
        <v>2</v>
      </c>
      <c r="I236" s="265"/>
      <c r="J236" s="266">
        <f>ROUND(I236*H236,2)</f>
        <v>0</v>
      </c>
      <c r="K236" s="262" t="s">
        <v>174</v>
      </c>
      <c r="L236" s="267"/>
      <c r="M236" s="268" t="s">
        <v>19</v>
      </c>
      <c r="N236" s="269" t="s">
        <v>46</v>
      </c>
      <c r="O236" s="87"/>
      <c r="P236" s="216">
        <f>O236*H236</f>
        <v>0</v>
      </c>
      <c r="Q236" s="216">
        <v>0.10100000000000001</v>
      </c>
      <c r="R236" s="216">
        <f>Q236*H236</f>
        <v>0.20200000000000001</v>
      </c>
      <c r="S236" s="216">
        <v>0</v>
      </c>
      <c r="T236" s="217">
        <f>S236*H236</f>
        <v>0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R236" s="218" t="s">
        <v>225</v>
      </c>
      <c r="AT236" s="218" t="s">
        <v>259</v>
      </c>
      <c r="AU236" s="218" t="s">
        <v>85</v>
      </c>
      <c r="AY236" s="20" t="s">
        <v>157</v>
      </c>
      <c r="BE236" s="219">
        <f>IF(N236="základní",J236,0)</f>
        <v>0</v>
      </c>
      <c r="BF236" s="219">
        <f>IF(N236="snížená",J236,0)</f>
        <v>0</v>
      </c>
      <c r="BG236" s="219">
        <f>IF(N236="zákl. přenesená",J236,0)</f>
        <v>0</v>
      </c>
      <c r="BH236" s="219">
        <f>IF(N236="sníž. přenesená",J236,0)</f>
        <v>0</v>
      </c>
      <c r="BI236" s="219">
        <f>IF(N236="nulová",J236,0)</f>
        <v>0</v>
      </c>
      <c r="BJ236" s="20" t="s">
        <v>83</v>
      </c>
      <c r="BK236" s="219">
        <f>ROUND(I236*H236,2)</f>
        <v>0</v>
      </c>
      <c r="BL236" s="20" t="s">
        <v>163</v>
      </c>
      <c r="BM236" s="218" t="s">
        <v>1470</v>
      </c>
    </row>
    <row r="237" s="2" customFormat="1">
      <c r="A237" s="41"/>
      <c r="B237" s="42"/>
      <c r="C237" s="43"/>
      <c r="D237" s="220" t="s">
        <v>165</v>
      </c>
      <c r="E237" s="43"/>
      <c r="F237" s="221" t="s">
        <v>1293</v>
      </c>
      <c r="G237" s="43"/>
      <c r="H237" s="43"/>
      <c r="I237" s="222"/>
      <c r="J237" s="43"/>
      <c r="K237" s="43"/>
      <c r="L237" s="47"/>
      <c r="M237" s="223"/>
      <c r="N237" s="224"/>
      <c r="O237" s="87"/>
      <c r="P237" s="87"/>
      <c r="Q237" s="87"/>
      <c r="R237" s="87"/>
      <c r="S237" s="87"/>
      <c r="T237" s="88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T237" s="20" t="s">
        <v>165</v>
      </c>
      <c r="AU237" s="20" t="s">
        <v>85</v>
      </c>
    </row>
    <row r="238" s="2" customFormat="1" ht="16.5" customHeight="1">
      <c r="A238" s="41"/>
      <c r="B238" s="42"/>
      <c r="C238" s="207" t="s">
        <v>623</v>
      </c>
      <c r="D238" s="207" t="s">
        <v>159</v>
      </c>
      <c r="E238" s="208" t="s">
        <v>1471</v>
      </c>
      <c r="F238" s="209" t="s">
        <v>1472</v>
      </c>
      <c r="G238" s="210" t="s">
        <v>162</v>
      </c>
      <c r="H238" s="211">
        <v>77.299999999999997</v>
      </c>
      <c r="I238" s="212"/>
      <c r="J238" s="213">
        <f>ROUND(I238*H238,2)</f>
        <v>0</v>
      </c>
      <c r="K238" s="209" t="s">
        <v>174</v>
      </c>
      <c r="L238" s="47"/>
      <c r="M238" s="214" t="s">
        <v>19</v>
      </c>
      <c r="N238" s="215" t="s">
        <v>46</v>
      </c>
      <c r="O238" s="87"/>
      <c r="P238" s="216">
        <f>O238*H238</f>
        <v>0</v>
      </c>
      <c r="Q238" s="216">
        <v>0.00019000000000000001</v>
      </c>
      <c r="R238" s="216">
        <f>Q238*H238</f>
        <v>0.014687</v>
      </c>
      <c r="S238" s="216">
        <v>0</v>
      </c>
      <c r="T238" s="217">
        <f>S238*H238</f>
        <v>0</v>
      </c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R238" s="218" t="s">
        <v>163</v>
      </c>
      <c r="AT238" s="218" t="s">
        <v>159</v>
      </c>
      <c r="AU238" s="218" t="s">
        <v>85</v>
      </c>
      <c r="AY238" s="20" t="s">
        <v>157</v>
      </c>
      <c r="BE238" s="219">
        <f>IF(N238="základní",J238,0)</f>
        <v>0</v>
      </c>
      <c r="BF238" s="219">
        <f>IF(N238="snížená",J238,0)</f>
        <v>0</v>
      </c>
      <c r="BG238" s="219">
        <f>IF(N238="zákl. přenesená",J238,0)</f>
        <v>0</v>
      </c>
      <c r="BH238" s="219">
        <f>IF(N238="sníž. přenesená",J238,0)</f>
        <v>0</v>
      </c>
      <c r="BI238" s="219">
        <f>IF(N238="nulová",J238,0)</f>
        <v>0</v>
      </c>
      <c r="BJ238" s="20" t="s">
        <v>83</v>
      </c>
      <c r="BK238" s="219">
        <f>ROUND(I238*H238,2)</f>
        <v>0</v>
      </c>
      <c r="BL238" s="20" t="s">
        <v>163</v>
      </c>
      <c r="BM238" s="218" t="s">
        <v>1473</v>
      </c>
    </row>
    <row r="239" s="2" customFormat="1">
      <c r="A239" s="41"/>
      <c r="B239" s="42"/>
      <c r="C239" s="43"/>
      <c r="D239" s="220" t="s">
        <v>165</v>
      </c>
      <c r="E239" s="43"/>
      <c r="F239" s="221" t="s">
        <v>1474</v>
      </c>
      <c r="G239" s="43"/>
      <c r="H239" s="43"/>
      <c r="I239" s="222"/>
      <c r="J239" s="43"/>
      <c r="K239" s="43"/>
      <c r="L239" s="47"/>
      <c r="M239" s="223"/>
      <c r="N239" s="224"/>
      <c r="O239" s="87"/>
      <c r="P239" s="87"/>
      <c r="Q239" s="87"/>
      <c r="R239" s="87"/>
      <c r="S239" s="87"/>
      <c r="T239" s="88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T239" s="20" t="s">
        <v>165</v>
      </c>
      <c r="AU239" s="20" t="s">
        <v>85</v>
      </c>
    </row>
    <row r="240" s="2" customFormat="1">
      <c r="A240" s="41"/>
      <c r="B240" s="42"/>
      <c r="C240" s="43"/>
      <c r="D240" s="237" t="s">
        <v>177</v>
      </c>
      <c r="E240" s="43"/>
      <c r="F240" s="238" t="s">
        <v>1475</v>
      </c>
      <c r="G240" s="43"/>
      <c r="H240" s="43"/>
      <c r="I240" s="222"/>
      <c r="J240" s="43"/>
      <c r="K240" s="43"/>
      <c r="L240" s="47"/>
      <c r="M240" s="223"/>
      <c r="N240" s="224"/>
      <c r="O240" s="87"/>
      <c r="P240" s="87"/>
      <c r="Q240" s="87"/>
      <c r="R240" s="87"/>
      <c r="S240" s="87"/>
      <c r="T240" s="88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20" t="s">
        <v>177</v>
      </c>
      <c r="AU240" s="20" t="s">
        <v>85</v>
      </c>
    </row>
    <row r="241" s="2" customFormat="1" ht="24.15" customHeight="1">
      <c r="A241" s="41"/>
      <c r="B241" s="42"/>
      <c r="C241" s="207" t="s">
        <v>629</v>
      </c>
      <c r="D241" s="207" t="s">
        <v>159</v>
      </c>
      <c r="E241" s="208" t="s">
        <v>1295</v>
      </c>
      <c r="F241" s="209" t="s">
        <v>1296</v>
      </c>
      <c r="G241" s="210" t="s">
        <v>162</v>
      </c>
      <c r="H241" s="211">
        <v>77.299999999999997</v>
      </c>
      <c r="I241" s="212"/>
      <c r="J241" s="213">
        <f>ROUND(I241*H241,2)</f>
        <v>0</v>
      </c>
      <c r="K241" s="209" t="s">
        <v>174</v>
      </c>
      <c r="L241" s="47"/>
      <c r="M241" s="214" t="s">
        <v>19</v>
      </c>
      <c r="N241" s="215" t="s">
        <v>46</v>
      </c>
      <c r="O241" s="87"/>
      <c r="P241" s="216">
        <f>O241*H241</f>
        <v>0</v>
      </c>
      <c r="Q241" s="216">
        <v>0.00012999999999999999</v>
      </c>
      <c r="R241" s="216">
        <f>Q241*H241</f>
        <v>0.010048999999999999</v>
      </c>
      <c r="S241" s="216">
        <v>0</v>
      </c>
      <c r="T241" s="217">
        <f>S241*H241</f>
        <v>0</v>
      </c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R241" s="218" t="s">
        <v>163</v>
      </c>
      <c r="AT241" s="218" t="s">
        <v>159</v>
      </c>
      <c r="AU241" s="218" t="s">
        <v>85</v>
      </c>
      <c r="AY241" s="20" t="s">
        <v>157</v>
      </c>
      <c r="BE241" s="219">
        <f>IF(N241="základní",J241,0)</f>
        <v>0</v>
      </c>
      <c r="BF241" s="219">
        <f>IF(N241="snížená",J241,0)</f>
        <v>0</v>
      </c>
      <c r="BG241" s="219">
        <f>IF(N241="zákl. přenesená",J241,0)</f>
        <v>0</v>
      </c>
      <c r="BH241" s="219">
        <f>IF(N241="sníž. přenesená",J241,0)</f>
        <v>0</v>
      </c>
      <c r="BI241" s="219">
        <f>IF(N241="nulová",J241,0)</f>
        <v>0</v>
      </c>
      <c r="BJ241" s="20" t="s">
        <v>83</v>
      </c>
      <c r="BK241" s="219">
        <f>ROUND(I241*H241,2)</f>
        <v>0</v>
      </c>
      <c r="BL241" s="20" t="s">
        <v>163</v>
      </c>
      <c r="BM241" s="218" t="s">
        <v>1476</v>
      </c>
    </row>
    <row r="242" s="2" customFormat="1">
      <c r="A242" s="41"/>
      <c r="B242" s="42"/>
      <c r="C242" s="43"/>
      <c r="D242" s="220" t="s">
        <v>165</v>
      </c>
      <c r="E242" s="43"/>
      <c r="F242" s="221" t="s">
        <v>1298</v>
      </c>
      <c r="G242" s="43"/>
      <c r="H242" s="43"/>
      <c r="I242" s="222"/>
      <c r="J242" s="43"/>
      <c r="K242" s="43"/>
      <c r="L242" s="47"/>
      <c r="M242" s="223"/>
      <c r="N242" s="224"/>
      <c r="O242" s="87"/>
      <c r="P242" s="87"/>
      <c r="Q242" s="87"/>
      <c r="R242" s="87"/>
      <c r="S242" s="87"/>
      <c r="T242" s="88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T242" s="20" t="s">
        <v>165</v>
      </c>
      <c r="AU242" s="20" t="s">
        <v>85</v>
      </c>
    </row>
    <row r="243" s="2" customFormat="1">
      <c r="A243" s="41"/>
      <c r="B243" s="42"/>
      <c r="C243" s="43"/>
      <c r="D243" s="237" t="s">
        <v>177</v>
      </c>
      <c r="E243" s="43"/>
      <c r="F243" s="238" t="s">
        <v>1299</v>
      </c>
      <c r="G243" s="43"/>
      <c r="H243" s="43"/>
      <c r="I243" s="222"/>
      <c r="J243" s="43"/>
      <c r="K243" s="43"/>
      <c r="L243" s="47"/>
      <c r="M243" s="223"/>
      <c r="N243" s="224"/>
      <c r="O243" s="87"/>
      <c r="P243" s="87"/>
      <c r="Q243" s="87"/>
      <c r="R243" s="87"/>
      <c r="S243" s="87"/>
      <c r="T243" s="88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T243" s="20" t="s">
        <v>177</v>
      </c>
      <c r="AU243" s="20" t="s">
        <v>85</v>
      </c>
    </row>
    <row r="244" s="12" customFormat="1" ht="22.8" customHeight="1">
      <c r="A244" s="12"/>
      <c r="B244" s="191"/>
      <c r="C244" s="192"/>
      <c r="D244" s="193" t="s">
        <v>74</v>
      </c>
      <c r="E244" s="205" t="s">
        <v>650</v>
      </c>
      <c r="F244" s="205" t="s">
        <v>1301</v>
      </c>
      <c r="G244" s="192"/>
      <c r="H244" s="192"/>
      <c r="I244" s="195"/>
      <c r="J244" s="206">
        <f>BK244</f>
        <v>0</v>
      </c>
      <c r="K244" s="192"/>
      <c r="L244" s="197"/>
      <c r="M244" s="198"/>
      <c r="N244" s="199"/>
      <c r="O244" s="199"/>
      <c r="P244" s="200">
        <f>SUM(P245:P254)</f>
        <v>0</v>
      </c>
      <c r="Q244" s="199"/>
      <c r="R244" s="200">
        <f>SUM(R245:R254)</f>
        <v>0</v>
      </c>
      <c r="S244" s="199"/>
      <c r="T244" s="201">
        <f>SUM(T245:T254)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02" t="s">
        <v>83</v>
      </c>
      <c r="AT244" s="203" t="s">
        <v>74</v>
      </c>
      <c r="AU244" s="203" t="s">
        <v>83</v>
      </c>
      <c r="AY244" s="202" t="s">
        <v>157</v>
      </c>
      <c r="BK244" s="204">
        <f>SUM(BK245:BK254)</f>
        <v>0</v>
      </c>
    </row>
    <row r="245" s="2" customFormat="1" ht="24.15" customHeight="1">
      <c r="A245" s="41"/>
      <c r="B245" s="42"/>
      <c r="C245" s="207" t="s">
        <v>637</v>
      </c>
      <c r="D245" s="207" t="s">
        <v>159</v>
      </c>
      <c r="E245" s="208" t="s">
        <v>653</v>
      </c>
      <c r="F245" s="209" t="s">
        <v>654</v>
      </c>
      <c r="G245" s="210" t="s">
        <v>236</v>
      </c>
      <c r="H245" s="211">
        <v>0.186</v>
      </c>
      <c r="I245" s="212"/>
      <c r="J245" s="213">
        <f>ROUND(I245*H245,2)</f>
        <v>0</v>
      </c>
      <c r="K245" s="209" t="s">
        <v>174</v>
      </c>
      <c r="L245" s="47"/>
      <c r="M245" s="214" t="s">
        <v>19</v>
      </c>
      <c r="N245" s="215" t="s">
        <v>46</v>
      </c>
      <c r="O245" s="87"/>
      <c r="P245" s="216">
        <f>O245*H245</f>
        <v>0</v>
      </c>
      <c r="Q245" s="216">
        <v>0</v>
      </c>
      <c r="R245" s="216">
        <f>Q245*H245</f>
        <v>0</v>
      </c>
      <c r="S245" s="216">
        <v>0</v>
      </c>
      <c r="T245" s="217">
        <f>S245*H245</f>
        <v>0</v>
      </c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R245" s="218" t="s">
        <v>163</v>
      </c>
      <c r="AT245" s="218" t="s">
        <v>159</v>
      </c>
      <c r="AU245" s="218" t="s">
        <v>85</v>
      </c>
      <c r="AY245" s="20" t="s">
        <v>157</v>
      </c>
      <c r="BE245" s="219">
        <f>IF(N245="základní",J245,0)</f>
        <v>0</v>
      </c>
      <c r="BF245" s="219">
        <f>IF(N245="snížená",J245,0)</f>
        <v>0</v>
      </c>
      <c r="BG245" s="219">
        <f>IF(N245="zákl. přenesená",J245,0)</f>
        <v>0</v>
      </c>
      <c r="BH245" s="219">
        <f>IF(N245="sníž. přenesená",J245,0)</f>
        <v>0</v>
      </c>
      <c r="BI245" s="219">
        <f>IF(N245="nulová",J245,0)</f>
        <v>0</v>
      </c>
      <c r="BJ245" s="20" t="s">
        <v>83</v>
      </c>
      <c r="BK245" s="219">
        <f>ROUND(I245*H245,2)</f>
        <v>0</v>
      </c>
      <c r="BL245" s="20" t="s">
        <v>163</v>
      </c>
      <c r="BM245" s="218" t="s">
        <v>1477</v>
      </c>
    </row>
    <row r="246" s="2" customFormat="1">
      <c r="A246" s="41"/>
      <c r="B246" s="42"/>
      <c r="C246" s="43"/>
      <c r="D246" s="220" t="s">
        <v>165</v>
      </c>
      <c r="E246" s="43"/>
      <c r="F246" s="221" t="s">
        <v>656</v>
      </c>
      <c r="G246" s="43"/>
      <c r="H246" s="43"/>
      <c r="I246" s="222"/>
      <c r="J246" s="43"/>
      <c r="K246" s="43"/>
      <c r="L246" s="47"/>
      <c r="M246" s="223"/>
      <c r="N246" s="224"/>
      <c r="O246" s="87"/>
      <c r="P246" s="87"/>
      <c r="Q246" s="87"/>
      <c r="R246" s="87"/>
      <c r="S246" s="87"/>
      <c r="T246" s="88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T246" s="20" t="s">
        <v>165</v>
      </c>
      <c r="AU246" s="20" t="s">
        <v>85</v>
      </c>
    </row>
    <row r="247" s="2" customFormat="1">
      <c r="A247" s="41"/>
      <c r="B247" s="42"/>
      <c r="C247" s="43"/>
      <c r="D247" s="237" t="s">
        <v>177</v>
      </c>
      <c r="E247" s="43"/>
      <c r="F247" s="238" t="s">
        <v>657</v>
      </c>
      <c r="G247" s="43"/>
      <c r="H247" s="43"/>
      <c r="I247" s="222"/>
      <c r="J247" s="43"/>
      <c r="K247" s="43"/>
      <c r="L247" s="47"/>
      <c r="M247" s="223"/>
      <c r="N247" s="224"/>
      <c r="O247" s="87"/>
      <c r="P247" s="87"/>
      <c r="Q247" s="87"/>
      <c r="R247" s="87"/>
      <c r="S247" s="87"/>
      <c r="T247" s="88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T247" s="20" t="s">
        <v>177</v>
      </c>
      <c r="AU247" s="20" t="s">
        <v>85</v>
      </c>
    </row>
    <row r="248" s="2" customFormat="1" ht="24.15" customHeight="1">
      <c r="A248" s="41"/>
      <c r="B248" s="42"/>
      <c r="C248" s="207" t="s">
        <v>644</v>
      </c>
      <c r="D248" s="207" t="s">
        <v>159</v>
      </c>
      <c r="E248" s="208" t="s">
        <v>661</v>
      </c>
      <c r="F248" s="209" t="s">
        <v>662</v>
      </c>
      <c r="G248" s="210" t="s">
        <v>236</v>
      </c>
      <c r="H248" s="211">
        <v>1.6739999999999999</v>
      </c>
      <c r="I248" s="212"/>
      <c r="J248" s="213">
        <f>ROUND(I248*H248,2)</f>
        <v>0</v>
      </c>
      <c r="K248" s="209" t="s">
        <v>174</v>
      </c>
      <c r="L248" s="47"/>
      <c r="M248" s="214" t="s">
        <v>19</v>
      </c>
      <c r="N248" s="215" t="s">
        <v>46</v>
      </c>
      <c r="O248" s="87"/>
      <c r="P248" s="216">
        <f>O248*H248</f>
        <v>0</v>
      </c>
      <c r="Q248" s="216">
        <v>0</v>
      </c>
      <c r="R248" s="216">
        <f>Q248*H248</f>
        <v>0</v>
      </c>
      <c r="S248" s="216">
        <v>0</v>
      </c>
      <c r="T248" s="217">
        <f>S248*H248</f>
        <v>0</v>
      </c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R248" s="218" t="s">
        <v>163</v>
      </c>
      <c r="AT248" s="218" t="s">
        <v>159</v>
      </c>
      <c r="AU248" s="218" t="s">
        <v>85</v>
      </c>
      <c r="AY248" s="20" t="s">
        <v>157</v>
      </c>
      <c r="BE248" s="219">
        <f>IF(N248="základní",J248,0)</f>
        <v>0</v>
      </c>
      <c r="BF248" s="219">
        <f>IF(N248="snížená",J248,0)</f>
        <v>0</v>
      </c>
      <c r="BG248" s="219">
        <f>IF(N248="zákl. přenesená",J248,0)</f>
        <v>0</v>
      </c>
      <c r="BH248" s="219">
        <f>IF(N248="sníž. přenesená",J248,0)</f>
        <v>0</v>
      </c>
      <c r="BI248" s="219">
        <f>IF(N248="nulová",J248,0)</f>
        <v>0</v>
      </c>
      <c r="BJ248" s="20" t="s">
        <v>83</v>
      </c>
      <c r="BK248" s="219">
        <f>ROUND(I248*H248,2)</f>
        <v>0</v>
      </c>
      <c r="BL248" s="20" t="s">
        <v>163</v>
      </c>
      <c r="BM248" s="218" t="s">
        <v>1478</v>
      </c>
    </row>
    <row r="249" s="2" customFormat="1">
      <c r="A249" s="41"/>
      <c r="B249" s="42"/>
      <c r="C249" s="43"/>
      <c r="D249" s="220" t="s">
        <v>165</v>
      </c>
      <c r="E249" s="43"/>
      <c r="F249" s="221" t="s">
        <v>664</v>
      </c>
      <c r="G249" s="43"/>
      <c r="H249" s="43"/>
      <c r="I249" s="222"/>
      <c r="J249" s="43"/>
      <c r="K249" s="43"/>
      <c r="L249" s="47"/>
      <c r="M249" s="223"/>
      <c r="N249" s="224"/>
      <c r="O249" s="87"/>
      <c r="P249" s="87"/>
      <c r="Q249" s="87"/>
      <c r="R249" s="87"/>
      <c r="S249" s="87"/>
      <c r="T249" s="88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T249" s="20" t="s">
        <v>165</v>
      </c>
      <c r="AU249" s="20" t="s">
        <v>85</v>
      </c>
    </row>
    <row r="250" s="2" customFormat="1">
      <c r="A250" s="41"/>
      <c r="B250" s="42"/>
      <c r="C250" s="43"/>
      <c r="D250" s="237" t="s">
        <v>177</v>
      </c>
      <c r="E250" s="43"/>
      <c r="F250" s="238" t="s">
        <v>665</v>
      </c>
      <c r="G250" s="43"/>
      <c r="H250" s="43"/>
      <c r="I250" s="222"/>
      <c r="J250" s="43"/>
      <c r="K250" s="43"/>
      <c r="L250" s="47"/>
      <c r="M250" s="223"/>
      <c r="N250" s="224"/>
      <c r="O250" s="87"/>
      <c r="P250" s="87"/>
      <c r="Q250" s="87"/>
      <c r="R250" s="87"/>
      <c r="S250" s="87"/>
      <c r="T250" s="88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T250" s="20" t="s">
        <v>177</v>
      </c>
      <c r="AU250" s="20" t="s">
        <v>85</v>
      </c>
    </row>
    <row r="251" s="13" customFormat="1">
      <c r="A251" s="13"/>
      <c r="B251" s="226"/>
      <c r="C251" s="227"/>
      <c r="D251" s="220" t="s">
        <v>169</v>
      </c>
      <c r="E251" s="227"/>
      <c r="F251" s="229" t="s">
        <v>1479</v>
      </c>
      <c r="G251" s="227"/>
      <c r="H251" s="230">
        <v>1.6739999999999999</v>
      </c>
      <c r="I251" s="231"/>
      <c r="J251" s="227"/>
      <c r="K251" s="227"/>
      <c r="L251" s="232"/>
      <c r="M251" s="233"/>
      <c r="N251" s="234"/>
      <c r="O251" s="234"/>
      <c r="P251" s="234"/>
      <c r="Q251" s="234"/>
      <c r="R251" s="234"/>
      <c r="S251" s="234"/>
      <c r="T251" s="235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6" t="s">
        <v>169</v>
      </c>
      <c r="AU251" s="236" t="s">
        <v>85</v>
      </c>
      <c r="AV251" s="13" t="s">
        <v>85</v>
      </c>
      <c r="AW251" s="13" t="s">
        <v>4</v>
      </c>
      <c r="AX251" s="13" t="s">
        <v>83</v>
      </c>
      <c r="AY251" s="236" t="s">
        <v>157</v>
      </c>
    </row>
    <row r="252" s="2" customFormat="1" ht="33" customHeight="1">
      <c r="A252" s="41"/>
      <c r="B252" s="42"/>
      <c r="C252" s="207" t="s">
        <v>652</v>
      </c>
      <c r="D252" s="207" t="s">
        <v>159</v>
      </c>
      <c r="E252" s="208" t="s">
        <v>1305</v>
      </c>
      <c r="F252" s="209" t="s">
        <v>1306</v>
      </c>
      <c r="G252" s="210" t="s">
        <v>236</v>
      </c>
      <c r="H252" s="211">
        <v>0.186</v>
      </c>
      <c r="I252" s="212"/>
      <c r="J252" s="213">
        <f>ROUND(I252*H252,2)</f>
        <v>0</v>
      </c>
      <c r="K252" s="209" t="s">
        <v>174</v>
      </c>
      <c r="L252" s="47"/>
      <c r="M252" s="214" t="s">
        <v>19</v>
      </c>
      <c r="N252" s="215" t="s">
        <v>46</v>
      </c>
      <c r="O252" s="87"/>
      <c r="P252" s="216">
        <f>O252*H252</f>
        <v>0</v>
      </c>
      <c r="Q252" s="216">
        <v>0</v>
      </c>
      <c r="R252" s="216">
        <f>Q252*H252</f>
        <v>0</v>
      </c>
      <c r="S252" s="216">
        <v>0</v>
      </c>
      <c r="T252" s="217">
        <f>S252*H252</f>
        <v>0</v>
      </c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R252" s="218" t="s">
        <v>163</v>
      </c>
      <c r="AT252" s="218" t="s">
        <v>159</v>
      </c>
      <c r="AU252" s="218" t="s">
        <v>85</v>
      </c>
      <c r="AY252" s="20" t="s">
        <v>157</v>
      </c>
      <c r="BE252" s="219">
        <f>IF(N252="základní",J252,0)</f>
        <v>0</v>
      </c>
      <c r="BF252" s="219">
        <f>IF(N252="snížená",J252,0)</f>
        <v>0</v>
      </c>
      <c r="BG252" s="219">
        <f>IF(N252="zákl. přenesená",J252,0)</f>
        <v>0</v>
      </c>
      <c r="BH252" s="219">
        <f>IF(N252="sníž. přenesená",J252,0)</f>
        <v>0</v>
      </c>
      <c r="BI252" s="219">
        <f>IF(N252="nulová",J252,0)</f>
        <v>0</v>
      </c>
      <c r="BJ252" s="20" t="s">
        <v>83</v>
      </c>
      <c r="BK252" s="219">
        <f>ROUND(I252*H252,2)</f>
        <v>0</v>
      </c>
      <c r="BL252" s="20" t="s">
        <v>163</v>
      </c>
      <c r="BM252" s="218" t="s">
        <v>1480</v>
      </c>
    </row>
    <row r="253" s="2" customFormat="1">
      <c r="A253" s="41"/>
      <c r="B253" s="42"/>
      <c r="C253" s="43"/>
      <c r="D253" s="220" t="s">
        <v>165</v>
      </c>
      <c r="E253" s="43"/>
      <c r="F253" s="221" t="s">
        <v>1308</v>
      </c>
      <c r="G253" s="43"/>
      <c r="H253" s="43"/>
      <c r="I253" s="222"/>
      <c r="J253" s="43"/>
      <c r="K253" s="43"/>
      <c r="L253" s="47"/>
      <c r="M253" s="223"/>
      <c r="N253" s="224"/>
      <c r="O253" s="87"/>
      <c r="P253" s="87"/>
      <c r="Q253" s="87"/>
      <c r="R253" s="87"/>
      <c r="S253" s="87"/>
      <c r="T253" s="88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T253" s="20" t="s">
        <v>165</v>
      </c>
      <c r="AU253" s="20" t="s">
        <v>85</v>
      </c>
    </row>
    <row r="254" s="2" customFormat="1">
      <c r="A254" s="41"/>
      <c r="B254" s="42"/>
      <c r="C254" s="43"/>
      <c r="D254" s="237" t="s">
        <v>177</v>
      </c>
      <c r="E254" s="43"/>
      <c r="F254" s="238" t="s">
        <v>1309</v>
      </c>
      <c r="G254" s="43"/>
      <c r="H254" s="43"/>
      <c r="I254" s="222"/>
      <c r="J254" s="43"/>
      <c r="K254" s="43"/>
      <c r="L254" s="47"/>
      <c r="M254" s="223"/>
      <c r="N254" s="224"/>
      <c r="O254" s="87"/>
      <c r="P254" s="87"/>
      <c r="Q254" s="87"/>
      <c r="R254" s="87"/>
      <c r="S254" s="87"/>
      <c r="T254" s="88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T254" s="20" t="s">
        <v>177</v>
      </c>
      <c r="AU254" s="20" t="s">
        <v>85</v>
      </c>
    </row>
    <row r="255" s="12" customFormat="1" ht="22.8" customHeight="1">
      <c r="A255" s="12"/>
      <c r="B255" s="191"/>
      <c r="C255" s="192"/>
      <c r="D255" s="193" t="s">
        <v>74</v>
      </c>
      <c r="E255" s="205" t="s">
        <v>323</v>
      </c>
      <c r="F255" s="205" t="s">
        <v>324</v>
      </c>
      <c r="G255" s="192"/>
      <c r="H255" s="192"/>
      <c r="I255" s="195"/>
      <c r="J255" s="206">
        <f>BK255</f>
        <v>0</v>
      </c>
      <c r="K255" s="192"/>
      <c r="L255" s="197"/>
      <c r="M255" s="198"/>
      <c r="N255" s="199"/>
      <c r="O255" s="199"/>
      <c r="P255" s="200">
        <f>SUM(P256:P258)</f>
        <v>0</v>
      </c>
      <c r="Q255" s="199"/>
      <c r="R255" s="200">
        <f>SUM(R256:R258)</f>
        <v>0</v>
      </c>
      <c r="S255" s="199"/>
      <c r="T255" s="201">
        <f>SUM(T256:T258)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02" t="s">
        <v>83</v>
      </c>
      <c r="AT255" s="203" t="s">
        <v>74</v>
      </c>
      <c r="AU255" s="203" t="s">
        <v>83</v>
      </c>
      <c r="AY255" s="202" t="s">
        <v>157</v>
      </c>
      <c r="BK255" s="204">
        <f>SUM(BK256:BK258)</f>
        <v>0</v>
      </c>
    </row>
    <row r="256" s="2" customFormat="1" ht="24.15" customHeight="1">
      <c r="A256" s="41"/>
      <c r="B256" s="42"/>
      <c r="C256" s="207" t="s">
        <v>443</v>
      </c>
      <c r="D256" s="207" t="s">
        <v>159</v>
      </c>
      <c r="E256" s="208" t="s">
        <v>1310</v>
      </c>
      <c r="F256" s="209" t="s">
        <v>1311</v>
      </c>
      <c r="G256" s="210" t="s">
        <v>236</v>
      </c>
      <c r="H256" s="211">
        <v>44.228999999999999</v>
      </c>
      <c r="I256" s="212"/>
      <c r="J256" s="213">
        <f>ROUND(I256*H256,2)</f>
        <v>0</v>
      </c>
      <c r="K256" s="209" t="s">
        <v>174</v>
      </c>
      <c r="L256" s="47"/>
      <c r="M256" s="214" t="s">
        <v>19</v>
      </c>
      <c r="N256" s="215" t="s">
        <v>46</v>
      </c>
      <c r="O256" s="87"/>
      <c r="P256" s="216">
        <f>O256*H256</f>
        <v>0</v>
      </c>
      <c r="Q256" s="216">
        <v>0</v>
      </c>
      <c r="R256" s="216">
        <f>Q256*H256</f>
        <v>0</v>
      </c>
      <c r="S256" s="216">
        <v>0</v>
      </c>
      <c r="T256" s="217">
        <f>S256*H256</f>
        <v>0</v>
      </c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R256" s="218" t="s">
        <v>163</v>
      </c>
      <c r="AT256" s="218" t="s">
        <v>159</v>
      </c>
      <c r="AU256" s="218" t="s">
        <v>85</v>
      </c>
      <c r="AY256" s="20" t="s">
        <v>157</v>
      </c>
      <c r="BE256" s="219">
        <f>IF(N256="základní",J256,0)</f>
        <v>0</v>
      </c>
      <c r="BF256" s="219">
        <f>IF(N256="snížená",J256,0)</f>
        <v>0</v>
      </c>
      <c r="BG256" s="219">
        <f>IF(N256="zákl. přenesená",J256,0)</f>
        <v>0</v>
      </c>
      <c r="BH256" s="219">
        <f>IF(N256="sníž. přenesená",J256,0)</f>
        <v>0</v>
      </c>
      <c r="BI256" s="219">
        <f>IF(N256="nulová",J256,0)</f>
        <v>0</v>
      </c>
      <c r="BJ256" s="20" t="s">
        <v>83</v>
      </c>
      <c r="BK256" s="219">
        <f>ROUND(I256*H256,2)</f>
        <v>0</v>
      </c>
      <c r="BL256" s="20" t="s">
        <v>163</v>
      </c>
      <c r="BM256" s="218" t="s">
        <v>1481</v>
      </c>
    </row>
    <row r="257" s="2" customFormat="1">
      <c r="A257" s="41"/>
      <c r="B257" s="42"/>
      <c r="C257" s="43"/>
      <c r="D257" s="220" t="s">
        <v>165</v>
      </c>
      <c r="E257" s="43"/>
      <c r="F257" s="221" t="s">
        <v>1313</v>
      </c>
      <c r="G257" s="43"/>
      <c r="H257" s="43"/>
      <c r="I257" s="222"/>
      <c r="J257" s="43"/>
      <c r="K257" s="43"/>
      <c r="L257" s="47"/>
      <c r="M257" s="223"/>
      <c r="N257" s="224"/>
      <c r="O257" s="87"/>
      <c r="P257" s="87"/>
      <c r="Q257" s="87"/>
      <c r="R257" s="87"/>
      <c r="S257" s="87"/>
      <c r="T257" s="88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T257" s="20" t="s">
        <v>165</v>
      </c>
      <c r="AU257" s="20" t="s">
        <v>85</v>
      </c>
    </row>
    <row r="258" s="2" customFormat="1">
      <c r="A258" s="41"/>
      <c r="B258" s="42"/>
      <c r="C258" s="43"/>
      <c r="D258" s="237" t="s">
        <v>177</v>
      </c>
      <c r="E258" s="43"/>
      <c r="F258" s="238" t="s">
        <v>1314</v>
      </c>
      <c r="G258" s="43"/>
      <c r="H258" s="43"/>
      <c r="I258" s="222"/>
      <c r="J258" s="43"/>
      <c r="K258" s="43"/>
      <c r="L258" s="47"/>
      <c r="M258" s="270"/>
      <c r="N258" s="271"/>
      <c r="O258" s="272"/>
      <c r="P258" s="272"/>
      <c r="Q258" s="272"/>
      <c r="R258" s="272"/>
      <c r="S258" s="272"/>
      <c r="T258" s="273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T258" s="20" t="s">
        <v>177</v>
      </c>
      <c r="AU258" s="20" t="s">
        <v>85</v>
      </c>
    </row>
    <row r="259" s="2" customFormat="1" ht="6.96" customHeight="1">
      <c r="A259" s="41"/>
      <c r="B259" s="62"/>
      <c r="C259" s="63"/>
      <c r="D259" s="63"/>
      <c r="E259" s="63"/>
      <c r="F259" s="63"/>
      <c r="G259" s="63"/>
      <c r="H259" s="63"/>
      <c r="I259" s="63"/>
      <c r="J259" s="63"/>
      <c r="K259" s="63"/>
      <c r="L259" s="47"/>
      <c r="M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</row>
  </sheetData>
  <sheetProtection sheet="1" autoFilter="0" formatColumns="0" formatRows="0" objects="1" scenarios="1" spinCount="100000" saltValue="AjG5I8IPFXthcaokDAUmZK9QyO3MyLLoZJmgL25SHirSzgzrmmhkSduF0SsP5qXbeBl0o4MagcyD+s84Tq2OHw==" hashValue="kIp8Ad/0DMWtcCLyTURIRWiRz4lAjHoy8oKOWJEsmoUcBOMJewLUlpEZw8hjFvQx3Fy4p0oCKKEKEsWVxjbEDA==" algorithmName="SHA-512" password="CC35"/>
  <autoFilter ref="C84:K258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90" r:id="rId1" display="https://podminky.urs.cz/item/CS_URS_2025_01/132351253"/>
    <hyperlink ref="F94" r:id="rId2" display="https://podminky.urs.cz/item/CS_URS_2025_01/151811131"/>
    <hyperlink ref="F98" r:id="rId3" display="https://podminky.urs.cz/item/CS_URS_2025_01/151811231"/>
    <hyperlink ref="F101" r:id="rId4" display="https://podminky.urs.cz/item/CS_URS_2025_01/162751137"/>
    <hyperlink ref="F105" r:id="rId5" display="https://podminky.urs.cz/item/CS_URS_2025_01/171201231"/>
    <hyperlink ref="F110" r:id="rId6" display="https://podminky.urs.cz/item/CS_URS_2025_01/174151101"/>
    <hyperlink ref="F116" r:id="rId7" display="https://podminky.urs.cz/item/CS_URS_2025_01/175151101"/>
    <hyperlink ref="F124" r:id="rId8" display="https://podminky.urs.cz/item/CS_URS_2025_01/451573111"/>
    <hyperlink ref="F128" r:id="rId9" display="https://podminky.urs.cz/item/CS_URS_2025_01/452313151"/>
    <hyperlink ref="F132" r:id="rId10" display="https://podminky.urs.cz/item/CS_URS_2025_01/452353111"/>
    <hyperlink ref="F136" r:id="rId11" display="https://podminky.urs.cz/item/CS_URS_2025_01/452353112"/>
    <hyperlink ref="F140" r:id="rId12" display="https://podminky.urs.cz/item/CS_URS_2025_01/857212122"/>
    <hyperlink ref="F149" r:id="rId13" display="https://podminky.urs.cz/item/CS_URS_2025_01/871184201"/>
    <hyperlink ref="F155" r:id="rId14" display="https://podminky.urs.cz/item/CS_URS_2025_01/871211811"/>
    <hyperlink ref="F158" r:id="rId15" display="https://podminky.urs.cz/item/CS_URS_2025_01/871224201"/>
    <hyperlink ref="F164" r:id="rId16" display="https://podminky.urs.cz/item/CS_URS_2025_01/871251811"/>
    <hyperlink ref="F167" r:id="rId17" display="https://podminky.urs.cz/item/CS_URS_2025_01/877172001"/>
    <hyperlink ref="F174" r:id="rId18" display="https://podminky.urs.cz/item/CS_URS_2025_01/877215201"/>
    <hyperlink ref="F179" r:id="rId19" display="https://podminky.urs.cz/item/CS_URS_2025_01/877215301"/>
    <hyperlink ref="F184" r:id="rId20" display="https://podminky.urs.cz/item/CS_URS_2025_01/877215310"/>
    <hyperlink ref="F189" r:id="rId21" display="https://podminky.urs.cz/item/CS_URS_2025_01/891182122"/>
    <hyperlink ref="F196" r:id="rId22" display="https://podminky.urs.cz/item/CS_URS_2025_01/891212122"/>
    <hyperlink ref="F203" r:id="rId23" display="https://podminky.urs.cz/item/CS_URS_2025_01/891212641"/>
    <hyperlink ref="F208" r:id="rId24" display="https://podminky.urs.cz/item/CS_URS_2025_01/891239111"/>
    <hyperlink ref="F213" r:id="rId25" display="https://podminky.urs.cz/item/CS_URS_2025_01/892241111"/>
    <hyperlink ref="F217" r:id="rId26" display="https://podminky.urs.cz/item/CS_URS_2025_01/899401112"/>
    <hyperlink ref="F224" r:id="rId27" display="https://podminky.urs.cz/item/CS_URS_2025_01/899401113"/>
    <hyperlink ref="F231" r:id="rId28" display="https://podminky.urs.cz/item/CS_URS_2025_01/899713111"/>
    <hyperlink ref="F240" r:id="rId29" display="https://podminky.urs.cz/item/CS_URS_2025_01/899721111"/>
    <hyperlink ref="F243" r:id="rId30" display="https://podminky.urs.cz/item/CS_URS_2025_01/899722114"/>
    <hyperlink ref="F247" r:id="rId31" display="https://podminky.urs.cz/item/CS_URS_2025_01/997013501"/>
    <hyperlink ref="F250" r:id="rId32" display="https://podminky.urs.cz/item/CS_URS_2025_01/997013509"/>
    <hyperlink ref="F254" r:id="rId33" display="https://podminky.urs.cz/item/CS_URS_2025_01/997013631"/>
    <hyperlink ref="F258" r:id="rId34" display="https://podminky.urs.cz/item/CS_URS_2025_01/998276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5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112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85</v>
      </c>
    </row>
    <row r="4" s="1" customFormat="1" ht="24.96" customHeight="1">
      <c r="B4" s="23"/>
      <c r="D4" s="133" t="s">
        <v>131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Vrchlice v Kutné Hoře - revitalizace a PPO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132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30" customHeight="1">
      <c r="A9" s="41"/>
      <c r="B9" s="47"/>
      <c r="C9" s="41"/>
      <c r="D9" s="41"/>
      <c r="E9" s="138" t="s">
        <v>1482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16. 8. 2023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30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">
        <v>34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35</v>
      </c>
      <c r="F21" s="41"/>
      <c r="G21" s="41"/>
      <c r="H21" s="41"/>
      <c r="I21" s="135" t="s">
        <v>29</v>
      </c>
      <c r="J21" s="139" t="s">
        <v>36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38</v>
      </c>
      <c r="E23" s="41"/>
      <c r="F23" s="41"/>
      <c r="G23" s="41"/>
      <c r="H23" s="41"/>
      <c r="I23" s="135" t="s">
        <v>26</v>
      </c>
      <c r="J23" s="139" t="s">
        <v>34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35</v>
      </c>
      <c r="F24" s="41"/>
      <c r="G24" s="41"/>
      <c r="H24" s="41"/>
      <c r="I24" s="135" t="s">
        <v>29</v>
      </c>
      <c r="J24" s="139" t="s">
        <v>36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39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41</v>
      </c>
      <c r="E30" s="41"/>
      <c r="F30" s="41"/>
      <c r="G30" s="41"/>
      <c r="H30" s="41"/>
      <c r="I30" s="41"/>
      <c r="J30" s="147">
        <f>ROUND(J87,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43</v>
      </c>
      <c r="G32" s="41"/>
      <c r="H32" s="41"/>
      <c r="I32" s="148" t="s">
        <v>42</v>
      </c>
      <c r="J32" s="148" t="s">
        <v>44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45</v>
      </c>
      <c r="E33" s="135" t="s">
        <v>46</v>
      </c>
      <c r="F33" s="150">
        <f>ROUND((SUM(BE87:BE286)),  2)</f>
        <v>0</v>
      </c>
      <c r="G33" s="41"/>
      <c r="H33" s="41"/>
      <c r="I33" s="151">
        <v>0.20999999999999999</v>
      </c>
      <c r="J33" s="150">
        <f>ROUND(((SUM(BE87:BE286))*I33),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47</v>
      </c>
      <c r="F34" s="150">
        <f>ROUND((SUM(BF87:BF286)),  2)</f>
        <v>0</v>
      </c>
      <c r="G34" s="41"/>
      <c r="H34" s="41"/>
      <c r="I34" s="151">
        <v>0.12</v>
      </c>
      <c r="J34" s="150">
        <f>ROUND(((SUM(BF87:BF286))*I34),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48</v>
      </c>
      <c r="F35" s="150">
        <f>ROUND((SUM(BG87:BG286)),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49</v>
      </c>
      <c r="F36" s="150">
        <f>ROUND((SUM(BH87:BH286)),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50</v>
      </c>
      <c r="F37" s="150">
        <f>ROUND((SUM(BI87:BI286)),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51</v>
      </c>
      <c r="E39" s="154"/>
      <c r="F39" s="154"/>
      <c r="G39" s="155" t="s">
        <v>52</v>
      </c>
      <c r="H39" s="156" t="s">
        <v>53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134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Vrchlice v Kutné Hoře - revitalizace a PPO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132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30" customHeight="1">
      <c r="A50" s="41"/>
      <c r="B50" s="42"/>
      <c r="C50" s="43"/>
      <c r="D50" s="43"/>
      <c r="E50" s="72" t="str">
        <f>E9</f>
        <v>SO 04.21 - Přeložka vodovodu PE100 RC SDR11 d63x5,8 mm, dl.20,0 m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Kutná Hora</v>
      </c>
      <c r="G52" s="43"/>
      <c r="H52" s="43"/>
      <c r="I52" s="35" t="s">
        <v>23</v>
      </c>
      <c r="J52" s="75" t="str">
        <f>IF(J12="","",J12)</f>
        <v>16. 8. 2023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Město Kutná Hora</v>
      </c>
      <c r="G54" s="43"/>
      <c r="H54" s="43"/>
      <c r="I54" s="35" t="s">
        <v>33</v>
      </c>
      <c r="J54" s="39" t="str">
        <f>E21</f>
        <v>Vodohospodářský rozvoj a výstavba a.s.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5.6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38</v>
      </c>
      <c r="J55" s="39" t="str">
        <f>E24</f>
        <v>Vodohospodářský rozvoj a výstavba a.s.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135</v>
      </c>
      <c r="D57" s="165"/>
      <c r="E57" s="165"/>
      <c r="F57" s="165"/>
      <c r="G57" s="165"/>
      <c r="H57" s="165"/>
      <c r="I57" s="165"/>
      <c r="J57" s="166" t="s">
        <v>136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73</v>
      </c>
      <c r="D59" s="43"/>
      <c r="E59" s="43"/>
      <c r="F59" s="43"/>
      <c r="G59" s="43"/>
      <c r="H59" s="43"/>
      <c r="I59" s="43"/>
      <c r="J59" s="105">
        <f>J87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137</v>
      </c>
    </row>
    <row r="60" s="9" customFormat="1" ht="24.96" customHeight="1">
      <c r="A60" s="9"/>
      <c r="B60" s="168"/>
      <c r="C60" s="169"/>
      <c r="D60" s="170" t="s">
        <v>138</v>
      </c>
      <c r="E60" s="171"/>
      <c r="F60" s="171"/>
      <c r="G60" s="171"/>
      <c r="H60" s="171"/>
      <c r="I60" s="171"/>
      <c r="J60" s="172">
        <f>J88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139</v>
      </c>
      <c r="E61" s="177"/>
      <c r="F61" s="177"/>
      <c r="G61" s="177"/>
      <c r="H61" s="177"/>
      <c r="I61" s="177"/>
      <c r="J61" s="178">
        <f>J89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140</v>
      </c>
      <c r="E62" s="177"/>
      <c r="F62" s="177"/>
      <c r="G62" s="177"/>
      <c r="H62" s="177"/>
      <c r="I62" s="177"/>
      <c r="J62" s="178">
        <f>J124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1139</v>
      </c>
      <c r="E63" s="177"/>
      <c r="F63" s="177"/>
      <c r="G63" s="177"/>
      <c r="H63" s="177"/>
      <c r="I63" s="177"/>
      <c r="J63" s="178">
        <f>J140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1140</v>
      </c>
      <c r="E64" s="177"/>
      <c r="F64" s="177"/>
      <c r="G64" s="177"/>
      <c r="H64" s="177"/>
      <c r="I64" s="177"/>
      <c r="J64" s="178">
        <f>J252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141</v>
      </c>
      <c r="E65" s="177"/>
      <c r="F65" s="177"/>
      <c r="G65" s="177"/>
      <c r="H65" s="177"/>
      <c r="I65" s="177"/>
      <c r="J65" s="178">
        <f>J263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8"/>
      <c r="C66" s="169"/>
      <c r="D66" s="170" t="s">
        <v>1141</v>
      </c>
      <c r="E66" s="171"/>
      <c r="F66" s="171"/>
      <c r="G66" s="171"/>
      <c r="H66" s="171"/>
      <c r="I66" s="171"/>
      <c r="J66" s="172">
        <f>J267</f>
        <v>0</v>
      </c>
      <c r="K66" s="169"/>
      <c r="L66" s="173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4"/>
      <c r="C67" s="175"/>
      <c r="D67" s="176" t="s">
        <v>1142</v>
      </c>
      <c r="E67" s="177"/>
      <c r="F67" s="177"/>
      <c r="G67" s="177"/>
      <c r="H67" s="177"/>
      <c r="I67" s="177"/>
      <c r="J67" s="178">
        <f>J268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1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6.96" customHeight="1">
      <c r="A69" s="41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3" s="2" customFormat="1" ht="6.96" customHeight="1">
      <c r="A73" s="41"/>
      <c r="B73" s="64"/>
      <c r="C73" s="65"/>
      <c r="D73" s="65"/>
      <c r="E73" s="65"/>
      <c r="F73" s="65"/>
      <c r="G73" s="65"/>
      <c r="H73" s="65"/>
      <c r="I73" s="65"/>
      <c r="J73" s="65"/>
      <c r="K73" s="65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24.96" customHeight="1">
      <c r="A74" s="41"/>
      <c r="B74" s="42"/>
      <c r="C74" s="26" t="s">
        <v>142</v>
      </c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16</v>
      </c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163" t="str">
        <f>E7</f>
        <v>Vrchlice v Kutné Hoře - revitalizace a PPO</v>
      </c>
      <c r="F77" s="35"/>
      <c r="G77" s="35"/>
      <c r="H77" s="35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132</v>
      </c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30" customHeight="1">
      <c r="A79" s="41"/>
      <c r="B79" s="42"/>
      <c r="C79" s="43"/>
      <c r="D79" s="43"/>
      <c r="E79" s="72" t="str">
        <f>E9</f>
        <v>SO 04.21 - Přeložka vodovodu PE100 RC SDR11 d63x5,8 mm, dl.20,0 m</v>
      </c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21</v>
      </c>
      <c r="D81" s="43"/>
      <c r="E81" s="43"/>
      <c r="F81" s="30" t="str">
        <f>F12</f>
        <v>Kutná Hora</v>
      </c>
      <c r="G81" s="43"/>
      <c r="H81" s="43"/>
      <c r="I81" s="35" t="s">
        <v>23</v>
      </c>
      <c r="J81" s="75" t="str">
        <f>IF(J12="","",J12)</f>
        <v>16. 8. 2023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25.65" customHeight="1">
      <c r="A83" s="41"/>
      <c r="B83" s="42"/>
      <c r="C83" s="35" t="s">
        <v>25</v>
      </c>
      <c r="D83" s="43"/>
      <c r="E83" s="43"/>
      <c r="F83" s="30" t="str">
        <f>E15</f>
        <v>Město Kutná Hora</v>
      </c>
      <c r="G83" s="43"/>
      <c r="H83" s="43"/>
      <c r="I83" s="35" t="s">
        <v>33</v>
      </c>
      <c r="J83" s="39" t="str">
        <f>E21</f>
        <v>Vodohospodářský rozvoj a výstavba a.s.</v>
      </c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25.65" customHeight="1">
      <c r="A84" s="41"/>
      <c r="B84" s="42"/>
      <c r="C84" s="35" t="s">
        <v>31</v>
      </c>
      <c r="D84" s="43"/>
      <c r="E84" s="43"/>
      <c r="F84" s="30" t="str">
        <f>IF(E18="","",E18)</f>
        <v>Vyplň údaj</v>
      </c>
      <c r="G84" s="43"/>
      <c r="H84" s="43"/>
      <c r="I84" s="35" t="s">
        <v>38</v>
      </c>
      <c r="J84" s="39" t="str">
        <f>E24</f>
        <v>Vodohospodářský rozvoj a výstavba a.s.</v>
      </c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0.32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11" customFormat="1" ht="29.28" customHeight="1">
      <c r="A86" s="180"/>
      <c r="B86" s="181"/>
      <c r="C86" s="182" t="s">
        <v>143</v>
      </c>
      <c r="D86" s="183" t="s">
        <v>60</v>
      </c>
      <c r="E86" s="183" t="s">
        <v>56</v>
      </c>
      <c r="F86" s="183" t="s">
        <v>57</v>
      </c>
      <c r="G86" s="183" t="s">
        <v>144</v>
      </c>
      <c r="H86" s="183" t="s">
        <v>145</v>
      </c>
      <c r="I86" s="183" t="s">
        <v>146</v>
      </c>
      <c r="J86" s="183" t="s">
        <v>136</v>
      </c>
      <c r="K86" s="184" t="s">
        <v>147</v>
      </c>
      <c r="L86" s="185"/>
      <c r="M86" s="95" t="s">
        <v>19</v>
      </c>
      <c r="N86" s="96" t="s">
        <v>45</v>
      </c>
      <c r="O86" s="96" t="s">
        <v>148</v>
      </c>
      <c r="P86" s="96" t="s">
        <v>149</v>
      </c>
      <c r="Q86" s="96" t="s">
        <v>150</v>
      </c>
      <c r="R86" s="96" t="s">
        <v>151</v>
      </c>
      <c r="S86" s="96" t="s">
        <v>152</v>
      </c>
      <c r="T86" s="97" t="s">
        <v>153</v>
      </c>
      <c r="U86" s="180"/>
      <c r="V86" s="180"/>
      <c r="W86" s="180"/>
      <c r="X86" s="180"/>
      <c r="Y86" s="180"/>
      <c r="Z86" s="180"/>
      <c r="AA86" s="180"/>
      <c r="AB86" s="180"/>
      <c r="AC86" s="180"/>
      <c r="AD86" s="180"/>
      <c r="AE86" s="180"/>
    </row>
    <row r="87" s="2" customFormat="1" ht="22.8" customHeight="1">
      <c r="A87" s="41"/>
      <c r="B87" s="42"/>
      <c r="C87" s="102" t="s">
        <v>154</v>
      </c>
      <c r="D87" s="43"/>
      <c r="E87" s="43"/>
      <c r="F87" s="43"/>
      <c r="G87" s="43"/>
      <c r="H87" s="43"/>
      <c r="I87" s="43"/>
      <c r="J87" s="186">
        <f>BK87</f>
        <v>0</v>
      </c>
      <c r="K87" s="43"/>
      <c r="L87" s="47"/>
      <c r="M87" s="98"/>
      <c r="N87" s="187"/>
      <c r="O87" s="99"/>
      <c r="P87" s="188">
        <f>P88+P267</f>
        <v>0</v>
      </c>
      <c r="Q87" s="99"/>
      <c r="R87" s="188">
        <f>R88+R267</f>
        <v>10.026469000000001</v>
      </c>
      <c r="S87" s="99"/>
      <c r="T87" s="189">
        <f>T88+T267</f>
        <v>0.25631999999999999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20" t="s">
        <v>74</v>
      </c>
      <c r="AU87" s="20" t="s">
        <v>137</v>
      </c>
      <c r="BK87" s="190">
        <f>BK88+BK267</f>
        <v>0</v>
      </c>
    </row>
    <row r="88" s="12" customFormat="1" ht="25.92" customHeight="1">
      <c r="A88" s="12"/>
      <c r="B88" s="191"/>
      <c r="C88" s="192"/>
      <c r="D88" s="193" t="s">
        <v>74</v>
      </c>
      <c r="E88" s="194" t="s">
        <v>155</v>
      </c>
      <c r="F88" s="194" t="s">
        <v>156</v>
      </c>
      <c r="G88" s="192"/>
      <c r="H88" s="192"/>
      <c r="I88" s="195"/>
      <c r="J88" s="196">
        <f>BK88</f>
        <v>0</v>
      </c>
      <c r="K88" s="192"/>
      <c r="L88" s="197"/>
      <c r="M88" s="198"/>
      <c r="N88" s="199"/>
      <c r="O88" s="199"/>
      <c r="P88" s="200">
        <f>P89+P124+P140+P252+P263</f>
        <v>0</v>
      </c>
      <c r="Q88" s="199"/>
      <c r="R88" s="200">
        <f>R89+R124+R140+R252+R263</f>
        <v>9.9956880000000012</v>
      </c>
      <c r="S88" s="199"/>
      <c r="T88" s="201">
        <f>T89+T124+T140+T252+T263</f>
        <v>0.25631999999999999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2" t="s">
        <v>83</v>
      </c>
      <c r="AT88" s="203" t="s">
        <v>74</v>
      </c>
      <c r="AU88" s="203" t="s">
        <v>75</v>
      </c>
      <c r="AY88" s="202" t="s">
        <v>157</v>
      </c>
      <c r="BK88" s="204">
        <f>BK89+BK124+BK140+BK252+BK263</f>
        <v>0</v>
      </c>
    </row>
    <row r="89" s="12" customFormat="1" ht="22.8" customHeight="1">
      <c r="A89" s="12"/>
      <c r="B89" s="191"/>
      <c r="C89" s="192"/>
      <c r="D89" s="193" t="s">
        <v>74</v>
      </c>
      <c r="E89" s="205" t="s">
        <v>83</v>
      </c>
      <c r="F89" s="205" t="s">
        <v>158</v>
      </c>
      <c r="G89" s="192"/>
      <c r="H89" s="192"/>
      <c r="I89" s="195"/>
      <c r="J89" s="206">
        <f>BK89</f>
        <v>0</v>
      </c>
      <c r="K89" s="192"/>
      <c r="L89" s="197"/>
      <c r="M89" s="198"/>
      <c r="N89" s="199"/>
      <c r="O89" s="199"/>
      <c r="P89" s="200">
        <f>SUM(P90:P123)</f>
        <v>0</v>
      </c>
      <c r="Q89" s="199"/>
      <c r="R89" s="200">
        <f>SUM(R90:R123)</f>
        <v>8.3407060000000008</v>
      </c>
      <c r="S89" s="199"/>
      <c r="T89" s="201">
        <f>SUM(T90:T123)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2" t="s">
        <v>83</v>
      </c>
      <c r="AT89" s="203" t="s">
        <v>74</v>
      </c>
      <c r="AU89" s="203" t="s">
        <v>83</v>
      </c>
      <c r="AY89" s="202" t="s">
        <v>157</v>
      </c>
      <c r="BK89" s="204">
        <f>SUM(BK90:BK123)</f>
        <v>0</v>
      </c>
    </row>
    <row r="90" s="2" customFormat="1" ht="33" customHeight="1">
      <c r="A90" s="41"/>
      <c r="B90" s="42"/>
      <c r="C90" s="207" t="s">
        <v>83</v>
      </c>
      <c r="D90" s="207" t="s">
        <v>159</v>
      </c>
      <c r="E90" s="208" t="s">
        <v>1143</v>
      </c>
      <c r="F90" s="209" t="s">
        <v>1144</v>
      </c>
      <c r="G90" s="210" t="s">
        <v>173</v>
      </c>
      <c r="H90" s="211">
        <v>12.6</v>
      </c>
      <c r="I90" s="212"/>
      <c r="J90" s="213">
        <f>ROUND(I90*H90,2)</f>
        <v>0</v>
      </c>
      <c r="K90" s="209" t="s">
        <v>174</v>
      </c>
      <c r="L90" s="47"/>
      <c r="M90" s="214" t="s">
        <v>19</v>
      </c>
      <c r="N90" s="215" t="s">
        <v>46</v>
      </c>
      <c r="O90" s="87"/>
      <c r="P90" s="216">
        <f>O90*H90</f>
        <v>0</v>
      </c>
      <c r="Q90" s="216">
        <v>0</v>
      </c>
      <c r="R90" s="216">
        <f>Q90*H90</f>
        <v>0</v>
      </c>
      <c r="S90" s="216">
        <v>0</v>
      </c>
      <c r="T90" s="217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163</v>
      </c>
      <c r="AT90" s="218" t="s">
        <v>159</v>
      </c>
      <c r="AU90" s="218" t="s">
        <v>85</v>
      </c>
      <c r="AY90" s="20" t="s">
        <v>157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83</v>
      </c>
      <c r="BK90" s="219">
        <f>ROUND(I90*H90,2)</f>
        <v>0</v>
      </c>
      <c r="BL90" s="20" t="s">
        <v>163</v>
      </c>
      <c r="BM90" s="218" t="s">
        <v>1483</v>
      </c>
    </row>
    <row r="91" s="2" customFormat="1">
      <c r="A91" s="41"/>
      <c r="B91" s="42"/>
      <c r="C91" s="43"/>
      <c r="D91" s="220" t="s">
        <v>165</v>
      </c>
      <c r="E91" s="43"/>
      <c r="F91" s="221" t="s">
        <v>1146</v>
      </c>
      <c r="G91" s="43"/>
      <c r="H91" s="43"/>
      <c r="I91" s="222"/>
      <c r="J91" s="43"/>
      <c r="K91" s="43"/>
      <c r="L91" s="47"/>
      <c r="M91" s="223"/>
      <c r="N91" s="224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165</v>
      </c>
      <c r="AU91" s="20" t="s">
        <v>85</v>
      </c>
    </row>
    <row r="92" s="2" customFormat="1">
      <c r="A92" s="41"/>
      <c r="B92" s="42"/>
      <c r="C92" s="43"/>
      <c r="D92" s="237" t="s">
        <v>177</v>
      </c>
      <c r="E92" s="43"/>
      <c r="F92" s="238" t="s">
        <v>1147</v>
      </c>
      <c r="G92" s="43"/>
      <c r="H92" s="43"/>
      <c r="I92" s="222"/>
      <c r="J92" s="43"/>
      <c r="K92" s="43"/>
      <c r="L92" s="47"/>
      <c r="M92" s="223"/>
      <c r="N92" s="224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177</v>
      </c>
      <c r="AU92" s="20" t="s">
        <v>85</v>
      </c>
    </row>
    <row r="93" s="13" customFormat="1">
      <c r="A93" s="13"/>
      <c r="B93" s="226"/>
      <c r="C93" s="227"/>
      <c r="D93" s="220" t="s">
        <v>169</v>
      </c>
      <c r="E93" s="228" t="s">
        <v>19</v>
      </c>
      <c r="F93" s="229" t="s">
        <v>1484</v>
      </c>
      <c r="G93" s="227"/>
      <c r="H93" s="230">
        <v>12.6</v>
      </c>
      <c r="I93" s="231"/>
      <c r="J93" s="227"/>
      <c r="K93" s="227"/>
      <c r="L93" s="232"/>
      <c r="M93" s="233"/>
      <c r="N93" s="234"/>
      <c r="O93" s="234"/>
      <c r="P93" s="234"/>
      <c r="Q93" s="234"/>
      <c r="R93" s="234"/>
      <c r="S93" s="234"/>
      <c r="T93" s="235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6" t="s">
        <v>169</v>
      </c>
      <c r="AU93" s="236" t="s">
        <v>85</v>
      </c>
      <c r="AV93" s="13" t="s">
        <v>85</v>
      </c>
      <c r="AW93" s="13" t="s">
        <v>37</v>
      </c>
      <c r="AX93" s="13" t="s">
        <v>83</v>
      </c>
      <c r="AY93" s="236" t="s">
        <v>157</v>
      </c>
    </row>
    <row r="94" s="2" customFormat="1" ht="21.75" customHeight="1">
      <c r="A94" s="41"/>
      <c r="B94" s="42"/>
      <c r="C94" s="207" t="s">
        <v>85</v>
      </c>
      <c r="D94" s="207" t="s">
        <v>159</v>
      </c>
      <c r="E94" s="208" t="s">
        <v>1149</v>
      </c>
      <c r="F94" s="209" t="s">
        <v>1150</v>
      </c>
      <c r="G94" s="210" t="s">
        <v>254</v>
      </c>
      <c r="H94" s="211">
        <v>35.700000000000003</v>
      </c>
      <c r="I94" s="212"/>
      <c r="J94" s="213">
        <f>ROUND(I94*H94,2)</f>
        <v>0</v>
      </c>
      <c r="K94" s="209" t="s">
        <v>174</v>
      </c>
      <c r="L94" s="47"/>
      <c r="M94" s="214" t="s">
        <v>19</v>
      </c>
      <c r="N94" s="215" t="s">
        <v>46</v>
      </c>
      <c r="O94" s="87"/>
      <c r="P94" s="216">
        <f>O94*H94</f>
        <v>0</v>
      </c>
      <c r="Q94" s="216">
        <v>0.00058</v>
      </c>
      <c r="R94" s="216">
        <f>Q94*H94</f>
        <v>0.020706000000000002</v>
      </c>
      <c r="S94" s="216">
        <v>0</v>
      </c>
      <c r="T94" s="217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163</v>
      </c>
      <c r="AT94" s="218" t="s">
        <v>159</v>
      </c>
      <c r="AU94" s="218" t="s">
        <v>85</v>
      </c>
      <c r="AY94" s="20" t="s">
        <v>157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83</v>
      </c>
      <c r="BK94" s="219">
        <f>ROUND(I94*H94,2)</f>
        <v>0</v>
      </c>
      <c r="BL94" s="20" t="s">
        <v>163</v>
      </c>
      <c r="BM94" s="218" t="s">
        <v>1485</v>
      </c>
    </row>
    <row r="95" s="2" customFormat="1">
      <c r="A95" s="41"/>
      <c r="B95" s="42"/>
      <c r="C95" s="43"/>
      <c r="D95" s="220" t="s">
        <v>165</v>
      </c>
      <c r="E95" s="43"/>
      <c r="F95" s="221" t="s">
        <v>1152</v>
      </c>
      <c r="G95" s="43"/>
      <c r="H95" s="43"/>
      <c r="I95" s="222"/>
      <c r="J95" s="43"/>
      <c r="K95" s="43"/>
      <c r="L95" s="47"/>
      <c r="M95" s="223"/>
      <c r="N95" s="224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165</v>
      </c>
      <c r="AU95" s="20" t="s">
        <v>85</v>
      </c>
    </row>
    <row r="96" s="2" customFormat="1">
      <c r="A96" s="41"/>
      <c r="B96" s="42"/>
      <c r="C96" s="43"/>
      <c r="D96" s="237" t="s">
        <v>177</v>
      </c>
      <c r="E96" s="43"/>
      <c r="F96" s="238" t="s">
        <v>1153</v>
      </c>
      <c r="G96" s="43"/>
      <c r="H96" s="43"/>
      <c r="I96" s="222"/>
      <c r="J96" s="43"/>
      <c r="K96" s="43"/>
      <c r="L96" s="47"/>
      <c r="M96" s="223"/>
      <c r="N96" s="224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177</v>
      </c>
      <c r="AU96" s="20" t="s">
        <v>85</v>
      </c>
    </row>
    <row r="97" s="13" customFormat="1">
      <c r="A97" s="13"/>
      <c r="B97" s="226"/>
      <c r="C97" s="227"/>
      <c r="D97" s="220" t="s">
        <v>169</v>
      </c>
      <c r="E97" s="228" t="s">
        <v>19</v>
      </c>
      <c r="F97" s="229" t="s">
        <v>1486</v>
      </c>
      <c r="G97" s="227"/>
      <c r="H97" s="230">
        <v>35.700000000000003</v>
      </c>
      <c r="I97" s="231"/>
      <c r="J97" s="227"/>
      <c r="K97" s="227"/>
      <c r="L97" s="232"/>
      <c r="M97" s="233"/>
      <c r="N97" s="234"/>
      <c r="O97" s="234"/>
      <c r="P97" s="234"/>
      <c r="Q97" s="234"/>
      <c r="R97" s="234"/>
      <c r="S97" s="234"/>
      <c r="T97" s="235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6" t="s">
        <v>169</v>
      </c>
      <c r="AU97" s="236" t="s">
        <v>85</v>
      </c>
      <c r="AV97" s="13" t="s">
        <v>85</v>
      </c>
      <c r="AW97" s="13" t="s">
        <v>37</v>
      </c>
      <c r="AX97" s="13" t="s">
        <v>83</v>
      </c>
      <c r="AY97" s="236" t="s">
        <v>157</v>
      </c>
    </row>
    <row r="98" s="2" customFormat="1" ht="21.75" customHeight="1">
      <c r="A98" s="41"/>
      <c r="B98" s="42"/>
      <c r="C98" s="207" t="s">
        <v>188</v>
      </c>
      <c r="D98" s="207" t="s">
        <v>159</v>
      </c>
      <c r="E98" s="208" t="s">
        <v>1155</v>
      </c>
      <c r="F98" s="209" t="s">
        <v>1156</v>
      </c>
      <c r="G98" s="210" t="s">
        <v>254</v>
      </c>
      <c r="H98" s="211">
        <v>35.700000000000003</v>
      </c>
      <c r="I98" s="212"/>
      <c r="J98" s="213">
        <f>ROUND(I98*H98,2)</f>
        <v>0</v>
      </c>
      <c r="K98" s="209" t="s">
        <v>174</v>
      </c>
      <c r="L98" s="47"/>
      <c r="M98" s="214" t="s">
        <v>19</v>
      </c>
      <c r="N98" s="215" t="s">
        <v>46</v>
      </c>
      <c r="O98" s="87"/>
      <c r="P98" s="216">
        <f>O98*H98</f>
        <v>0</v>
      </c>
      <c r="Q98" s="216">
        <v>0</v>
      </c>
      <c r="R98" s="216">
        <f>Q98*H98</f>
        <v>0</v>
      </c>
      <c r="S98" s="216">
        <v>0</v>
      </c>
      <c r="T98" s="217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8" t="s">
        <v>163</v>
      </c>
      <c r="AT98" s="218" t="s">
        <v>159</v>
      </c>
      <c r="AU98" s="218" t="s">
        <v>85</v>
      </c>
      <c r="AY98" s="20" t="s">
        <v>157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20" t="s">
        <v>83</v>
      </c>
      <c r="BK98" s="219">
        <f>ROUND(I98*H98,2)</f>
        <v>0</v>
      </c>
      <c r="BL98" s="20" t="s">
        <v>163</v>
      </c>
      <c r="BM98" s="218" t="s">
        <v>1487</v>
      </c>
    </row>
    <row r="99" s="2" customFormat="1">
      <c r="A99" s="41"/>
      <c r="B99" s="42"/>
      <c r="C99" s="43"/>
      <c r="D99" s="220" t="s">
        <v>165</v>
      </c>
      <c r="E99" s="43"/>
      <c r="F99" s="221" t="s">
        <v>1158</v>
      </c>
      <c r="G99" s="43"/>
      <c r="H99" s="43"/>
      <c r="I99" s="222"/>
      <c r="J99" s="43"/>
      <c r="K99" s="43"/>
      <c r="L99" s="47"/>
      <c r="M99" s="223"/>
      <c r="N99" s="224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165</v>
      </c>
      <c r="AU99" s="20" t="s">
        <v>85</v>
      </c>
    </row>
    <row r="100" s="2" customFormat="1">
      <c r="A100" s="41"/>
      <c r="B100" s="42"/>
      <c r="C100" s="43"/>
      <c r="D100" s="237" t="s">
        <v>177</v>
      </c>
      <c r="E100" s="43"/>
      <c r="F100" s="238" t="s">
        <v>1159</v>
      </c>
      <c r="G100" s="43"/>
      <c r="H100" s="43"/>
      <c r="I100" s="222"/>
      <c r="J100" s="43"/>
      <c r="K100" s="43"/>
      <c r="L100" s="47"/>
      <c r="M100" s="223"/>
      <c r="N100" s="22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177</v>
      </c>
      <c r="AU100" s="20" t="s">
        <v>85</v>
      </c>
    </row>
    <row r="101" s="13" customFormat="1">
      <c r="A101" s="13"/>
      <c r="B101" s="226"/>
      <c r="C101" s="227"/>
      <c r="D101" s="220" t="s">
        <v>169</v>
      </c>
      <c r="E101" s="228" t="s">
        <v>19</v>
      </c>
      <c r="F101" s="229" t="s">
        <v>1486</v>
      </c>
      <c r="G101" s="227"/>
      <c r="H101" s="230">
        <v>35.700000000000003</v>
      </c>
      <c r="I101" s="231"/>
      <c r="J101" s="227"/>
      <c r="K101" s="227"/>
      <c r="L101" s="232"/>
      <c r="M101" s="233"/>
      <c r="N101" s="234"/>
      <c r="O101" s="234"/>
      <c r="P101" s="234"/>
      <c r="Q101" s="234"/>
      <c r="R101" s="234"/>
      <c r="S101" s="234"/>
      <c r="T101" s="235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6" t="s">
        <v>169</v>
      </c>
      <c r="AU101" s="236" t="s">
        <v>85</v>
      </c>
      <c r="AV101" s="13" t="s">
        <v>85</v>
      </c>
      <c r="AW101" s="13" t="s">
        <v>37</v>
      </c>
      <c r="AX101" s="13" t="s">
        <v>83</v>
      </c>
      <c r="AY101" s="236" t="s">
        <v>157</v>
      </c>
    </row>
    <row r="102" s="2" customFormat="1" ht="37.8" customHeight="1">
      <c r="A102" s="41"/>
      <c r="B102" s="42"/>
      <c r="C102" s="207" t="s">
        <v>163</v>
      </c>
      <c r="D102" s="207" t="s">
        <v>159</v>
      </c>
      <c r="E102" s="208" t="s">
        <v>226</v>
      </c>
      <c r="F102" s="209" t="s">
        <v>227</v>
      </c>
      <c r="G102" s="210" t="s">
        <v>173</v>
      </c>
      <c r="H102" s="211">
        <v>5.21</v>
      </c>
      <c r="I102" s="212"/>
      <c r="J102" s="213">
        <f>ROUND(I102*H102,2)</f>
        <v>0</v>
      </c>
      <c r="K102" s="209" t="s">
        <v>174</v>
      </c>
      <c r="L102" s="47"/>
      <c r="M102" s="214" t="s">
        <v>19</v>
      </c>
      <c r="N102" s="215" t="s">
        <v>46</v>
      </c>
      <c r="O102" s="87"/>
      <c r="P102" s="216">
        <f>O102*H102</f>
        <v>0</v>
      </c>
      <c r="Q102" s="216">
        <v>0</v>
      </c>
      <c r="R102" s="216">
        <f>Q102*H102</f>
        <v>0</v>
      </c>
      <c r="S102" s="216">
        <v>0</v>
      </c>
      <c r="T102" s="217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8" t="s">
        <v>163</v>
      </c>
      <c r="AT102" s="218" t="s">
        <v>159</v>
      </c>
      <c r="AU102" s="218" t="s">
        <v>85</v>
      </c>
      <c r="AY102" s="20" t="s">
        <v>157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20" t="s">
        <v>83</v>
      </c>
      <c r="BK102" s="219">
        <f>ROUND(I102*H102,2)</f>
        <v>0</v>
      </c>
      <c r="BL102" s="20" t="s">
        <v>163</v>
      </c>
      <c r="BM102" s="218" t="s">
        <v>1488</v>
      </c>
    </row>
    <row r="103" s="2" customFormat="1">
      <c r="A103" s="41"/>
      <c r="B103" s="42"/>
      <c r="C103" s="43"/>
      <c r="D103" s="220" t="s">
        <v>165</v>
      </c>
      <c r="E103" s="43"/>
      <c r="F103" s="221" t="s">
        <v>229</v>
      </c>
      <c r="G103" s="43"/>
      <c r="H103" s="43"/>
      <c r="I103" s="222"/>
      <c r="J103" s="43"/>
      <c r="K103" s="43"/>
      <c r="L103" s="47"/>
      <c r="M103" s="223"/>
      <c r="N103" s="224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165</v>
      </c>
      <c r="AU103" s="20" t="s">
        <v>85</v>
      </c>
    </row>
    <row r="104" s="2" customFormat="1">
      <c r="A104" s="41"/>
      <c r="B104" s="42"/>
      <c r="C104" s="43"/>
      <c r="D104" s="237" t="s">
        <v>177</v>
      </c>
      <c r="E104" s="43"/>
      <c r="F104" s="238" t="s">
        <v>230</v>
      </c>
      <c r="G104" s="43"/>
      <c r="H104" s="43"/>
      <c r="I104" s="222"/>
      <c r="J104" s="43"/>
      <c r="K104" s="43"/>
      <c r="L104" s="47"/>
      <c r="M104" s="223"/>
      <c r="N104" s="224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177</v>
      </c>
      <c r="AU104" s="20" t="s">
        <v>85</v>
      </c>
    </row>
    <row r="105" s="13" customFormat="1">
      <c r="A105" s="13"/>
      <c r="B105" s="226"/>
      <c r="C105" s="227"/>
      <c r="D105" s="220" t="s">
        <v>169</v>
      </c>
      <c r="E105" s="228" t="s">
        <v>19</v>
      </c>
      <c r="F105" s="229" t="s">
        <v>1489</v>
      </c>
      <c r="G105" s="227"/>
      <c r="H105" s="230">
        <v>5.21</v>
      </c>
      <c r="I105" s="231"/>
      <c r="J105" s="227"/>
      <c r="K105" s="227"/>
      <c r="L105" s="232"/>
      <c r="M105" s="233"/>
      <c r="N105" s="234"/>
      <c r="O105" s="234"/>
      <c r="P105" s="234"/>
      <c r="Q105" s="234"/>
      <c r="R105" s="234"/>
      <c r="S105" s="234"/>
      <c r="T105" s="235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6" t="s">
        <v>169</v>
      </c>
      <c r="AU105" s="236" t="s">
        <v>85</v>
      </c>
      <c r="AV105" s="13" t="s">
        <v>85</v>
      </c>
      <c r="AW105" s="13" t="s">
        <v>37</v>
      </c>
      <c r="AX105" s="13" t="s">
        <v>83</v>
      </c>
      <c r="AY105" s="236" t="s">
        <v>157</v>
      </c>
    </row>
    <row r="106" s="2" customFormat="1" ht="33" customHeight="1">
      <c r="A106" s="41"/>
      <c r="B106" s="42"/>
      <c r="C106" s="207" t="s">
        <v>201</v>
      </c>
      <c r="D106" s="207" t="s">
        <v>159</v>
      </c>
      <c r="E106" s="208" t="s">
        <v>406</v>
      </c>
      <c r="F106" s="209" t="s">
        <v>407</v>
      </c>
      <c r="G106" s="210" t="s">
        <v>236</v>
      </c>
      <c r="H106" s="211">
        <v>9.3780000000000001</v>
      </c>
      <c r="I106" s="212"/>
      <c r="J106" s="213">
        <f>ROUND(I106*H106,2)</f>
        <v>0</v>
      </c>
      <c r="K106" s="209" t="s">
        <v>174</v>
      </c>
      <c r="L106" s="47"/>
      <c r="M106" s="214" t="s">
        <v>19</v>
      </c>
      <c r="N106" s="215" t="s">
        <v>46</v>
      </c>
      <c r="O106" s="87"/>
      <c r="P106" s="216">
        <f>O106*H106</f>
        <v>0</v>
      </c>
      <c r="Q106" s="216">
        <v>0</v>
      </c>
      <c r="R106" s="216">
        <f>Q106*H106</f>
        <v>0</v>
      </c>
      <c r="S106" s="216">
        <v>0</v>
      </c>
      <c r="T106" s="217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8" t="s">
        <v>163</v>
      </c>
      <c r="AT106" s="218" t="s">
        <v>159</v>
      </c>
      <c r="AU106" s="218" t="s">
        <v>85</v>
      </c>
      <c r="AY106" s="20" t="s">
        <v>157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20" t="s">
        <v>83</v>
      </c>
      <c r="BK106" s="219">
        <f>ROUND(I106*H106,2)</f>
        <v>0</v>
      </c>
      <c r="BL106" s="20" t="s">
        <v>163</v>
      </c>
      <c r="BM106" s="218" t="s">
        <v>1490</v>
      </c>
    </row>
    <row r="107" s="2" customFormat="1">
      <c r="A107" s="41"/>
      <c r="B107" s="42"/>
      <c r="C107" s="43"/>
      <c r="D107" s="220" t="s">
        <v>165</v>
      </c>
      <c r="E107" s="43"/>
      <c r="F107" s="221" t="s">
        <v>245</v>
      </c>
      <c r="G107" s="43"/>
      <c r="H107" s="43"/>
      <c r="I107" s="222"/>
      <c r="J107" s="43"/>
      <c r="K107" s="43"/>
      <c r="L107" s="47"/>
      <c r="M107" s="223"/>
      <c r="N107" s="224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165</v>
      </c>
      <c r="AU107" s="20" t="s">
        <v>85</v>
      </c>
    </row>
    <row r="108" s="2" customFormat="1">
      <c r="A108" s="41"/>
      <c r="B108" s="42"/>
      <c r="C108" s="43"/>
      <c r="D108" s="237" t="s">
        <v>177</v>
      </c>
      <c r="E108" s="43"/>
      <c r="F108" s="238" t="s">
        <v>409</v>
      </c>
      <c r="G108" s="43"/>
      <c r="H108" s="43"/>
      <c r="I108" s="222"/>
      <c r="J108" s="43"/>
      <c r="K108" s="43"/>
      <c r="L108" s="47"/>
      <c r="M108" s="223"/>
      <c r="N108" s="224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177</v>
      </c>
      <c r="AU108" s="20" t="s">
        <v>85</v>
      </c>
    </row>
    <row r="109" s="13" customFormat="1">
      <c r="A109" s="13"/>
      <c r="B109" s="226"/>
      <c r="C109" s="227"/>
      <c r="D109" s="220" t="s">
        <v>169</v>
      </c>
      <c r="E109" s="228" t="s">
        <v>19</v>
      </c>
      <c r="F109" s="229" t="s">
        <v>1489</v>
      </c>
      <c r="G109" s="227"/>
      <c r="H109" s="230">
        <v>5.21</v>
      </c>
      <c r="I109" s="231"/>
      <c r="J109" s="227"/>
      <c r="K109" s="227"/>
      <c r="L109" s="232"/>
      <c r="M109" s="233"/>
      <c r="N109" s="234"/>
      <c r="O109" s="234"/>
      <c r="P109" s="234"/>
      <c r="Q109" s="234"/>
      <c r="R109" s="234"/>
      <c r="S109" s="234"/>
      <c r="T109" s="235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6" t="s">
        <v>169</v>
      </c>
      <c r="AU109" s="236" t="s">
        <v>85</v>
      </c>
      <c r="AV109" s="13" t="s">
        <v>85</v>
      </c>
      <c r="AW109" s="13" t="s">
        <v>37</v>
      </c>
      <c r="AX109" s="13" t="s">
        <v>83</v>
      </c>
      <c r="AY109" s="236" t="s">
        <v>157</v>
      </c>
    </row>
    <row r="110" s="13" customFormat="1">
      <c r="A110" s="13"/>
      <c r="B110" s="226"/>
      <c r="C110" s="227"/>
      <c r="D110" s="220" t="s">
        <v>169</v>
      </c>
      <c r="E110" s="227"/>
      <c r="F110" s="229" t="s">
        <v>1491</v>
      </c>
      <c r="G110" s="227"/>
      <c r="H110" s="230">
        <v>9.3780000000000001</v>
      </c>
      <c r="I110" s="231"/>
      <c r="J110" s="227"/>
      <c r="K110" s="227"/>
      <c r="L110" s="232"/>
      <c r="M110" s="233"/>
      <c r="N110" s="234"/>
      <c r="O110" s="234"/>
      <c r="P110" s="234"/>
      <c r="Q110" s="234"/>
      <c r="R110" s="234"/>
      <c r="S110" s="234"/>
      <c r="T110" s="235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6" t="s">
        <v>169</v>
      </c>
      <c r="AU110" s="236" t="s">
        <v>85</v>
      </c>
      <c r="AV110" s="13" t="s">
        <v>85</v>
      </c>
      <c r="AW110" s="13" t="s">
        <v>4</v>
      </c>
      <c r="AX110" s="13" t="s">
        <v>83</v>
      </c>
      <c r="AY110" s="236" t="s">
        <v>157</v>
      </c>
    </row>
    <row r="111" s="2" customFormat="1" ht="24.15" customHeight="1">
      <c r="A111" s="41"/>
      <c r="B111" s="42"/>
      <c r="C111" s="207" t="s">
        <v>207</v>
      </c>
      <c r="D111" s="207" t="s">
        <v>159</v>
      </c>
      <c r="E111" s="208" t="s">
        <v>738</v>
      </c>
      <c r="F111" s="209" t="s">
        <v>739</v>
      </c>
      <c r="G111" s="210" t="s">
        <v>173</v>
      </c>
      <c r="H111" s="211">
        <v>7.3899999999999997</v>
      </c>
      <c r="I111" s="212"/>
      <c r="J111" s="213">
        <f>ROUND(I111*H111,2)</f>
        <v>0</v>
      </c>
      <c r="K111" s="209" t="s">
        <v>174</v>
      </c>
      <c r="L111" s="47"/>
      <c r="M111" s="214" t="s">
        <v>19</v>
      </c>
      <c r="N111" s="215" t="s">
        <v>46</v>
      </c>
      <c r="O111" s="87"/>
      <c r="P111" s="216">
        <f>O111*H111</f>
        <v>0</v>
      </c>
      <c r="Q111" s="216">
        <v>0</v>
      </c>
      <c r="R111" s="216">
        <f>Q111*H111</f>
        <v>0</v>
      </c>
      <c r="S111" s="216">
        <v>0</v>
      </c>
      <c r="T111" s="217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163</v>
      </c>
      <c r="AT111" s="218" t="s">
        <v>159</v>
      </c>
      <c r="AU111" s="218" t="s">
        <v>85</v>
      </c>
      <c r="AY111" s="20" t="s">
        <v>157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20" t="s">
        <v>83</v>
      </c>
      <c r="BK111" s="219">
        <f>ROUND(I111*H111,2)</f>
        <v>0</v>
      </c>
      <c r="BL111" s="20" t="s">
        <v>163</v>
      </c>
      <c r="BM111" s="218" t="s">
        <v>1492</v>
      </c>
    </row>
    <row r="112" s="2" customFormat="1">
      <c r="A112" s="41"/>
      <c r="B112" s="42"/>
      <c r="C112" s="43"/>
      <c r="D112" s="220" t="s">
        <v>165</v>
      </c>
      <c r="E112" s="43"/>
      <c r="F112" s="221" t="s">
        <v>741</v>
      </c>
      <c r="G112" s="43"/>
      <c r="H112" s="43"/>
      <c r="I112" s="222"/>
      <c r="J112" s="43"/>
      <c r="K112" s="43"/>
      <c r="L112" s="47"/>
      <c r="M112" s="223"/>
      <c r="N112" s="22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165</v>
      </c>
      <c r="AU112" s="20" t="s">
        <v>85</v>
      </c>
    </row>
    <row r="113" s="2" customFormat="1">
      <c r="A113" s="41"/>
      <c r="B113" s="42"/>
      <c r="C113" s="43"/>
      <c r="D113" s="237" t="s">
        <v>177</v>
      </c>
      <c r="E113" s="43"/>
      <c r="F113" s="238" t="s">
        <v>742</v>
      </c>
      <c r="G113" s="43"/>
      <c r="H113" s="43"/>
      <c r="I113" s="222"/>
      <c r="J113" s="43"/>
      <c r="K113" s="43"/>
      <c r="L113" s="47"/>
      <c r="M113" s="223"/>
      <c r="N113" s="224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177</v>
      </c>
      <c r="AU113" s="20" t="s">
        <v>85</v>
      </c>
    </row>
    <row r="114" s="13" customFormat="1">
      <c r="A114" s="13"/>
      <c r="B114" s="226"/>
      <c r="C114" s="227"/>
      <c r="D114" s="220" t="s">
        <v>169</v>
      </c>
      <c r="E114" s="228" t="s">
        <v>19</v>
      </c>
      <c r="F114" s="229" t="s">
        <v>1484</v>
      </c>
      <c r="G114" s="227"/>
      <c r="H114" s="230">
        <v>12.6</v>
      </c>
      <c r="I114" s="231"/>
      <c r="J114" s="227"/>
      <c r="K114" s="227"/>
      <c r="L114" s="232"/>
      <c r="M114" s="233"/>
      <c r="N114" s="234"/>
      <c r="O114" s="234"/>
      <c r="P114" s="234"/>
      <c r="Q114" s="234"/>
      <c r="R114" s="234"/>
      <c r="S114" s="234"/>
      <c r="T114" s="235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6" t="s">
        <v>169</v>
      </c>
      <c r="AU114" s="236" t="s">
        <v>85</v>
      </c>
      <c r="AV114" s="13" t="s">
        <v>85</v>
      </c>
      <c r="AW114" s="13" t="s">
        <v>37</v>
      </c>
      <c r="AX114" s="13" t="s">
        <v>75</v>
      </c>
      <c r="AY114" s="236" t="s">
        <v>157</v>
      </c>
    </row>
    <row r="115" s="13" customFormat="1">
      <c r="A115" s="13"/>
      <c r="B115" s="226"/>
      <c r="C115" s="227"/>
      <c r="D115" s="220" t="s">
        <v>169</v>
      </c>
      <c r="E115" s="228" t="s">
        <v>19</v>
      </c>
      <c r="F115" s="229" t="s">
        <v>1493</v>
      </c>
      <c r="G115" s="227"/>
      <c r="H115" s="230">
        <v>-5.21</v>
      </c>
      <c r="I115" s="231"/>
      <c r="J115" s="227"/>
      <c r="K115" s="227"/>
      <c r="L115" s="232"/>
      <c r="M115" s="233"/>
      <c r="N115" s="234"/>
      <c r="O115" s="234"/>
      <c r="P115" s="234"/>
      <c r="Q115" s="234"/>
      <c r="R115" s="234"/>
      <c r="S115" s="234"/>
      <c r="T115" s="235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6" t="s">
        <v>169</v>
      </c>
      <c r="AU115" s="236" t="s">
        <v>85</v>
      </c>
      <c r="AV115" s="13" t="s">
        <v>85</v>
      </c>
      <c r="AW115" s="13" t="s">
        <v>37</v>
      </c>
      <c r="AX115" s="13" t="s">
        <v>75</v>
      </c>
      <c r="AY115" s="236" t="s">
        <v>157</v>
      </c>
    </row>
    <row r="116" s="15" customFormat="1">
      <c r="A116" s="15"/>
      <c r="B116" s="249"/>
      <c r="C116" s="250"/>
      <c r="D116" s="220" t="s">
        <v>169</v>
      </c>
      <c r="E116" s="251" t="s">
        <v>19</v>
      </c>
      <c r="F116" s="252" t="s">
        <v>187</v>
      </c>
      <c r="G116" s="250"/>
      <c r="H116" s="253">
        <v>7.3899999999999997</v>
      </c>
      <c r="I116" s="254"/>
      <c r="J116" s="250"/>
      <c r="K116" s="250"/>
      <c r="L116" s="255"/>
      <c r="M116" s="256"/>
      <c r="N116" s="257"/>
      <c r="O116" s="257"/>
      <c r="P116" s="257"/>
      <c r="Q116" s="257"/>
      <c r="R116" s="257"/>
      <c r="S116" s="257"/>
      <c r="T116" s="258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T116" s="259" t="s">
        <v>169</v>
      </c>
      <c r="AU116" s="259" t="s">
        <v>85</v>
      </c>
      <c r="AV116" s="15" t="s">
        <v>163</v>
      </c>
      <c r="AW116" s="15" t="s">
        <v>37</v>
      </c>
      <c r="AX116" s="15" t="s">
        <v>83</v>
      </c>
      <c r="AY116" s="259" t="s">
        <v>157</v>
      </c>
    </row>
    <row r="117" s="2" customFormat="1" ht="24.15" customHeight="1">
      <c r="A117" s="41"/>
      <c r="B117" s="42"/>
      <c r="C117" s="207" t="s">
        <v>216</v>
      </c>
      <c r="D117" s="207" t="s">
        <v>159</v>
      </c>
      <c r="E117" s="208" t="s">
        <v>1166</v>
      </c>
      <c r="F117" s="209" t="s">
        <v>1167</v>
      </c>
      <c r="G117" s="210" t="s">
        <v>173</v>
      </c>
      <c r="H117" s="211">
        <v>4.1600000000000001</v>
      </c>
      <c r="I117" s="212"/>
      <c r="J117" s="213">
        <f>ROUND(I117*H117,2)</f>
        <v>0</v>
      </c>
      <c r="K117" s="209" t="s">
        <v>174</v>
      </c>
      <c r="L117" s="47"/>
      <c r="M117" s="214" t="s">
        <v>19</v>
      </c>
      <c r="N117" s="215" t="s">
        <v>46</v>
      </c>
      <c r="O117" s="87"/>
      <c r="P117" s="216">
        <f>O117*H117</f>
        <v>0</v>
      </c>
      <c r="Q117" s="216">
        <v>0</v>
      </c>
      <c r="R117" s="216">
        <f>Q117*H117</f>
        <v>0</v>
      </c>
      <c r="S117" s="216">
        <v>0</v>
      </c>
      <c r="T117" s="217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8" t="s">
        <v>163</v>
      </c>
      <c r="AT117" s="218" t="s">
        <v>159</v>
      </c>
      <c r="AU117" s="218" t="s">
        <v>85</v>
      </c>
      <c r="AY117" s="20" t="s">
        <v>157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20" t="s">
        <v>83</v>
      </c>
      <c r="BK117" s="219">
        <f>ROUND(I117*H117,2)</f>
        <v>0</v>
      </c>
      <c r="BL117" s="20" t="s">
        <v>163</v>
      </c>
      <c r="BM117" s="218" t="s">
        <v>1494</v>
      </c>
    </row>
    <row r="118" s="2" customFormat="1">
      <c r="A118" s="41"/>
      <c r="B118" s="42"/>
      <c r="C118" s="43"/>
      <c r="D118" s="220" t="s">
        <v>165</v>
      </c>
      <c r="E118" s="43"/>
      <c r="F118" s="221" t="s">
        <v>1169</v>
      </c>
      <c r="G118" s="43"/>
      <c r="H118" s="43"/>
      <c r="I118" s="222"/>
      <c r="J118" s="43"/>
      <c r="K118" s="43"/>
      <c r="L118" s="47"/>
      <c r="M118" s="223"/>
      <c r="N118" s="224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165</v>
      </c>
      <c r="AU118" s="20" t="s">
        <v>85</v>
      </c>
    </row>
    <row r="119" s="2" customFormat="1">
      <c r="A119" s="41"/>
      <c r="B119" s="42"/>
      <c r="C119" s="43"/>
      <c r="D119" s="237" t="s">
        <v>177</v>
      </c>
      <c r="E119" s="43"/>
      <c r="F119" s="238" t="s">
        <v>1170</v>
      </c>
      <c r="G119" s="43"/>
      <c r="H119" s="43"/>
      <c r="I119" s="222"/>
      <c r="J119" s="43"/>
      <c r="K119" s="43"/>
      <c r="L119" s="47"/>
      <c r="M119" s="223"/>
      <c r="N119" s="224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177</v>
      </c>
      <c r="AU119" s="20" t="s">
        <v>85</v>
      </c>
    </row>
    <row r="120" s="13" customFormat="1">
      <c r="A120" s="13"/>
      <c r="B120" s="226"/>
      <c r="C120" s="227"/>
      <c r="D120" s="220" t="s">
        <v>169</v>
      </c>
      <c r="E120" s="228" t="s">
        <v>19</v>
      </c>
      <c r="F120" s="229" t="s">
        <v>1495</v>
      </c>
      <c r="G120" s="227"/>
      <c r="H120" s="230">
        <v>4.1600000000000001</v>
      </c>
      <c r="I120" s="231"/>
      <c r="J120" s="227"/>
      <c r="K120" s="227"/>
      <c r="L120" s="232"/>
      <c r="M120" s="233"/>
      <c r="N120" s="234"/>
      <c r="O120" s="234"/>
      <c r="P120" s="234"/>
      <c r="Q120" s="234"/>
      <c r="R120" s="234"/>
      <c r="S120" s="234"/>
      <c r="T120" s="235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6" t="s">
        <v>169</v>
      </c>
      <c r="AU120" s="236" t="s">
        <v>85</v>
      </c>
      <c r="AV120" s="13" t="s">
        <v>85</v>
      </c>
      <c r="AW120" s="13" t="s">
        <v>37</v>
      </c>
      <c r="AX120" s="13" t="s">
        <v>83</v>
      </c>
      <c r="AY120" s="236" t="s">
        <v>157</v>
      </c>
    </row>
    <row r="121" s="2" customFormat="1" ht="16.5" customHeight="1">
      <c r="A121" s="41"/>
      <c r="B121" s="42"/>
      <c r="C121" s="260" t="s">
        <v>225</v>
      </c>
      <c r="D121" s="260" t="s">
        <v>259</v>
      </c>
      <c r="E121" s="261" t="s">
        <v>1172</v>
      </c>
      <c r="F121" s="262" t="s">
        <v>1173</v>
      </c>
      <c r="G121" s="263" t="s">
        <v>236</v>
      </c>
      <c r="H121" s="264">
        <v>8.3200000000000003</v>
      </c>
      <c r="I121" s="265"/>
      <c r="J121" s="266">
        <f>ROUND(I121*H121,2)</f>
        <v>0</v>
      </c>
      <c r="K121" s="262" t="s">
        <v>174</v>
      </c>
      <c r="L121" s="267"/>
      <c r="M121" s="268" t="s">
        <v>19</v>
      </c>
      <c r="N121" s="269" t="s">
        <v>46</v>
      </c>
      <c r="O121" s="87"/>
      <c r="P121" s="216">
        <f>O121*H121</f>
        <v>0</v>
      </c>
      <c r="Q121" s="216">
        <v>1</v>
      </c>
      <c r="R121" s="216">
        <f>Q121*H121</f>
        <v>8.3200000000000003</v>
      </c>
      <c r="S121" s="216">
        <v>0</v>
      </c>
      <c r="T121" s="217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225</v>
      </c>
      <c r="AT121" s="218" t="s">
        <v>259</v>
      </c>
      <c r="AU121" s="218" t="s">
        <v>85</v>
      </c>
      <c r="AY121" s="20" t="s">
        <v>157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83</v>
      </c>
      <c r="BK121" s="219">
        <f>ROUND(I121*H121,2)</f>
        <v>0</v>
      </c>
      <c r="BL121" s="20" t="s">
        <v>163</v>
      </c>
      <c r="BM121" s="218" t="s">
        <v>1496</v>
      </c>
    </row>
    <row r="122" s="2" customFormat="1">
      <c r="A122" s="41"/>
      <c r="B122" s="42"/>
      <c r="C122" s="43"/>
      <c r="D122" s="220" t="s">
        <v>165</v>
      </c>
      <c r="E122" s="43"/>
      <c r="F122" s="221" t="s">
        <v>1173</v>
      </c>
      <c r="G122" s="43"/>
      <c r="H122" s="43"/>
      <c r="I122" s="222"/>
      <c r="J122" s="43"/>
      <c r="K122" s="43"/>
      <c r="L122" s="47"/>
      <c r="M122" s="223"/>
      <c r="N122" s="224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165</v>
      </c>
      <c r="AU122" s="20" t="s">
        <v>85</v>
      </c>
    </row>
    <row r="123" s="13" customFormat="1">
      <c r="A123" s="13"/>
      <c r="B123" s="226"/>
      <c r="C123" s="227"/>
      <c r="D123" s="220" t="s">
        <v>169</v>
      </c>
      <c r="E123" s="227"/>
      <c r="F123" s="229" t="s">
        <v>1497</v>
      </c>
      <c r="G123" s="227"/>
      <c r="H123" s="230">
        <v>8.3200000000000003</v>
      </c>
      <c r="I123" s="231"/>
      <c r="J123" s="227"/>
      <c r="K123" s="227"/>
      <c r="L123" s="232"/>
      <c r="M123" s="233"/>
      <c r="N123" s="234"/>
      <c r="O123" s="234"/>
      <c r="P123" s="234"/>
      <c r="Q123" s="234"/>
      <c r="R123" s="234"/>
      <c r="S123" s="234"/>
      <c r="T123" s="235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6" t="s">
        <v>169</v>
      </c>
      <c r="AU123" s="236" t="s">
        <v>85</v>
      </c>
      <c r="AV123" s="13" t="s">
        <v>85</v>
      </c>
      <c r="AW123" s="13" t="s">
        <v>4</v>
      </c>
      <c r="AX123" s="13" t="s">
        <v>83</v>
      </c>
      <c r="AY123" s="236" t="s">
        <v>157</v>
      </c>
    </row>
    <row r="124" s="12" customFormat="1" ht="22.8" customHeight="1">
      <c r="A124" s="12"/>
      <c r="B124" s="191"/>
      <c r="C124" s="192"/>
      <c r="D124" s="193" t="s">
        <v>74</v>
      </c>
      <c r="E124" s="205" t="s">
        <v>163</v>
      </c>
      <c r="F124" s="205" t="s">
        <v>292</v>
      </c>
      <c r="G124" s="192"/>
      <c r="H124" s="192"/>
      <c r="I124" s="195"/>
      <c r="J124" s="206">
        <f>BK124</f>
        <v>0</v>
      </c>
      <c r="K124" s="192"/>
      <c r="L124" s="197"/>
      <c r="M124" s="198"/>
      <c r="N124" s="199"/>
      <c r="O124" s="199"/>
      <c r="P124" s="200">
        <f>SUM(P125:P139)</f>
        <v>0</v>
      </c>
      <c r="Q124" s="199"/>
      <c r="R124" s="200">
        <f>SUM(R125:R139)</f>
        <v>0.011952000000000001</v>
      </c>
      <c r="S124" s="199"/>
      <c r="T124" s="201">
        <f>SUM(T125:T139)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2" t="s">
        <v>83</v>
      </c>
      <c r="AT124" s="203" t="s">
        <v>74</v>
      </c>
      <c r="AU124" s="203" t="s">
        <v>83</v>
      </c>
      <c r="AY124" s="202" t="s">
        <v>157</v>
      </c>
      <c r="BK124" s="204">
        <f>SUM(BK125:BK139)</f>
        <v>0</v>
      </c>
    </row>
    <row r="125" s="2" customFormat="1" ht="16.5" customHeight="1">
      <c r="A125" s="41"/>
      <c r="B125" s="42"/>
      <c r="C125" s="207" t="s">
        <v>233</v>
      </c>
      <c r="D125" s="207" t="s">
        <v>159</v>
      </c>
      <c r="E125" s="208" t="s">
        <v>1176</v>
      </c>
      <c r="F125" s="209" t="s">
        <v>1177</v>
      </c>
      <c r="G125" s="210" t="s">
        <v>173</v>
      </c>
      <c r="H125" s="211">
        <v>1.05</v>
      </c>
      <c r="I125" s="212"/>
      <c r="J125" s="213">
        <f>ROUND(I125*H125,2)</f>
        <v>0</v>
      </c>
      <c r="K125" s="209" t="s">
        <v>174</v>
      </c>
      <c r="L125" s="47"/>
      <c r="M125" s="214" t="s">
        <v>19</v>
      </c>
      <c r="N125" s="215" t="s">
        <v>46</v>
      </c>
      <c r="O125" s="87"/>
      <c r="P125" s="216">
        <f>O125*H125</f>
        <v>0</v>
      </c>
      <c r="Q125" s="216">
        <v>0</v>
      </c>
      <c r="R125" s="216">
        <f>Q125*H125</f>
        <v>0</v>
      </c>
      <c r="S125" s="216">
        <v>0</v>
      </c>
      <c r="T125" s="217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8" t="s">
        <v>163</v>
      </c>
      <c r="AT125" s="218" t="s">
        <v>159</v>
      </c>
      <c r="AU125" s="218" t="s">
        <v>85</v>
      </c>
      <c r="AY125" s="20" t="s">
        <v>157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20" t="s">
        <v>83</v>
      </c>
      <c r="BK125" s="219">
        <f>ROUND(I125*H125,2)</f>
        <v>0</v>
      </c>
      <c r="BL125" s="20" t="s">
        <v>163</v>
      </c>
      <c r="BM125" s="218" t="s">
        <v>1498</v>
      </c>
    </row>
    <row r="126" s="2" customFormat="1">
      <c r="A126" s="41"/>
      <c r="B126" s="42"/>
      <c r="C126" s="43"/>
      <c r="D126" s="220" t="s">
        <v>165</v>
      </c>
      <c r="E126" s="43"/>
      <c r="F126" s="221" t="s">
        <v>1179</v>
      </c>
      <c r="G126" s="43"/>
      <c r="H126" s="43"/>
      <c r="I126" s="222"/>
      <c r="J126" s="43"/>
      <c r="K126" s="43"/>
      <c r="L126" s="47"/>
      <c r="M126" s="223"/>
      <c r="N126" s="224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165</v>
      </c>
      <c r="AU126" s="20" t="s">
        <v>85</v>
      </c>
    </row>
    <row r="127" s="2" customFormat="1">
      <c r="A127" s="41"/>
      <c r="B127" s="42"/>
      <c r="C127" s="43"/>
      <c r="D127" s="237" t="s">
        <v>177</v>
      </c>
      <c r="E127" s="43"/>
      <c r="F127" s="238" t="s">
        <v>1180</v>
      </c>
      <c r="G127" s="43"/>
      <c r="H127" s="43"/>
      <c r="I127" s="222"/>
      <c r="J127" s="43"/>
      <c r="K127" s="43"/>
      <c r="L127" s="47"/>
      <c r="M127" s="223"/>
      <c r="N127" s="224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177</v>
      </c>
      <c r="AU127" s="20" t="s">
        <v>85</v>
      </c>
    </row>
    <row r="128" s="13" customFormat="1">
      <c r="A128" s="13"/>
      <c r="B128" s="226"/>
      <c r="C128" s="227"/>
      <c r="D128" s="220" t="s">
        <v>169</v>
      </c>
      <c r="E128" s="228" t="s">
        <v>19</v>
      </c>
      <c r="F128" s="229" t="s">
        <v>1499</v>
      </c>
      <c r="G128" s="227"/>
      <c r="H128" s="230">
        <v>1.05</v>
      </c>
      <c r="I128" s="231"/>
      <c r="J128" s="227"/>
      <c r="K128" s="227"/>
      <c r="L128" s="232"/>
      <c r="M128" s="233"/>
      <c r="N128" s="234"/>
      <c r="O128" s="234"/>
      <c r="P128" s="234"/>
      <c r="Q128" s="234"/>
      <c r="R128" s="234"/>
      <c r="S128" s="234"/>
      <c r="T128" s="23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6" t="s">
        <v>169</v>
      </c>
      <c r="AU128" s="236" t="s">
        <v>85</v>
      </c>
      <c r="AV128" s="13" t="s">
        <v>85</v>
      </c>
      <c r="AW128" s="13" t="s">
        <v>37</v>
      </c>
      <c r="AX128" s="13" t="s">
        <v>83</v>
      </c>
      <c r="AY128" s="236" t="s">
        <v>157</v>
      </c>
    </row>
    <row r="129" s="2" customFormat="1" ht="33" customHeight="1">
      <c r="A129" s="41"/>
      <c r="B129" s="42"/>
      <c r="C129" s="207" t="s">
        <v>241</v>
      </c>
      <c r="D129" s="207" t="s">
        <v>159</v>
      </c>
      <c r="E129" s="208" t="s">
        <v>1182</v>
      </c>
      <c r="F129" s="209" t="s">
        <v>1183</v>
      </c>
      <c r="G129" s="210" t="s">
        <v>173</v>
      </c>
      <c r="H129" s="211">
        <v>0.034000000000000002</v>
      </c>
      <c r="I129" s="212"/>
      <c r="J129" s="213">
        <f>ROUND(I129*H129,2)</f>
        <v>0</v>
      </c>
      <c r="K129" s="209" t="s">
        <v>174</v>
      </c>
      <c r="L129" s="47"/>
      <c r="M129" s="214" t="s">
        <v>19</v>
      </c>
      <c r="N129" s="215" t="s">
        <v>46</v>
      </c>
      <c r="O129" s="87"/>
      <c r="P129" s="216">
        <f>O129*H129</f>
        <v>0</v>
      </c>
      <c r="Q129" s="216">
        <v>0</v>
      </c>
      <c r="R129" s="216">
        <f>Q129*H129</f>
        <v>0</v>
      </c>
      <c r="S129" s="216">
        <v>0</v>
      </c>
      <c r="T129" s="217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8" t="s">
        <v>163</v>
      </c>
      <c r="AT129" s="218" t="s">
        <v>159</v>
      </c>
      <c r="AU129" s="218" t="s">
        <v>85</v>
      </c>
      <c r="AY129" s="20" t="s">
        <v>157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20" t="s">
        <v>83</v>
      </c>
      <c r="BK129" s="219">
        <f>ROUND(I129*H129,2)</f>
        <v>0</v>
      </c>
      <c r="BL129" s="20" t="s">
        <v>163</v>
      </c>
      <c r="BM129" s="218" t="s">
        <v>1500</v>
      </c>
    </row>
    <row r="130" s="2" customFormat="1">
      <c r="A130" s="41"/>
      <c r="B130" s="42"/>
      <c r="C130" s="43"/>
      <c r="D130" s="220" t="s">
        <v>165</v>
      </c>
      <c r="E130" s="43"/>
      <c r="F130" s="221" t="s">
        <v>1185</v>
      </c>
      <c r="G130" s="43"/>
      <c r="H130" s="43"/>
      <c r="I130" s="222"/>
      <c r="J130" s="43"/>
      <c r="K130" s="43"/>
      <c r="L130" s="47"/>
      <c r="M130" s="223"/>
      <c r="N130" s="224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165</v>
      </c>
      <c r="AU130" s="20" t="s">
        <v>85</v>
      </c>
    </row>
    <row r="131" s="2" customFormat="1">
      <c r="A131" s="41"/>
      <c r="B131" s="42"/>
      <c r="C131" s="43"/>
      <c r="D131" s="237" t="s">
        <v>177</v>
      </c>
      <c r="E131" s="43"/>
      <c r="F131" s="238" t="s">
        <v>1186</v>
      </c>
      <c r="G131" s="43"/>
      <c r="H131" s="43"/>
      <c r="I131" s="222"/>
      <c r="J131" s="43"/>
      <c r="K131" s="43"/>
      <c r="L131" s="47"/>
      <c r="M131" s="223"/>
      <c r="N131" s="224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177</v>
      </c>
      <c r="AU131" s="20" t="s">
        <v>85</v>
      </c>
    </row>
    <row r="132" s="13" customFormat="1">
      <c r="A132" s="13"/>
      <c r="B132" s="226"/>
      <c r="C132" s="227"/>
      <c r="D132" s="220" t="s">
        <v>169</v>
      </c>
      <c r="E132" s="228" t="s">
        <v>19</v>
      </c>
      <c r="F132" s="229" t="s">
        <v>1501</v>
      </c>
      <c r="G132" s="227"/>
      <c r="H132" s="230">
        <v>0.034000000000000002</v>
      </c>
      <c r="I132" s="231"/>
      <c r="J132" s="227"/>
      <c r="K132" s="227"/>
      <c r="L132" s="232"/>
      <c r="M132" s="233"/>
      <c r="N132" s="234"/>
      <c r="O132" s="234"/>
      <c r="P132" s="234"/>
      <c r="Q132" s="234"/>
      <c r="R132" s="234"/>
      <c r="S132" s="234"/>
      <c r="T132" s="23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6" t="s">
        <v>169</v>
      </c>
      <c r="AU132" s="236" t="s">
        <v>85</v>
      </c>
      <c r="AV132" s="13" t="s">
        <v>85</v>
      </c>
      <c r="AW132" s="13" t="s">
        <v>37</v>
      </c>
      <c r="AX132" s="13" t="s">
        <v>83</v>
      </c>
      <c r="AY132" s="236" t="s">
        <v>157</v>
      </c>
    </row>
    <row r="133" s="2" customFormat="1" ht="24.15" customHeight="1">
      <c r="A133" s="41"/>
      <c r="B133" s="42"/>
      <c r="C133" s="207" t="s">
        <v>251</v>
      </c>
      <c r="D133" s="207" t="s">
        <v>159</v>
      </c>
      <c r="E133" s="208" t="s">
        <v>1188</v>
      </c>
      <c r="F133" s="209" t="s">
        <v>1189</v>
      </c>
      <c r="G133" s="210" t="s">
        <v>254</v>
      </c>
      <c r="H133" s="211">
        <v>0.90000000000000002</v>
      </c>
      <c r="I133" s="212"/>
      <c r="J133" s="213">
        <f>ROUND(I133*H133,2)</f>
        <v>0</v>
      </c>
      <c r="K133" s="209" t="s">
        <v>174</v>
      </c>
      <c r="L133" s="47"/>
      <c r="M133" s="214" t="s">
        <v>19</v>
      </c>
      <c r="N133" s="215" t="s">
        <v>46</v>
      </c>
      <c r="O133" s="87"/>
      <c r="P133" s="216">
        <f>O133*H133</f>
        <v>0</v>
      </c>
      <c r="Q133" s="216">
        <v>0.01328</v>
      </c>
      <c r="R133" s="216">
        <f>Q133*H133</f>
        <v>0.011952000000000001</v>
      </c>
      <c r="S133" s="216">
        <v>0</v>
      </c>
      <c r="T133" s="21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163</v>
      </c>
      <c r="AT133" s="218" t="s">
        <v>159</v>
      </c>
      <c r="AU133" s="218" t="s">
        <v>85</v>
      </c>
      <c r="AY133" s="20" t="s">
        <v>157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20" t="s">
        <v>83</v>
      </c>
      <c r="BK133" s="219">
        <f>ROUND(I133*H133,2)</f>
        <v>0</v>
      </c>
      <c r="BL133" s="20" t="s">
        <v>163</v>
      </c>
      <c r="BM133" s="218" t="s">
        <v>1502</v>
      </c>
    </row>
    <row r="134" s="2" customFormat="1">
      <c r="A134" s="41"/>
      <c r="B134" s="42"/>
      <c r="C134" s="43"/>
      <c r="D134" s="220" t="s">
        <v>165</v>
      </c>
      <c r="E134" s="43"/>
      <c r="F134" s="221" t="s">
        <v>1191</v>
      </c>
      <c r="G134" s="43"/>
      <c r="H134" s="43"/>
      <c r="I134" s="222"/>
      <c r="J134" s="43"/>
      <c r="K134" s="43"/>
      <c r="L134" s="47"/>
      <c r="M134" s="223"/>
      <c r="N134" s="224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165</v>
      </c>
      <c r="AU134" s="20" t="s">
        <v>85</v>
      </c>
    </row>
    <row r="135" s="2" customFormat="1">
      <c r="A135" s="41"/>
      <c r="B135" s="42"/>
      <c r="C135" s="43"/>
      <c r="D135" s="237" t="s">
        <v>177</v>
      </c>
      <c r="E135" s="43"/>
      <c r="F135" s="238" t="s">
        <v>1192</v>
      </c>
      <c r="G135" s="43"/>
      <c r="H135" s="43"/>
      <c r="I135" s="222"/>
      <c r="J135" s="43"/>
      <c r="K135" s="43"/>
      <c r="L135" s="47"/>
      <c r="M135" s="223"/>
      <c r="N135" s="224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177</v>
      </c>
      <c r="AU135" s="20" t="s">
        <v>85</v>
      </c>
    </row>
    <row r="136" s="13" customFormat="1">
      <c r="A136" s="13"/>
      <c r="B136" s="226"/>
      <c r="C136" s="227"/>
      <c r="D136" s="220" t="s">
        <v>169</v>
      </c>
      <c r="E136" s="228" t="s">
        <v>19</v>
      </c>
      <c r="F136" s="229" t="s">
        <v>1503</v>
      </c>
      <c r="G136" s="227"/>
      <c r="H136" s="230">
        <v>0.90000000000000002</v>
      </c>
      <c r="I136" s="231"/>
      <c r="J136" s="227"/>
      <c r="K136" s="227"/>
      <c r="L136" s="232"/>
      <c r="M136" s="233"/>
      <c r="N136" s="234"/>
      <c r="O136" s="234"/>
      <c r="P136" s="234"/>
      <c r="Q136" s="234"/>
      <c r="R136" s="234"/>
      <c r="S136" s="234"/>
      <c r="T136" s="23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6" t="s">
        <v>169</v>
      </c>
      <c r="AU136" s="236" t="s">
        <v>85</v>
      </c>
      <c r="AV136" s="13" t="s">
        <v>85</v>
      </c>
      <c r="AW136" s="13" t="s">
        <v>37</v>
      </c>
      <c r="AX136" s="13" t="s">
        <v>83</v>
      </c>
      <c r="AY136" s="236" t="s">
        <v>157</v>
      </c>
    </row>
    <row r="137" s="2" customFormat="1" ht="24.15" customHeight="1">
      <c r="A137" s="41"/>
      <c r="B137" s="42"/>
      <c r="C137" s="207" t="s">
        <v>8</v>
      </c>
      <c r="D137" s="207" t="s">
        <v>159</v>
      </c>
      <c r="E137" s="208" t="s">
        <v>1194</v>
      </c>
      <c r="F137" s="209" t="s">
        <v>1195</v>
      </c>
      <c r="G137" s="210" t="s">
        <v>254</v>
      </c>
      <c r="H137" s="211">
        <v>0.90000000000000002</v>
      </c>
      <c r="I137" s="212"/>
      <c r="J137" s="213">
        <f>ROUND(I137*H137,2)</f>
        <v>0</v>
      </c>
      <c r="K137" s="209" t="s">
        <v>174</v>
      </c>
      <c r="L137" s="47"/>
      <c r="M137" s="214" t="s">
        <v>19</v>
      </c>
      <c r="N137" s="215" t="s">
        <v>46</v>
      </c>
      <c r="O137" s="87"/>
      <c r="P137" s="216">
        <f>O137*H137</f>
        <v>0</v>
      </c>
      <c r="Q137" s="216">
        <v>0</v>
      </c>
      <c r="R137" s="216">
        <f>Q137*H137</f>
        <v>0</v>
      </c>
      <c r="S137" s="216">
        <v>0</v>
      </c>
      <c r="T137" s="217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8" t="s">
        <v>163</v>
      </c>
      <c r="AT137" s="218" t="s">
        <v>159</v>
      </c>
      <c r="AU137" s="218" t="s">
        <v>85</v>
      </c>
      <c r="AY137" s="20" t="s">
        <v>157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20" t="s">
        <v>83</v>
      </c>
      <c r="BK137" s="219">
        <f>ROUND(I137*H137,2)</f>
        <v>0</v>
      </c>
      <c r="BL137" s="20" t="s">
        <v>163</v>
      </c>
      <c r="BM137" s="218" t="s">
        <v>1504</v>
      </c>
    </row>
    <row r="138" s="2" customFormat="1">
      <c r="A138" s="41"/>
      <c r="B138" s="42"/>
      <c r="C138" s="43"/>
      <c r="D138" s="220" t="s">
        <v>165</v>
      </c>
      <c r="E138" s="43"/>
      <c r="F138" s="221" t="s">
        <v>1197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165</v>
      </c>
      <c r="AU138" s="20" t="s">
        <v>85</v>
      </c>
    </row>
    <row r="139" s="2" customFormat="1">
      <c r="A139" s="41"/>
      <c r="B139" s="42"/>
      <c r="C139" s="43"/>
      <c r="D139" s="237" t="s">
        <v>177</v>
      </c>
      <c r="E139" s="43"/>
      <c r="F139" s="238" t="s">
        <v>1198</v>
      </c>
      <c r="G139" s="43"/>
      <c r="H139" s="43"/>
      <c r="I139" s="222"/>
      <c r="J139" s="43"/>
      <c r="K139" s="43"/>
      <c r="L139" s="47"/>
      <c r="M139" s="223"/>
      <c r="N139" s="224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177</v>
      </c>
      <c r="AU139" s="20" t="s">
        <v>85</v>
      </c>
    </row>
    <row r="140" s="12" customFormat="1" ht="22.8" customHeight="1">
      <c r="A140" s="12"/>
      <c r="B140" s="191"/>
      <c r="C140" s="192"/>
      <c r="D140" s="193" t="s">
        <v>74</v>
      </c>
      <c r="E140" s="205" t="s">
        <v>225</v>
      </c>
      <c r="F140" s="205" t="s">
        <v>1199</v>
      </c>
      <c r="G140" s="192"/>
      <c r="H140" s="192"/>
      <c r="I140" s="195"/>
      <c r="J140" s="206">
        <f>BK140</f>
        <v>0</v>
      </c>
      <c r="K140" s="192"/>
      <c r="L140" s="197"/>
      <c r="M140" s="198"/>
      <c r="N140" s="199"/>
      <c r="O140" s="199"/>
      <c r="P140" s="200">
        <f>SUM(P141:P251)</f>
        <v>0</v>
      </c>
      <c r="Q140" s="199"/>
      <c r="R140" s="200">
        <f>SUM(R141:R251)</f>
        <v>1.64303</v>
      </c>
      <c r="S140" s="199"/>
      <c r="T140" s="201">
        <f>SUM(T141:T251)</f>
        <v>0.25631999999999999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02" t="s">
        <v>83</v>
      </c>
      <c r="AT140" s="203" t="s">
        <v>74</v>
      </c>
      <c r="AU140" s="203" t="s">
        <v>83</v>
      </c>
      <c r="AY140" s="202" t="s">
        <v>157</v>
      </c>
      <c r="BK140" s="204">
        <f>SUM(BK141:BK251)</f>
        <v>0</v>
      </c>
    </row>
    <row r="141" s="2" customFormat="1" ht="24.15" customHeight="1">
      <c r="A141" s="41"/>
      <c r="B141" s="42"/>
      <c r="C141" s="207" t="s">
        <v>265</v>
      </c>
      <c r="D141" s="207" t="s">
        <v>159</v>
      </c>
      <c r="E141" s="208" t="s">
        <v>1505</v>
      </c>
      <c r="F141" s="209" t="s">
        <v>1506</v>
      </c>
      <c r="G141" s="210" t="s">
        <v>401</v>
      </c>
      <c r="H141" s="211">
        <v>1</v>
      </c>
      <c r="I141" s="212"/>
      <c r="J141" s="213">
        <f>ROUND(I141*H141,2)</f>
        <v>0</v>
      </c>
      <c r="K141" s="209" t="s">
        <v>174</v>
      </c>
      <c r="L141" s="47"/>
      <c r="M141" s="214" t="s">
        <v>19</v>
      </c>
      <c r="N141" s="215" t="s">
        <v>46</v>
      </c>
      <c r="O141" s="87"/>
      <c r="P141" s="216">
        <f>O141*H141</f>
        <v>0</v>
      </c>
      <c r="Q141" s="216">
        <v>0</v>
      </c>
      <c r="R141" s="216">
        <f>Q141*H141</f>
        <v>0</v>
      </c>
      <c r="S141" s="216">
        <v>0</v>
      </c>
      <c r="T141" s="217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18" t="s">
        <v>163</v>
      </c>
      <c r="AT141" s="218" t="s">
        <v>159</v>
      </c>
      <c r="AU141" s="218" t="s">
        <v>85</v>
      </c>
      <c r="AY141" s="20" t="s">
        <v>157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20" t="s">
        <v>83</v>
      </c>
      <c r="BK141" s="219">
        <f>ROUND(I141*H141,2)</f>
        <v>0</v>
      </c>
      <c r="BL141" s="20" t="s">
        <v>163</v>
      </c>
      <c r="BM141" s="218" t="s">
        <v>1507</v>
      </c>
    </row>
    <row r="142" s="2" customFormat="1">
      <c r="A142" s="41"/>
      <c r="B142" s="42"/>
      <c r="C142" s="43"/>
      <c r="D142" s="220" t="s">
        <v>165</v>
      </c>
      <c r="E142" s="43"/>
      <c r="F142" s="221" t="s">
        <v>1506</v>
      </c>
      <c r="G142" s="43"/>
      <c r="H142" s="43"/>
      <c r="I142" s="222"/>
      <c r="J142" s="43"/>
      <c r="K142" s="43"/>
      <c r="L142" s="47"/>
      <c r="M142" s="223"/>
      <c r="N142" s="224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165</v>
      </c>
      <c r="AU142" s="20" t="s">
        <v>85</v>
      </c>
    </row>
    <row r="143" s="2" customFormat="1">
      <c r="A143" s="41"/>
      <c r="B143" s="42"/>
      <c r="C143" s="43"/>
      <c r="D143" s="237" t="s">
        <v>177</v>
      </c>
      <c r="E143" s="43"/>
      <c r="F143" s="238" t="s">
        <v>1508</v>
      </c>
      <c r="G143" s="43"/>
      <c r="H143" s="43"/>
      <c r="I143" s="222"/>
      <c r="J143" s="43"/>
      <c r="K143" s="43"/>
      <c r="L143" s="47"/>
      <c r="M143" s="223"/>
      <c r="N143" s="224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177</v>
      </c>
      <c r="AU143" s="20" t="s">
        <v>85</v>
      </c>
    </row>
    <row r="144" s="2" customFormat="1" ht="24.15" customHeight="1">
      <c r="A144" s="41"/>
      <c r="B144" s="42"/>
      <c r="C144" s="207" t="s">
        <v>273</v>
      </c>
      <c r="D144" s="207" t="s">
        <v>159</v>
      </c>
      <c r="E144" s="208" t="s">
        <v>1200</v>
      </c>
      <c r="F144" s="209" t="s">
        <v>1201</v>
      </c>
      <c r="G144" s="210" t="s">
        <v>401</v>
      </c>
      <c r="H144" s="211">
        <v>6</v>
      </c>
      <c r="I144" s="212"/>
      <c r="J144" s="213">
        <f>ROUND(I144*H144,2)</f>
        <v>0</v>
      </c>
      <c r="K144" s="209" t="s">
        <v>174</v>
      </c>
      <c r="L144" s="47"/>
      <c r="M144" s="214" t="s">
        <v>19</v>
      </c>
      <c r="N144" s="215" t="s">
        <v>46</v>
      </c>
      <c r="O144" s="87"/>
      <c r="P144" s="216">
        <f>O144*H144</f>
        <v>0</v>
      </c>
      <c r="Q144" s="216">
        <v>0.00109</v>
      </c>
      <c r="R144" s="216">
        <f>Q144*H144</f>
        <v>0.0065400000000000007</v>
      </c>
      <c r="S144" s="216">
        <v>0</v>
      </c>
      <c r="T144" s="217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8" t="s">
        <v>163</v>
      </c>
      <c r="AT144" s="218" t="s">
        <v>159</v>
      </c>
      <c r="AU144" s="218" t="s">
        <v>85</v>
      </c>
      <c r="AY144" s="20" t="s">
        <v>157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20" t="s">
        <v>83</v>
      </c>
      <c r="BK144" s="219">
        <f>ROUND(I144*H144,2)</f>
        <v>0</v>
      </c>
      <c r="BL144" s="20" t="s">
        <v>163</v>
      </c>
      <c r="BM144" s="218" t="s">
        <v>1509</v>
      </c>
    </row>
    <row r="145" s="2" customFormat="1">
      <c r="A145" s="41"/>
      <c r="B145" s="42"/>
      <c r="C145" s="43"/>
      <c r="D145" s="220" t="s">
        <v>165</v>
      </c>
      <c r="E145" s="43"/>
      <c r="F145" s="221" t="s">
        <v>1203</v>
      </c>
      <c r="G145" s="43"/>
      <c r="H145" s="43"/>
      <c r="I145" s="222"/>
      <c r="J145" s="43"/>
      <c r="K145" s="43"/>
      <c r="L145" s="47"/>
      <c r="M145" s="223"/>
      <c r="N145" s="224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165</v>
      </c>
      <c r="AU145" s="20" t="s">
        <v>85</v>
      </c>
    </row>
    <row r="146" s="2" customFormat="1">
      <c r="A146" s="41"/>
      <c r="B146" s="42"/>
      <c r="C146" s="43"/>
      <c r="D146" s="237" t="s">
        <v>177</v>
      </c>
      <c r="E146" s="43"/>
      <c r="F146" s="238" t="s">
        <v>1204</v>
      </c>
      <c r="G146" s="43"/>
      <c r="H146" s="43"/>
      <c r="I146" s="222"/>
      <c r="J146" s="43"/>
      <c r="K146" s="43"/>
      <c r="L146" s="47"/>
      <c r="M146" s="223"/>
      <c r="N146" s="224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177</v>
      </c>
      <c r="AU146" s="20" t="s">
        <v>85</v>
      </c>
    </row>
    <row r="147" s="2" customFormat="1" ht="21.75" customHeight="1">
      <c r="A147" s="41"/>
      <c r="B147" s="42"/>
      <c r="C147" s="260" t="s">
        <v>281</v>
      </c>
      <c r="D147" s="260" t="s">
        <v>259</v>
      </c>
      <c r="E147" s="261" t="s">
        <v>1205</v>
      </c>
      <c r="F147" s="262" t="s">
        <v>1206</v>
      </c>
      <c r="G147" s="263" t="s">
        <v>401</v>
      </c>
      <c r="H147" s="264">
        <v>6</v>
      </c>
      <c r="I147" s="265"/>
      <c r="J147" s="266">
        <f>ROUND(I147*H147,2)</f>
        <v>0</v>
      </c>
      <c r="K147" s="262" t="s">
        <v>174</v>
      </c>
      <c r="L147" s="267"/>
      <c r="M147" s="268" t="s">
        <v>19</v>
      </c>
      <c r="N147" s="269" t="s">
        <v>46</v>
      </c>
      <c r="O147" s="87"/>
      <c r="P147" s="216">
        <f>O147*H147</f>
        <v>0</v>
      </c>
      <c r="Q147" s="216">
        <v>0.0022000000000000001</v>
      </c>
      <c r="R147" s="216">
        <f>Q147*H147</f>
        <v>0.0132</v>
      </c>
      <c r="S147" s="216">
        <v>0</v>
      </c>
      <c r="T147" s="217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8" t="s">
        <v>225</v>
      </c>
      <c r="AT147" s="218" t="s">
        <v>259</v>
      </c>
      <c r="AU147" s="218" t="s">
        <v>85</v>
      </c>
      <c r="AY147" s="20" t="s">
        <v>157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20" t="s">
        <v>83</v>
      </c>
      <c r="BK147" s="219">
        <f>ROUND(I147*H147,2)</f>
        <v>0</v>
      </c>
      <c r="BL147" s="20" t="s">
        <v>163</v>
      </c>
      <c r="BM147" s="218" t="s">
        <v>1510</v>
      </c>
    </row>
    <row r="148" s="2" customFormat="1">
      <c r="A148" s="41"/>
      <c r="B148" s="42"/>
      <c r="C148" s="43"/>
      <c r="D148" s="220" t="s">
        <v>165</v>
      </c>
      <c r="E148" s="43"/>
      <c r="F148" s="221" t="s">
        <v>1206</v>
      </c>
      <c r="G148" s="43"/>
      <c r="H148" s="43"/>
      <c r="I148" s="222"/>
      <c r="J148" s="43"/>
      <c r="K148" s="43"/>
      <c r="L148" s="47"/>
      <c r="M148" s="223"/>
      <c r="N148" s="224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165</v>
      </c>
      <c r="AU148" s="20" t="s">
        <v>85</v>
      </c>
    </row>
    <row r="149" s="2" customFormat="1" ht="24.15" customHeight="1">
      <c r="A149" s="41"/>
      <c r="B149" s="42"/>
      <c r="C149" s="260" t="s">
        <v>287</v>
      </c>
      <c r="D149" s="260" t="s">
        <v>259</v>
      </c>
      <c r="E149" s="261" t="s">
        <v>1376</v>
      </c>
      <c r="F149" s="262" t="s">
        <v>1377</v>
      </c>
      <c r="G149" s="263" t="s">
        <v>401</v>
      </c>
      <c r="H149" s="264">
        <v>2</v>
      </c>
      <c r="I149" s="265"/>
      <c r="J149" s="266">
        <f>ROUND(I149*H149,2)</f>
        <v>0</v>
      </c>
      <c r="K149" s="262" t="s">
        <v>174</v>
      </c>
      <c r="L149" s="267"/>
      <c r="M149" s="268" t="s">
        <v>19</v>
      </c>
      <c r="N149" s="269" t="s">
        <v>46</v>
      </c>
      <c r="O149" s="87"/>
      <c r="P149" s="216">
        <f>O149*H149</f>
        <v>0</v>
      </c>
      <c r="Q149" s="216">
        <v>0.0070000000000000001</v>
      </c>
      <c r="R149" s="216">
        <f>Q149*H149</f>
        <v>0.014</v>
      </c>
      <c r="S149" s="216">
        <v>0</v>
      </c>
      <c r="T149" s="217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8" t="s">
        <v>225</v>
      </c>
      <c r="AT149" s="218" t="s">
        <v>259</v>
      </c>
      <c r="AU149" s="218" t="s">
        <v>85</v>
      </c>
      <c r="AY149" s="20" t="s">
        <v>157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20" t="s">
        <v>83</v>
      </c>
      <c r="BK149" s="219">
        <f>ROUND(I149*H149,2)</f>
        <v>0</v>
      </c>
      <c r="BL149" s="20" t="s">
        <v>163</v>
      </c>
      <c r="BM149" s="218" t="s">
        <v>1511</v>
      </c>
    </row>
    <row r="150" s="2" customFormat="1">
      <c r="A150" s="41"/>
      <c r="B150" s="42"/>
      <c r="C150" s="43"/>
      <c r="D150" s="220" t="s">
        <v>165</v>
      </c>
      <c r="E150" s="43"/>
      <c r="F150" s="221" t="s">
        <v>1377</v>
      </c>
      <c r="G150" s="43"/>
      <c r="H150" s="43"/>
      <c r="I150" s="222"/>
      <c r="J150" s="43"/>
      <c r="K150" s="43"/>
      <c r="L150" s="47"/>
      <c r="M150" s="223"/>
      <c r="N150" s="224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165</v>
      </c>
      <c r="AU150" s="20" t="s">
        <v>85</v>
      </c>
    </row>
    <row r="151" s="2" customFormat="1" ht="24.15" customHeight="1">
      <c r="A151" s="41"/>
      <c r="B151" s="42"/>
      <c r="C151" s="260" t="s">
        <v>293</v>
      </c>
      <c r="D151" s="260" t="s">
        <v>259</v>
      </c>
      <c r="E151" s="261" t="s">
        <v>1379</v>
      </c>
      <c r="F151" s="262" t="s">
        <v>1380</v>
      </c>
      <c r="G151" s="263" t="s">
        <v>401</v>
      </c>
      <c r="H151" s="264">
        <v>2</v>
      </c>
      <c r="I151" s="265"/>
      <c r="J151" s="266">
        <f>ROUND(I151*H151,2)</f>
        <v>0</v>
      </c>
      <c r="K151" s="262" t="s">
        <v>174</v>
      </c>
      <c r="L151" s="267"/>
      <c r="M151" s="268" t="s">
        <v>19</v>
      </c>
      <c r="N151" s="269" t="s">
        <v>46</v>
      </c>
      <c r="O151" s="87"/>
      <c r="P151" s="216">
        <f>O151*H151</f>
        <v>0</v>
      </c>
      <c r="Q151" s="216">
        <v>0.012999999999999999</v>
      </c>
      <c r="R151" s="216">
        <f>Q151*H151</f>
        <v>0.025999999999999999</v>
      </c>
      <c r="S151" s="216">
        <v>0</v>
      </c>
      <c r="T151" s="217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8" t="s">
        <v>225</v>
      </c>
      <c r="AT151" s="218" t="s">
        <v>259</v>
      </c>
      <c r="AU151" s="218" t="s">
        <v>85</v>
      </c>
      <c r="AY151" s="20" t="s">
        <v>157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20" t="s">
        <v>83</v>
      </c>
      <c r="BK151" s="219">
        <f>ROUND(I151*H151,2)</f>
        <v>0</v>
      </c>
      <c r="BL151" s="20" t="s">
        <v>163</v>
      </c>
      <c r="BM151" s="218" t="s">
        <v>1512</v>
      </c>
    </row>
    <row r="152" s="2" customFormat="1">
      <c r="A152" s="41"/>
      <c r="B152" s="42"/>
      <c r="C152" s="43"/>
      <c r="D152" s="220" t="s">
        <v>165</v>
      </c>
      <c r="E152" s="43"/>
      <c r="F152" s="221" t="s">
        <v>1380</v>
      </c>
      <c r="G152" s="43"/>
      <c r="H152" s="43"/>
      <c r="I152" s="222"/>
      <c r="J152" s="43"/>
      <c r="K152" s="43"/>
      <c r="L152" s="47"/>
      <c r="M152" s="223"/>
      <c r="N152" s="224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165</v>
      </c>
      <c r="AU152" s="20" t="s">
        <v>85</v>
      </c>
    </row>
    <row r="153" s="2" customFormat="1" ht="24.15" customHeight="1">
      <c r="A153" s="41"/>
      <c r="B153" s="42"/>
      <c r="C153" s="207" t="s">
        <v>301</v>
      </c>
      <c r="D153" s="207" t="s">
        <v>159</v>
      </c>
      <c r="E153" s="208" t="s">
        <v>1513</v>
      </c>
      <c r="F153" s="209" t="s">
        <v>1514</v>
      </c>
      <c r="G153" s="210" t="s">
        <v>401</v>
      </c>
      <c r="H153" s="211">
        <v>3</v>
      </c>
      <c r="I153" s="212"/>
      <c r="J153" s="213">
        <f>ROUND(I153*H153,2)</f>
        <v>0</v>
      </c>
      <c r="K153" s="209" t="s">
        <v>174</v>
      </c>
      <c r="L153" s="47"/>
      <c r="M153" s="214" t="s">
        <v>19</v>
      </c>
      <c r="N153" s="215" t="s">
        <v>46</v>
      </c>
      <c r="O153" s="87"/>
      <c r="P153" s="216">
        <f>O153*H153</f>
        <v>0</v>
      </c>
      <c r="Q153" s="216">
        <v>0.00167</v>
      </c>
      <c r="R153" s="216">
        <f>Q153*H153</f>
        <v>0.0050100000000000006</v>
      </c>
      <c r="S153" s="216">
        <v>0</v>
      </c>
      <c r="T153" s="217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18" t="s">
        <v>163</v>
      </c>
      <c r="AT153" s="218" t="s">
        <v>159</v>
      </c>
      <c r="AU153" s="218" t="s">
        <v>85</v>
      </c>
      <c r="AY153" s="20" t="s">
        <v>157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20" t="s">
        <v>83</v>
      </c>
      <c r="BK153" s="219">
        <f>ROUND(I153*H153,2)</f>
        <v>0</v>
      </c>
      <c r="BL153" s="20" t="s">
        <v>163</v>
      </c>
      <c r="BM153" s="218" t="s">
        <v>1515</v>
      </c>
    </row>
    <row r="154" s="2" customFormat="1">
      <c r="A154" s="41"/>
      <c r="B154" s="42"/>
      <c r="C154" s="43"/>
      <c r="D154" s="220" t="s">
        <v>165</v>
      </c>
      <c r="E154" s="43"/>
      <c r="F154" s="221" t="s">
        <v>1516</v>
      </c>
      <c r="G154" s="43"/>
      <c r="H154" s="43"/>
      <c r="I154" s="222"/>
      <c r="J154" s="43"/>
      <c r="K154" s="43"/>
      <c r="L154" s="47"/>
      <c r="M154" s="223"/>
      <c r="N154" s="224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165</v>
      </c>
      <c r="AU154" s="20" t="s">
        <v>85</v>
      </c>
    </row>
    <row r="155" s="2" customFormat="1">
      <c r="A155" s="41"/>
      <c r="B155" s="42"/>
      <c r="C155" s="43"/>
      <c r="D155" s="237" t="s">
        <v>177</v>
      </c>
      <c r="E155" s="43"/>
      <c r="F155" s="238" t="s">
        <v>1517</v>
      </c>
      <c r="G155" s="43"/>
      <c r="H155" s="43"/>
      <c r="I155" s="222"/>
      <c r="J155" s="43"/>
      <c r="K155" s="43"/>
      <c r="L155" s="47"/>
      <c r="M155" s="223"/>
      <c r="N155" s="224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177</v>
      </c>
      <c r="AU155" s="20" t="s">
        <v>85</v>
      </c>
    </row>
    <row r="156" s="2" customFormat="1" ht="24.15" customHeight="1">
      <c r="A156" s="41"/>
      <c r="B156" s="42"/>
      <c r="C156" s="260" t="s">
        <v>309</v>
      </c>
      <c r="D156" s="260" t="s">
        <v>259</v>
      </c>
      <c r="E156" s="261" t="s">
        <v>1518</v>
      </c>
      <c r="F156" s="262" t="s">
        <v>1519</v>
      </c>
      <c r="G156" s="263" t="s">
        <v>401</v>
      </c>
      <c r="H156" s="264">
        <v>1</v>
      </c>
      <c r="I156" s="265"/>
      <c r="J156" s="266">
        <f>ROUND(I156*H156,2)</f>
        <v>0</v>
      </c>
      <c r="K156" s="262" t="s">
        <v>174</v>
      </c>
      <c r="L156" s="267"/>
      <c r="M156" s="268" t="s">
        <v>19</v>
      </c>
      <c r="N156" s="269" t="s">
        <v>46</v>
      </c>
      <c r="O156" s="87"/>
      <c r="P156" s="216">
        <f>O156*H156</f>
        <v>0</v>
      </c>
      <c r="Q156" s="216">
        <v>0.0083999999999999995</v>
      </c>
      <c r="R156" s="216">
        <f>Q156*H156</f>
        <v>0.0083999999999999995</v>
      </c>
      <c r="S156" s="216">
        <v>0</v>
      </c>
      <c r="T156" s="217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18" t="s">
        <v>225</v>
      </c>
      <c r="AT156" s="218" t="s">
        <v>259</v>
      </c>
      <c r="AU156" s="218" t="s">
        <v>85</v>
      </c>
      <c r="AY156" s="20" t="s">
        <v>157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20" t="s">
        <v>83</v>
      </c>
      <c r="BK156" s="219">
        <f>ROUND(I156*H156,2)</f>
        <v>0</v>
      </c>
      <c r="BL156" s="20" t="s">
        <v>163</v>
      </c>
      <c r="BM156" s="218" t="s">
        <v>1520</v>
      </c>
    </row>
    <row r="157" s="2" customFormat="1">
      <c r="A157" s="41"/>
      <c r="B157" s="42"/>
      <c r="C157" s="43"/>
      <c r="D157" s="220" t="s">
        <v>165</v>
      </c>
      <c r="E157" s="43"/>
      <c r="F157" s="221" t="s">
        <v>1519</v>
      </c>
      <c r="G157" s="43"/>
      <c r="H157" s="43"/>
      <c r="I157" s="222"/>
      <c r="J157" s="43"/>
      <c r="K157" s="43"/>
      <c r="L157" s="47"/>
      <c r="M157" s="223"/>
      <c r="N157" s="224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165</v>
      </c>
      <c r="AU157" s="20" t="s">
        <v>85</v>
      </c>
    </row>
    <row r="158" s="2" customFormat="1" ht="24.15" customHeight="1">
      <c r="A158" s="41"/>
      <c r="B158" s="42"/>
      <c r="C158" s="260" t="s">
        <v>317</v>
      </c>
      <c r="D158" s="260" t="s">
        <v>259</v>
      </c>
      <c r="E158" s="261" t="s">
        <v>1521</v>
      </c>
      <c r="F158" s="262" t="s">
        <v>1522</v>
      </c>
      <c r="G158" s="263" t="s">
        <v>401</v>
      </c>
      <c r="H158" s="264">
        <v>2</v>
      </c>
      <c r="I158" s="265"/>
      <c r="J158" s="266">
        <f>ROUND(I158*H158,2)</f>
        <v>0</v>
      </c>
      <c r="K158" s="262" t="s">
        <v>174</v>
      </c>
      <c r="L158" s="267"/>
      <c r="M158" s="268" t="s">
        <v>19</v>
      </c>
      <c r="N158" s="269" t="s">
        <v>46</v>
      </c>
      <c r="O158" s="87"/>
      <c r="P158" s="216">
        <f>O158*H158</f>
        <v>0</v>
      </c>
      <c r="Q158" s="216">
        <v>0.0083999999999999995</v>
      </c>
      <c r="R158" s="216">
        <f>Q158*H158</f>
        <v>0.016799999999999999</v>
      </c>
      <c r="S158" s="216">
        <v>0</v>
      </c>
      <c r="T158" s="217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18" t="s">
        <v>225</v>
      </c>
      <c r="AT158" s="218" t="s">
        <v>259</v>
      </c>
      <c r="AU158" s="218" t="s">
        <v>85</v>
      </c>
      <c r="AY158" s="20" t="s">
        <v>157</v>
      </c>
      <c r="BE158" s="219">
        <f>IF(N158="základní",J158,0)</f>
        <v>0</v>
      </c>
      <c r="BF158" s="219">
        <f>IF(N158="snížená",J158,0)</f>
        <v>0</v>
      </c>
      <c r="BG158" s="219">
        <f>IF(N158="zákl. přenesená",J158,0)</f>
        <v>0</v>
      </c>
      <c r="BH158" s="219">
        <f>IF(N158="sníž. přenesená",J158,0)</f>
        <v>0</v>
      </c>
      <c r="BI158" s="219">
        <f>IF(N158="nulová",J158,0)</f>
        <v>0</v>
      </c>
      <c r="BJ158" s="20" t="s">
        <v>83</v>
      </c>
      <c r="BK158" s="219">
        <f>ROUND(I158*H158,2)</f>
        <v>0</v>
      </c>
      <c r="BL158" s="20" t="s">
        <v>163</v>
      </c>
      <c r="BM158" s="218" t="s">
        <v>1523</v>
      </c>
    </row>
    <row r="159" s="2" customFormat="1">
      <c r="A159" s="41"/>
      <c r="B159" s="42"/>
      <c r="C159" s="43"/>
      <c r="D159" s="220" t="s">
        <v>165</v>
      </c>
      <c r="E159" s="43"/>
      <c r="F159" s="221" t="s">
        <v>1522</v>
      </c>
      <c r="G159" s="43"/>
      <c r="H159" s="43"/>
      <c r="I159" s="222"/>
      <c r="J159" s="43"/>
      <c r="K159" s="43"/>
      <c r="L159" s="47"/>
      <c r="M159" s="223"/>
      <c r="N159" s="224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165</v>
      </c>
      <c r="AU159" s="20" t="s">
        <v>85</v>
      </c>
    </row>
    <row r="160" s="2" customFormat="1" ht="33" customHeight="1">
      <c r="A160" s="41"/>
      <c r="B160" s="42"/>
      <c r="C160" s="207" t="s">
        <v>7</v>
      </c>
      <c r="D160" s="207" t="s">
        <v>159</v>
      </c>
      <c r="E160" s="208" t="s">
        <v>1524</v>
      </c>
      <c r="F160" s="209" t="s">
        <v>1525</v>
      </c>
      <c r="G160" s="210" t="s">
        <v>162</v>
      </c>
      <c r="H160" s="211">
        <v>21</v>
      </c>
      <c r="I160" s="212"/>
      <c r="J160" s="213">
        <f>ROUND(I160*H160,2)</f>
        <v>0</v>
      </c>
      <c r="K160" s="209" t="s">
        <v>174</v>
      </c>
      <c r="L160" s="47"/>
      <c r="M160" s="214" t="s">
        <v>19</v>
      </c>
      <c r="N160" s="215" t="s">
        <v>46</v>
      </c>
      <c r="O160" s="87"/>
      <c r="P160" s="216">
        <f>O160*H160</f>
        <v>0</v>
      </c>
      <c r="Q160" s="216">
        <v>0</v>
      </c>
      <c r="R160" s="216">
        <f>Q160*H160</f>
        <v>0</v>
      </c>
      <c r="S160" s="216">
        <v>0</v>
      </c>
      <c r="T160" s="217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18" t="s">
        <v>163</v>
      </c>
      <c r="AT160" s="218" t="s">
        <v>159</v>
      </c>
      <c r="AU160" s="218" t="s">
        <v>85</v>
      </c>
      <c r="AY160" s="20" t="s">
        <v>157</v>
      </c>
      <c r="BE160" s="219">
        <f>IF(N160="základní",J160,0)</f>
        <v>0</v>
      </c>
      <c r="BF160" s="219">
        <f>IF(N160="snížená",J160,0)</f>
        <v>0</v>
      </c>
      <c r="BG160" s="219">
        <f>IF(N160="zákl. přenesená",J160,0)</f>
        <v>0</v>
      </c>
      <c r="BH160" s="219">
        <f>IF(N160="sníž. přenesená",J160,0)</f>
        <v>0</v>
      </c>
      <c r="BI160" s="219">
        <f>IF(N160="nulová",J160,0)</f>
        <v>0</v>
      </c>
      <c r="BJ160" s="20" t="s">
        <v>83</v>
      </c>
      <c r="BK160" s="219">
        <f>ROUND(I160*H160,2)</f>
        <v>0</v>
      </c>
      <c r="BL160" s="20" t="s">
        <v>163</v>
      </c>
      <c r="BM160" s="218" t="s">
        <v>1526</v>
      </c>
    </row>
    <row r="161" s="2" customFormat="1">
      <c r="A161" s="41"/>
      <c r="B161" s="42"/>
      <c r="C161" s="43"/>
      <c r="D161" s="220" t="s">
        <v>165</v>
      </c>
      <c r="E161" s="43"/>
      <c r="F161" s="221" t="s">
        <v>1527</v>
      </c>
      <c r="G161" s="43"/>
      <c r="H161" s="43"/>
      <c r="I161" s="222"/>
      <c r="J161" s="43"/>
      <c r="K161" s="43"/>
      <c r="L161" s="47"/>
      <c r="M161" s="223"/>
      <c r="N161" s="224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165</v>
      </c>
      <c r="AU161" s="20" t="s">
        <v>85</v>
      </c>
    </row>
    <row r="162" s="2" customFormat="1">
      <c r="A162" s="41"/>
      <c r="B162" s="42"/>
      <c r="C162" s="43"/>
      <c r="D162" s="237" t="s">
        <v>177</v>
      </c>
      <c r="E162" s="43"/>
      <c r="F162" s="238" t="s">
        <v>1528</v>
      </c>
      <c r="G162" s="43"/>
      <c r="H162" s="43"/>
      <c r="I162" s="222"/>
      <c r="J162" s="43"/>
      <c r="K162" s="43"/>
      <c r="L162" s="47"/>
      <c r="M162" s="223"/>
      <c r="N162" s="224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177</v>
      </c>
      <c r="AU162" s="20" t="s">
        <v>85</v>
      </c>
    </row>
    <row r="163" s="13" customFormat="1">
      <c r="A163" s="13"/>
      <c r="B163" s="226"/>
      <c r="C163" s="227"/>
      <c r="D163" s="220" t="s">
        <v>169</v>
      </c>
      <c r="E163" s="228" t="s">
        <v>19</v>
      </c>
      <c r="F163" s="229" t="s">
        <v>1529</v>
      </c>
      <c r="G163" s="227"/>
      <c r="H163" s="230">
        <v>21</v>
      </c>
      <c r="I163" s="231"/>
      <c r="J163" s="227"/>
      <c r="K163" s="227"/>
      <c r="L163" s="232"/>
      <c r="M163" s="233"/>
      <c r="N163" s="234"/>
      <c r="O163" s="234"/>
      <c r="P163" s="234"/>
      <c r="Q163" s="234"/>
      <c r="R163" s="234"/>
      <c r="S163" s="234"/>
      <c r="T163" s="23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6" t="s">
        <v>169</v>
      </c>
      <c r="AU163" s="236" t="s">
        <v>85</v>
      </c>
      <c r="AV163" s="13" t="s">
        <v>85</v>
      </c>
      <c r="AW163" s="13" t="s">
        <v>37</v>
      </c>
      <c r="AX163" s="13" t="s">
        <v>83</v>
      </c>
      <c r="AY163" s="236" t="s">
        <v>157</v>
      </c>
    </row>
    <row r="164" s="2" customFormat="1" ht="37.8" customHeight="1">
      <c r="A164" s="41"/>
      <c r="B164" s="42"/>
      <c r="C164" s="260" t="s">
        <v>374</v>
      </c>
      <c r="D164" s="260" t="s">
        <v>259</v>
      </c>
      <c r="E164" s="261" t="s">
        <v>1530</v>
      </c>
      <c r="F164" s="262" t="s">
        <v>1531</v>
      </c>
      <c r="G164" s="263" t="s">
        <v>162</v>
      </c>
      <c r="H164" s="264">
        <v>21.315000000000001</v>
      </c>
      <c r="I164" s="265"/>
      <c r="J164" s="266">
        <f>ROUND(I164*H164,2)</f>
        <v>0</v>
      </c>
      <c r="K164" s="262" t="s">
        <v>174</v>
      </c>
      <c r="L164" s="267"/>
      <c r="M164" s="268" t="s">
        <v>19</v>
      </c>
      <c r="N164" s="269" t="s">
        <v>46</v>
      </c>
      <c r="O164" s="87"/>
      <c r="P164" s="216">
        <f>O164*H164</f>
        <v>0</v>
      </c>
      <c r="Q164" s="216">
        <v>0.0014</v>
      </c>
      <c r="R164" s="216">
        <f>Q164*H164</f>
        <v>0.029841000000000003</v>
      </c>
      <c r="S164" s="216">
        <v>0</v>
      </c>
      <c r="T164" s="217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18" t="s">
        <v>225</v>
      </c>
      <c r="AT164" s="218" t="s">
        <v>259</v>
      </c>
      <c r="AU164" s="218" t="s">
        <v>85</v>
      </c>
      <c r="AY164" s="20" t="s">
        <v>157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20" t="s">
        <v>83</v>
      </c>
      <c r="BK164" s="219">
        <f>ROUND(I164*H164,2)</f>
        <v>0</v>
      </c>
      <c r="BL164" s="20" t="s">
        <v>163</v>
      </c>
      <c r="BM164" s="218" t="s">
        <v>1532</v>
      </c>
    </row>
    <row r="165" s="2" customFormat="1">
      <c r="A165" s="41"/>
      <c r="B165" s="42"/>
      <c r="C165" s="43"/>
      <c r="D165" s="220" t="s">
        <v>165</v>
      </c>
      <c r="E165" s="43"/>
      <c r="F165" s="221" t="s">
        <v>1531</v>
      </c>
      <c r="G165" s="43"/>
      <c r="H165" s="43"/>
      <c r="I165" s="222"/>
      <c r="J165" s="43"/>
      <c r="K165" s="43"/>
      <c r="L165" s="47"/>
      <c r="M165" s="223"/>
      <c r="N165" s="224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165</v>
      </c>
      <c r="AU165" s="20" t="s">
        <v>85</v>
      </c>
    </row>
    <row r="166" s="13" customFormat="1">
      <c r="A166" s="13"/>
      <c r="B166" s="226"/>
      <c r="C166" s="227"/>
      <c r="D166" s="220" t="s">
        <v>169</v>
      </c>
      <c r="E166" s="228" t="s">
        <v>19</v>
      </c>
      <c r="F166" s="229" t="s">
        <v>1529</v>
      </c>
      <c r="G166" s="227"/>
      <c r="H166" s="230">
        <v>21</v>
      </c>
      <c r="I166" s="231"/>
      <c r="J166" s="227"/>
      <c r="K166" s="227"/>
      <c r="L166" s="232"/>
      <c r="M166" s="233"/>
      <c r="N166" s="234"/>
      <c r="O166" s="234"/>
      <c r="P166" s="234"/>
      <c r="Q166" s="234"/>
      <c r="R166" s="234"/>
      <c r="S166" s="234"/>
      <c r="T166" s="23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6" t="s">
        <v>169</v>
      </c>
      <c r="AU166" s="236" t="s">
        <v>85</v>
      </c>
      <c r="AV166" s="13" t="s">
        <v>85</v>
      </c>
      <c r="AW166" s="13" t="s">
        <v>37</v>
      </c>
      <c r="AX166" s="13" t="s">
        <v>83</v>
      </c>
      <c r="AY166" s="236" t="s">
        <v>157</v>
      </c>
    </row>
    <row r="167" s="13" customFormat="1">
      <c r="A167" s="13"/>
      <c r="B167" s="226"/>
      <c r="C167" s="227"/>
      <c r="D167" s="220" t="s">
        <v>169</v>
      </c>
      <c r="E167" s="227"/>
      <c r="F167" s="229" t="s">
        <v>1533</v>
      </c>
      <c r="G167" s="227"/>
      <c r="H167" s="230">
        <v>21.315000000000001</v>
      </c>
      <c r="I167" s="231"/>
      <c r="J167" s="227"/>
      <c r="K167" s="227"/>
      <c r="L167" s="232"/>
      <c r="M167" s="233"/>
      <c r="N167" s="234"/>
      <c r="O167" s="234"/>
      <c r="P167" s="234"/>
      <c r="Q167" s="234"/>
      <c r="R167" s="234"/>
      <c r="S167" s="234"/>
      <c r="T167" s="23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6" t="s">
        <v>169</v>
      </c>
      <c r="AU167" s="236" t="s">
        <v>85</v>
      </c>
      <c r="AV167" s="13" t="s">
        <v>85</v>
      </c>
      <c r="AW167" s="13" t="s">
        <v>4</v>
      </c>
      <c r="AX167" s="13" t="s">
        <v>83</v>
      </c>
      <c r="AY167" s="236" t="s">
        <v>157</v>
      </c>
    </row>
    <row r="168" s="2" customFormat="1" ht="24.15" customHeight="1">
      <c r="A168" s="41"/>
      <c r="B168" s="42"/>
      <c r="C168" s="207" t="s">
        <v>453</v>
      </c>
      <c r="D168" s="207" t="s">
        <v>159</v>
      </c>
      <c r="E168" s="208" t="s">
        <v>1217</v>
      </c>
      <c r="F168" s="209" t="s">
        <v>1218</v>
      </c>
      <c r="G168" s="210" t="s">
        <v>162</v>
      </c>
      <c r="H168" s="211">
        <v>20</v>
      </c>
      <c r="I168" s="212"/>
      <c r="J168" s="213">
        <f>ROUND(I168*H168,2)</f>
        <v>0</v>
      </c>
      <c r="K168" s="209" t="s">
        <v>174</v>
      </c>
      <c r="L168" s="47"/>
      <c r="M168" s="214" t="s">
        <v>19</v>
      </c>
      <c r="N168" s="215" t="s">
        <v>46</v>
      </c>
      <c r="O168" s="87"/>
      <c r="P168" s="216">
        <f>O168*H168</f>
        <v>0</v>
      </c>
      <c r="Q168" s="216">
        <v>0</v>
      </c>
      <c r="R168" s="216">
        <f>Q168*H168</f>
        <v>0</v>
      </c>
      <c r="S168" s="216">
        <v>0.0025000000000000001</v>
      </c>
      <c r="T168" s="217">
        <f>S168*H168</f>
        <v>0.050000000000000003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18" t="s">
        <v>163</v>
      </c>
      <c r="AT168" s="218" t="s">
        <v>159</v>
      </c>
      <c r="AU168" s="218" t="s">
        <v>85</v>
      </c>
      <c r="AY168" s="20" t="s">
        <v>157</v>
      </c>
      <c r="BE168" s="219">
        <f>IF(N168="základní",J168,0)</f>
        <v>0</v>
      </c>
      <c r="BF168" s="219">
        <f>IF(N168="snížená",J168,0)</f>
        <v>0</v>
      </c>
      <c r="BG168" s="219">
        <f>IF(N168="zákl. přenesená",J168,0)</f>
        <v>0</v>
      </c>
      <c r="BH168" s="219">
        <f>IF(N168="sníž. přenesená",J168,0)</f>
        <v>0</v>
      </c>
      <c r="BI168" s="219">
        <f>IF(N168="nulová",J168,0)</f>
        <v>0</v>
      </c>
      <c r="BJ168" s="20" t="s">
        <v>83</v>
      </c>
      <c r="BK168" s="219">
        <f>ROUND(I168*H168,2)</f>
        <v>0</v>
      </c>
      <c r="BL168" s="20" t="s">
        <v>163</v>
      </c>
      <c r="BM168" s="218" t="s">
        <v>1534</v>
      </c>
    </row>
    <row r="169" s="2" customFormat="1">
      <c r="A169" s="41"/>
      <c r="B169" s="42"/>
      <c r="C169" s="43"/>
      <c r="D169" s="220" t="s">
        <v>165</v>
      </c>
      <c r="E169" s="43"/>
      <c r="F169" s="221" t="s">
        <v>1220</v>
      </c>
      <c r="G169" s="43"/>
      <c r="H169" s="43"/>
      <c r="I169" s="222"/>
      <c r="J169" s="43"/>
      <c r="K169" s="43"/>
      <c r="L169" s="47"/>
      <c r="M169" s="223"/>
      <c r="N169" s="224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165</v>
      </c>
      <c r="AU169" s="20" t="s">
        <v>85</v>
      </c>
    </row>
    <row r="170" s="2" customFormat="1">
      <c r="A170" s="41"/>
      <c r="B170" s="42"/>
      <c r="C170" s="43"/>
      <c r="D170" s="237" t="s">
        <v>177</v>
      </c>
      <c r="E170" s="43"/>
      <c r="F170" s="238" t="s">
        <v>1221</v>
      </c>
      <c r="G170" s="43"/>
      <c r="H170" s="43"/>
      <c r="I170" s="222"/>
      <c r="J170" s="43"/>
      <c r="K170" s="43"/>
      <c r="L170" s="47"/>
      <c r="M170" s="223"/>
      <c r="N170" s="224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177</v>
      </c>
      <c r="AU170" s="20" t="s">
        <v>85</v>
      </c>
    </row>
    <row r="171" s="2" customFormat="1" ht="24.15" customHeight="1">
      <c r="A171" s="41"/>
      <c r="B171" s="42"/>
      <c r="C171" s="207" t="s">
        <v>381</v>
      </c>
      <c r="D171" s="207" t="s">
        <v>159</v>
      </c>
      <c r="E171" s="208" t="s">
        <v>1535</v>
      </c>
      <c r="F171" s="209" t="s">
        <v>1536</v>
      </c>
      <c r="G171" s="210" t="s">
        <v>401</v>
      </c>
      <c r="H171" s="211">
        <v>5</v>
      </c>
      <c r="I171" s="212"/>
      <c r="J171" s="213">
        <f>ROUND(I171*H171,2)</f>
        <v>0</v>
      </c>
      <c r="K171" s="209" t="s">
        <v>174</v>
      </c>
      <c r="L171" s="47"/>
      <c r="M171" s="214" t="s">
        <v>19</v>
      </c>
      <c r="N171" s="215" t="s">
        <v>46</v>
      </c>
      <c r="O171" s="87"/>
      <c r="P171" s="216">
        <f>O171*H171</f>
        <v>0</v>
      </c>
      <c r="Q171" s="216">
        <v>0</v>
      </c>
      <c r="R171" s="216">
        <f>Q171*H171</f>
        <v>0</v>
      </c>
      <c r="S171" s="216">
        <v>0</v>
      </c>
      <c r="T171" s="217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18" t="s">
        <v>163</v>
      </c>
      <c r="AT171" s="218" t="s">
        <v>159</v>
      </c>
      <c r="AU171" s="218" t="s">
        <v>85</v>
      </c>
      <c r="AY171" s="20" t="s">
        <v>157</v>
      </c>
      <c r="BE171" s="219">
        <f>IF(N171="základní",J171,0)</f>
        <v>0</v>
      </c>
      <c r="BF171" s="219">
        <f>IF(N171="snížená",J171,0)</f>
        <v>0</v>
      </c>
      <c r="BG171" s="219">
        <f>IF(N171="zákl. přenesená",J171,0)</f>
        <v>0</v>
      </c>
      <c r="BH171" s="219">
        <f>IF(N171="sníž. přenesená",J171,0)</f>
        <v>0</v>
      </c>
      <c r="BI171" s="219">
        <f>IF(N171="nulová",J171,0)</f>
        <v>0</v>
      </c>
      <c r="BJ171" s="20" t="s">
        <v>83</v>
      </c>
      <c r="BK171" s="219">
        <f>ROUND(I171*H171,2)</f>
        <v>0</v>
      </c>
      <c r="BL171" s="20" t="s">
        <v>163</v>
      </c>
      <c r="BM171" s="218" t="s">
        <v>1537</v>
      </c>
    </row>
    <row r="172" s="2" customFormat="1">
      <c r="A172" s="41"/>
      <c r="B172" s="42"/>
      <c r="C172" s="43"/>
      <c r="D172" s="220" t="s">
        <v>165</v>
      </c>
      <c r="E172" s="43"/>
      <c r="F172" s="221" t="s">
        <v>1538</v>
      </c>
      <c r="G172" s="43"/>
      <c r="H172" s="43"/>
      <c r="I172" s="222"/>
      <c r="J172" s="43"/>
      <c r="K172" s="43"/>
      <c r="L172" s="47"/>
      <c r="M172" s="223"/>
      <c r="N172" s="224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165</v>
      </c>
      <c r="AU172" s="20" t="s">
        <v>85</v>
      </c>
    </row>
    <row r="173" s="2" customFormat="1">
      <c r="A173" s="41"/>
      <c r="B173" s="42"/>
      <c r="C173" s="43"/>
      <c r="D173" s="237" t="s">
        <v>177</v>
      </c>
      <c r="E173" s="43"/>
      <c r="F173" s="238" t="s">
        <v>1539</v>
      </c>
      <c r="G173" s="43"/>
      <c r="H173" s="43"/>
      <c r="I173" s="222"/>
      <c r="J173" s="43"/>
      <c r="K173" s="43"/>
      <c r="L173" s="47"/>
      <c r="M173" s="223"/>
      <c r="N173" s="224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177</v>
      </c>
      <c r="AU173" s="20" t="s">
        <v>85</v>
      </c>
    </row>
    <row r="174" s="2" customFormat="1" ht="16.5" customHeight="1">
      <c r="A174" s="41"/>
      <c r="B174" s="42"/>
      <c r="C174" s="260" t="s">
        <v>462</v>
      </c>
      <c r="D174" s="260" t="s">
        <v>259</v>
      </c>
      <c r="E174" s="261" t="s">
        <v>1227</v>
      </c>
      <c r="F174" s="262" t="s">
        <v>1228</v>
      </c>
      <c r="G174" s="263" t="s">
        <v>401</v>
      </c>
      <c r="H174" s="264">
        <v>5</v>
      </c>
      <c r="I174" s="265"/>
      <c r="J174" s="266">
        <f>ROUND(I174*H174,2)</f>
        <v>0</v>
      </c>
      <c r="K174" s="262" t="s">
        <v>174</v>
      </c>
      <c r="L174" s="267"/>
      <c r="M174" s="268" t="s">
        <v>19</v>
      </c>
      <c r="N174" s="269" t="s">
        <v>46</v>
      </c>
      <c r="O174" s="87"/>
      <c r="P174" s="216">
        <f>O174*H174</f>
        <v>0</v>
      </c>
      <c r="Q174" s="216">
        <v>0.00022000000000000001</v>
      </c>
      <c r="R174" s="216">
        <f>Q174*H174</f>
        <v>0.0011000000000000001</v>
      </c>
      <c r="S174" s="216">
        <v>0</v>
      </c>
      <c r="T174" s="217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8" t="s">
        <v>225</v>
      </c>
      <c r="AT174" s="218" t="s">
        <v>259</v>
      </c>
      <c r="AU174" s="218" t="s">
        <v>85</v>
      </c>
      <c r="AY174" s="20" t="s">
        <v>157</v>
      </c>
      <c r="BE174" s="219">
        <f>IF(N174="základní",J174,0)</f>
        <v>0</v>
      </c>
      <c r="BF174" s="219">
        <f>IF(N174="snížená",J174,0)</f>
        <v>0</v>
      </c>
      <c r="BG174" s="219">
        <f>IF(N174="zákl. přenesená",J174,0)</f>
        <v>0</v>
      </c>
      <c r="BH174" s="219">
        <f>IF(N174="sníž. přenesená",J174,0)</f>
        <v>0</v>
      </c>
      <c r="BI174" s="219">
        <f>IF(N174="nulová",J174,0)</f>
        <v>0</v>
      </c>
      <c r="BJ174" s="20" t="s">
        <v>83</v>
      </c>
      <c r="BK174" s="219">
        <f>ROUND(I174*H174,2)</f>
        <v>0</v>
      </c>
      <c r="BL174" s="20" t="s">
        <v>163</v>
      </c>
      <c r="BM174" s="218" t="s">
        <v>1540</v>
      </c>
    </row>
    <row r="175" s="2" customFormat="1">
      <c r="A175" s="41"/>
      <c r="B175" s="42"/>
      <c r="C175" s="43"/>
      <c r="D175" s="220" t="s">
        <v>165</v>
      </c>
      <c r="E175" s="43"/>
      <c r="F175" s="221" t="s">
        <v>1228</v>
      </c>
      <c r="G175" s="43"/>
      <c r="H175" s="43"/>
      <c r="I175" s="222"/>
      <c r="J175" s="43"/>
      <c r="K175" s="43"/>
      <c r="L175" s="47"/>
      <c r="M175" s="223"/>
      <c r="N175" s="224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165</v>
      </c>
      <c r="AU175" s="20" t="s">
        <v>85</v>
      </c>
    </row>
    <row r="176" s="2" customFormat="1" ht="24.15" customHeight="1">
      <c r="A176" s="41"/>
      <c r="B176" s="42"/>
      <c r="C176" s="207" t="s">
        <v>386</v>
      </c>
      <c r="D176" s="207" t="s">
        <v>159</v>
      </c>
      <c r="E176" s="208" t="s">
        <v>1541</v>
      </c>
      <c r="F176" s="209" t="s">
        <v>1542</v>
      </c>
      <c r="G176" s="210" t="s">
        <v>401</v>
      </c>
      <c r="H176" s="211">
        <v>1</v>
      </c>
      <c r="I176" s="212"/>
      <c r="J176" s="213">
        <f>ROUND(I176*H176,2)</f>
        <v>0</v>
      </c>
      <c r="K176" s="209" t="s">
        <v>174</v>
      </c>
      <c r="L176" s="47"/>
      <c r="M176" s="214" t="s">
        <v>19</v>
      </c>
      <c r="N176" s="215" t="s">
        <v>46</v>
      </c>
      <c r="O176" s="87"/>
      <c r="P176" s="216">
        <f>O176*H176</f>
        <v>0</v>
      </c>
      <c r="Q176" s="216">
        <v>0</v>
      </c>
      <c r="R176" s="216">
        <f>Q176*H176</f>
        <v>0</v>
      </c>
      <c r="S176" s="216">
        <v>0</v>
      </c>
      <c r="T176" s="217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18" t="s">
        <v>163</v>
      </c>
      <c r="AT176" s="218" t="s">
        <v>159</v>
      </c>
      <c r="AU176" s="218" t="s">
        <v>85</v>
      </c>
      <c r="AY176" s="20" t="s">
        <v>157</v>
      </c>
      <c r="BE176" s="219">
        <f>IF(N176="základní",J176,0)</f>
        <v>0</v>
      </c>
      <c r="BF176" s="219">
        <f>IF(N176="snížená",J176,0)</f>
        <v>0</v>
      </c>
      <c r="BG176" s="219">
        <f>IF(N176="zákl. přenesená",J176,0)</f>
        <v>0</v>
      </c>
      <c r="BH176" s="219">
        <f>IF(N176="sníž. přenesená",J176,0)</f>
        <v>0</v>
      </c>
      <c r="BI176" s="219">
        <f>IF(N176="nulová",J176,0)</f>
        <v>0</v>
      </c>
      <c r="BJ176" s="20" t="s">
        <v>83</v>
      </c>
      <c r="BK176" s="219">
        <f>ROUND(I176*H176,2)</f>
        <v>0</v>
      </c>
      <c r="BL176" s="20" t="s">
        <v>163</v>
      </c>
      <c r="BM176" s="218" t="s">
        <v>1543</v>
      </c>
    </row>
    <row r="177" s="2" customFormat="1">
      <c r="A177" s="41"/>
      <c r="B177" s="42"/>
      <c r="C177" s="43"/>
      <c r="D177" s="220" t="s">
        <v>165</v>
      </c>
      <c r="E177" s="43"/>
      <c r="F177" s="221" t="s">
        <v>1544</v>
      </c>
      <c r="G177" s="43"/>
      <c r="H177" s="43"/>
      <c r="I177" s="222"/>
      <c r="J177" s="43"/>
      <c r="K177" s="43"/>
      <c r="L177" s="47"/>
      <c r="M177" s="223"/>
      <c r="N177" s="224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165</v>
      </c>
      <c r="AU177" s="20" t="s">
        <v>85</v>
      </c>
    </row>
    <row r="178" s="2" customFormat="1">
      <c r="A178" s="41"/>
      <c r="B178" s="42"/>
      <c r="C178" s="43"/>
      <c r="D178" s="237" t="s">
        <v>177</v>
      </c>
      <c r="E178" s="43"/>
      <c r="F178" s="238" t="s">
        <v>1545</v>
      </c>
      <c r="G178" s="43"/>
      <c r="H178" s="43"/>
      <c r="I178" s="222"/>
      <c r="J178" s="43"/>
      <c r="K178" s="43"/>
      <c r="L178" s="47"/>
      <c r="M178" s="223"/>
      <c r="N178" s="224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177</v>
      </c>
      <c r="AU178" s="20" t="s">
        <v>85</v>
      </c>
    </row>
    <row r="179" s="2" customFormat="1" ht="16.5" customHeight="1">
      <c r="A179" s="41"/>
      <c r="B179" s="42"/>
      <c r="C179" s="260" t="s">
        <v>475</v>
      </c>
      <c r="D179" s="260" t="s">
        <v>259</v>
      </c>
      <c r="E179" s="261" t="s">
        <v>1546</v>
      </c>
      <c r="F179" s="262" t="s">
        <v>1547</v>
      </c>
      <c r="G179" s="263" t="s">
        <v>401</v>
      </c>
      <c r="H179" s="264">
        <v>1</v>
      </c>
      <c r="I179" s="265"/>
      <c r="J179" s="266">
        <f>ROUND(I179*H179,2)</f>
        <v>0</v>
      </c>
      <c r="K179" s="262" t="s">
        <v>174</v>
      </c>
      <c r="L179" s="267"/>
      <c r="M179" s="268" t="s">
        <v>19</v>
      </c>
      <c r="N179" s="269" t="s">
        <v>46</v>
      </c>
      <c r="O179" s="87"/>
      <c r="P179" s="216">
        <f>O179*H179</f>
        <v>0</v>
      </c>
      <c r="Q179" s="216">
        <v>0.00032000000000000003</v>
      </c>
      <c r="R179" s="216">
        <f>Q179*H179</f>
        <v>0.00032000000000000003</v>
      </c>
      <c r="S179" s="216">
        <v>0</v>
      </c>
      <c r="T179" s="217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18" t="s">
        <v>225</v>
      </c>
      <c r="AT179" s="218" t="s">
        <v>259</v>
      </c>
      <c r="AU179" s="218" t="s">
        <v>85</v>
      </c>
      <c r="AY179" s="20" t="s">
        <v>157</v>
      </c>
      <c r="BE179" s="219">
        <f>IF(N179="základní",J179,0)</f>
        <v>0</v>
      </c>
      <c r="BF179" s="219">
        <f>IF(N179="snížená",J179,0)</f>
        <v>0</v>
      </c>
      <c r="BG179" s="219">
        <f>IF(N179="zákl. přenesená",J179,0)</f>
        <v>0</v>
      </c>
      <c r="BH179" s="219">
        <f>IF(N179="sníž. přenesená",J179,0)</f>
        <v>0</v>
      </c>
      <c r="BI179" s="219">
        <f>IF(N179="nulová",J179,0)</f>
        <v>0</v>
      </c>
      <c r="BJ179" s="20" t="s">
        <v>83</v>
      </c>
      <c r="BK179" s="219">
        <f>ROUND(I179*H179,2)</f>
        <v>0</v>
      </c>
      <c r="BL179" s="20" t="s">
        <v>163</v>
      </c>
      <c r="BM179" s="218" t="s">
        <v>1548</v>
      </c>
    </row>
    <row r="180" s="2" customFormat="1">
      <c r="A180" s="41"/>
      <c r="B180" s="42"/>
      <c r="C180" s="43"/>
      <c r="D180" s="220" t="s">
        <v>165</v>
      </c>
      <c r="E180" s="43"/>
      <c r="F180" s="221" t="s">
        <v>1547</v>
      </c>
      <c r="G180" s="43"/>
      <c r="H180" s="43"/>
      <c r="I180" s="222"/>
      <c r="J180" s="43"/>
      <c r="K180" s="43"/>
      <c r="L180" s="47"/>
      <c r="M180" s="223"/>
      <c r="N180" s="224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165</v>
      </c>
      <c r="AU180" s="20" t="s">
        <v>85</v>
      </c>
    </row>
    <row r="181" s="2" customFormat="1" ht="24.15" customHeight="1">
      <c r="A181" s="41"/>
      <c r="B181" s="42"/>
      <c r="C181" s="207" t="s">
        <v>392</v>
      </c>
      <c r="D181" s="207" t="s">
        <v>159</v>
      </c>
      <c r="E181" s="208" t="s">
        <v>1549</v>
      </c>
      <c r="F181" s="209" t="s">
        <v>1550</v>
      </c>
      <c r="G181" s="210" t="s">
        <v>401</v>
      </c>
      <c r="H181" s="211">
        <v>3</v>
      </c>
      <c r="I181" s="212"/>
      <c r="J181" s="213">
        <f>ROUND(I181*H181,2)</f>
        <v>0</v>
      </c>
      <c r="K181" s="209" t="s">
        <v>174</v>
      </c>
      <c r="L181" s="47"/>
      <c r="M181" s="214" t="s">
        <v>19</v>
      </c>
      <c r="N181" s="215" t="s">
        <v>46</v>
      </c>
      <c r="O181" s="87"/>
      <c r="P181" s="216">
        <f>O181*H181</f>
        <v>0</v>
      </c>
      <c r="Q181" s="216">
        <v>0</v>
      </c>
      <c r="R181" s="216">
        <f>Q181*H181</f>
        <v>0</v>
      </c>
      <c r="S181" s="216">
        <v>0</v>
      </c>
      <c r="T181" s="217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18" t="s">
        <v>163</v>
      </c>
      <c r="AT181" s="218" t="s">
        <v>159</v>
      </c>
      <c r="AU181" s="218" t="s">
        <v>85</v>
      </c>
      <c r="AY181" s="20" t="s">
        <v>157</v>
      </c>
      <c r="BE181" s="219">
        <f>IF(N181="základní",J181,0)</f>
        <v>0</v>
      </c>
      <c r="BF181" s="219">
        <f>IF(N181="snížená",J181,0)</f>
        <v>0</v>
      </c>
      <c r="BG181" s="219">
        <f>IF(N181="zákl. přenesená",J181,0)</f>
        <v>0</v>
      </c>
      <c r="BH181" s="219">
        <f>IF(N181="sníž. přenesená",J181,0)</f>
        <v>0</v>
      </c>
      <c r="BI181" s="219">
        <f>IF(N181="nulová",J181,0)</f>
        <v>0</v>
      </c>
      <c r="BJ181" s="20" t="s">
        <v>83</v>
      </c>
      <c r="BK181" s="219">
        <f>ROUND(I181*H181,2)</f>
        <v>0</v>
      </c>
      <c r="BL181" s="20" t="s">
        <v>163</v>
      </c>
      <c r="BM181" s="218" t="s">
        <v>1551</v>
      </c>
    </row>
    <row r="182" s="2" customFormat="1">
      <c r="A182" s="41"/>
      <c r="B182" s="42"/>
      <c r="C182" s="43"/>
      <c r="D182" s="220" t="s">
        <v>165</v>
      </c>
      <c r="E182" s="43"/>
      <c r="F182" s="221" t="s">
        <v>1552</v>
      </c>
      <c r="G182" s="43"/>
      <c r="H182" s="43"/>
      <c r="I182" s="222"/>
      <c r="J182" s="43"/>
      <c r="K182" s="43"/>
      <c r="L182" s="47"/>
      <c r="M182" s="223"/>
      <c r="N182" s="224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165</v>
      </c>
      <c r="AU182" s="20" t="s">
        <v>85</v>
      </c>
    </row>
    <row r="183" s="2" customFormat="1">
      <c r="A183" s="41"/>
      <c r="B183" s="42"/>
      <c r="C183" s="43"/>
      <c r="D183" s="237" t="s">
        <v>177</v>
      </c>
      <c r="E183" s="43"/>
      <c r="F183" s="238" t="s">
        <v>1553</v>
      </c>
      <c r="G183" s="43"/>
      <c r="H183" s="43"/>
      <c r="I183" s="222"/>
      <c r="J183" s="43"/>
      <c r="K183" s="43"/>
      <c r="L183" s="47"/>
      <c r="M183" s="223"/>
      <c r="N183" s="224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177</v>
      </c>
      <c r="AU183" s="20" t="s">
        <v>85</v>
      </c>
    </row>
    <row r="184" s="2" customFormat="1" ht="24.15" customHeight="1">
      <c r="A184" s="41"/>
      <c r="B184" s="42"/>
      <c r="C184" s="260" t="s">
        <v>487</v>
      </c>
      <c r="D184" s="260" t="s">
        <v>259</v>
      </c>
      <c r="E184" s="261" t="s">
        <v>1235</v>
      </c>
      <c r="F184" s="262" t="s">
        <v>1236</v>
      </c>
      <c r="G184" s="263" t="s">
        <v>401</v>
      </c>
      <c r="H184" s="264">
        <v>3</v>
      </c>
      <c r="I184" s="265"/>
      <c r="J184" s="266">
        <f>ROUND(I184*H184,2)</f>
        <v>0</v>
      </c>
      <c r="K184" s="262" t="s">
        <v>174</v>
      </c>
      <c r="L184" s="267"/>
      <c r="M184" s="268" t="s">
        <v>19</v>
      </c>
      <c r="N184" s="269" t="s">
        <v>46</v>
      </c>
      <c r="O184" s="87"/>
      <c r="P184" s="216">
        <f>O184*H184</f>
        <v>0</v>
      </c>
      <c r="Q184" s="216">
        <v>0.00048999999999999998</v>
      </c>
      <c r="R184" s="216">
        <f>Q184*H184</f>
        <v>0.00147</v>
      </c>
      <c r="S184" s="216">
        <v>0</v>
      </c>
      <c r="T184" s="217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18" t="s">
        <v>225</v>
      </c>
      <c r="AT184" s="218" t="s">
        <v>259</v>
      </c>
      <c r="AU184" s="218" t="s">
        <v>85</v>
      </c>
      <c r="AY184" s="20" t="s">
        <v>157</v>
      </c>
      <c r="BE184" s="219">
        <f>IF(N184="základní",J184,0)</f>
        <v>0</v>
      </c>
      <c r="BF184" s="219">
        <f>IF(N184="snížená",J184,0)</f>
        <v>0</v>
      </c>
      <c r="BG184" s="219">
        <f>IF(N184="zákl. přenesená",J184,0)</f>
        <v>0</v>
      </c>
      <c r="BH184" s="219">
        <f>IF(N184="sníž. přenesená",J184,0)</f>
        <v>0</v>
      </c>
      <c r="BI184" s="219">
        <f>IF(N184="nulová",J184,0)</f>
        <v>0</v>
      </c>
      <c r="BJ184" s="20" t="s">
        <v>83</v>
      </c>
      <c r="BK184" s="219">
        <f>ROUND(I184*H184,2)</f>
        <v>0</v>
      </c>
      <c r="BL184" s="20" t="s">
        <v>163</v>
      </c>
      <c r="BM184" s="218" t="s">
        <v>1554</v>
      </c>
    </row>
    <row r="185" s="2" customFormat="1">
      <c r="A185" s="41"/>
      <c r="B185" s="42"/>
      <c r="C185" s="43"/>
      <c r="D185" s="220" t="s">
        <v>165</v>
      </c>
      <c r="E185" s="43"/>
      <c r="F185" s="221" t="s">
        <v>1236</v>
      </c>
      <c r="G185" s="43"/>
      <c r="H185" s="43"/>
      <c r="I185" s="222"/>
      <c r="J185" s="43"/>
      <c r="K185" s="43"/>
      <c r="L185" s="47"/>
      <c r="M185" s="223"/>
      <c r="N185" s="224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165</v>
      </c>
      <c r="AU185" s="20" t="s">
        <v>85</v>
      </c>
    </row>
    <row r="186" s="2" customFormat="1" ht="24.15" customHeight="1">
      <c r="A186" s="41"/>
      <c r="B186" s="42"/>
      <c r="C186" s="207" t="s">
        <v>398</v>
      </c>
      <c r="D186" s="207" t="s">
        <v>159</v>
      </c>
      <c r="E186" s="208" t="s">
        <v>1555</v>
      </c>
      <c r="F186" s="209" t="s">
        <v>1556</v>
      </c>
      <c r="G186" s="210" t="s">
        <v>401</v>
      </c>
      <c r="H186" s="211">
        <v>8</v>
      </c>
      <c r="I186" s="212"/>
      <c r="J186" s="213">
        <f>ROUND(I186*H186,2)</f>
        <v>0</v>
      </c>
      <c r="K186" s="209" t="s">
        <v>174</v>
      </c>
      <c r="L186" s="47"/>
      <c r="M186" s="214" t="s">
        <v>19</v>
      </c>
      <c r="N186" s="215" t="s">
        <v>46</v>
      </c>
      <c r="O186" s="87"/>
      <c r="P186" s="216">
        <f>O186*H186</f>
        <v>0</v>
      </c>
      <c r="Q186" s="216">
        <v>0</v>
      </c>
      <c r="R186" s="216">
        <f>Q186*H186</f>
        <v>0</v>
      </c>
      <c r="S186" s="216">
        <v>0</v>
      </c>
      <c r="T186" s="217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18" t="s">
        <v>163</v>
      </c>
      <c r="AT186" s="218" t="s">
        <v>159</v>
      </c>
      <c r="AU186" s="218" t="s">
        <v>85</v>
      </c>
      <c r="AY186" s="20" t="s">
        <v>157</v>
      </c>
      <c r="BE186" s="219">
        <f>IF(N186="základní",J186,0)</f>
        <v>0</v>
      </c>
      <c r="BF186" s="219">
        <f>IF(N186="snížená",J186,0)</f>
        <v>0</v>
      </c>
      <c r="BG186" s="219">
        <f>IF(N186="zákl. přenesená",J186,0)</f>
        <v>0</v>
      </c>
      <c r="BH186" s="219">
        <f>IF(N186="sníž. přenesená",J186,0)</f>
        <v>0</v>
      </c>
      <c r="BI186" s="219">
        <f>IF(N186="nulová",J186,0)</f>
        <v>0</v>
      </c>
      <c r="BJ186" s="20" t="s">
        <v>83</v>
      </c>
      <c r="BK186" s="219">
        <f>ROUND(I186*H186,2)</f>
        <v>0</v>
      </c>
      <c r="BL186" s="20" t="s">
        <v>163</v>
      </c>
      <c r="BM186" s="218" t="s">
        <v>1557</v>
      </c>
    </row>
    <row r="187" s="2" customFormat="1">
      <c r="A187" s="41"/>
      <c r="B187" s="42"/>
      <c r="C187" s="43"/>
      <c r="D187" s="220" t="s">
        <v>165</v>
      </c>
      <c r="E187" s="43"/>
      <c r="F187" s="221" t="s">
        <v>1558</v>
      </c>
      <c r="G187" s="43"/>
      <c r="H187" s="43"/>
      <c r="I187" s="222"/>
      <c r="J187" s="43"/>
      <c r="K187" s="43"/>
      <c r="L187" s="47"/>
      <c r="M187" s="223"/>
      <c r="N187" s="224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165</v>
      </c>
      <c r="AU187" s="20" t="s">
        <v>85</v>
      </c>
    </row>
    <row r="188" s="2" customFormat="1">
      <c r="A188" s="41"/>
      <c r="B188" s="42"/>
      <c r="C188" s="43"/>
      <c r="D188" s="237" t="s">
        <v>177</v>
      </c>
      <c r="E188" s="43"/>
      <c r="F188" s="238" t="s">
        <v>1559</v>
      </c>
      <c r="G188" s="43"/>
      <c r="H188" s="43"/>
      <c r="I188" s="222"/>
      <c r="J188" s="43"/>
      <c r="K188" s="43"/>
      <c r="L188" s="47"/>
      <c r="M188" s="223"/>
      <c r="N188" s="224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177</v>
      </c>
      <c r="AU188" s="20" t="s">
        <v>85</v>
      </c>
    </row>
    <row r="189" s="2" customFormat="1" ht="16.5" customHeight="1">
      <c r="A189" s="41"/>
      <c r="B189" s="42"/>
      <c r="C189" s="260" t="s">
        <v>496</v>
      </c>
      <c r="D189" s="260" t="s">
        <v>259</v>
      </c>
      <c r="E189" s="261" t="s">
        <v>1243</v>
      </c>
      <c r="F189" s="262" t="s">
        <v>1244</v>
      </c>
      <c r="G189" s="263" t="s">
        <v>401</v>
      </c>
      <c r="H189" s="264">
        <v>6</v>
      </c>
      <c r="I189" s="265"/>
      <c r="J189" s="266">
        <f>ROUND(I189*H189,2)</f>
        <v>0</v>
      </c>
      <c r="K189" s="262" t="s">
        <v>174</v>
      </c>
      <c r="L189" s="267"/>
      <c r="M189" s="268" t="s">
        <v>19</v>
      </c>
      <c r="N189" s="269" t="s">
        <v>46</v>
      </c>
      <c r="O189" s="87"/>
      <c r="P189" s="216">
        <f>O189*H189</f>
        <v>0</v>
      </c>
      <c r="Q189" s="216">
        <v>0.00019000000000000001</v>
      </c>
      <c r="R189" s="216">
        <f>Q189*H189</f>
        <v>0.00114</v>
      </c>
      <c r="S189" s="216">
        <v>0</v>
      </c>
      <c r="T189" s="217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18" t="s">
        <v>225</v>
      </c>
      <c r="AT189" s="218" t="s">
        <v>259</v>
      </c>
      <c r="AU189" s="218" t="s">
        <v>85</v>
      </c>
      <c r="AY189" s="20" t="s">
        <v>157</v>
      </c>
      <c r="BE189" s="219">
        <f>IF(N189="základní",J189,0)</f>
        <v>0</v>
      </c>
      <c r="BF189" s="219">
        <f>IF(N189="snížená",J189,0)</f>
        <v>0</v>
      </c>
      <c r="BG189" s="219">
        <f>IF(N189="zákl. přenesená",J189,0)</f>
        <v>0</v>
      </c>
      <c r="BH189" s="219">
        <f>IF(N189="sníž. přenesená",J189,0)</f>
        <v>0</v>
      </c>
      <c r="BI189" s="219">
        <f>IF(N189="nulová",J189,0)</f>
        <v>0</v>
      </c>
      <c r="BJ189" s="20" t="s">
        <v>83</v>
      </c>
      <c r="BK189" s="219">
        <f>ROUND(I189*H189,2)</f>
        <v>0</v>
      </c>
      <c r="BL189" s="20" t="s">
        <v>163</v>
      </c>
      <c r="BM189" s="218" t="s">
        <v>1560</v>
      </c>
    </row>
    <row r="190" s="2" customFormat="1">
      <c r="A190" s="41"/>
      <c r="B190" s="42"/>
      <c r="C190" s="43"/>
      <c r="D190" s="220" t="s">
        <v>165</v>
      </c>
      <c r="E190" s="43"/>
      <c r="F190" s="221" t="s">
        <v>1244</v>
      </c>
      <c r="G190" s="43"/>
      <c r="H190" s="43"/>
      <c r="I190" s="222"/>
      <c r="J190" s="43"/>
      <c r="K190" s="43"/>
      <c r="L190" s="47"/>
      <c r="M190" s="223"/>
      <c r="N190" s="224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165</v>
      </c>
      <c r="AU190" s="20" t="s">
        <v>85</v>
      </c>
    </row>
    <row r="191" s="2" customFormat="1" ht="16.5" customHeight="1">
      <c r="A191" s="41"/>
      <c r="B191" s="42"/>
      <c r="C191" s="260" t="s">
        <v>402</v>
      </c>
      <c r="D191" s="260" t="s">
        <v>259</v>
      </c>
      <c r="E191" s="261" t="s">
        <v>1561</v>
      </c>
      <c r="F191" s="262" t="s">
        <v>1562</v>
      </c>
      <c r="G191" s="263" t="s">
        <v>401</v>
      </c>
      <c r="H191" s="264">
        <v>2</v>
      </c>
      <c r="I191" s="265"/>
      <c r="J191" s="266">
        <f>ROUND(I191*H191,2)</f>
        <v>0</v>
      </c>
      <c r="K191" s="262" t="s">
        <v>19</v>
      </c>
      <c r="L191" s="267"/>
      <c r="M191" s="268" t="s">
        <v>19</v>
      </c>
      <c r="N191" s="269" t="s">
        <v>46</v>
      </c>
      <c r="O191" s="87"/>
      <c r="P191" s="216">
        <f>O191*H191</f>
        <v>0</v>
      </c>
      <c r="Q191" s="216">
        <v>0.00027999999999999998</v>
      </c>
      <c r="R191" s="216">
        <f>Q191*H191</f>
        <v>0.00055999999999999995</v>
      </c>
      <c r="S191" s="216">
        <v>0</v>
      </c>
      <c r="T191" s="217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18" t="s">
        <v>225</v>
      </c>
      <c r="AT191" s="218" t="s">
        <v>259</v>
      </c>
      <c r="AU191" s="218" t="s">
        <v>85</v>
      </c>
      <c r="AY191" s="20" t="s">
        <v>157</v>
      </c>
      <c r="BE191" s="219">
        <f>IF(N191="základní",J191,0)</f>
        <v>0</v>
      </c>
      <c r="BF191" s="219">
        <f>IF(N191="snížená",J191,0)</f>
        <v>0</v>
      </c>
      <c r="BG191" s="219">
        <f>IF(N191="zákl. přenesená",J191,0)</f>
        <v>0</v>
      </c>
      <c r="BH191" s="219">
        <f>IF(N191="sníž. přenesená",J191,0)</f>
        <v>0</v>
      </c>
      <c r="BI191" s="219">
        <f>IF(N191="nulová",J191,0)</f>
        <v>0</v>
      </c>
      <c r="BJ191" s="20" t="s">
        <v>83</v>
      </c>
      <c r="BK191" s="219">
        <f>ROUND(I191*H191,2)</f>
        <v>0</v>
      </c>
      <c r="BL191" s="20" t="s">
        <v>163</v>
      </c>
      <c r="BM191" s="218" t="s">
        <v>1563</v>
      </c>
    </row>
    <row r="192" s="2" customFormat="1">
      <c r="A192" s="41"/>
      <c r="B192" s="42"/>
      <c r="C192" s="43"/>
      <c r="D192" s="220" t="s">
        <v>165</v>
      </c>
      <c r="E192" s="43"/>
      <c r="F192" s="221" t="s">
        <v>1562</v>
      </c>
      <c r="G192" s="43"/>
      <c r="H192" s="43"/>
      <c r="I192" s="222"/>
      <c r="J192" s="43"/>
      <c r="K192" s="43"/>
      <c r="L192" s="47"/>
      <c r="M192" s="223"/>
      <c r="N192" s="224"/>
      <c r="O192" s="87"/>
      <c r="P192" s="87"/>
      <c r="Q192" s="87"/>
      <c r="R192" s="87"/>
      <c r="S192" s="87"/>
      <c r="T192" s="88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T192" s="20" t="s">
        <v>165</v>
      </c>
      <c r="AU192" s="20" t="s">
        <v>85</v>
      </c>
    </row>
    <row r="193" s="2" customFormat="1" ht="21.75" customHeight="1">
      <c r="A193" s="41"/>
      <c r="B193" s="42"/>
      <c r="C193" s="207" t="s">
        <v>508</v>
      </c>
      <c r="D193" s="207" t="s">
        <v>159</v>
      </c>
      <c r="E193" s="208" t="s">
        <v>1564</v>
      </c>
      <c r="F193" s="209" t="s">
        <v>1565</v>
      </c>
      <c r="G193" s="210" t="s">
        <v>401</v>
      </c>
      <c r="H193" s="211">
        <v>4</v>
      </c>
      <c r="I193" s="212"/>
      <c r="J193" s="213">
        <f>ROUND(I193*H193,2)</f>
        <v>0</v>
      </c>
      <c r="K193" s="209" t="s">
        <v>174</v>
      </c>
      <c r="L193" s="47"/>
      <c r="M193" s="214" t="s">
        <v>19</v>
      </c>
      <c r="N193" s="215" t="s">
        <v>46</v>
      </c>
      <c r="O193" s="87"/>
      <c r="P193" s="216">
        <f>O193*H193</f>
        <v>0</v>
      </c>
      <c r="Q193" s="216">
        <v>0.00072000000000000005</v>
      </c>
      <c r="R193" s="216">
        <f>Q193*H193</f>
        <v>0.0028800000000000002</v>
      </c>
      <c r="S193" s="216">
        <v>0</v>
      </c>
      <c r="T193" s="217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18" t="s">
        <v>163</v>
      </c>
      <c r="AT193" s="218" t="s">
        <v>159</v>
      </c>
      <c r="AU193" s="218" t="s">
        <v>85</v>
      </c>
      <c r="AY193" s="20" t="s">
        <v>157</v>
      </c>
      <c r="BE193" s="219">
        <f>IF(N193="základní",J193,0)</f>
        <v>0</v>
      </c>
      <c r="BF193" s="219">
        <f>IF(N193="snížená",J193,0)</f>
        <v>0</v>
      </c>
      <c r="BG193" s="219">
        <f>IF(N193="zákl. přenesená",J193,0)</f>
        <v>0</v>
      </c>
      <c r="BH193" s="219">
        <f>IF(N193="sníž. přenesená",J193,0)</f>
        <v>0</v>
      </c>
      <c r="BI193" s="219">
        <f>IF(N193="nulová",J193,0)</f>
        <v>0</v>
      </c>
      <c r="BJ193" s="20" t="s">
        <v>83</v>
      </c>
      <c r="BK193" s="219">
        <f>ROUND(I193*H193,2)</f>
        <v>0</v>
      </c>
      <c r="BL193" s="20" t="s">
        <v>163</v>
      </c>
      <c r="BM193" s="218" t="s">
        <v>1566</v>
      </c>
    </row>
    <row r="194" s="2" customFormat="1">
      <c r="A194" s="41"/>
      <c r="B194" s="42"/>
      <c r="C194" s="43"/>
      <c r="D194" s="220" t="s">
        <v>165</v>
      </c>
      <c r="E194" s="43"/>
      <c r="F194" s="221" t="s">
        <v>1567</v>
      </c>
      <c r="G194" s="43"/>
      <c r="H194" s="43"/>
      <c r="I194" s="222"/>
      <c r="J194" s="43"/>
      <c r="K194" s="43"/>
      <c r="L194" s="47"/>
      <c r="M194" s="223"/>
      <c r="N194" s="224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165</v>
      </c>
      <c r="AU194" s="20" t="s">
        <v>85</v>
      </c>
    </row>
    <row r="195" s="2" customFormat="1">
      <c r="A195" s="41"/>
      <c r="B195" s="42"/>
      <c r="C195" s="43"/>
      <c r="D195" s="237" t="s">
        <v>177</v>
      </c>
      <c r="E195" s="43"/>
      <c r="F195" s="238" t="s">
        <v>1568</v>
      </c>
      <c r="G195" s="43"/>
      <c r="H195" s="43"/>
      <c r="I195" s="222"/>
      <c r="J195" s="43"/>
      <c r="K195" s="43"/>
      <c r="L195" s="47"/>
      <c r="M195" s="223"/>
      <c r="N195" s="224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177</v>
      </c>
      <c r="AU195" s="20" t="s">
        <v>85</v>
      </c>
    </row>
    <row r="196" s="2" customFormat="1" ht="16.5" customHeight="1">
      <c r="A196" s="41"/>
      <c r="B196" s="42"/>
      <c r="C196" s="260" t="s">
        <v>516</v>
      </c>
      <c r="D196" s="260" t="s">
        <v>259</v>
      </c>
      <c r="E196" s="261" t="s">
        <v>1569</v>
      </c>
      <c r="F196" s="262" t="s">
        <v>1570</v>
      </c>
      <c r="G196" s="263" t="s">
        <v>401</v>
      </c>
      <c r="H196" s="264">
        <v>4</v>
      </c>
      <c r="I196" s="265"/>
      <c r="J196" s="266">
        <f>ROUND(I196*H196,2)</f>
        <v>0</v>
      </c>
      <c r="K196" s="262" t="s">
        <v>174</v>
      </c>
      <c r="L196" s="267"/>
      <c r="M196" s="268" t="s">
        <v>19</v>
      </c>
      <c r="N196" s="269" t="s">
        <v>46</v>
      </c>
      <c r="O196" s="87"/>
      <c r="P196" s="216">
        <f>O196*H196</f>
        <v>0</v>
      </c>
      <c r="Q196" s="216">
        <v>0.010970000000000001</v>
      </c>
      <c r="R196" s="216">
        <f>Q196*H196</f>
        <v>0.043880000000000002</v>
      </c>
      <c r="S196" s="216">
        <v>0</v>
      </c>
      <c r="T196" s="217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18" t="s">
        <v>225</v>
      </c>
      <c r="AT196" s="218" t="s">
        <v>259</v>
      </c>
      <c r="AU196" s="218" t="s">
        <v>85</v>
      </c>
      <c r="AY196" s="20" t="s">
        <v>157</v>
      </c>
      <c r="BE196" s="219">
        <f>IF(N196="základní",J196,0)</f>
        <v>0</v>
      </c>
      <c r="BF196" s="219">
        <f>IF(N196="snížená",J196,0)</f>
        <v>0</v>
      </c>
      <c r="BG196" s="219">
        <f>IF(N196="zákl. přenesená",J196,0)</f>
        <v>0</v>
      </c>
      <c r="BH196" s="219">
        <f>IF(N196="sníž. přenesená",J196,0)</f>
        <v>0</v>
      </c>
      <c r="BI196" s="219">
        <f>IF(N196="nulová",J196,0)</f>
        <v>0</v>
      </c>
      <c r="BJ196" s="20" t="s">
        <v>83</v>
      </c>
      <c r="BK196" s="219">
        <f>ROUND(I196*H196,2)</f>
        <v>0</v>
      </c>
      <c r="BL196" s="20" t="s">
        <v>163</v>
      </c>
      <c r="BM196" s="218" t="s">
        <v>1571</v>
      </c>
    </row>
    <row r="197" s="2" customFormat="1">
      <c r="A197" s="41"/>
      <c r="B197" s="42"/>
      <c r="C197" s="43"/>
      <c r="D197" s="220" t="s">
        <v>165</v>
      </c>
      <c r="E197" s="43"/>
      <c r="F197" s="221" t="s">
        <v>1570</v>
      </c>
      <c r="G197" s="43"/>
      <c r="H197" s="43"/>
      <c r="I197" s="222"/>
      <c r="J197" s="43"/>
      <c r="K197" s="43"/>
      <c r="L197" s="47"/>
      <c r="M197" s="223"/>
      <c r="N197" s="224"/>
      <c r="O197" s="87"/>
      <c r="P197" s="87"/>
      <c r="Q197" s="87"/>
      <c r="R197" s="87"/>
      <c r="S197" s="87"/>
      <c r="T197" s="88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T197" s="20" t="s">
        <v>165</v>
      </c>
      <c r="AU197" s="20" t="s">
        <v>85</v>
      </c>
    </row>
    <row r="198" s="2" customFormat="1" ht="24.15" customHeight="1">
      <c r="A198" s="41"/>
      <c r="B198" s="42"/>
      <c r="C198" s="260" t="s">
        <v>523</v>
      </c>
      <c r="D198" s="260" t="s">
        <v>259</v>
      </c>
      <c r="E198" s="261" t="s">
        <v>1262</v>
      </c>
      <c r="F198" s="262" t="s">
        <v>1263</v>
      </c>
      <c r="G198" s="263" t="s">
        <v>401</v>
      </c>
      <c r="H198" s="264">
        <v>4</v>
      </c>
      <c r="I198" s="265"/>
      <c r="J198" s="266">
        <f>ROUND(I198*H198,2)</f>
        <v>0</v>
      </c>
      <c r="K198" s="262" t="s">
        <v>174</v>
      </c>
      <c r="L198" s="267"/>
      <c r="M198" s="268" t="s">
        <v>19</v>
      </c>
      <c r="N198" s="269" t="s">
        <v>46</v>
      </c>
      <c r="O198" s="87"/>
      <c r="P198" s="216">
        <f>O198*H198</f>
        <v>0</v>
      </c>
      <c r="Q198" s="216">
        <v>0.0073000000000000001</v>
      </c>
      <c r="R198" s="216">
        <f>Q198*H198</f>
        <v>0.0292</v>
      </c>
      <c r="S198" s="216">
        <v>0</v>
      </c>
      <c r="T198" s="217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18" t="s">
        <v>225</v>
      </c>
      <c r="AT198" s="218" t="s">
        <v>259</v>
      </c>
      <c r="AU198" s="218" t="s">
        <v>85</v>
      </c>
      <c r="AY198" s="20" t="s">
        <v>157</v>
      </c>
      <c r="BE198" s="219">
        <f>IF(N198="základní",J198,0)</f>
        <v>0</v>
      </c>
      <c r="BF198" s="219">
        <f>IF(N198="snížená",J198,0)</f>
        <v>0</v>
      </c>
      <c r="BG198" s="219">
        <f>IF(N198="zákl. přenesená",J198,0)</f>
        <v>0</v>
      </c>
      <c r="BH198" s="219">
        <f>IF(N198="sníž. přenesená",J198,0)</f>
        <v>0</v>
      </c>
      <c r="BI198" s="219">
        <f>IF(N198="nulová",J198,0)</f>
        <v>0</v>
      </c>
      <c r="BJ198" s="20" t="s">
        <v>83</v>
      </c>
      <c r="BK198" s="219">
        <f>ROUND(I198*H198,2)</f>
        <v>0</v>
      </c>
      <c r="BL198" s="20" t="s">
        <v>163</v>
      </c>
      <c r="BM198" s="218" t="s">
        <v>1572</v>
      </c>
    </row>
    <row r="199" s="2" customFormat="1">
      <c r="A199" s="41"/>
      <c r="B199" s="42"/>
      <c r="C199" s="43"/>
      <c r="D199" s="220" t="s">
        <v>165</v>
      </c>
      <c r="E199" s="43"/>
      <c r="F199" s="221" t="s">
        <v>1263</v>
      </c>
      <c r="G199" s="43"/>
      <c r="H199" s="43"/>
      <c r="I199" s="222"/>
      <c r="J199" s="43"/>
      <c r="K199" s="43"/>
      <c r="L199" s="47"/>
      <c r="M199" s="223"/>
      <c r="N199" s="224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165</v>
      </c>
      <c r="AU199" s="20" t="s">
        <v>85</v>
      </c>
    </row>
    <row r="200" s="2" customFormat="1" ht="21.75" customHeight="1">
      <c r="A200" s="41"/>
      <c r="B200" s="42"/>
      <c r="C200" s="207" t="s">
        <v>531</v>
      </c>
      <c r="D200" s="207" t="s">
        <v>159</v>
      </c>
      <c r="E200" s="208" t="s">
        <v>1573</v>
      </c>
      <c r="F200" s="209" t="s">
        <v>1574</v>
      </c>
      <c r="G200" s="210" t="s">
        <v>401</v>
      </c>
      <c r="H200" s="211">
        <v>2</v>
      </c>
      <c r="I200" s="212"/>
      <c r="J200" s="213">
        <f>ROUND(I200*H200,2)</f>
        <v>0</v>
      </c>
      <c r="K200" s="209" t="s">
        <v>174</v>
      </c>
      <c r="L200" s="47"/>
      <c r="M200" s="214" t="s">
        <v>19</v>
      </c>
      <c r="N200" s="215" t="s">
        <v>46</v>
      </c>
      <c r="O200" s="87"/>
      <c r="P200" s="216">
        <f>O200*H200</f>
        <v>0</v>
      </c>
      <c r="Q200" s="216">
        <v>0</v>
      </c>
      <c r="R200" s="216">
        <f>Q200*H200</f>
        <v>0</v>
      </c>
      <c r="S200" s="216">
        <v>0.01166</v>
      </c>
      <c r="T200" s="217">
        <f>S200*H200</f>
        <v>0.02332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18" t="s">
        <v>163</v>
      </c>
      <c r="AT200" s="218" t="s">
        <v>159</v>
      </c>
      <c r="AU200" s="218" t="s">
        <v>85</v>
      </c>
      <c r="AY200" s="20" t="s">
        <v>157</v>
      </c>
      <c r="BE200" s="219">
        <f>IF(N200="základní",J200,0)</f>
        <v>0</v>
      </c>
      <c r="BF200" s="219">
        <f>IF(N200="snížená",J200,0)</f>
        <v>0</v>
      </c>
      <c r="BG200" s="219">
        <f>IF(N200="zákl. přenesená",J200,0)</f>
        <v>0</v>
      </c>
      <c r="BH200" s="219">
        <f>IF(N200="sníž. přenesená",J200,0)</f>
        <v>0</v>
      </c>
      <c r="BI200" s="219">
        <f>IF(N200="nulová",J200,0)</f>
        <v>0</v>
      </c>
      <c r="BJ200" s="20" t="s">
        <v>83</v>
      </c>
      <c r="BK200" s="219">
        <f>ROUND(I200*H200,2)</f>
        <v>0</v>
      </c>
      <c r="BL200" s="20" t="s">
        <v>163</v>
      </c>
      <c r="BM200" s="218" t="s">
        <v>1575</v>
      </c>
    </row>
    <row r="201" s="2" customFormat="1">
      <c r="A201" s="41"/>
      <c r="B201" s="42"/>
      <c r="C201" s="43"/>
      <c r="D201" s="220" t="s">
        <v>165</v>
      </c>
      <c r="E201" s="43"/>
      <c r="F201" s="221" t="s">
        <v>1576</v>
      </c>
      <c r="G201" s="43"/>
      <c r="H201" s="43"/>
      <c r="I201" s="222"/>
      <c r="J201" s="43"/>
      <c r="K201" s="43"/>
      <c r="L201" s="47"/>
      <c r="M201" s="223"/>
      <c r="N201" s="224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20" t="s">
        <v>165</v>
      </c>
      <c r="AU201" s="20" t="s">
        <v>85</v>
      </c>
    </row>
    <row r="202" s="2" customFormat="1">
      <c r="A202" s="41"/>
      <c r="B202" s="42"/>
      <c r="C202" s="43"/>
      <c r="D202" s="237" t="s">
        <v>177</v>
      </c>
      <c r="E202" s="43"/>
      <c r="F202" s="238" t="s">
        <v>1577</v>
      </c>
      <c r="G202" s="43"/>
      <c r="H202" s="43"/>
      <c r="I202" s="222"/>
      <c r="J202" s="43"/>
      <c r="K202" s="43"/>
      <c r="L202" s="47"/>
      <c r="M202" s="223"/>
      <c r="N202" s="224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177</v>
      </c>
      <c r="AU202" s="20" t="s">
        <v>85</v>
      </c>
    </row>
    <row r="203" s="2" customFormat="1" ht="16.5" customHeight="1">
      <c r="A203" s="41"/>
      <c r="B203" s="42"/>
      <c r="C203" s="207" t="s">
        <v>537</v>
      </c>
      <c r="D203" s="207" t="s">
        <v>159</v>
      </c>
      <c r="E203" s="208" t="s">
        <v>1578</v>
      </c>
      <c r="F203" s="209" t="s">
        <v>1579</v>
      </c>
      <c r="G203" s="210" t="s">
        <v>401</v>
      </c>
      <c r="H203" s="211">
        <v>2</v>
      </c>
      <c r="I203" s="212"/>
      <c r="J203" s="213">
        <f>ROUND(I203*H203,2)</f>
        <v>0</v>
      </c>
      <c r="K203" s="209" t="s">
        <v>174</v>
      </c>
      <c r="L203" s="47"/>
      <c r="M203" s="214" t="s">
        <v>19</v>
      </c>
      <c r="N203" s="215" t="s">
        <v>46</v>
      </c>
      <c r="O203" s="87"/>
      <c r="P203" s="216">
        <f>O203*H203</f>
        <v>0</v>
      </c>
      <c r="Q203" s="216">
        <v>0.0013600000000000001</v>
      </c>
      <c r="R203" s="216">
        <f>Q203*H203</f>
        <v>0.0027200000000000002</v>
      </c>
      <c r="S203" s="216">
        <v>0</v>
      </c>
      <c r="T203" s="217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18" t="s">
        <v>163</v>
      </c>
      <c r="AT203" s="218" t="s">
        <v>159</v>
      </c>
      <c r="AU203" s="218" t="s">
        <v>85</v>
      </c>
      <c r="AY203" s="20" t="s">
        <v>157</v>
      </c>
      <c r="BE203" s="219">
        <f>IF(N203="základní",J203,0)</f>
        <v>0</v>
      </c>
      <c r="BF203" s="219">
        <f>IF(N203="snížená",J203,0)</f>
        <v>0</v>
      </c>
      <c r="BG203" s="219">
        <f>IF(N203="zákl. přenesená",J203,0)</f>
        <v>0</v>
      </c>
      <c r="BH203" s="219">
        <f>IF(N203="sníž. přenesená",J203,0)</f>
        <v>0</v>
      </c>
      <c r="BI203" s="219">
        <f>IF(N203="nulová",J203,0)</f>
        <v>0</v>
      </c>
      <c r="BJ203" s="20" t="s">
        <v>83</v>
      </c>
      <c r="BK203" s="219">
        <f>ROUND(I203*H203,2)</f>
        <v>0</v>
      </c>
      <c r="BL203" s="20" t="s">
        <v>163</v>
      </c>
      <c r="BM203" s="218" t="s">
        <v>1580</v>
      </c>
    </row>
    <row r="204" s="2" customFormat="1">
      <c r="A204" s="41"/>
      <c r="B204" s="42"/>
      <c r="C204" s="43"/>
      <c r="D204" s="220" t="s">
        <v>165</v>
      </c>
      <c r="E204" s="43"/>
      <c r="F204" s="221" t="s">
        <v>1581</v>
      </c>
      <c r="G204" s="43"/>
      <c r="H204" s="43"/>
      <c r="I204" s="222"/>
      <c r="J204" s="43"/>
      <c r="K204" s="43"/>
      <c r="L204" s="47"/>
      <c r="M204" s="223"/>
      <c r="N204" s="224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165</v>
      </c>
      <c r="AU204" s="20" t="s">
        <v>85</v>
      </c>
    </row>
    <row r="205" s="2" customFormat="1">
      <c r="A205" s="41"/>
      <c r="B205" s="42"/>
      <c r="C205" s="43"/>
      <c r="D205" s="237" t="s">
        <v>177</v>
      </c>
      <c r="E205" s="43"/>
      <c r="F205" s="238" t="s">
        <v>1582</v>
      </c>
      <c r="G205" s="43"/>
      <c r="H205" s="43"/>
      <c r="I205" s="222"/>
      <c r="J205" s="43"/>
      <c r="K205" s="43"/>
      <c r="L205" s="47"/>
      <c r="M205" s="223"/>
      <c r="N205" s="224"/>
      <c r="O205" s="87"/>
      <c r="P205" s="87"/>
      <c r="Q205" s="87"/>
      <c r="R205" s="87"/>
      <c r="S205" s="87"/>
      <c r="T205" s="88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20" t="s">
        <v>177</v>
      </c>
      <c r="AU205" s="20" t="s">
        <v>85</v>
      </c>
    </row>
    <row r="206" s="2" customFormat="1" ht="24.15" customHeight="1">
      <c r="A206" s="41"/>
      <c r="B206" s="42"/>
      <c r="C206" s="260" t="s">
        <v>546</v>
      </c>
      <c r="D206" s="260" t="s">
        <v>259</v>
      </c>
      <c r="E206" s="261" t="s">
        <v>1583</v>
      </c>
      <c r="F206" s="262" t="s">
        <v>1584</v>
      </c>
      <c r="G206" s="263" t="s">
        <v>401</v>
      </c>
      <c r="H206" s="264">
        <v>2</v>
      </c>
      <c r="I206" s="265"/>
      <c r="J206" s="266">
        <f>ROUND(I206*H206,2)</f>
        <v>0</v>
      </c>
      <c r="K206" s="262" t="s">
        <v>174</v>
      </c>
      <c r="L206" s="267"/>
      <c r="M206" s="268" t="s">
        <v>19</v>
      </c>
      <c r="N206" s="269" t="s">
        <v>46</v>
      </c>
      <c r="O206" s="87"/>
      <c r="P206" s="216">
        <f>O206*H206</f>
        <v>0</v>
      </c>
      <c r="Q206" s="216">
        <v>0.042500000000000003</v>
      </c>
      <c r="R206" s="216">
        <f>Q206*H206</f>
        <v>0.085000000000000006</v>
      </c>
      <c r="S206" s="216">
        <v>0</v>
      </c>
      <c r="T206" s="217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18" t="s">
        <v>225</v>
      </c>
      <c r="AT206" s="218" t="s">
        <v>259</v>
      </c>
      <c r="AU206" s="218" t="s">
        <v>85</v>
      </c>
      <c r="AY206" s="20" t="s">
        <v>157</v>
      </c>
      <c r="BE206" s="219">
        <f>IF(N206="základní",J206,0)</f>
        <v>0</v>
      </c>
      <c r="BF206" s="219">
        <f>IF(N206="snížená",J206,0)</f>
        <v>0</v>
      </c>
      <c r="BG206" s="219">
        <f>IF(N206="zákl. přenesená",J206,0)</f>
        <v>0</v>
      </c>
      <c r="BH206" s="219">
        <f>IF(N206="sníž. přenesená",J206,0)</f>
        <v>0</v>
      </c>
      <c r="BI206" s="219">
        <f>IF(N206="nulová",J206,0)</f>
        <v>0</v>
      </c>
      <c r="BJ206" s="20" t="s">
        <v>83</v>
      </c>
      <c r="BK206" s="219">
        <f>ROUND(I206*H206,2)</f>
        <v>0</v>
      </c>
      <c r="BL206" s="20" t="s">
        <v>163</v>
      </c>
      <c r="BM206" s="218" t="s">
        <v>1585</v>
      </c>
    </row>
    <row r="207" s="2" customFormat="1">
      <c r="A207" s="41"/>
      <c r="B207" s="42"/>
      <c r="C207" s="43"/>
      <c r="D207" s="220" t="s">
        <v>165</v>
      </c>
      <c r="E207" s="43"/>
      <c r="F207" s="221" t="s">
        <v>1584</v>
      </c>
      <c r="G207" s="43"/>
      <c r="H207" s="43"/>
      <c r="I207" s="222"/>
      <c r="J207" s="43"/>
      <c r="K207" s="43"/>
      <c r="L207" s="47"/>
      <c r="M207" s="223"/>
      <c r="N207" s="224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165</v>
      </c>
      <c r="AU207" s="20" t="s">
        <v>85</v>
      </c>
    </row>
    <row r="208" s="2" customFormat="1" ht="21.75" customHeight="1">
      <c r="A208" s="41"/>
      <c r="B208" s="42"/>
      <c r="C208" s="207" t="s">
        <v>808</v>
      </c>
      <c r="D208" s="207" t="s">
        <v>159</v>
      </c>
      <c r="E208" s="208" t="s">
        <v>1586</v>
      </c>
      <c r="F208" s="209" t="s">
        <v>1587</v>
      </c>
      <c r="G208" s="210" t="s">
        <v>401</v>
      </c>
      <c r="H208" s="211">
        <v>1</v>
      </c>
      <c r="I208" s="212"/>
      <c r="J208" s="213">
        <f>ROUND(I208*H208,2)</f>
        <v>0</v>
      </c>
      <c r="K208" s="209" t="s">
        <v>174</v>
      </c>
      <c r="L208" s="47"/>
      <c r="M208" s="214" t="s">
        <v>19</v>
      </c>
      <c r="N208" s="215" t="s">
        <v>46</v>
      </c>
      <c r="O208" s="87"/>
      <c r="P208" s="216">
        <f>O208*H208</f>
        <v>0</v>
      </c>
      <c r="Q208" s="216">
        <v>0</v>
      </c>
      <c r="R208" s="216">
        <f>Q208*H208</f>
        <v>0</v>
      </c>
      <c r="S208" s="216">
        <v>0.033000000000000002</v>
      </c>
      <c r="T208" s="217">
        <f>S208*H208</f>
        <v>0.033000000000000002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18" t="s">
        <v>163</v>
      </c>
      <c r="AT208" s="218" t="s">
        <v>159</v>
      </c>
      <c r="AU208" s="218" t="s">
        <v>85</v>
      </c>
      <c r="AY208" s="20" t="s">
        <v>157</v>
      </c>
      <c r="BE208" s="219">
        <f>IF(N208="základní",J208,0)</f>
        <v>0</v>
      </c>
      <c r="BF208" s="219">
        <f>IF(N208="snížená",J208,0)</f>
        <v>0</v>
      </c>
      <c r="BG208" s="219">
        <f>IF(N208="zákl. přenesená",J208,0)</f>
        <v>0</v>
      </c>
      <c r="BH208" s="219">
        <f>IF(N208="sníž. přenesená",J208,0)</f>
        <v>0</v>
      </c>
      <c r="BI208" s="219">
        <f>IF(N208="nulová",J208,0)</f>
        <v>0</v>
      </c>
      <c r="BJ208" s="20" t="s">
        <v>83</v>
      </c>
      <c r="BK208" s="219">
        <f>ROUND(I208*H208,2)</f>
        <v>0</v>
      </c>
      <c r="BL208" s="20" t="s">
        <v>163</v>
      </c>
      <c r="BM208" s="218" t="s">
        <v>1588</v>
      </c>
    </row>
    <row r="209" s="2" customFormat="1">
      <c r="A209" s="41"/>
      <c r="B209" s="42"/>
      <c r="C209" s="43"/>
      <c r="D209" s="220" t="s">
        <v>165</v>
      </c>
      <c r="E209" s="43"/>
      <c r="F209" s="221" t="s">
        <v>1589</v>
      </c>
      <c r="G209" s="43"/>
      <c r="H209" s="43"/>
      <c r="I209" s="222"/>
      <c r="J209" s="43"/>
      <c r="K209" s="43"/>
      <c r="L209" s="47"/>
      <c r="M209" s="223"/>
      <c r="N209" s="224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165</v>
      </c>
      <c r="AU209" s="20" t="s">
        <v>85</v>
      </c>
    </row>
    <row r="210" s="2" customFormat="1">
      <c r="A210" s="41"/>
      <c r="B210" s="42"/>
      <c r="C210" s="43"/>
      <c r="D210" s="237" t="s">
        <v>177</v>
      </c>
      <c r="E210" s="43"/>
      <c r="F210" s="238" t="s">
        <v>1590</v>
      </c>
      <c r="G210" s="43"/>
      <c r="H210" s="43"/>
      <c r="I210" s="222"/>
      <c r="J210" s="43"/>
      <c r="K210" s="43"/>
      <c r="L210" s="47"/>
      <c r="M210" s="223"/>
      <c r="N210" s="224"/>
      <c r="O210" s="87"/>
      <c r="P210" s="87"/>
      <c r="Q210" s="87"/>
      <c r="R210" s="87"/>
      <c r="S210" s="87"/>
      <c r="T210" s="88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20" t="s">
        <v>177</v>
      </c>
      <c r="AU210" s="20" t="s">
        <v>85</v>
      </c>
    </row>
    <row r="211" s="2" customFormat="1" ht="24.15" customHeight="1">
      <c r="A211" s="41"/>
      <c r="B211" s="42"/>
      <c r="C211" s="207" t="s">
        <v>553</v>
      </c>
      <c r="D211" s="207" t="s">
        <v>159</v>
      </c>
      <c r="E211" s="208" t="s">
        <v>1591</v>
      </c>
      <c r="F211" s="209" t="s">
        <v>1592</v>
      </c>
      <c r="G211" s="210" t="s">
        <v>162</v>
      </c>
      <c r="H211" s="211">
        <v>21</v>
      </c>
      <c r="I211" s="212"/>
      <c r="J211" s="213">
        <f>ROUND(I211*H211,2)</f>
        <v>0</v>
      </c>
      <c r="K211" s="209" t="s">
        <v>174</v>
      </c>
      <c r="L211" s="47"/>
      <c r="M211" s="214" t="s">
        <v>19</v>
      </c>
      <c r="N211" s="215" t="s">
        <v>46</v>
      </c>
      <c r="O211" s="87"/>
      <c r="P211" s="216">
        <f>O211*H211</f>
        <v>0</v>
      </c>
      <c r="Q211" s="216">
        <v>0</v>
      </c>
      <c r="R211" s="216">
        <f>Q211*H211</f>
        <v>0</v>
      </c>
      <c r="S211" s="216">
        <v>0</v>
      </c>
      <c r="T211" s="217">
        <f>S211*H211</f>
        <v>0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18" t="s">
        <v>163</v>
      </c>
      <c r="AT211" s="218" t="s">
        <v>159</v>
      </c>
      <c r="AU211" s="218" t="s">
        <v>85</v>
      </c>
      <c r="AY211" s="20" t="s">
        <v>157</v>
      </c>
      <c r="BE211" s="219">
        <f>IF(N211="základní",J211,0)</f>
        <v>0</v>
      </c>
      <c r="BF211" s="219">
        <f>IF(N211="snížená",J211,0)</f>
        <v>0</v>
      </c>
      <c r="BG211" s="219">
        <f>IF(N211="zákl. přenesená",J211,0)</f>
        <v>0</v>
      </c>
      <c r="BH211" s="219">
        <f>IF(N211="sníž. přenesená",J211,0)</f>
        <v>0</v>
      </c>
      <c r="BI211" s="219">
        <f>IF(N211="nulová",J211,0)</f>
        <v>0</v>
      </c>
      <c r="BJ211" s="20" t="s">
        <v>83</v>
      </c>
      <c r="BK211" s="219">
        <f>ROUND(I211*H211,2)</f>
        <v>0</v>
      </c>
      <c r="BL211" s="20" t="s">
        <v>163</v>
      </c>
      <c r="BM211" s="218" t="s">
        <v>1593</v>
      </c>
    </row>
    <row r="212" s="2" customFormat="1">
      <c r="A212" s="41"/>
      <c r="B212" s="42"/>
      <c r="C212" s="43"/>
      <c r="D212" s="220" t="s">
        <v>165</v>
      </c>
      <c r="E212" s="43"/>
      <c r="F212" s="221" t="s">
        <v>1592</v>
      </c>
      <c r="G212" s="43"/>
      <c r="H212" s="43"/>
      <c r="I212" s="222"/>
      <c r="J212" s="43"/>
      <c r="K212" s="43"/>
      <c r="L212" s="47"/>
      <c r="M212" s="223"/>
      <c r="N212" s="224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165</v>
      </c>
      <c r="AU212" s="20" t="s">
        <v>85</v>
      </c>
    </row>
    <row r="213" s="2" customFormat="1">
      <c r="A213" s="41"/>
      <c r="B213" s="42"/>
      <c r="C213" s="43"/>
      <c r="D213" s="237" t="s">
        <v>177</v>
      </c>
      <c r="E213" s="43"/>
      <c r="F213" s="238" t="s">
        <v>1594</v>
      </c>
      <c r="G213" s="43"/>
      <c r="H213" s="43"/>
      <c r="I213" s="222"/>
      <c r="J213" s="43"/>
      <c r="K213" s="43"/>
      <c r="L213" s="47"/>
      <c r="M213" s="223"/>
      <c r="N213" s="224"/>
      <c r="O213" s="87"/>
      <c r="P213" s="87"/>
      <c r="Q213" s="87"/>
      <c r="R213" s="87"/>
      <c r="S213" s="87"/>
      <c r="T213" s="88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T213" s="20" t="s">
        <v>177</v>
      </c>
      <c r="AU213" s="20" t="s">
        <v>85</v>
      </c>
    </row>
    <row r="214" s="2" customFormat="1" ht="16.5" customHeight="1">
      <c r="A214" s="41"/>
      <c r="B214" s="42"/>
      <c r="C214" s="207" t="s">
        <v>560</v>
      </c>
      <c r="D214" s="207" t="s">
        <v>159</v>
      </c>
      <c r="E214" s="208" t="s">
        <v>1265</v>
      </c>
      <c r="F214" s="209" t="s">
        <v>1266</v>
      </c>
      <c r="G214" s="210" t="s">
        <v>162</v>
      </c>
      <c r="H214" s="211">
        <v>21</v>
      </c>
      <c r="I214" s="212"/>
      <c r="J214" s="213">
        <f>ROUND(I214*H214,2)</f>
        <v>0</v>
      </c>
      <c r="K214" s="209" t="s">
        <v>174</v>
      </c>
      <c r="L214" s="47"/>
      <c r="M214" s="214" t="s">
        <v>19</v>
      </c>
      <c r="N214" s="215" t="s">
        <v>46</v>
      </c>
      <c r="O214" s="87"/>
      <c r="P214" s="216">
        <f>O214*H214</f>
        <v>0</v>
      </c>
      <c r="Q214" s="216">
        <v>0</v>
      </c>
      <c r="R214" s="216">
        <f>Q214*H214</f>
        <v>0</v>
      </c>
      <c r="S214" s="216">
        <v>0</v>
      </c>
      <c r="T214" s="217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18" t="s">
        <v>163</v>
      </c>
      <c r="AT214" s="218" t="s">
        <v>159</v>
      </c>
      <c r="AU214" s="218" t="s">
        <v>85</v>
      </c>
      <c r="AY214" s="20" t="s">
        <v>157</v>
      </c>
      <c r="BE214" s="219">
        <f>IF(N214="základní",J214,0)</f>
        <v>0</v>
      </c>
      <c r="BF214" s="219">
        <f>IF(N214="snížená",J214,0)</f>
        <v>0</v>
      </c>
      <c r="BG214" s="219">
        <f>IF(N214="zákl. přenesená",J214,0)</f>
        <v>0</v>
      </c>
      <c r="BH214" s="219">
        <f>IF(N214="sníž. přenesená",J214,0)</f>
        <v>0</v>
      </c>
      <c r="BI214" s="219">
        <f>IF(N214="nulová",J214,0)</f>
        <v>0</v>
      </c>
      <c r="BJ214" s="20" t="s">
        <v>83</v>
      </c>
      <c r="BK214" s="219">
        <f>ROUND(I214*H214,2)</f>
        <v>0</v>
      </c>
      <c r="BL214" s="20" t="s">
        <v>163</v>
      </c>
      <c r="BM214" s="218" t="s">
        <v>1595</v>
      </c>
    </row>
    <row r="215" s="2" customFormat="1">
      <c r="A215" s="41"/>
      <c r="B215" s="42"/>
      <c r="C215" s="43"/>
      <c r="D215" s="220" t="s">
        <v>165</v>
      </c>
      <c r="E215" s="43"/>
      <c r="F215" s="221" t="s">
        <v>1268</v>
      </c>
      <c r="G215" s="43"/>
      <c r="H215" s="43"/>
      <c r="I215" s="222"/>
      <c r="J215" s="43"/>
      <c r="K215" s="43"/>
      <c r="L215" s="47"/>
      <c r="M215" s="223"/>
      <c r="N215" s="224"/>
      <c r="O215" s="87"/>
      <c r="P215" s="87"/>
      <c r="Q215" s="87"/>
      <c r="R215" s="87"/>
      <c r="S215" s="87"/>
      <c r="T215" s="88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20" t="s">
        <v>165</v>
      </c>
      <c r="AU215" s="20" t="s">
        <v>85</v>
      </c>
    </row>
    <row r="216" s="2" customFormat="1">
      <c r="A216" s="41"/>
      <c r="B216" s="42"/>
      <c r="C216" s="43"/>
      <c r="D216" s="237" t="s">
        <v>177</v>
      </c>
      <c r="E216" s="43"/>
      <c r="F216" s="238" t="s">
        <v>1269</v>
      </c>
      <c r="G216" s="43"/>
      <c r="H216" s="43"/>
      <c r="I216" s="222"/>
      <c r="J216" s="43"/>
      <c r="K216" s="43"/>
      <c r="L216" s="47"/>
      <c r="M216" s="223"/>
      <c r="N216" s="224"/>
      <c r="O216" s="87"/>
      <c r="P216" s="87"/>
      <c r="Q216" s="87"/>
      <c r="R216" s="87"/>
      <c r="S216" s="87"/>
      <c r="T216" s="88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T216" s="20" t="s">
        <v>177</v>
      </c>
      <c r="AU216" s="20" t="s">
        <v>85</v>
      </c>
    </row>
    <row r="217" s="2" customFormat="1" ht="24.15" customHeight="1">
      <c r="A217" s="41"/>
      <c r="B217" s="42"/>
      <c r="C217" s="207" t="s">
        <v>423</v>
      </c>
      <c r="D217" s="207" t="s">
        <v>159</v>
      </c>
      <c r="E217" s="208" t="s">
        <v>1596</v>
      </c>
      <c r="F217" s="209" t="s">
        <v>1597</v>
      </c>
      <c r="G217" s="210" t="s">
        <v>401</v>
      </c>
      <c r="H217" s="211">
        <v>2</v>
      </c>
      <c r="I217" s="212"/>
      <c r="J217" s="213">
        <f>ROUND(I217*H217,2)</f>
        <v>0</v>
      </c>
      <c r="K217" s="209" t="s">
        <v>174</v>
      </c>
      <c r="L217" s="47"/>
      <c r="M217" s="214" t="s">
        <v>19</v>
      </c>
      <c r="N217" s="215" t="s">
        <v>46</v>
      </c>
      <c r="O217" s="87"/>
      <c r="P217" s="216">
        <f>O217*H217</f>
        <v>0</v>
      </c>
      <c r="Q217" s="216">
        <v>0.010189999999999999</v>
      </c>
      <c r="R217" s="216">
        <f>Q217*H217</f>
        <v>0.020379999999999999</v>
      </c>
      <c r="S217" s="216">
        <v>0</v>
      </c>
      <c r="T217" s="217">
        <f>S217*H217</f>
        <v>0</v>
      </c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R217" s="218" t="s">
        <v>163</v>
      </c>
      <c r="AT217" s="218" t="s">
        <v>159</v>
      </c>
      <c r="AU217" s="218" t="s">
        <v>85</v>
      </c>
      <c r="AY217" s="20" t="s">
        <v>157</v>
      </c>
      <c r="BE217" s="219">
        <f>IF(N217="základní",J217,0)</f>
        <v>0</v>
      </c>
      <c r="BF217" s="219">
        <f>IF(N217="snížená",J217,0)</f>
        <v>0</v>
      </c>
      <c r="BG217" s="219">
        <f>IF(N217="zákl. přenesená",J217,0)</f>
        <v>0</v>
      </c>
      <c r="BH217" s="219">
        <f>IF(N217="sníž. přenesená",J217,0)</f>
        <v>0</v>
      </c>
      <c r="BI217" s="219">
        <f>IF(N217="nulová",J217,0)</f>
        <v>0</v>
      </c>
      <c r="BJ217" s="20" t="s">
        <v>83</v>
      </c>
      <c r="BK217" s="219">
        <f>ROUND(I217*H217,2)</f>
        <v>0</v>
      </c>
      <c r="BL217" s="20" t="s">
        <v>163</v>
      </c>
      <c r="BM217" s="218" t="s">
        <v>1598</v>
      </c>
    </row>
    <row r="218" s="2" customFormat="1">
      <c r="A218" s="41"/>
      <c r="B218" s="42"/>
      <c r="C218" s="43"/>
      <c r="D218" s="220" t="s">
        <v>165</v>
      </c>
      <c r="E218" s="43"/>
      <c r="F218" s="221" t="s">
        <v>1597</v>
      </c>
      <c r="G218" s="43"/>
      <c r="H218" s="43"/>
      <c r="I218" s="222"/>
      <c r="J218" s="43"/>
      <c r="K218" s="43"/>
      <c r="L218" s="47"/>
      <c r="M218" s="223"/>
      <c r="N218" s="224"/>
      <c r="O218" s="87"/>
      <c r="P218" s="87"/>
      <c r="Q218" s="87"/>
      <c r="R218" s="87"/>
      <c r="S218" s="87"/>
      <c r="T218" s="88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T218" s="20" t="s">
        <v>165</v>
      </c>
      <c r="AU218" s="20" t="s">
        <v>85</v>
      </c>
    </row>
    <row r="219" s="2" customFormat="1">
      <c r="A219" s="41"/>
      <c r="B219" s="42"/>
      <c r="C219" s="43"/>
      <c r="D219" s="237" t="s">
        <v>177</v>
      </c>
      <c r="E219" s="43"/>
      <c r="F219" s="238" t="s">
        <v>1599</v>
      </c>
      <c r="G219" s="43"/>
      <c r="H219" s="43"/>
      <c r="I219" s="222"/>
      <c r="J219" s="43"/>
      <c r="K219" s="43"/>
      <c r="L219" s="47"/>
      <c r="M219" s="223"/>
      <c r="N219" s="224"/>
      <c r="O219" s="87"/>
      <c r="P219" s="87"/>
      <c r="Q219" s="87"/>
      <c r="R219" s="87"/>
      <c r="S219" s="87"/>
      <c r="T219" s="88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20" t="s">
        <v>177</v>
      </c>
      <c r="AU219" s="20" t="s">
        <v>85</v>
      </c>
    </row>
    <row r="220" s="2" customFormat="1" ht="16.5" customHeight="1">
      <c r="A220" s="41"/>
      <c r="B220" s="42"/>
      <c r="C220" s="260" t="s">
        <v>573</v>
      </c>
      <c r="D220" s="260" t="s">
        <v>259</v>
      </c>
      <c r="E220" s="261" t="s">
        <v>1600</v>
      </c>
      <c r="F220" s="262" t="s">
        <v>1601</v>
      </c>
      <c r="G220" s="263" t="s">
        <v>401</v>
      </c>
      <c r="H220" s="264">
        <v>2</v>
      </c>
      <c r="I220" s="265"/>
      <c r="J220" s="266">
        <f>ROUND(I220*H220,2)</f>
        <v>0</v>
      </c>
      <c r="K220" s="262" t="s">
        <v>174</v>
      </c>
      <c r="L220" s="267"/>
      <c r="M220" s="268" t="s">
        <v>19</v>
      </c>
      <c r="N220" s="269" t="s">
        <v>46</v>
      </c>
      <c r="O220" s="87"/>
      <c r="P220" s="216">
        <f>O220*H220</f>
        <v>0</v>
      </c>
      <c r="Q220" s="216">
        <v>0.37</v>
      </c>
      <c r="R220" s="216">
        <f>Q220*H220</f>
        <v>0.73999999999999999</v>
      </c>
      <c r="S220" s="216">
        <v>0</v>
      </c>
      <c r="T220" s="217">
        <f>S220*H220</f>
        <v>0</v>
      </c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R220" s="218" t="s">
        <v>225</v>
      </c>
      <c r="AT220" s="218" t="s">
        <v>259</v>
      </c>
      <c r="AU220" s="218" t="s">
        <v>85</v>
      </c>
      <c r="AY220" s="20" t="s">
        <v>157</v>
      </c>
      <c r="BE220" s="219">
        <f>IF(N220="základní",J220,0)</f>
        <v>0</v>
      </c>
      <c r="BF220" s="219">
        <f>IF(N220="snížená",J220,0)</f>
        <v>0</v>
      </c>
      <c r="BG220" s="219">
        <f>IF(N220="zákl. přenesená",J220,0)</f>
        <v>0</v>
      </c>
      <c r="BH220" s="219">
        <f>IF(N220="sníž. přenesená",J220,0)</f>
        <v>0</v>
      </c>
      <c r="BI220" s="219">
        <f>IF(N220="nulová",J220,0)</f>
        <v>0</v>
      </c>
      <c r="BJ220" s="20" t="s">
        <v>83</v>
      </c>
      <c r="BK220" s="219">
        <f>ROUND(I220*H220,2)</f>
        <v>0</v>
      </c>
      <c r="BL220" s="20" t="s">
        <v>163</v>
      </c>
      <c r="BM220" s="218" t="s">
        <v>1602</v>
      </c>
    </row>
    <row r="221" s="2" customFormat="1">
      <c r="A221" s="41"/>
      <c r="B221" s="42"/>
      <c r="C221" s="43"/>
      <c r="D221" s="220" t="s">
        <v>165</v>
      </c>
      <c r="E221" s="43"/>
      <c r="F221" s="221" t="s">
        <v>1601</v>
      </c>
      <c r="G221" s="43"/>
      <c r="H221" s="43"/>
      <c r="I221" s="222"/>
      <c r="J221" s="43"/>
      <c r="K221" s="43"/>
      <c r="L221" s="47"/>
      <c r="M221" s="223"/>
      <c r="N221" s="224"/>
      <c r="O221" s="87"/>
      <c r="P221" s="87"/>
      <c r="Q221" s="87"/>
      <c r="R221" s="87"/>
      <c r="S221" s="87"/>
      <c r="T221" s="88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T221" s="20" t="s">
        <v>165</v>
      </c>
      <c r="AU221" s="20" t="s">
        <v>85</v>
      </c>
    </row>
    <row r="222" s="2" customFormat="1" ht="24.15" customHeight="1">
      <c r="A222" s="41"/>
      <c r="B222" s="42"/>
      <c r="C222" s="207" t="s">
        <v>580</v>
      </c>
      <c r="D222" s="207" t="s">
        <v>159</v>
      </c>
      <c r="E222" s="208" t="s">
        <v>1603</v>
      </c>
      <c r="F222" s="209" t="s">
        <v>1604</v>
      </c>
      <c r="G222" s="210" t="s">
        <v>401</v>
      </c>
      <c r="H222" s="211">
        <v>3</v>
      </c>
      <c r="I222" s="212"/>
      <c r="J222" s="213">
        <f>ROUND(I222*H222,2)</f>
        <v>0</v>
      </c>
      <c r="K222" s="209" t="s">
        <v>174</v>
      </c>
      <c r="L222" s="47"/>
      <c r="M222" s="214" t="s">
        <v>19</v>
      </c>
      <c r="N222" s="215" t="s">
        <v>46</v>
      </c>
      <c r="O222" s="87"/>
      <c r="P222" s="216">
        <f>O222*H222</f>
        <v>0</v>
      </c>
      <c r="Q222" s="216">
        <v>0</v>
      </c>
      <c r="R222" s="216">
        <f>Q222*H222</f>
        <v>0</v>
      </c>
      <c r="S222" s="216">
        <v>0.050000000000000003</v>
      </c>
      <c r="T222" s="217">
        <f>S222*H222</f>
        <v>0.15000000000000002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18" t="s">
        <v>163</v>
      </c>
      <c r="AT222" s="218" t="s">
        <v>159</v>
      </c>
      <c r="AU222" s="218" t="s">
        <v>85</v>
      </c>
      <c r="AY222" s="20" t="s">
        <v>157</v>
      </c>
      <c r="BE222" s="219">
        <f>IF(N222="základní",J222,0)</f>
        <v>0</v>
      </c>
      <c r="BF222" s="219">
        <f>IF(N222="snížená",J222,0)</f>
        <v>0</v>
      </c>
      <c r="BG222" s="219">
        <f>IF(N222="zákl. přenesená",J222,0)</f>
        <v>0</v>
      </c>
      <c r="BH222" s="219">
        <f>IF(N222="sníž. přenesená",J222,0)</f>
        <v>0</v>
      </c>
      <c r="BI222" s="219">
        <f>IF(N222="nulová",J222,0)</f>
        <v>0</v>
      </c>
      <c r="BJ222" s="20" t="s">
        <v>83</v>
      </c>
      <c r="BK222" s="219">
        <f>ROUND(I222*H222,2)</f>
        <v>0</v>
      </c>
      <c r="BL222" s="20" t="s">
        <v>163</v>
      </c>
      <c r="BM222" s="218" t="s">
        <v>1605</v>
      </c>
    </row>
    <row r="223" s="2" customFormat="1">
      <c r="A223" s="41"/>
      <c r="B223" s="42"/>
      <c r="C223" s="43"/>
      <c r="D223" s="220" t="s">
        <v>165</v>
      </c>
      <c r="E223" s="43"/>
      <c r="F223" s="221" t="s">
        <v>1606</v>
      </c>
      <c r="G223" s="43"/>
      <c r="H223" s="43"/>
      <c r="I223" s="222"/>
      <c r="J223" s="43"/>
      <c r="K223" s="43"/>
      <c r="L223" s="47"/>
      <c r="M223" s="223"/>
      <c r="N223" s="224"/>
      <c r="O223" s="87"/>
      <c r="P223" s="87"/>
      <c r="Q223" s="87"/>
      <c r="R223" s="87"/>
      <c r="S223" s="87"/>
      <c r="T223" s="88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T223" s="20" t="s">
        <v>165</v>
      </c>
      <c r="AU223" s="20" t="s">
        <v>85</v>
      </c>
    </row>
    <row r="224" s="2" customFormat="1">
      <c r="A224" s="41"/>
      <c r="B224" s="42"/>
      <c r="C224" s="43"/>
      <c r="D224" s="237" t="s">
        <v>177</v>
      </c>
      <c r="E224" s="43"/>
      <c r="F224" s="238" t="s">
        <v>1607</v>
      </c>
      <c r="G224" s="43"/>
      <c r="H224" s="43"/>
      <c r="I224" s="222"/>
      <c r="J224" s="43"/>
      <c r="K224" s="43"/>
      <c r="L224" s="47"/>
      <c r="M224" s="223"/>
      <c r="N224" s="224"/>
      <c r="O224" s="87"/>
      <c r="P224" s="87"/>
      <c r="Q224" s="87"/>
      <c r="R224" s="87"/>
      <c r="S224" s="87"/>
      <c r="T224" s="88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T224" s="20" t="s">
        <v>177</v>
      </c>
      <c r="AU224" s="20" t="s">
        <v>85</v>
      </c>
    </row>
    <row r="225" s="2" customFormat="1" ht="16.5" customHeight="1">
      <c r="A225" s="41"/>
      <c r="B225" s="42"/>
      <c r="C225" s="207" t="s">
        <v>587</v>
      </c>
      <c r="D225" s="207" t="s">
        <v>159</v>
      </c>
      <c r="E225" s="208" t="s">
        <v>1270</v>
      </c>
      <c r="F225" s="209" t="s">
        <v>1271</v>
      </c>
      <c r="G225" s="210" t="s">
        <v>401</v>
      </c>
      <c r="H225" s="211">
        <v>4</v>
      </c>
      <c r="I225" s="212"/>
      <c r="J225" s="213">
        <f>ROUND(I225*H225,2)</f>
        <v>0</v>
      </c>
      <c r="K225" s="209" t="s">
        <v>174</v>
      </c>
      <c r="L225" s="47"/>
      <c r="M225" s="214" t="s">
        <v>19</v>
      </c>
      <c r="N225" s="215" t="s">
        <v>46</v>
      </c>
      <c r="O225" s="87"/>
      <c r="P225" s="216">
        <f>O225*H225</f>
        <v>0</v>
      </c>
      <c r="Q225" s="216">
        <v>0.040000000000000001</v>
      </c>
      <c r="R225" s="216">
        <f>Q225*H225</f>
        <v>0.16</v>
      </c>
      <c r="S225" s="216">
        <v>0</v>
      </c>
      <c r="T225" s="217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218" t="s">
        <v>163</v>
      </c>
      <c r="AT225" s="218" t="s">
        <v>159</v>
      </c>
      <c r="AU225" s="218" t="s">
        <v>85</v>
      </c>
      <c r="AY225" s="20" t="s">
        <v>157</v>
      </c>
      <c r="BE225" s="219">
        <f>IF(N225="základní",J225,0)</f>
        <v>0</v>
      </c>
      <c r="BF225" s="219">
        <f>IF(N225="snížená",J225,0)</f>
        <v>0</v>
      </c>
      <c r="BG225" s="219">
        <f>IF(N225="zákl. přenesená",J225,0)</f>
        <v>0</v>
      </c>
      <c r="BH225" s="219">
        <f>IF(N225="sníž. přenesená",J225,0)</f>
        <v>0</v>
      </c>
      <c r="BI225" s="219">
        <f>IF(N225="nulová",J225,0)</f>
        <v>0</v>
      </c>
      <c r="BJ225" s="20" t="s">
        <v>83</v>
      </c>
      <c r="BK225" s="219">
        <f>ROUND(I225*H225,2)</f>
        <v>0</v>
      </c>
      <c r="BL225" s="20" t="s">
        <v>163</v>
      </c>
      <c r="BM225" s="218" t="s">
        <v>1608</v>
      </c>
    </row>
    <row r="226" s="2" customFormat="1">
      <c r="A226" s="41"/>
      <c r="B226" s="42"/>
      <c r="C226" s="43"/>
      <c r="D226" s="220" t="s">
        <v>165</v>
      </c>
      <c r="E226" s="43"/>
      <c r="F226" s="221" t="s">
        <v>1273</v>
      </c>
      <c r="G226" s="43"/>
      <c r="H226" s="43"/>
      <c r="I226" s="222"/>
      <c r="J226" s="43"/>
      <c r="K226" s="43"/>
      <c r="L226" s="47"/>
      <c r="M226" s="223"/>
      <c r="N226" s="224"/>
      <c r="O226" s="87"/>
      <c r="P226" s="87"/>
      <c r="Q226" s="87"/>
      <c r="R226" s="87"/>
      <c r="S226" s="87"/>
      <c r="T226" s="88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T226" s="20" t="s">
        <v>165</v>
      </c>
      <c r="AU226" s="20" t="s">
        <v>85</v>
      </c>
    </row>
    <row r="227" s="2" customFormat="1">
      <c r="A227" s="41"/>
      <c r="B227" s="42"/>
      <c r="C227" s="43"/>
      <c r="D227" s="237" t="s">
        <v>177</v>
      </c>
      <c r="E227" s="43"/>
      <c r="F227" s="238" t="s">
        <v>1274</v>
      </c>
      <c r="G227" s="43"/>
      <c r="H227" s="43"/>
      <c r="I227" s="222"/>
      <c r="J227" s="43"/>
      <c r="K227" s="43"/>
      <c r="L227" s="47"/>
      <c r="M227" s="223"/>
      <c r="N227" s="224"/>
      <c r="O227" s="87"/>
      <c r="P227" s="87"/>
      <c r="Q227" s="87"/>
      <c r="R227" s="87"/>
      <c r="S227" s="87"/>
      <c r="T227" s="88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T227" s="20" t="s">
        <v>177</v>
      </c>
      <c r="AU227" s="20" t="s">
        <v>85</v>
      </c>
    </row>
    <row r="228" s="2" customFormat="1" ht="24.15" customHeight="1">
      <c r="A228" s="41"/>
      <c r="B228" s="42"/>
      <c r="C228" s="260" t="s">
        <v>592</v>
      </c>
      <c r="D228" s="260" t="s">
        <v>259</v>
      </c>
      <c r="E228" s="261" t="s">
        <v>1275</v>
      </c>
      <c r="F228" s="262" t="s">
        <v>1276</v>
      </c>
      <c r="G228" s="263" t="s">
        <v>401</v>
      </c>
      <c r="H228" s="264">
        <v>4</v>
      </c>
      <c r="I228" s="265"/>
      <c r="J228" s="266">
        <f>ROUND(I228*H228,2)</f>
        <v>0</v>
      </c>
      <c r="K228" s="262" t="s">
        <v>174</v>
      </c>
      <c r="L228" s="267"/>
      <c r="M228" s="268" t="s">
        <v>19</v>
      </c>
      <c r="N228" s="269" t="s">
        <v>46</v>
      </c>
      <c r="O228" s="87"/>
      <c r="P228" s="216">
        <f>O228*H228</f>
        <v>0</v>
      </c>
      <c r="Q228" s="216">
        <v>0.013299999999999999</v>
      </c>
      <c r="R228" s="216">
        <f>Q228*H228</f>
        <v>0.053199999999999997</v>
      </c>
      <c r="S228" s="216">
        <v>0</v>
      </c>
      <c r="T228" s="217">
        <f>S228*H228</f>
        <v>0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R228" s="218" t="s">
        <v>225</v>
      </c>
      <c r="AT228" s="218" t="s">
        <v>259</v>
      </c>
      <c r="AU228" s="218" t="s">
        <v>85</v>
      </c>
      <c r="AY228" s="20" t="s">
        <v>157</v>
      </c>
      <c r="BE228" s="219">
        <f>IF(N228="základní",J228,0)</f>
        <v>0</v>
      </c>
      <c r="BF228" s="219">
        <f>IF(N228="snížená",J228,0)</f>
        <v>0</v>
      </c>
      <c r="BG228" s="219">
        <f>IF(N228="zákl. přenesená",J228,0)</f>
        <v>0</v>
      </c>
      <c r="BH228" s="219">
        <f>IF(N228="sníž. přenesená",J228,0)</f>
        <v>0</v>
      </c>
      <c r="BI228" s="219">
        <f>IF(N228="nulová",J228,0)</f>
        <v>0</v>
      </c>
      <c r="BJ228" s="20" t="s">
        <v>83</v>
      </c>
      <c r="BK228" s="219">
        <f>ROUND(I228*H228,2)</f>
        <v>0</v>
      </c>
      <c r="BL228" s="20" t="s">
        <v>163</v>
      </c>
      <c r="BM228" s="218" t="s">
        <v>1609</v>
      </c>
    </row>
    <row r="229" s="2" customFormat="1">
      <c r="A229" s="41"/>
      <c r="B229" s="42"/>
      <c r="C229" s="43"/>
      <c r="D229" s="220" t="s">
        <v>165</v>
      </c>
      <c r="E229" s="43"/>
      <c r="F229" s="221" t="s">
        <v>1276</v>
      </c>
      <c r="G229" s="43"/>
      <c r="H229" s="43"/>
      <c r="I229" s="222"/>
      <c r="J229" s="43"/>
      <c r="K229" s="43"/>
      <c r="L229" s="47"/>
      <c r="M229" s="223"/>
      <c r="N229" s="224"/>
      <c r="O229" s="87"/>
      <c r="P229" s="87"/>
      <c r="Q229" s="87"/>
      <c r="R229" s="87"/>
      <c r="S229" s="87"/>
      <c r="T229" s="88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T229" s="20" t="s">
        <v>165</v>
      </c>
      <c r="AU229" s="20" t="s">
        <v>85</v>
      </c>
    </row>
    <row r="230" s="2" customFormat="1" ht="24.15" customHeight="1">
      <c r="A230" s="41"/>
      <c r="B230" s="42"/>
      <c r="C230" s="260" t="s">
        <v>597</v>
      </c>
      <c r="D230" s="260" t="s">
        <v>259</v>
      </c>
      <c r="E230" s="261" t="s">
        <v>1278</v>
      </c>
      <c r="F230" s="262" t="s">
        <v>1279</v>
      </c>
      <c r="G230" s="263" t="s">
        <v>401</v>
      </c>
      <c r="H230" s="264">
        <v>4</v>
      </c>
      <c r="I230" s="265"/>
      <c r="J230" s="266">
        <f>ROUND(I230*H230,2)</f>
        <v>0</v>
      </c>
      <c r="K230" s="262" t="s">
        <v>174</v>
      </c>
      <c r="L230" s="267"/>
      <c r="M230" s="268" t="s">
        <v>19</v>
      </c>
      <c r="N230" s="269" t="s">
        <v>46</v>
      </c>
      <c r="O230" s="87"/>
      <c r="P230" s="216">
        <f>O230*H230</f>
        <v>0</v>
      </c>
      <c r="Q230" s="216">
        <v>0.00029999999999999997</v>
      </c>
      <c r="R230" s="216">
        <f>Q230*H230</f>
        <v>0.0011999999999999999</v>
      </c>
      <c r="S230" s="216">
        <v>0</v>
      </c>
      <c r="T230" s="217">
        <f>S230*H230</f>
        <v>0</v>
      </c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R230" s="218" t="s">
        <v>225</v>
      </c>
      <c r="AT230" s="218" t="s">
        <v>259</v>
      </c>
      <c r="AU230" s="218" t="s">
        <v>85</v>
      </c>
      <c r="AY230" s="20" t="s">
        <v>157</v>
      </c>
      <c r="BE230" s="219">
        <f>IF(N230="základní",J230,0)</f>
        <v>0</v>
      </c>
      <c r="BF230" s="219">
        <f>IF(N230="snížená",J230,0)</f>
        <v>0</v>
      </c>
      <c r="BG230" s="219">
        <f>IF(N230="zákl. přenesená",J230,0)</f>
        <v>0</v>
      </c>
      <c r="BH230" s="219">
        <f>IF(N230="sníž. přenesená",J230,0)</f>
        <v>0</v>
      </c>
      <c r="BI230" s="219">
        <f>IF(N230="nulová",J230,0)</f>
        <v>0</v>
      </c>
      <c r="BJ230" s="20" t="s">
        <v>83</v>
      </c>
      <c r="BK230" s="219">
        <f>ROUND(I230*H230,2)</f>
        <v>0</v>
      </c>
      <c r="BL230" s="20" t="s">
        <v>163</v>
      </c>
      <c r="BM230" s="218" t="s">
        <v>1610</v>
      </c>
    </row>
    <row r="231" s="2" customFormat="1">
      <c r="A231" s="41"/>
      <c r="B231" s="42"/>
      <c r="C231" s="43"/>
      <c r="D231" s="220" t="s">
        <v>165</v>
      </c>
      <c r="E231" s="43"/>
      <c r="F231" s="221" t="s">
        <v>1279</v>
      </c>
      <c r="G231" s="43"/>
      <c r="H231" s="43"/>
      <c r="I231" s="222"/>
      <c r="J231" s="43"/>
      <c r="K231" s="43"/>
      <c r="L231" s="47"/>
      <c r="M231" s="223"/>
      <c r="N231" s="224"/>
      <c r="O231" s="87"/>
      <c r="P231" s="87"/>
      <c r="Q231" s="87"/>
      <c r="R231" s="87"/>
      <c r="S231" s="87"/>
      <c r="T231" s="88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T231" s="20" t="s">
        <v>165</v>
      </c>
      <c r="AU231" s="20" t="s">
        <v>85</v>
      </c>
    </row>
    <row r="232" s="2" customFormat="1" ht="16.5" customHeight="1">
      <c r="A232" s="41"/>
      <c r="B232" s="42"/>
      <c r="C232" s="207" t="s">
        <v>819</v>
      </c>
      <c r="D232" s="207" t="s">
        <v>159</v>
      </c>
      <c r="E232" s="208" t="s">
        <v>1456</v>
      </c>
      <c r="F232" s="209" t="s">
        <v>1457</v>
      </c>
      <c r="G232" s="210" t="s">
        <v>401</v>
      </c>
      <c r="H232" s="211">
        <v>2</v>
      </c>
      <c r="I232" s="212"/>
      <c r="J232" s="213">
        <f>ROUND(I232*H232,2)</f>
        <v>0</v>
      </c>
      <c r="K232" s="209" t="s">
        <v>174</v>
      </c>
      <c r="L232" s="47"/>
      <c r="M232" s="214" t="s">
        <v>19</v>
      </c>
      <c r="N232" s="215" t="s">
        <v>46</v>
      </c>
      <c r="O232" s="87"/>
      <c r="P232" s="216">
        <f>O232*H232</f>
        <v>0</v>
      </c>
      <c r="Q232" s="216">
        <v>0.050000000000000003</v>
      </c>
      <c r="R232" s="216">
        <f>Q232*H232</f>
        <v>0.10000000000000001</v>
      </c>
      <c r="S232" s="216">
        <v>0</v>
      </c>
      <c r="T232" s="217">
        <f>S232*H232</f>
        <v>0</v>
      </c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R232" s="218" t="s">
        <v>163</v>
      </c>
      <c r="AT232" s="218" t="s">
        <v>159</v>
      </c>
      <c r="AU232" s="218" t="s">
        <v>85</v>
      </c>
      <c r="AY232" s="20" t="s">
        <v>157</v>
      </c>
      <c r="BE232" s="219">
        <f>IF(N232="základní",J232,0)</f>
        <v>0</v>
      </c>
      <c r="BF232" s="219">
        <f>IF(N232="snížená",J232,0)</f>
        <v>0</v>
      </c>
      <c r="BG232" s="219">
        <f>IF(N232="zákl. přenesená",J232,0)</f>
        <v>0</v>
      </c>
      <c r="BH232" s="219">
        <f>IF(N232="sníž. přenesená",J232,0)</f>
        <v>0</v>
      </c>
      <c r="BI232" s="219">
        <f>IF(N232="nulová",J232,0)</f>
        <v>0</v>
      </c>
      <c r="BJ232" s="20" t="s">
        <v>83</v>
      </c>
      <c r="BK232" s="219">
        <f>ROUND(I232*H232,2)</f>
        <v>0</v>
      </c>
      <c r="BL232" s="20" t="s">
        <v>163</v>
      </c>
      <c r="BM232" s="218" t="s">
        <v>1611</v>
      </c>
    </row>
    <row r="233" s="2" customFormat="1">
      <c r="A233" s="41"/>
      <c r="B233" s="42"/>
      <c r="C233" s="43"/>
      <c r="D233" s="220" t="s">
        <v>165</v>
      </c>
      <c r="E233" s="43"/>
      <c r="F233" s="221" t="s">
        <v>1459</v>
      </c>
      <c r="G233" s="43"/>
      <c r="H233" s="43"/>
      <c r="I233" s="222"/>
      <c r="J233" s="43"/>
      <c r="K233" s="43"/>
      <c r="L233" s="47"/>
      <c r="M233" s="223"/>
      <c r="N233" s="224"/>
      <c r="O233" s="87"/>
      <c r="P233" s="87"/>
      <c r="Q233" s="87"/>
      <c r="R233" s="87"/>
      <c r="S233" s="87"/>
      <c r="T233" s="88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T233" s="20" t="s">
        <v>165</v>
      </c>
      <c r="AU233" s="20" t="s">
        <v>85</v>
      </c>
    </row>
    <row r="234" s="2" customFormat="1">
      <c r="A234" s="41"/>
      <c r="B234" s="42"/>
      <c r="C234" s="43"/>
      <c r="D234" s="237" t="s">
        <v>177</v>
      </c>
      <c r="E234" s="43"/>
      <c r="F234" s="238" t="s">
        <v>1460</v>
      </c>
      <c r="G234" s="43"/>
      <c r="H234" s="43"/>
      <c r="I234" s="222"/>
      <c r="J234" s="43"/>
      <c r="K234" s="43"/>
      <c r="L234" s="47"/>
      <c r="M234" s="223"/>
      <c r="N234" s="224"/>
      <c r="O234" s="87"/>
      <c r="P234" s="87"/>
      <c r="Q234" s="87"/>
      <c r="R234" s="87"/>
      <c r="S234" s="87"/>
      <c r="T234" s="88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T234" s="20" t="s">
        <v>177</v>
      </c>
      <c r="AU234" s="20" t="s">
        <v>85</v>
      </c>
    </row>
    <row r="235" s="2" customFormat="1" ht="16.5" customHeight="1">
      <c r="A235" s="41"/>
      <c r="B235" s="42"/>
      <c r="C235" s="260" t="s">
        <v>927</v>
      </c>
      <c r="D235" s="260" t="s">
        <v>259</v>
      </c>
      <c r="E235" s="261" t="s">
        <v>1461</v>
      </c>
      <c r="F235" s="262" t="s">
        <v>1462</v>
      </c>
      <c r="G235" s="263" t="s">
        <v>401</v>
      </c>
      <c r="H235" s="264">
        <v>2</v>
      </c>
      <c r="I235" s="265"/>
      <c r="J235" s="266">
        <f>ROUND(I235*H235,2)</f>
        <v>0</v>
      </c>
      <c r="K235" s="262" t="s">
        <v>174</v>
      </c>
      <c r="L235" s="267"/>
      <c r="M235" s="268" t="s">
        <v>19</v>
      </c>
      <c r="N235" s="269" t="s">
        <v>46</v>
      </c>
      <c r="O235" s="87"/>
      <c r="P235" s="216">
        <f>O235*H235</f>
        <v>0</v>
      </c>
      <c r="Q235" s="216">
        <v>0.029499999999999998</v>
      </c>
      <c r="R235" s="216">
        <f>Q235*H235</f>
        <v>0.058999999999999997</v>
      </c>
      <c r="S235" s="216">
        <v>0</v>
      </c>
      <c r="T235" s="217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18" t="s">
        <v>225</v>
      </c>
      <c r="AT235" s="218" t="s">
        <v>259</v>
      </c>
      <c r="AU235" s="218" t="s">
        <v>85</v>
      </c>
      <c r="AY235" s="20" t="s">
        <v>157</v>
      </c>
      <c r="BE235" s="219">
        <f>IF(N235="základní",J235,0)</f>
        <v>0</v>
      </c>
      <c r="BF235" s="219">
        <f>IF(N235="snížená",J235,0)</f>
        <v>0</v>
      </c>
      <c r="BG235" s="219">
        <f>IF(N235="zákl. přenesená",J235,0)</f>
        <v>0</v>
      </c>
      <c r="BH235" s="219">
        <f>IF(N235="sníž. přenesená",J235,0)</f>
        <v>0</v>
      </c>
      <c r="BI235" s="219">
        <f>IF(N235="nulová",J235,0)</f>
        <v>0</v>
      </c>
      <c r="BJ235" s="20" t="s">
        <v>83</v>
      </c>
      <c r="BK235" s="219">
        <f>ROUND(I235*H235,2)</f>
        <v>0</v>
      </c>
      <c r="BL235" s="20" t="s">
        <v>163</v>
      </c>
      <c r="BM235" s="218" t="s">
        <v>1612</v>
      </c>
    </row>
    <row r="236" s="2" customFormat="1">
      <c r="A236" s="41"/>
      <c r="B236" s="42"/>
      <c r="C236" s="43"/>
      <c r="D236" s="220" t="s">
        <v>165</v>
      </c>
      <c r="E236" s="43"/>
      <c r="F236" s="221" t="s">
        <v>1462</v>
      </c>
      <c r="G236" s="43"/>
      <c r="H236" s="43"/>
      <c r="I236" s="222"/>
      <c r="J236" s="43"/>
      <c r="K236" s="43"/>
      <c r="L236" s="47"/>
      <c r="M236" s="223"/>
      <c r="N236" s="224"/>
      <c r="O236" s="87"/>
      <c r="P236" s="87"/>
      <c r="Q236" s="87"/>
      <c r="R236" s="87"/>
      <c r="S236" s="87"/>
      <c r="T236" s="88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T236" s="20" t="s">
        <v>165</v>
      </c>
      <c r="AU236" s="20" t="s">
        <v>85</v>
      </c>
    </row>
    <row r="237" s="2" customFormat="1" ht="24.15" customHeight="1">
      <c r="A237" s="41"/>
      <c r="B237" s="42"/>
      <c r="C237" s="260" t="s">
        <v>601</v>
      </c>
      <c r="D237" s="260" t="s">
        <v>259</v>
      </c>
      <c r="E237" s="261" t="s">
        <v>1464</v>
      </c>
      <c r="F237" s="262" t="s">
        <v>1465</v>
      </c>
      <c r="G237" s="263" t="s">
        <v>401</v>
      </c>
      <c r="H237" s="264">
        <v>2</v>
      </c>
      <c r="I237" s="265"/>
      <c r="J237" s="266">
        <f>ROUND(I237*H237,2)</f>
        <v>0</v>
      </c>
      <c r="K237" s="262" t="s">
        <v>174</v>
      </c>
      <c r="L237" s="267"/>
      <c r="M237" s="268" t="s">
        <v>19</v>
      </c>
      <c r="N237" s="269" t="s">
        <v>46</v>
      </c>
      <c r="O237" s="87"/>
      <c r="P237" s="216">
        <f>O237*H237</f>
        <v>0</v>
      </c>
      <c r="Q237" s="216">
        <v>0.0025000000000000001</v>
      </c>
      <c r="R237" s="216">
        <f>Q237*H237</f>
        <v>0.0050000000000000001</v>
      </c>
      <c r="S237" s="216">
        <v>0</v>
      </c>
      <c r="T237" s="217">
        <f>S237*H237</f>
        <v>0</v>
      </c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R237" s="218" t="s">
        <v>225</v>
      </c>
      <c r="AT237" s="218" t="s">
        <v>259</v>
      </c>
      <c r="AU237" s="218" t="s">
        <v>85</v>
      </c>
      <c r="AY237" s="20" t="s">
        <v>157</v>
      </c>
      <c r="BE237" s="219">
        <f>IF(N237="základní",J237,0)</f>
        <v>0</v>
      </c>
      <c r="BF237" s="219">
        <f>IF(N237="snížená",J237,0)</f>
        <v>0</v>
      </c>
      <c r="BG237" s="219">
        <f>IF(N237="zákl. přenesená",J237,0)</f>
        <v>0</v>
      </c>
      <c r="BH237" s="219">
        <f>IF(N237="sníž. přenesená",J237,0)</f>
        <v>0</v>
      </c>
      <c r="BI237" s="219">
        <f>IF(N237="nulová",J237,0)</f>
        <v>0</v>
      </c>
      <c r="BJ237" s="20" t="s">
        <v>83</v>
      </c>
      <c r="BK237" s="219">
        <f>ROUND(I237*H237,2)</f>
        <v>0</v>
      </c>
      <c r="BL237" s="20" t="s">
        <v>163</v>
      </c>
      <c r="BM237" s="218" t="s">
        <v>1613</v>
      </c>
    </row>
    <row r="238" s="2" customFormat="1">
      <c r="A238" s="41"/>
      <c r="B238" s="42"/>
      <c r="C238" s="43"/>
      <c r="D238" s="220" t="s">
        <v>165</v>
      </c>
      <c r="E238" s="43"/>
      <c r="F238" s="221" t="s">
        <v>1465</v>
      </c>
      <c r="G238" s="43"/>
      <c r="H238" s="43"/>
      <c r="I238" s="222"/>
      <c r="J238" s="43"/>
      <c r="K238" s="43"/>
      <c r="L238" s="47"/>
      <c r="M238" s="223"/>
      <c r="N238" s="224"/>
      <c r="O238" s="87"/>
      <c r="P238" s="87"/>
      <c r="Q238" s="87"/>
      <c r="R238" s="87"/>
      <c r="S238" s="87"/>
      <c r="T238" s="88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T238" s="20" t="s">
        <v>165</v>
      </c>
      <c r="AU238" s="20" t="s">
        <v>85</v>
      </c>
    </row>
    <row r="239" s="2" customFormat="1" ht="24.15" customHeight="1">
      <c r="A239" s="41"/>
      <c r="B239" s="42"/>
      <c r="C239" s="207" t="s">
        <v>609</v>
      </c>
      <c r="D239" s="207" t="s">
        <v>159</v>
      </c>
      <c r="E239" s="208" t="s">
        <v>1281</v>
      </c>
      <c r="F239" s="209" t="s">
        <v>1282</v>
      </c>
      <c r="G239" s="210" t="s">
        <v>401</v>
      </c>
      <c r="H239" s="211">
        <v>2</v>
      </c>
      <c r="I239" s="212"/>
      <c r="J239" s="213">
        <f>ROUND(I239*H239,2)</f>
        <v>0</v>
      </c>
      <c r="K239" s="209" t="s">
        <v>174</v>
      </c>
      <c r="L239" s="47"/>
      <c r="M239" s="214" t="s">
        <v>19</v>
      </c>
      <c r="N239" s="215" t="s">
        <v>46</v>
      </c>
      <c r="O239" s="87"/>
      <c r="P239" s="216">
        <f>O239*H239</f>
        <v>0</v>
      </c>
      <c r="Q239" s="216">
        <v>0.00016000000000000001</v>
      </c>
      <c r="R239" s="216">
        <f>Q239*H239</f>
        <v>0.00032000000000000003</v>
      </c>
      <c r="S239" s="216">
        <v>0</v>
      </c>
      <c r="T239" s="217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18" t="s">
        <v>163</v>
      </c>
      <c r="AT239" s="218" t="s">
        <v>159</v>
      </c>
      <c r="AU239" s="218" t="s">
        <v>85</v>
      </c>
      <c r="AY239" s="20" t="s">
        <v>157</v>
      </c>
      <c r="BE239" s="219">
        <f>IF(N239="základní",J239,0)</f>
        <v>0</v>
      </c>
      <c r="BF239" s="219">
        <f>IF(N239="snížená",J239,0)</f>
        <v>0</v>
      </c>
      <c r="BG239" s="219">
        <f>IF(N239="zákl. přenesená",J239,0)</f>
        <v>0</v>
      </c>
      <c r="BH239" s="219">
        <f>IF(N239="sníž. přenesená",J239,0)</f>
        <v>0</v>
      </c>
      <c r="BI239" s="219">
        <f>IF(N239="nulová",J239,0)</f>
        <v>0</v>
      </c>
      <c r="BJ239" s="20" t="s">
        <v>83</v>
      </c>
      <c r="BK239" s="219">
        <f>ROUND(I239*H239,2)</f>
        <v>0</v>
      </c>
      <c r="BL239" s="20" t="s">
        <v>163</v>
      </c>
      <c r="BM239" s="218" t="s">
        <v>1614</v>
      </c>
    </row>
    <row r="240" s="2" customFormat="1">
      <c r="A240" s="41"/>
      <c r="B240" s="42"/>
      <c r="C240" s="43"/>
      <c r="D240" s="220" t="s">
        <v>165</v>
      </c>
      <c r="E240" s="43"/>
      <c r="F240" s="221" t="s">
        <v>1284</v>
      </c>
      <c r="G240" s="43"/>
      <c r="H240" s="43"/>
      <c r="I240" s="222"/>
      <c r="J240" s="43"/>
      <c r="K240" s="43"/>
      <c r="L240" s="47"/>
      <c r="M240" s="223"/>
      <c r="N240" s="224"/>
      <c r="O240" s="87"/>
      <c r="P240" s="87"/>
      <c r="Q240" s="87"/>
      <c r="R240" s="87"/>
      <c r="S240" s="87"/>
      <c r="T240" s="88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20" t="s">
        <v>165</v>
      </c>
      <c r="AU240" s="20" t="s">
        <v>85</v>
      </c>
    </row>
    <row r="241" s="2" customFormat="1">
      <c r="A241" s="41"/>
      <c r="B241" s="42"/>
      <c r="C241" s="43"/>
      <c r="D241" s="237" t="s">
        <v>177</v>
      </c>
      <c r="E241" s="43"/>
      <c r="F241" s="238" t="s">
        <v>1285</v>
      </c>
      <c r="G241" s="43"/>
      <c r="H241" s="43"/>
      <c r="I241" s="222"/>
      <c r="J241" s="43"/>
      <c r="K241" s="43"/>
      <c r="L241" s="47"/>
      <c r="M241" s="223"/>
      <c r="N241" s="224"/>
      <c r="O241" s="87"/>
      <c r="P241" s="87"/>
      <c r="Q241" s="87"/>
      <c r="R241" s="87"/>
      <c r="S241" s="87"/>
      <c r="T241" s="88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T241" s="20" t="s">
        <v>177</v>
      </c>
      <c r="AU241" s="20" t="s">
        <v>85</v>
      </c>
    </row>
    <row r="242" s="2" customFormat="1" ht="21.75" customHeight="1">
      <c r="A242" s="41"/>
      <c r="B242" s="42"/>
      <c r="C242" s="260" t="s">
        <v>433</v>
      </c>
      <c r="D242" s="260" t="s">
        <v>259</v>
      </c>
      <c r="E242" s="261" t="s">
        <v>1286</v>
      </c>
      <c r="F242" s="262" t="s">
        <v>1287</v>
      </c>
      <c r="G242" s="263" t="s">
        <v>401</v>
      </c>
      <c r="H242" s="264">
        <v>2</v>
      </c>
      <c r="I242" s="265"/>
      <c r="J242" s="266">
        <f>ROUND(I242*H242,2)</f>
        <v>0</v>
      </c>
      <c r="K242" s="262" t="s">
        <v>174</v>
      </c>
      <c r="L242" s="267"/>
      <c r="M242" s="268" t="s">
        <v>19</v>
      </c>
      <c r="N242" s="269" t="s">
        <v>46</v>
      </c>
      <c r="O242" s="87"/>
      <c r="P242" s="216">
        <f>O242*H242</f>
        <v>0</v>
      </c>
      <c r="Q242" s="216">
        <v>0.0061000000000000004</v>
      </c>
      <c r="R242" s="216">
        <f>Q242*H242</f>
        <v>0.012200000000000001</v>
      </c>
      <c r="S242" s="216">
        <v>0</v>
      </c>
      <c r="T242" s="217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18" t="s">
        <v>225</v>
      </c>
      <c r="AT242" s="218" t="s">
        <v>259</v>
      </c>
      <c r="AU242" s="218" t="s">
        <v>85</v>
      </c>
      <c r="AY242" s="20" t="s">
        <v>157</v>
      </c>
      <c r="BE242" s="219">
        <f>IF(N242="základní",J242,0)</f>
        <v>0</v>
      </c>
      <c r="BF242" s="219">
        <f>IF(N242="snížená",J242,0)</f>
        <v>0</v>
      </c>
      <c r="BG242" s="219">
        <f>IF(N242="zákl. přenesená",J242,0)</f>
        <v>0</v>
      </c>
      <c r="BH242" s="219">
        <f>IF(N242="sníž. přenesená",J242,0)</f>
        <v>0</v>
      </c>
      <c r="BI242" s="219">
        <f>IF(N242="nulová",J242,0)</f>
        <v>0</v>
      </c>
      <c r="BJ242" s="20" t="s">
        <v>83</v>
      </c>
      <c r="BK242" s="219">
        <f>ROUND(I242*H242,2)</f>
        <v>0</v>
      </c>
      <c r="BL242" s="20" t="s">
        <v>163</v>
      </c>
      <c r="BM242" s="218" t="s">
        <v>1615</v>
      </c>
    </row>
    <row r="243" s="2" customFormat="1">
      <c r="A243" s="41"/>
      <c r="B243" s="42"/>
      <c r="C243" s="43"/>
      <c r="D243" s="220" t="s">
        <v>165</v>
      </c>
      <c r="E243" s="43"/>
      <c r="F243" s="221" t="s">
        <v>1287</v>
      </c>
      <c r="G243" s="43"/>
      <c r="H243" s="43"/>
      <c r="I243" s="222"/>
      <c r="J243" s="43"/>
      <c r="K243" s="43"/>
      <c r="L243" s="47"/>
      <c r="M243" s="223"/>
      <c r="N243" s="224"/>
      <c r="O243" s="87"/>
      <c r="P243" s="87"/>
      <c r="Q243" s="87"/>
      <c r="R243" s="87"/>
      <c r="S243" s="87"/>
      <c r="T243" s="88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T243" s="20" t="s">
        <v>165</v>
      </c>
      <c r="AU243" s="20" t="s">
        <v>85</v>
      </c>
    </row>
    <row r="244" s="2" customFormat="1" ht="16.5" customHeight="1">
      <c r="A244" s="41"/>
      <c r="B244" s="42"/>
      <c r="C244" s="260" t="s">
        <v>623</v>
      </c>
      <c r="D244" s="260" t="s">
        <v>259</v>
      </c>
      <c r="E244" s="261" t="s">
        <v>1289</v>
      </c>
      <c r="F244" s="262" t="s">
        <v>1290</v>
      </c>
      <c r="G244" s="263" t="s">
        <v>401</v>
      </c>
      <c r="H244" s="264">
        <v>2</v>
      </c>
      <c r="I244" s="265"/>
      <c r="J244" s="266">
        <f>ROUND(I244*H244,2)</f>
        <v>0</v>
      </c>
      <c r="K244" s="262" t="s">
        <v>174</v>
      </c>
      <c r="L244" s="267"/>
      <c r="M244" s="268" t="s">
        <v>19</v>
      </c>
      <c r="N244" s="269" t="s">
        <v>46</v>
      </c>
      <c r="O244" s="87"/>
      <c r="P244" s="216">
        <f>O244*H244</f>
        <v>0</v>
      </c>
      <c r="Q244" s="216">
        <v>0.00010000000000000001</v>
      </c>
      <c r="R244" s="216">
        <f>Q244*H244</f>
        <v>0.00020000000000000001</v>
      </c>
      <c r="S244" s="216">
        <v>0</v>
      </c>
      <c r="T244" s="217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18" t="s">
        <v>225</v>
      </c>
      <c r="AT244" s="218" t="s">
        <v>259</v>
      </c>
      <c r="AU244" s="218" t="s">
        <v>85</v>
      </c>
      <c r="AY244" s="20" t="s">
        <v>157</v>
      </c>
      <c r="BE244" s="219">
        <f>IF(N244="základní",J244,0)</f>
        <v>0</v>
      </c>
      <c r="BF244" s="219">
        <f>IF(N244="snížená",J244,0)</f>
        <v>0</v>
      </c>
      <c r="BG244" s="219">
        <f>IF(N244="zákl. přenesená",J244,0)</f>
        <v>0</v>
      </c>
      <c r="BH244" s="219">
        <f>IF(N244="sníž. přenesená",J244,0)</f>
        <v>0</v>
      </c>
      <c r="BI244" s="219">
        <f>IF(N244="nulová",J244,0)</f>
        <v>0</v>
      </c>
      <c r="BJ244" s="20" t="s">
        <v>83</v>
      </c>
      <c r="BK244" s="219">
        <f>ROUND(I244*H244,2)</f>
        <v>0</v>
      </c>
      <c r="BL244" s="20" t="s">
        <v>163</v>
      </c>
      <c r="BM244" s="218" t="s">
        <v>1616</v>
      </c>
    </row>
    <row r="245" s="2" customFormat="1">
      <c r="A245" s="41"/>
      <c r="B245" s="42"/>
      <c r="C245" s="43"/>
      <c r="D245" s="220" t="s">
        <v>165</v>
      </c>
      <c r="E245" s="43"/>
      <c r="F245" s="221" t="s">
        <v>1290</v>
      </c>
      <c r="G245" s="43"/>
      <c r="H245" s="43"/>
      <c r="I245" s="222"/>
      <c r="J245" s="43"/>
      <c r="K245" s="43"/>
      <c r="L245" s="47"/>
      <c r="M245" s="223"/>
      <c r="N245" s="224"/>
      <c r="O245" s="87"/>
      <c r="P245" s="87"/>
      <c r="Q245" s="87"/>
      <c r="R245" s="87"/>
      <c r="S245" s="87"/>
      <c r="T245" s="88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T245" s="20" t="s">
        <v>165</v>
      </c>
      <c r="AU245" s="20" t="s">
        <v>85</v>
      </c>
    </row>
    <row r="246" s="2" customFormat="1" ht="16.5" customHeight="1">
      <c r="A246" s="41"/>
      <c r="B246" s="42"/>
      <c r="C246" s="260" t="s">
        <v>629</v>
      </c>
      <c r="D246" s="260" t="s">
        <v>259</v>
      </c>
      <c r="E246" s="261" t="s">
        <v>1292</v>
      </c>
      <c r="F246" s="262" t="s">
        <v>1293</v>
      </c>
      <c r="G246" s="263" t="s">
        <v>401</v>
      </c>
      <c r="H246" s="264">
        <v>2</v>
      </c>
      <c r="I246" s="265"/>
      <c r="J246" s="266">
        <f>ROUND(I246*H246,2)</f>
        <v>0</v>
      </c>
      <c r="K246" s="262" t="s">
        <v>174</v>
      </c>
      <c r="L246" s="267"/>
      <c r="M246" s="268" t="s">
        <v>19</v>
      </c>
      <c r="N246" s="269" t="s">
        <v>46</v>
      </c>
      <c r="O246" s="87"/>
      <c r="P246" s="216">
        <f>O246*H246</f>
        <v>0</v>
      </c>
      <c r="Q246" s="216">
        <v>0.10100000000000001</v>
      </c>
      <c r="R246" s="216">
        <f>Q246*H246</f>
        <v>0.20200000000000001</v>
      </c>
      <c r="S246" s="216">
        <v>0</v>
      </c>
      <c r="T246" s="217">
        <f>S246*H246</f>
        <v>0</v>
      </c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R246" s="218" t="s">
        <v>225</v>
      </c>
      <c r="AT246" s="218" t="s">
        <v>259</v>
      </c>
      <c r="AU246" s="218" t="s">
        <v>85</v>
      </c>
      <c r="AY246" s="20" t="s">
        <v>157</v>
      </c>
      <c r="BE246" s="219">
        <f>IF(N246="základní",J246,0)</f>
        <v>0</v>
      </c>
      <c r="BF246" s="219">
        <f>IF(N246="snížená",J246,0)</f>
        <v>0</v>
      </c>
      <c r="BG246" s="219">
        <f>IF(N246="zákl. přenesená",J246,0)</f>
        <v>0</v>
      </c>
      <c r="BH246" s="219">
        <f>IF(N246="sníž. přenesená",J246,0)</f>
        <v>0</v>
      </c>
      <c r="BI246" s="219">
        <f>IF(N246="nulová",J246,0)</f>
        <v>0</v>
      </c>
      <c r="BJ246" s="20" t="s">
        <v>83</v>
      </c>
      <c r="BK246" s="219">
        <f>ROUND(I246*H246,2)</f>
        <v>0</v>
      </c>
      <c r="BL246" s="20" t="s">
        <v>163</v>
      </c>
      <c r="BM246" s="218" t="s">
        <v>1617</v>
      </c>
    </row>
    <row r="247" s="2" customFormat="1">
      <c r="A247" s="41"/>
      <c r="B247" s="42"/>
      <c r="C247" s="43"/>
      <c r="D247" s="220" t="s">
        <v>165</v>
      </c>
      <c r="E247" s="43"/>
      <c r="F247" s="221" t="s">
        <v>1293</v>
      </c>
      <c r="G247" s="43"/>
      <c r="H247" s="43"/>
      <c r="I247" s="222"/>
      <c r="J247" s="43"/>
      <c r="K247" s="43"/>
      <c r="L247" s="47"/>
      <c r="M247" s="223"/>
      <c r="N247" s="224"/>
      <c r="O247" s="87"/>
      <c r="P247" s="87"/>
      <c r="Q247" s="87"/>
      <c r="R247" s="87"/>
      <c r="S247" s="87"/>
      <c r="T247" s="88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T247" s="20" t="s">
        <v>165</v>
      </c>
      <c r="AU247" s="20" t="s">
        <v>85</v>
      </c>
    </row>
    <row r="248" s="2" customFormat="1" ht="24.15" customHeight="1">
      <c r="A248" s="41"/>
      <c r="B248" s="42"/>
      <c r="C248" s="207" t="s">
        <v>637</v>
      </c>
      <c r="D248" s="207" t="s">
        <v>159</v>
      </c>
      <c r="E248" s="208" t="s">
        <v>1295</v>
      </c>
      <c r="F248" s="209" t="s">
        <v>1296</v>
      </c>
      <c r="G248" s="210" t="s">
        <v>162</v>
      </c>
      <c r="H248" s="211">
        <v>11.300000000000001</v>
      </c>
      <c r="I248" s="212"/>
      <c r="J248" s="213">
        <f>ROUND(I248*H248,2)</f>
        <v>0</v>
      </c>
      <c r="K248" s="209" t="s">
        <v>174</v>
      </c>
      <c r="L248" s="47"/>
      <c r="M248" s="214" t="s">
        <v>19</v>
      </c>
      <c r="N248" s="215" t="s">
        <v>46</v>
      </c>
      <c r="O248" s="87"/>
      <c r="P248" s="216">
        <f>O248*H248</f>
        <v>0</v>
      </c>
      <c r="Q248" s="216">
        <v>0.00012999999999999999</v>
      </c>
      <c r="R248" s="216">
        <f>Q248*H248</f>
        <v>0.001469</v>
      </c>
      <c r="S248" s="216">
        <v>0</v>
      </c>
      <c r="T248" s="217">
        <f>S248*H248</f>
        <v>0</v>
      </c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R248" s="218" t="s">
        <v>163</v>
      </c>
      <c r="AT248" s="218" t="s">
        <v>159</v>
      </c>
      <c r="AU248" s="218" t="s">
        <v>85</v>
      </c>
      <c r="AY248" s="20" t="s">
        <v>157</v>
      </c>
      <c r="BE248" s="219">
        <f>IF(N248="základní",J248,0)</f>
        <v>0</v>
      </c>
      <c r="BF248" s="219">
        <f>IF(N248="snížená",J248,0)</f>
        <v>0</v>
      </c>
      <c r="BG248" s="219">
        <f>IF(N248="zákl. přenesená",J248,0)</f>
        <v>0</v>
      </c>
      <c r="BH248" s="219">
        <f>IF(N248="sníž. přenesená",J248,0)</f>
        <v>0</v>
      </c>
      <c r="BI248" s="219">
        <f>IF(N248="nulová",J248,0)</f>
        <v>0</v>
      </c>
      <c r="BJ248" s="20" t="s">
        <v>83</v>
      </c>
      <c r="BK248" s="219">
        <f>ROUND(I248*H248,2)</f>
        <v>0</v>
      </c>
      <c r="BL248" s="20" t="s">
        <v>163</v>
      </c>
      <c r="BM248" s="218" t="s">
        <v>1618</v>
      </c>
    </row>
    <row r="249" s="2" customFormat="1">
      <c r="A249" s="41"/>
      <c r="B249" s="42"/>
      <c r="C249" s="43"/>
      <c r="D249" s="220" t="s">
        <v>165</v>
      </c>
      <c r="E249" s="43"/>
      <c r="F249" s="221" t="s">
        <v>1298</v>
      </c>
      <c r="G249" s="43"/>
      <c r="H249" s="43"/>
      <c r="I249" s="222"/>
      <c r="J249" s="43"/>
      <c r="K249" s="43"/>
      <c r="L249" s="47"/>
      <c r="M249" s="223"/>
      <c r="N249" s="224"/>
      <c r="O249" s="87"/>
      <c r="P249" s="87"/>
      <c r="Q249" s="87"/>
      <c r="R249" s="87"/>
      <c r="S249" s="87"/>
      <c r="T249" s="88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T249" s="20" t="s">
        <v>165</v>
      </c>
      <c r="AU249" s="20" t="s">
        <v>85</v>
      </c>
    </row>
    <row r="250" s="2" customFormat="1">
      <c r="A250" s="41"/>
      <c r="B250" s="42"/>
      <c r="C250" s="43"/>
      <c r="D250" s="237" t="s">
        <v>177</v>
      </c>
      <c r="E250" s="43"/>
      <c r="F250" s="238" t="s">
        <v>1299</v>
      </c>
      <c r="G250" s="43"/>
      <c r="H250" s="43"/>
      <c r="I250" s="222"/>
      <c r="J250" s="43"/>
      <c r="K250" s="43"/>
      <c r="L250" s="47"/>
      <c r="M250" s="223"/>
      <c r="N250" s="224"/>
      <c r="O250" s="87"/>
      <c r="P250" s="87"/>
      <c r="Q250" s="87"/>
      <c r="R250" s="87"/>
      <c r="S250" s="87"/>
      <c r="T250" s="88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T250" s="20" t="s">
        <v>177</v>
      </c>
      <c r="AU250" s="20" t="s">
        <v>85</v>
      </c>
    </row>
    <row r="251" s="13" customFormat="1">
      <c r="A251" s="13"/>
      <c r="B251" s="226"/>
      <c r="C251" s="227"/>
      <c r="D251" s="220" t="s">
        <v>169</v>
      </c>
      <c r="E251" s="228" t="s">
        <v>19</v>
      </c>
      <c r="F251" s="229" t="s">
        <v>1619</v>
      </c>
      <c r="G251" s="227"/>
      <c r="H251" s="230">
        <v>11.300000000000001</v>
      </c>
      <c r="I251" s="231"/>
      <c r="J251" s="227"/>
      <c r="K251" s="227"/>
      <c r="L251" s="232"/>
      <c r="M251" s="233"/>
      <c r="N251" s="234"/>
      <c r="O251" s="234"/>
      <c r="P251" s="234"/>
      <c r="Q251" s="234"/>
      <c r="R251" s="234"/>
      <c r="S251" s="234"/>
      <c r="T251" s="235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6" t="s">
        <v>169</v>
      </c>
      <c r="AU251" s="236" t="s">
        <v>85</v>
      </c>
      <c r="AV251" s="13" t="s">
        <v>85</v>
      </c>
      <c r="AW251" s="13" t="s">
        <v>37</v>
      </c>
      <c r="AX251" s="13" t="s">
        <v>83</v>
      </c>
      <c r="AY251" s="236" t="s">
        <v>157</v>
      </c>
    </row>
    <row r="252" s="12" customFormat="1" ht="22.8" customHeight="1">
      <c r="A252" s="12"/>
      <c r="B252" s="191"/>
      <c r="C252" s="192"/>
      <c r="D252" s="193" t="s">
        <v>74</v>
      </c>
      <c r="E252" s="205" t="s">
        <v>650</v>
      </c>
      <c r="F252" s="205" t="s">
        <v>1301</v>
      </c>
      <c r="G252" s="192"/>
      <c r="H252" s="192"/>
      <c r="I252" s="195"/>
      <c r="J252" s="206">
        <f>BK252</f>
        <v>0</v>
      </c>
      <c r="K252" s="192"/>
      <c r="L252" s="197"/>
      <c r="M252" s="198"/>
      <c r="N252" s="199"/>
      <c r="O252" s="199"/>
      <c r="P252" s="200">
        <f>SUM(P253:P262)</f>
        <v>0</v>
      </c>
      <c r="Q252" s="199"/>
      <c r="R252" s="200">
        <f>SUM(R253:R262)</f>
        <v>0</v>
      </c>
      <c r="S252" s="199"/>
      <c r="T252" s="201">
        <f>SUM(T253:T262)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02" t="s">
        <v>83</v>
      </c>
      <c r="AT252" s="203" t="s">
        <v>74</v>
      </c>
      <c r="AU252" s="203" t="s">
        <v>83</v>
      </c>
      <c r="AY252" s="202" t="s">
        <v>157</v>
      </c>
      <c r="BK252" s="204">
        <f>SUM(BK253:BK262)</f>
        <v>0</v>
      </c>
    </row>
    <row r="253" s="2" customFormat="1" ht="24.15" customHeight="1">
      <c r="A253" s="41"/>
      <c r="B253" s="42"/>
      <c r="C253" s="207" t="s">
        <v>644</v>
      </c>
      <c r="D253" s="207" t="s">
        <v>159</v>
      </c>
      <c r="E253" s="208" t="s">
        <v>653</v>
      </c>
      <c r="F253" s="209" t="s">
        <v>654</v>
      </c>
      <c r="G253" s="210" t="s">
        <v>236</v>
      </c>
      <c r="H253" s="211">
        <v>0.25600000000000001</v>
      </c>
      <c r="I253" s="212"/>
      <c r="J253" s="213">
        <f>ROUND(I253*H253,2)</f>
        <v>0</v>
      </c>
      <c r="K253" s="209" t="s">
        <v>174</v>
      </c>
      <c r="L253" s="47"/>
      <c r="M253" s="214" t="s">
        <v>19</v>
      </c>
      <c r="N253" s="215" t="s">
        <v>46</v>
      </c>
      <c r="O253" s="87"/>
      <c r="P253" s="216">
        <f>O253*H253</f>
        <v>0</v>
      </c>
      <c r="Q253" s="216">
        <v>0</v>
      </c>
      <c r="R253" s="216">
        <f>Q253*H253</f>
        <v>0</v>
      </c>
      <c r="S253" s="216">
        <v>0</v>
      </c>
      <c r="T253" s="217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18" t="s">
        <v>163</v>
      </c>
      <c r="AT253" s="218" t="s">
        <v>159</v>
      </c>
      <c r="AU253" s="218" t="s">
        <v>85</v>
      </c>
      <c r="AY253" s="20" t="s">
        <v>157</v>
      </c>
      <c r="BE253" s="219">
        <f>IF(N253="základní",J253,0)</f>
        <v>0</v>
      </c>
      <c r="BF253" s="219">
        <f>IF(N253="snížená",J253,0)</f>
        <v>0</v>
      </c>
      <c r="BG253" s="219">
        <f>IF(N253="zákl. přenesená",J253,0)</f>
        <v>0</v>
      </c>
      <c r="BH253" s="219">
        <f>IF(N253="sníž. přenesená",J253,0)</f>
        <v>0</v>
      </c>
      <c r="BI253" s="219">
        <f>IF(N253="nulová",J253,0)</f>
        <v>0</v>
      </c>
      <c r="BJ253" s="20" t="s">
        <v>83</v>
      </c>
      <c r="BK253" s="219">
        <f>ROUND(I253*H253,2)</f>
        <v>0</v>
      </c>
      <c r="BL253" s="20" t="s">
        <v>163</v>
      </c>
      <c r="BM253" s="218" t="s">
        <v>1620</v>
      </c>
    </row>
    <row r="254" s="2" customFormat="1">
      <c r="A254" s="41"/>
      <c r="B254" s="42"/>
      <c r="C254" s="43"/>
      <c r="D254" s="220" t="s">
        <v>165</v>
      </c>
      <c r="E254" s="43"/>
      <c r="F254" s="221" t="s">
        <v>656</v>
      </c>
      <c r="G254" s="43"/>
      <c r="H254" s="43"/>
      <c r="I254" s="222"/>
      <c r="J254" s="43"/>
      <c r="K254" s="43"/>
      <c r="L254" s="47"/>
      <c r="M254" s="223"/>
      <c r="N254" s="224"/>
      <c r="O254" s="87"/>
      <c r="P254" s="87"/>
      <c r="Q254" s="87"/>
      <c r="R254" s="87"/>
      <c r="S254" s="87"/>
      <c r="T254" s="88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T254" s="20" t="s">
        <v>165</v>
      </c>
      <c r="AU254" s="20" t="s">
        <v>85</v>
      </c>
    </row>
    <row r="255" s="2" customFormat="1">
      <c r="A255" s="41"/>
      <c r="B255" s="42"/>
      <c r="C255" s="43"/>
      <c r="D255" s="237" t="s">
        <v>177</v>
      </c>
      <c r="E255" s="43"/>
      <c r="F255" s="238" t="s">
        <v>657</v>
      </c>
      <c r="G255" s="43"/>
      <c r="H255" s="43"/>
      <c r="I255" s="222"/>
      <c r="J255" s="43"/>
      <c r="K255" s="43"/>
      <c r="L255" s="47"/>
      <c r="M255" s="223"/>
      <c r="N255" s="224"/>
      <c r="O255" s="87"/>
      <c r="P255" s="87"/>
      <c r="Q255" s="87"/>
      <c r="R255" s="87"/>
      <c r="S255" s="87"/>
      <c r="T255" s="88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T255" s="20" t="s">
        <v>177</v>
      </c>
      <c r="AU255" s="20" t="s">
        <v>85</v>
      </c>
    </row>
    <row r="256" s="2" customFormat="1" ht="24.15" customHeight="1">
      <c r="A256" s="41"/>
      <c r="B256" s="42"/>
      <c r="C256" s="207" t="s">
        <v>652</v>
      </c>
      <c r="D256" s="207" t="s">
        <v>159</v>
      </c>
      <c r="E256" s="208" t="s">
        <v>661</v>
      </c>
      <c r="F256" s="209" t="s">
        <v>662</v>
      </c>
      <c r="G256" s="210" t="s">
        <v>236</v>
      </c>
      <c r="H256" s="211">
        <v>2.3039999999999998</v>
      </c>
      <c r="I256" s="212"/>
      <c r="J256" s="213">
        <f>ROUND(I256*H256,2)</f>
        <v>0</v>
      </c>
      <c r="K256" s="209" t="s">
        <v>174</v>
      </c>
      <c r="L256" s="47"/>
      <c r="M256" s="214" t="s">
        <v>19</v>
      </c>
      <c r="N256" s="215" t="s">
        <v>46</v>
      </c>
      <c r="O256" s="87"/>
      <c r="P256" s="216">
        <f>O256*H256</f>
        <v>0</v>
      </c>
      <c r="Q256" s="216">
        <v>0</v>
      </c>
      <c r="R256" s="216">
        <f>Q256*H256</f>
        <v>0</v>
      </c>
      <c r="S256" s="216">
        <v>0</v>
      </c>
      <c r="T256" s="217">
        <f>S256*H256</f>
        <v>0</v>
      </c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R256" s="218" t="s">
        <v>163</v>
      </c>
      <c r="AT256" s="218" t="s">
        <v>159</v>
      </c>
      <c r="AU256" s="218" t="s">
        <v>85</v>
      </c>
      <c r="AY256" s="20" t="s">
        <v>157</v>
      </c>
      <c r="BE256" s="219">
        <f>IF(N256="základní",J256,0)</f>
        <v>0</v>
      </c>
      <c r="BF256" s="219">
        <f>IF(N256="snížená",J256,0)</f>
        <v>0</v>
      </c>
      <c r="BG256" s="219">
        <f>IF(N256="zákl. přenesená",J256,0)</f>
        <v>0</v>
      </c>
      <c r="BH256" s="219">
        <f>IF(N256="sníž. přenesená",J256,0)</f>
        <v>0</v>
      </c>
      <c r="BI256" s="219">
        <f>IF(N256="nulová",J256,0)</f>
        <v>0</v>
      </c>
      <c r="BJ256" s="20" t="s">
        <v>83</v>
      </c>
      <c r="BK256" s="219">
        <f>ROUND(I256*H256,2)</f>
        <v>0</v>
      </c>
      <c r="BL256" s="20" t="s">
        <v>163</v>
      </c>
      <c r="BM256" s="218" t="s">
        <v>1621</v>
      </c>
    </row>
    <row r="257" s="2" customFormat="1">
      <c r="A257" s="41"/>
      <c r="B257" s="42"/>
      <c r="C257" s="43"/>
      <c r="D257" s="220" t="s">
        <v>165</v>
      </c>
      <c r="E257" s="43"/>
      <c r="F257" s="221" t="s">
        <v>664</v>
      </c>
      <c r="G257" s="43"/>
      <c r="H257" s="43"/>
      <c r="I257" s="222"/>
      <c r="J257" s="43"/>
      <c r="K257" s="43"/>
      <c r="L257" s="47"/>
      <c r="M257" s="223"/>
      <c r="N257" s="224"/>
      <c r="O257" s="87"/>
      <c r="P257" s="87"/>
      <c r="Q257" s="87"/>
      <c r="R257" s="87"/>
      <c r="S257" s="87"/>
      <c r="T257" s="88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T257" s="20" t="s">
        <v>165</v>
      </c>
      <c r="AU257" s="20" t="s">
        <v>85</v>
      </c>
    </row>
    <row r="258" s="2" customFormat="1">
      <c r="A258" s="41"/>
      <c r="B258" s="42"/>
      <c r="C258" s="43"/>
      <c r="D258" s="237" t="s">
        <v>177</v>
      </c>
      <c r="E258" s="43"/>
      <c r="F258" s="238" t="s">
        <v>665</v>
      </c>
      <c r="G258" s="43"/>
      <c r="H258" s="43"/>
      <c r="I258" s="222"/>
      <c r="J258" s="43"/>
      <c r="K258" s="43"/>
      <c r="L258" s="47"/>
      <c r="M258" s="223"/>
      <c r="N258" s="224"/>
      <c r="O258" s="87"/>
      <c r="P258" s="87"/>
      <c r="Q258" s="87"/>
      <c r="R258" s="87"/>
      <c r="S258" s="87"/>
      <c r="T258" s="88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T258" s="20" t="s">
        <v>177</v>
      </c>
      <c r="AU258" s="20" t="s">
        <v>85</v>
      </c>
    </row>
    <row r="259" s="13" customFormat="1">
      <c r="A259" s="13"/>
      <c r="B259" s="226"/>
      <c r="C259" s="227"/>
      <c r="D259" s="220" t="s">
        <v>169</v>
      </c>
      <c r="E259" s="227"/>
      <c r="F259" s="229" t="s">
        <v>1622</v>
      </c>
      <c r="G259" s="227"/>
      <c r="H259" s="230">
        <v>2.3039999999999998</v>
      </c>
      <c r="I259" s="231"/>
      <c r="J259" s="227"/>
      <c r="K259" s="227"/>
      <c r="L259" s="232"/>
      <c r="M259" s="233"/>
      <c r="N259" s="234"/>
      <c r="O259" s="234"/>
      <c r="P259" s="234"/>
      <c r="Q259" s="234"/>
      <c r="R259" s="234"/>
      <c r="S259" s="234"/>
      <c r="T259" s="235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6" t="s">
        <v>169</v>
      </c>
      <c r="AU259" s="236" t="s">
        <v>85</v>
      </c>
      <c r="AV259" s="13" t="s">
        <v>85</v>
      </c>
      <c r="AW259" s="13" t="s">
        <v>4</v>
      </c>
      <c r="AX259" s="13" t="s">
        <v>83</v>
      </c>
      <c r="AY259" s="236" t="s">
        <v>157</v>
      </c>
    </row>
    <row r="260" s="2" customFormat="1" ht="33" customHeight="1">
      <c r="A260" s="41"/>
      <c r="B260" s="42"/>
      <c r="C260" s="207" t="s">
        <v>443</v>
      </c>
      <c r="D260" s="207" t="s">
        <v>159</v>
      </c>
      <c r="E260" s="208" t="s">
        <v>1305</v>
      </c>
      <c r="F260" s="209" t="s">
        <v>1306</v>
      </c>
      <c r="G260" s="210" t="s">
        <v>236</v>
      </c>
      <c r="H260" s="211">
        <v>0.25600000000000001</v>
      </c>
      <c r="I260" s="212"/>
      <c r="J260" s="213">
        <f>ROUND(I260*H260,2)</f>
        <v>0</v>
      </c>
      <c r="K260" s="209" t="s">
        <v>174</v>
      </c>
      <c r="L260" s="47"/>
      <c r="M260" s="214" t="s">
        <v>19</v>
      </c>
      <c r="N260" s="215" t="s">
        <v>46</v>
      </c>
      <c r="O260" s="87"/>
      <c r="P260" s="216">
        <f>O260*H260</f>
        <v>0</v>
      </c>
      <c r="Q260" s="216">
        <v>0</v>
      </c>
      <c r="R260" s="216">
        <f>Q260*H260</f>
        <v>0</v>
      </c>
      <c r="S260" s="216">
        <v>0</v>
      </c>
      <c r="T260" s="217">
        <f>S260*H260</f>
        <v>0</v>
      </c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R260" s="218" t="s">
        <v>163</v>
      </c>
      <c r="AT260" s="218" t="s">
        <v>159</v>
      </c>
      <c r="AU260" s="218" t="s">
        <v>85</v>
      </c>
      <c r="AY260" s="20" t="s">
        <v>157</v>
      </c>
      <c r="BE260" s="219">
        <f>IF(N260="základní",J260,0)</f>
        <v>0</v>
      </c>
      <c r="BF260" s="219">
        <f>IF(N260="snížená",J260,0)</f>
        <v>0</v>
      </c>
      <c r="BG260" s="219">
        <f>IF(N260="zákl. přenesená",J260,0)</f>
        <v>0</v>
      </c>
      <c r="BH260" s="219">
        <f>IF(N260="sníž. přenesená",J260,0)</f>
        <v>0</v>
      </c>
      <c r="BI260" s="219">
        <f>IF(N260="nulová",J260,0)</f>
        <v>0</v>
      </c>
      <c r="BJ260" s="20" t="s">
        <v>83</v>
      </c>
      <c r="BK260" s="219">
        <f>ROUND(I260*H260,2)</f>
        <v>0</v>
      </c>
      <c r="BL260" s="20" t="s">
        <v>163</v>
      </c>
      <c r="BM260" s="218" t="s">
        <v>1623</v>
      </c>
    </row>
    <row r="261" s="2" customFormat="1">
      <c r="A261" s="41"/>
      <c r="B261" s="42"/>
      <c r="C261" s="43"/>
      <c r="D261" s="220" t="s">
        <v>165</v>
      </c>
      <c r="E261" s="43"/>
      <c r="F261" s="221" t="s">
        <v>1308</v>
      </c>
      <c r="G261" s="43"/>
      <c r="H261" s="43"/>
      <c r="I261" s="222"/>
      <c r="J261" s="43"/>
      <c r="K261" s="43"/>
      <c r="L261" s="47"/>
      <c r="M261" s="223"/>
      <c r="N261" s="224"/>
      <c r="O261" s="87"/>
      <c r="P261" s="87"/>
      <c r="Q261" s="87"/>
      <c r="R261" s="87"/>
      <c r="S261" s="87"/>
      <c r="T261" s="88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T261" s="20" t="s">
        <v>165</v>
      </c>
      <c r="AU261" s="20" t="s">
        <v>85</v>
      </c>
    </row>
    <row r="262" s="2" customFormat="1">
      <c r="A262" s="41"/>
      <c r="B262" s="42"/>
      <c r="C262" s="43"/>
      <c r="D262" s="237" t="s">
        <v>177</v>
      </c>
      <c r="E262" s="43"/>
      <c r="F262" s="238" t="s">
        <v>1309</v>
      </c>
      <c r="G262" s="43"/>
      <c r="H262" s="43"/>
      <c r="I262" s="222"/>
      <c r="J262" s="43"/>
      <c r="K262" s="43"/>
      <c r="L262" s="47"/>
      <c r="M262" s="223"/>
      <c r="N262" s="224"/>
      <c r="O262" s="87"/>
      <c r="P262" s="87"/>
      <c r="Q262" s="87"/>
      <c r="R262" s="87"/>
      <c r="S262" s="87"/>
      <c r="T262" s="88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T262" s="20" t="s">
        <v>177</v>
      </c>
      <c r="AU262" s="20" t="s">
        <v>85</v>
      </c>
    </row>
    <row r="263" s="12" customFormat="1" ht="22.8" customHeight="1">
      <c r="A263" s="12"/>
      <c r="B263" s="191"/>
      <c r="C263" s="192"/>
      <c r="D263" s="193" t="s">
        <v>74</v>
      </c>
      <c r="E263" s="205" t="s">
        <v>323</v>
      </c>
      <c r="F263" s="205" t="s">
        <v>324</v>
      </c>
      <c r="G263" s="192"/>
      <c r="H263" s="192"/>
      <c r="I263" s="195"/>
      <c r="J263" s="206">
        <f>BK263</f>
        <v>0</v>
      </c>
      <c r="K263" s="192"/>
      <c r="L263" s="197"/>
      <c r="M263" s="198"/>
      <c r="N263" s="199"/>
      <c r="O263" s="199"/>
      <c r="P263" s="200">
        <f>SUM(P264:P266)</f>
        <v>0</v>
      </c>
      <c r="Q263" s="199"/>
      <c r="R263" s="200">
        <f>SUM(R264:R266)</f>
        <v>0</v>
      </c>
      <c r="S263" s="199"/>
      <c r="T263" s="201">
        <f>SUM(T264:T266)</f>
        <v>0</v>
      </c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R263" s="202" t="s">
        <v>83</v>
      </c>
      <c r="AT263" s="203" t="s">
        <v>74</v>
      </c>
      <c r="AU263" s="203" t="s">
        <v>83</v>
      </c>
      <c r="AY263" s="202" t="s">
        <v>157</v>
      </c>
      <c r="BK263" s="204">
        <f>SUM(BK264:BK266)</f>
        <v>0</v>
      </c>
    </row>
    <row r="264" s="2" customFormat="1" ht="24.15" customHeight="1">
      <c r="A264" s="41"/>
      <c r="B264" s="42"/>
      <c r="C264" s="207" t="s">
        <v>667</v>
      </c>
      <c r="D264" s="207" t="s">
        <v>159</v>
      </c>
      <c r="E264" s="208" t="s">
        <v>1310</v>
      </c>
      <c r="F264" s="209" t="s">
        <v>1311</v>
      </c>
      <c r="G264" s="210" t="s">
        <v>236</v>
      </c>
      <c r="H264" s="211">
        <v>9.9960000000000004</v>
      </c>
      <c r="I264" s="212"/>
      <c r="J264" s="213">
        <f>ROUND(I264*H264,2)</f>
        <v>0</v>
      </c>
      <c r="K264" s="209" t="s">
        <v>174</v>
      </c>
      <c r="L264" s="47"/>
      <c r="M264" s="214" t="s">
        <v>19</v>
      </c>
      <c r="N264" s="215" t="s">
        <v>46</v>
      </c>
      <c r="O264" s="87"/>
      <c r="P264" s="216">
        <f>O264*H264</f>
        <v>0</v>
      </c>
      <c r="Q264" s="216">
        <v>0</v>
      </c>
      <c r="R264" s="216">
        <f>Q264*H264</f>
        <v>0</v>
      </c>
      <c r="S264" s="216">
        <v>0</v>
      </c>
      <c r="T264" s="217">
        <f>S264*H264</f>
        <v>0</v>
      </c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R264" s="218" t="s">
        <v>163</v>
      </c>
      <c r="AT264" s="218" t="s">
        <v>159</v>
      </c>
      <c r="AU264" s="218" t="s">
        <v>85</v>
      </c>
      <c r="AY264" s="20" t="s">
        <v>157</v>
      </c>
      <c r="BE264" s="219">
        <f>IF(N264="základní",J264,0)</f>
        <v>0</v>
      </c>
      <c r="BF264" s="219">
        <f>IF(N264="snížená",J264,0)</f>
        <v>0</v>
      </c>
      <c r="BG264" s="219">
        <f>IF(N264="zákl. přenesená",J264,0)</f>
        <v>0</v>
      </c>
      <c r="BH264" s="219">
        <f>IF(N264="sníž. přenesená",J264,0)</f>
        <v>0</v>
      </c>
      <c r="BI264" s="219">
        <f>IF(N264="nulová",J264,0)</f>
        <v>0</v>
      </c>
      <c r="BJ264" s="20" t="s">
        <v>83</v>
      </c>
      <c r="BK264" s="219">
        <f>ROUND(I264*H264,2)</f>
        <v>0</v>
      </c>
      <c r="BL264" s="20" t="s">
        <v>163</v>
      </c>
      <c r="BM264" s="218" t="s">
        <v>1624</v>
      </c>
    </row>
    <row r="265" s="2" customFormat="1">
      <c r="A265" s="41"/>
      <c r="B265" s="42"/>
      <c r="C265" s="43"/>
      <c r="D265" s="220" t="s">
        <v>165</v>
      </c>
      <c r="E265" s="43"/>
      <c r="F265" s="221" t="s">
        <v>1313</v>
      </c>
      <c r="G265" s="43"/>
      <c r="H265" s="43"/>
      <c r="I265" s="222"/>
      <c r="J265" s="43"/>
      <c r="K265" s="43"/>
      <c r="L265" s="47"/>
      <c r="M265" s="223"/>
      <c r="N265" s="224"/>
      <c r="O265" s="87"/>
      <c r="P265" s="87"/>
      <c r="Q265" s="87"/>
      <c r="R265" s="87"/>
      <c r="S265" s="87"/>
      <c r="T265" s="88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T265" s="20" t="s">
        <v>165</v>
      </c>
      <c r="AU265" s="20" t="s">
        <v>85</v>
      </c>
    </row>
    <row r="266" s="2" customFormat="1">
      <c r="A266" s="41"/>
      <c r="B266" s="42"/>
      <c r="C266" s="43"/>
      <c r="D266" s="237" t="s">
        <v>177</v>
      </c>
      <c r="E266" s="43"/>
      <c r="F266" s="238" t="s">
        <v>1314</v>
      </c>
      <c r="G266" s="43"/>
      <c r="H266" s="43"/>
      <c r="I266" s="222"/>
      <c r="J266" s="43"/>
      <c r="K266" s="43"/>
      <c r="L266" s="47"/>
      <c r="M266" s="223"/>
      <c r="N266" s="224"/>
      <c r="O266" s="87"/>
      <c r="P266" s="87"/>
      <c r="Q266" s="87"/>
      <c r="R266" s="87"/>
      <c r="S266" s="87"/>
      <c r="T266" s="88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T266" s="20" t="s">
        <v>177</v>
      </c>
      <c r="AU266" s="20" t="s">
        <v>85</v>
      </c>
    </row>
    <row r="267" s="12" customFormat="1" ht="25.92" customHeight="1">
      <c r="A267" s="12"/>
      <c r="B267" s="191"/>
      <c r="C267" s="192"/>
      <c r="D267" s="193" t="s">
        <v>74</v>
      </c>
      <c r="E267" s="194" t="s">
        <v>259</v>
      </c>
      <c r="F267" s="194" t="s">
        <v>1315</v>
      </c>
      <c r="G267" s="192"/>
      <c r="H267" s="192"/>
      <c r="I267" s="195"/>
      <c r="J267" s="196">
        <f>BK267</f>
        <v>0</v>
      </c>
      <c r="K267" s="192"/>
      <c r="L267" s="197"/>
      <c r="M267" s="198"/>
      <c r="N267" s="199"/>
      <c r="O267" s="199"/>
      <c r="P267" s="200">
        <f>P268</f>
        <v>0</v>
      </c>
      <c r="Q267" s="199"/>
      <c r="R267" s="200">
        <f>R268</f>
        <v>0.030781000000000003</v>
      </c>
      <c r="S267" s="199"/>
      <c r="T267" s="201">
        <f>T268</f>
        <v>0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202" t="s">
        <v>188</v>
      </c>
      <c r="AT267" s="203" t="s">
        <v>74</v>
      </c>
      <c r="AU267" s="203" t="s">
        <v>75</v>
      </c>
      <c r="AY267" s="202" t="s">
        <v>157</v>
      </c>
      <c r="BK267" s="204">
        <f>BK268</f>
        <v>0</v>
      </c>
    </row>
    <row r="268" s="12" customFormat="1" ht="22.8" customHeight="1">
      <c r="A268" s="12"/>
      <c r="B268" s="191"/>
      <c r="C268" s="192"/>
      <c r="D268" s="193" t="s">
        <v>74</v>
      </c>
      <c r="E268" s="205" t="s">
        <v>1316</v>
      </c>
      <c r="F268" s="205" t="s">
        <v>1317</v>
      </c>
      <c r="G268" s="192"/>
      <c r="H268" s="192"/>
      <c r="I268" s="195"/>
      <c r="J268" s="206">
        <f>BK268</f>
        <v>0</v>
      </c>
      <c r="K268" s="192"/>
      <c r="L268" s="197"/>
      <c r="M268" s="198"/>
      <c r="N268" s="199"/>
      <c r="O268" s="199"/>
      <c r="P268" s="200">
        <f>SUM(P269:P286)</f>
        <v>0</v>
      </c>
      <c r="Q268" s="199"/>
      <c r="R268" s="200">
        <f>SUM(R269:R286)</f>
        <v>0.030781000000000003</v>
      </c>
      <c r="S268" s="199"/>
      <c r="T268" s="201">
        <f>SUM(T269:T286)</f>
        <v>0</v>
      </c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R268" s="202" t="s">
        <v>188</v>
      </c>
      <c r="AT268" s="203" t="s">
        <v>74</v>
      </c>
      <c r="AU268" s="203" t="s">
        <v>83</v>
      </c>
      <c r="AY268" s="202" t="s">
        <v>157</v>
      </c>
      <c r="BK268" s="204">
        <f>SUM(BK269:BK286)</f>
        <v>0</v>
      </c>
    </row>
    <row r="269" s="2" customFormat="1" ht="24.15" customHeight="1">
      <c r="A269" s="41"/>
      <c r="B269" s="42"/>
      <c r="C269" s="207" t="s">
        <v>449</v>
      </c>
      <c r="D269" s="207" t="s">
        <v>159</v>
      </c>
      <c r="E269" s="208" t="s">
        <v>1318</v>
      </c>
      <c r="F269" s="209" t="s">
        <v>1319</v>
      </c>
      <c r="G269" s="210" t="s">
        <v>162</v>
      </c>
      <c r="H269" s="211">
        <v>9.6999999999999993</v>
      </c>
      <c r="I269" s="212"/>
      <c r="J269" s="213">
        <f>ROUND(I269*H269,2)</f>
        <v>0</v>
      </c>
      <c r="K269" s="209" t="s">
        <v>174</v>
      </c>
      <c r="L269" s="47"/>
      <c r="M269" s="214" t="s">
        <v>19</v>
      </c>
      <c r="N269" s="215" t="s">
        <v>46</v>
      </c>
      <c r="O269" s="87"/>
      <c r="P269" s="216">
        <f>O269*H269</f>
        <v>0</v>
      </c>
      <c r="Q269" s="216">
        <v>0</v>
      </c>
      <c r="R269" s="216">
        <f>Q269*H269</f>
        <v>0</v>
      </c>
      <c r="S269" s="216">
        <v>0</v>
      </c>
      <c r="T269" s="217">
        <f>S269*H269</f>
        <v>0</v>
      </c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R269" s="218" t="s">
        <v>460</v>
      </c>
      <c r="AT269" s="218" t="s">
        <v>159</v>
      </c>
      <c r="AU269" s="218" t="s">
        <v>85</v>
      </c>
      <c r="AY269" s="20" t="s">
        <v>157</v>
      </c>
      <c r="BE269" s="219">
        <f>IF(N269="základní",J269,0)</f>
        <v>0</v>
      </c>
      <c r="BF269" s="219">
        <f>IF(N269="snížená",J269,0)</f>
        <v>0</v>
      </c>
      <c r="BG269" s="219">
        <f>IF(N269="zákl. přenesená",J269,0)</f>
        <v>0</v>
      </c>
      <c r="BH269" s="219">
        <f>IF(N269="sníž. přenesená",J269,0)</f>
        <v>0</v>
      </c>
      <c r="BI269" s="219">
        <f>IF(N269="nulová",J269,0)</f>
        <v>0</v>
      </c>
      <c r="BJ269" s="20" t="s">
        <v>83</v>
      </c>
      <c r="BK269" s="219">
        <f>ROUND(I269*H269,2)</f>
        <v>0</v>
      </c>
      <c r="BL269" s="20" t="s">
        <v>460</v>
      </c>
      <c r="BM269" s="218" t="s">
        <v>1625</v>
      </c>
    </row>
    <row r="270" s="2" customFormat="1">
      <c r="A270" s="41"/>
      <c r="B270" s="42"/>
      <c r="C270" s="43"/>
      <c r="D270" s="220" t="s">
        <v>165</v>
      </c>
      <c r="E270" s="43"/>
      <c r="F270" s="221" t="s">
        <v>1321</v>
      </c>
      <c r="G270" s="43"/>
      <c r="H270" s="43"/>
      <c r="I270" s="222"/>
      <c r="J270" s="43"/>
      <c r="K270" s="43"/>
      <c r="L270" s="47"/>
      <c r="M270" s="223"/>
      <c r="N270" s="224"/>
      <c r="O270" s="87"/>
      <c r="P270" s="87"/>
      <c r="Q270" s="87"/>
      <c r="R270" s="87"/>
      <c r="S270" s="87"/>
      <c r="T270" s="88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T270" s="20" t="s">
        <v>165</v>
      </c>
      <c r="AU270" s="20" t="s">
        <v>85</v>
      </c>
    </row>
    <row r="271" s="2" customFormat="1">
      <c r="A271" s="41"/>
      <c r="B271" s="42"/>
      <c r="C271" s="43"/>
      <c r="D271" s="237" t="s">
        <v>177</v>
      </c>
      <c r="E271" s="43"/>
      <c r="F271" s="238" t="s">
        <v>1322</v>
      </c>
      <c r="G271" s="43"/>
      <c r="H271" s="43"/>
      <c r="I271" s="222"/>
      <c r="J271" s="43"/>
      <c r="K271" s="43"/>
      <c r="L271" s="47"/>
      <c r="M271" s="223"/>
      <c r="N271" s="224"/>
      <c r="O271" s="87"/>
      <c r="P271" s="87"/>
      <c r="Q271" s="87"/>
      <c r="R271" s="87"/>
      <c r="S271" s="87"/>
      <c r="T271" s="88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T271" s="20" t="s">
        <v>177</v>
      </c>
      <c r="AU271" s="20" t="s">
        <v>85</v>
      </c>
    </row>
    <row r="272" s="2" customFormat="1" ht="16.5" customHeight="1">
      <c r="A272" s="41"/>
      <c r="B272" s="42"/>
      <c r="C272" s="260" t="s">
        <v>676</v>
      </c>
      <c r="D272" s="260" t="s">
        <v>259</v>
      </c>
      <c r="E272" s="261" t="s">
        <v>1323</v>
      </c>
      <c r="F272" s="262" t="s">
        <v>1324</v>
      </c>
      <c r="G272" s="263" t="s">
        <v>162</v>
      </c>
      <c r="H272" s="264">
        <v>9.6999999999999993</v>
      </c>
      <c r="I272" s="265"/>
      <c r="J272" s="266">
        <f>ROUND(I272*H272,2)</f>
        <v>0</v>
      </c>
      <c r="K272" s="262" t="s">
        <v>174</v>
      </c>
      <c r="L272" s="267"/>
      <c r="M272" s="268" t="s">
        <v>19</v>
      </c>
      <c r="N272" s="269" t="s">
        <v>46</v>
      </c>
      <c r="O272" s="87"/>
      <c r="P272" s="216">
        <f>O272*H272</f>
        <v>0</v>
      </c>
      <c r="Q272" s="216">
        <v>0.0030300000000000001</v>
      </c>
      <c r="R272" s="216">
        <f>Q272*H272</f>
        <v>0.029391</v>
      </c>
      <c r="S272" s="216">
        <v>0</v>
      </c>
      <c r="T272" s="217">
        <f>S272*H272</f>
        <v>0</v>
      </c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R272" s="218" t="s">
        <v>626</v>
      </c>
      <c r="AT272" s="218" t="s">
        <v>259</v>
      </c>
      <c r="AU272" s="218" t="s">
        <v>85</v>
      </c>
      <c r="AY272" s="20" t="s">
        <v>157</v>
      </c>
      <c r="BE272" s="219">
        <f>IF(N272="základní",J272,0)</f>
        <v>0</v>
      </c>
      <c r="BF272" s="219">
        <f>IF(N272="snížená",J272,0)</f>
        <v>0</v>
      </c>
      <c r="BG272" s="219">
        <f>IF(N272="zákl. přenesená",J272,0)</f>
        <v>0</v>
      </c>
      <c r="BH272" s="219">
        <f>IF(N272="sníž. přenesená",J272,0)</f>
        <v>0</v>
      </c>
      <c r="BI272" s="219">
        <f>IF(N272="nulová",J272,0)</f>
        <v>0</v>
      </c>
      <c r="BJ272" s="20" t="s">
        <v>83</v>
      </c>
      <c r="BK272" s="219">
        <f>ROUND(I272*H272,2)</f>
        <v>0</v>
      </c>
      <c r="BL272" s="20" t="s">
        <v>626</v>
      </c>
      <c r="BM272" s="218" t="s">
        <v>1626</v>
      </c>
    </row>
    <row r="273" s="2" customFormat="1">
      <c r="A273" s="41"/>
      <c r="B273" s="42"/>
      <c r="C273" s="43"/>
      <c r="D273" s="220" t="s">
        <v>165</v>
      </c>
      <c r="E273" s="43"/>
      <c r="F273" s="221" t="s">
        <v>1324</v>
      </c>
      <c r="G273" s="43"/>
      <c r="H273" s="43"/>
      <c r="I273" s="222"/>
      <c r="J273" s="43"/>
      <c r="K273" s="43"/>
      <c r="L273" s="47"/>
      <c r="M273" s="223"/>
      <c r="N273" s="224"/>
      <c r="O273" s="87"/>
      <c r="P273" s="87"/>
      <c r="Q273" s="87"/>
      <c r="R273" s="87"/>
      <c r="S273" s="87"/>
      <c r="T273" s="88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T273" s="20" t="s">
        <v>165</v>
      </c>
      <c r="AU273" s="20" t="s">
        <v>85</v>
      </c>
    </row>
    <row r="274" s="2" customFormat="1" ht="24.15" customHeight="1">
      <c r="A274" s="41"/>
      <c r="B274" s="42"/>
      <c r="C274" s="207" t="s">
        <v>456</v>
      </c>
      <c r="D274" s="207" t="s">
        <v>159</v>
      </c>
      <c r="E274" s="208" t="s">
        <v>1326</v>
      </c>
      <c r="F274" s="209" t="s">
        <v>1327</v>
      </c>
      <c r="G274" s="210" t="s">
        <v>162</v>
      </c>
      <c r="H274" s="211">
        <v>9.6999999999999993</v>
      </c>
      <c r="I274" s="212"/>
      <c r="J274" s="213">
        <f>ROUND(I274*H274,2)</f>
        <v>0</v>
      </c>
      <c r="K274" s="209" t="s">
        <v>174</v>
      </c>
      <c r="L274" s="47"/>
      <c r="M274" s="214" t="s">
        <v>19</v>
      </c>
      <c r="N274" s="215" t="s">
        <v>46</v>
      </c>
      <c r="O274" s="87"/>
      <c r="P274" s="216">
        <f>O274*H274</f>
        <v>0</v>
      </c>
      <c r="Q274" s="216">
        <v>0</v>
      </c>
      <c r="R274" s="216">
        <f>Q274*H274</f>
        <v>0</v>
      </c>
      <c r="S274" s="216">
        <v>0</v>
      </c>
      <c r="T274" s="217">
        <f>S274*H274</f>
        <v>0</v>
      </c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R274" s="218" t="s">
        <v>460</v>
      </c>
      <c r="AT274" s="218" t="s">
        <v>159</v>
      </c>
      <c r="AU274" s="218" t="s">
        <v>85</v>
      </c>
      <c r="AY274" s="20" t="s">
        <v>157</v>
      </c>
      <c r="BE274" s="219">
        <f>IF(N274="základní",J274,0)</f>
        <v>0</v>
      </c>
      <c r="BF274" s="219">
        <f>IF(N274="snížená",J274,0)</f>
        <v>0</v>
      </c>
      <c r="BG274" s="219">
        <f>IF(N274="zákl. přenesená",J274,0)</f>
        <v>0</v>
      </c>
      <c r="BH274" s="219">
        <f>IF(N274="sníž. přenesená",J274,0)</f>
        <v>0</v>
      </c>
      <c r="BI274" s="219">
        <f>IF(N274="nulová",J274,0)</f>
        <v>0</v>
      </c>
      <c r="BJ274" s="20" t="s">
        <v>83</v>
      </c>
      <c r="BK274" s="219">
        <f>ROUND(I274*H274,2)</f>
        <v>0</v>
      </c>
      <c r="BL274" s="20" t="s">
        <v>460</v>
      </c>
      <c r="BM274" s="218" t="s">
        <v>1627</v>
      </c>
    </row>
    <row r="275" s="2" customFormat="1">
      <c r="A275" s="41"/>
      <c r="B275" s="42"/>
      <c r="C275" s="43"/>
      <c r="D275" s="220" t="s">
        <v>165</v>
      </c>
      <c r="E275" s="43"/>
      <c r="F275" s="221" t="s">
        <v>1329</v>
      </c>
      <c r="G275" s="43"/>
      <c r="H275" s="43"/>
      <c r="I275" s="222"/>
      <c r="J275" s="43"/>
      <c r="K275" s="43"/>
      <c r="L275" s="47"/>
      <c r="M275" s="223"/>
      <c r="N275" s="224"/>
      <c r="O275" s="87"/>
      <c r="P275" s="87"/>
      <c r="Q275" s="87"/>
      <c r="R275" s="87"/>
      <c r="S275" s="87"/>
      <c r="T275" s="88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T275" s="20" t="s">
        <v>165</v>
      </c>
      <c r="AU275" s="20" t="s">
        <v>85</v>
      </c>
    </row>
    <row r="276" s="2" customFormat="1">
      <c r="A276" s="41"/>
      <c r="B276" s="42"/>
      <c r="C276" s="43"/>
      <c r="D276" s="237" t="s">
        <v>177</v>
      </c>
      <c r="E276" s="43"/>
      <c r="F276" s="238" t="s">
        <v>1330</v>
      </c>
      <c r="G276" s="43"/>
      <c r="H276" s="43"/>
      <c r="I276" s="222"/>
      <c r="J276" s="43"/>
      <c r="K276" s="43"/>
      <c r="L276" s="47"/>
      <c r="M276" s="223"/>
      <c r="N276" s="224"/>
      <c r="O276" s="87"/>
      <c r="P276" s="87"/>
      <c r="Q276" s="87"/>
      <c r="R276" s="87"/>
      <c r="S276" s="87"/>
      <c r="T276" s="88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T276" s="20" t="s">
        <v>177</v>
      </c>
      <c r="AU276" s="20" t="s">
        <v>85</v>
      </c>
    </row>
    <row r="277" s="2" customFormat="1" ht="33" customHeight="1">
      <c r="A277" s="41"/>
      <c r="B277" s="42"/>
      <c r="C277" s="207" t="s">
        <v>688</v>
      </c>
      <c r="D277" s="207" t="s">
        <v>159</v>
      </c>
      <c r="E277" s="208" t="s">
        <v>1331</v>
      </c>
      <c r="F277" s="209" t="s">
        <v>1332</v>
      </c>
      <c r="G277" s="210" t="s">
        <v>401</v>
      </c>
      <c r="H277" s="211">
        <v>13</v>
      </c>
      <c r="I277" s="212"/>
      <c r="J277" s="213">
        <f>ROUND(I277*H277,2)</f>
        <v>0</v>
      </c>
      <c r="K277" s="209" t="s">
        <v>174</v>
      </c>
      <c r="L277" s="47"/>
      <c r="M277" s="214" t="s">
        <v>19</v>
      </c>
      <c r="N277" s="215" t="s">
        <v>46</v>
      </c>
      <c r="O277" s="87"/>
      <c r="P277" s="216">
        <f>O277*H277</f>
        <v>0</v>
      </c>
      <c r="Q277" s="216">
        <v>0</v>
      </c>
      <c r="R277" s="216">
        <f>Q277*H277</f>
        <v>0</v>
      </c>
      <c r="S277" s="216">
        <v>0</v>
      </c>
      <c r="T277" s="217">
        <f>S277*H277</f>
        <v>0</v>
      </c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R277" s="218" t="s">
        <v>460</v>
      </c>
      <c r="AT277" s="218" t="s">
        <v>159</v>
      </c>
      <c r="AU277" s="218" t="s">
        <v>85</v>
      </c>
      <c r="AY277" s="20" t="s">
        <v>157</v>
      </c>
      <c r="BE277" s="219">
        <f>IF(N277="základní",J277,0)</f>
        <v>0</v>
      </c>
      <c r="BF277" s="219">
        <f>IF(N277="snížená",J277,0)</f>
        <v>0</v>
      </c>
      <c r="BG277" s="219">
        <f>IF(N277="zákl. přenesená",J277,0)</f>
        <v>0</v>
      </c>
      <c r="BH277" s="219">
        <f>IF(N277="sníž. přenesená",J277,0)</f>
        <v>0</v>
      </c>
      <c r="BI277" s="219">
        <f>IF(N277="nulová",J277,0)</f>
        <v>0</v>
      </c>
      <c r="BJ277" s="20" t="s">
        <v>83</v>
      </c>
      <c r="BK277" s="219">
        <f>ROUND(I277*H277,2)</f>
        <v>0</v>
      </c>
      <c r="BL277" s="20" t="s">
        <v>460</v>
      </c>
      <c r="BM277" s="218" t="s">
        <v>1628</v>
      </c>
    </row>
    <row r="278" s="2" customFormat="1">
      <c r="A278" s="41"/>
      <c r="B278" s="42"/>
      <c r="C278" s="43"/>
      <c r="D278" s="220" t="s">
        <v>165</v>
      </c>
      <c r="E278" s="43"/>
      <c r="F278" s="221" t="s">
        <v>1334</v>
      </c>
      <c r="G278" s="43"/>
      <c r="H278" s="43"/>
      <c r="I278" s="222"/>
      <c r="J278" s="43"/>
      <c r="K278" s="43"/>
      <c r="L278" s="47"/>
      <c r="M278" s="223"/>
      <c r="N278" s="224"/>
      <c r="O278" s="87"/>
      <c r="P278" s="87"/>
      <c r="Q278" s="87"/>
      <c r="R278" s="87"/>
      <c r="S278" s="87"/>
      <c r="T278" s="88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T278" s="20" t="s">
        <v>165</v>
      </c>
      <c r="AU278" s="20" t="s">
        <v>85</v>
      </c>
    </row>
    <row r="279" s="2" customFormat="1">
      <c r="A279" s="41"/>
      <c r="B279" s="42"/>
      <c r="C279" s="43"/>
      <c r="D279" s="237" t="s">
        <v>177</v>
      </c>
      <c r="E279" s="43"/>
      <c r="F279" s="238" t="s">
        <v>1335</v>
      </c>
      <c r="G279" s="43"/>
      <c r="H279" s="43"/>
      <c r="I279" s="222"/>
      <c r="J279" s="43"/>
      <c r="K279" s="43"/>
      <c r="L279" s="47"/>
      <c r="M279" s="223"/>
      <c r="N279" s="224"/>
      <c r="O279" s="87"/>
      <c r="P279" s="87"/>
      <c r="Q279" s="87"/>
      <c r="R279" s="87"/>
      <c r="S279" s="87"/>
      <c r="T279" s="88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T279" s="20" t="s">
        <v>177</v>
      </c>
      <c r="AU279" s="20" t="s">
        <v>85</v>
      </c>
    </row>
    <row r="280" s="2" customFormat="1" ht="16.5" customHeight="1">
      <c r="A280" s="41"/>
      <c r="B280" s="42"/>
      <c r="C280" s="260" t="s">
        <v>460</v>
      </c>
      <c r="D280" s="260" t="s">
        <v>259</v>
      </c>
      <c r="E280" s="261" t="s">
        <v>1336</v>
      </c>
      <c r="F280" s="262" t="s">
        <v>1337</v>
      </c>
      <c r="G280" s="263" t="s">
        <v>401</v>
      </c>
      <c r="H280" s="264">
        <v>13</v>
      </c>
      <c r="I280" s="265"/>
      <c r="J280" s="266">
        <f>ROUND(I280*H280,2)</f>
        <v>0</v>
      </c>
      <c r="K280" s="262" t="s">
        <v>174</v>
      </c>
      <c r="L280" s="267"/>
      <c r="M280" s="268" t="s">
        <v>19</v>
      </c>
      <c r="N280" s="269" t="s">
        <v>46</v>
      </c>
      <c r="O280" s="87"/>
      <c r="P280" s="216">
        <f>O280*H280</f>
        <v>0</v>
      </c>
      <c r="Q280" s="216">
        <v>3.0000000000000001E-05</v>
      </c>
      <c r="R280" s="216">
        <f>Q280*H280</f>
        <v>0.00038999999999999999</v>
      </c>
      <c r="S280" s="216">
        <v>0</v>
      </c>
      <c r="T280" s="217">
        <f>S280*H280</f>
        <v>0</v>
      </c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R280" s="218" t="s">
        <v>626</v>
      </c>
      <c r="AT280" s="218" t="s">
        <v>259</v>
      </c>
      <c r="AU280" s="218" t="s">
        <v>85</v>
      </c>
      <c r="AY280" s="20" t="s">
        <v>157</v>
      </c>
      <c r="BE280" s="219">
        <f>IF(N280="základní",J280,0)</f>
        <v>0</v>
      </c>
      <c r="BF280" s="219">
        <f>IF(N280="snížená",J280,0)</f>
        <v>0</v>
      </c>
      <c r="BG280" s="219">
        <f>IF(N280="zákl. přenesená",J280,0)</f>
        <v>0</v>
      </c>
      <c r="BH280" s="219">
        <f>IF(N280="sníž. přenesená",J280,0)</f>
        <v>0</v>
      </c>
      <c r="BI280" s="219">
        <f>IF(N280="nulová",J280,0)</f>
        <v>0</v>
      </c>
      <c r="BJ280" s="20" t="s">
        <v>83</v>
      </c>
      <c r="BK280" s="219">
        <f>ROUND(I280*H280,2)</f>
        <v>0</v>
      </c>
      <c r="BL280" s="20" t="s">
        <v>626</v>
      </c>
      <c r="BM280" s="218" t="s">
        <v>1629</v>
      </c>
    </row>
    <row r="281" s="2" customFormat="1">
      <c r="A281" s="41"/>
      <c r="B281" s="42"/>
      <c r="C281" s="43"/>
      <c r="D281" s="220" t="s">
        <v>165</v>
      </c>
      <c r="E281" s="43"/>
      <c r="F281" s="221" t="s">
        <v>1337</v>
      </c>
      <c r="G281" s="43"/>
      <c r="H281" s="43"/>
      <c r="I281" s="222"/>
      <c r="J281" s="43"/>
      <c r="K281" s="43"/>
      <c r="L281" s="47"/>
      <c r="M281" s="223"/>
      <c r="N281" s="224"/>
      <c r="O281" s="87"/>
      <c r="P281" s="87"/>
      <c r="Q281" s="87"/>
      <c r="R281" s="87"/>
      <c r="S281" s="87"/>
      <c r="T281" s="88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T281" s="20" t="s">
        <v>165</v>
      </c>
      <c r="AU281" s="20" t="s">
        <v>85</v>
      </c>
    </row>
    <row r="282" s="2" customFormat="1" ht="24.15" customHeight="1">
      <c r="A282" s="41"/>
      <c r="B282" s="42"/>
      <c r="C282" s="207" t="s">
        <v>700</v>
      </c>
      <c r="D282" s="207" t="s">
        <v>159</v>
      </c>
      <c r="E282" s="208" t="s">
        <v>1339</v>
      </c>
      <c r="F282" s="209" t="s">
        <v>1340</v>
      </c>
      <c r="G282" s="210" t="s">
        <v>401</v>
      </c>
      <c r="H282" s="211">
        <v>2</v>
      </c>
      <c r="I282" s="212"/>
      <c r="J282" s="213">
        <f>ROUND(I282*H282,2)</f>
        <v>0</v>
      </c>
      <c r="K282" s="209" t="s">
        <v>174</v>
      </c>
      <c r="L282" s="47"/>
      <c r="M282" s="214" t="s">
        <v>19</v>
      </c>
      <c r="N282" s="215" t="s">
        <v>46</v>
      </c>
      <c r="O282" s="87"/>
      <c r="P282" s="216">
        <f>O282*H282</f>
        <v>0</v>
      </c>
      <c r="Q282" s="216">
        <v>0</v>
      </c>
      <c r="R282" s="216">
        <f>Q282*H282</f>
        <v>0</v>
      </c>
      <c r="S282" s="216">
        <v>0</v>
      </c>
      <c r="T282" s="217">
        <f>S282*H282</f>
        <v>0</v>
      </c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R282" s="218" t="s">
        <v>460</v>
      </c>
      <c r="AT282" s="218" t="s">
        <v>159</v>
      </c>
      <c r="AU282" s="218" t="s">
        <v>85</v>
      </c>
      <c r="AY282" s="20" t="s">
        <v>157</v>
      </c>
      <c r="BE282" s="219">
        <f>IF(N282="základní",J282,0)</f>
        <v>0</v>
      </c>
      <c r="BF282" s="219">
        <f>IF(N282="snížená",J282,0)</f>
        <v>0</v>
      </c>
      <c r="BG282" s="219">
        <f>IF(N282="zákl. přenesená",J282,0)</f>
        <v>0</v>
      </c>
      <c r="BH282" s="219">
        <f>IF(N282="sníž. přenesená",J282,0)</f>
        <v>0</v>
      </c>
      <c r="BI282" s="219">
        <f>IF(N282="nulová",J282,0)</f>
        <v>0</v>
      </c>
      <c r="BJ282" s="20" t="s">
        <v>83</v>
      </c>
      <c r="BK282" s="219">
        <f>ROUND(I282*H282,2)</f>
        <v>0</v>
      </c>
      <c r="BL282" s="20" t="s">
        <v>460</v>
      </c>
      <c r="BM282" s="218" t="s">
        <v>1630</v>
      </c>
    </row>
    <row r="283" s="2" customFormat="1">
      <c r="A283" s="41"/>
      <c r="B283" s="42"/>
      <c r="C283" s="43"/>
      <c r="D283" s="220" t="s">
        <v>165</v>
      </c>
      <c r="E283" s="43"/>
      <c r="F283" s="221" t="s">
        <v>1342</v>
      </c>
      <c r="G283" s="43"/>
      <c r="H283" s="43"/>
      <c r="I283" s="222"/>
      <c r="J283" s="43"/>
      <c r="K283" s="43"/>
      <c r="L283" s="47"/>
      <c r="M283" s="223"/>
      <c r="N283" s="224"/>
      <c r="O283" s="87"/>
      <c r="P283" s="87"/>
      <c r="Q283" s="87"/>
      <c r="R283" s="87"/>
      <c r="S283" s="87"/>
      <c r="T283" s="88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T283" s="20" t="s">
        <v>165</v>
      </c>
      <c r="AU283" s="20" t="s">
        <v>85</v>
      </c>
    </row>
    <row r="284" s="2" customFormat="1">
      <c r="A284" s="41"/>
      <c r="B284" s="42"/>
      <c r="C284" s="43"/>
      <c r="D284" s="237" t="s">
        <v>177</v>
      </c>
      <c r="E284" s="43"/>
      <c r="F284" s="238" t="s">
        <v>1343</v>
      </c>
      <c r="G284" s="43"/>
      <c r="H284" s="43"/>
      <c r="I284" s="222"/>
      <c r="J284" s="43"/>
      <c r="K284" s="43"/>
      <c r="L284" s="47"/>
      <c r="M284" s="223"/>
      <c r="N284" s="224"/>
      <c r="O284" s="87"/>
      <c r="P284" s="87"/>
      <c r="Q284" s="87"/>
      <c r="R284" s="87"/>
      <c r="S284" s="87"/>
      <c r="T284" s="88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T284" s="20" t="s">
        <v>177</v>
      </c>
      <c r="AU284" s="20" t="s">
        <v>85</v>
      </c>
    </row>
    <row r="285" s="2" customFormat="1" ht="24.15" customHeight="1">
      <c r="A285" s="41"/>
      <c r="B285" s="42"/>
      <c r="C285" s="260" t="s">
        <v>465</v>
      </c>
      <c r="D285" s="260" t="s">
        <v>259</v>
      </c>
      <c r="E285" s="261" t="s">
        <v>1344</v>
      </c>
      <c r="F285" s="262" t="s">
        <v>1345</v>
      </c>
      <c r="G285" s="263" t="s">
        <v>401</v>
      </c>
      <c r="H285" s="264">
        <v>2</v>
      </c>
      <c r="I285" s="265"/>
      <c r="J285" s="266">
        <f>ROUND(I285*H285,2)</f>
        <v>0</v>
      </c>
      <c r="K285" s="262" t="s">
        <v>174</v>
      </c>
      <c r="L285" s="267"/>
      <c r="M285" s="268" t="s">
        <v>19</v>
      </c>
      <c r="N285" s="269" t="s">
        <v>46</v>
      </c>
      <c r="O285" s="87"/>
      <c r="P285" s="216">
        <f>O285*H285</f>
        <v>0</v>
      </c>
      <c r="Q285" s="216">
        <v>0.00050000000000000001</v>
      </c>
      <c r="R285" s="216">
        <f>Q285*H285</f>
        <v>0.001</v>
      </c>
      <c r="S285" s="216">
        <v>0</v>
      </c>
      <c r="T285" s="217">
        <f>S285*H285</f>
        <v>0</v>
      </c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R285" s="218" t="s">
        <v>626</v>
      </c>
      <c r="AT285" s="218" t="s">
        <v>259</v>
      </c>
      <c r="AU285" s="218" t="s">
        <v>85</v>
      </c>
      <c r="AY285" s="20" t="s">
        <v>157</v>
      </c>
      <c r="BE285" s="219">
        <f>IF(N285="základní",J285,0)</f>
        <v>0</v>
      </c>
      <c r="BF285" s="219">
        <f>IF(N285="snížená",J285,0)</f>
        <v>0</v>
      </c>
      <c r="BG285" s="219">
        <f>IF(N285="zákl. přenesená",J285,0)</f>
        <v>0</v>
      </c>
      <c r="BH285" s="219">
        <f>IF(N285="sníž. přenesená",J285,0)</f>
        <v>0</v>
      </c>
      <c r="BI285" s="219">
        <f>IF(N285="nulová",J285,0)</f>
        <v>0</v>
      </c>
      <c r="BJ285" s="20" t="s">
        <v>83</v>
      </c>
      <c r="BK285" s="219">
        <f>ROUND(I285*H285,2)</f>
        <v>0</v>
      </c>
      <c r="BL285" s="20" t="s">
        <v>626</v>
      </c>
      <c r="BM285" s="218" t="s">
        <v>1631</v>
      </c>
    </row>
    <row r="286" s="2" customFormat="1">
      <c r="A286" s="41"/>
      <c r="B286" s="42"/>
      <c r="C286" s="43"/>
      <c r="D286" s="220" t="s">
        <v>165</v>
      </c>
      <c r="E286" s="43"/>
      <c r="F286" s="221" t="s">
        <v>1345</v>
      </c>
      <c r="G286" s="43"/>
      <c r="H286" s="43"/>
      <c r="I286" s="222"/>
      <c r="J286" s="43"/>
      <c r="K286" s="43"/>
      <c r="L286" s="47"/>
      <c r="M286" s="270"/>
      <c r="N286" s="271"/>
      <c r="O286" s="272"/>
      <c r="P286" s="272"/>
      <c r="Q286" s="272"/>
      <c r="R286" s="272"/>
      <c r="S286" s="272"/>
      <c r="T286" s="273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T286" s="20" t="s">
        <v>165</v>
      </c>
      <c r="AU286" s="20" t="s">
        <v>85</v>
      </c>
    </row>
    <row r="287" s="2" customFormat="1" ht="6.96" customHeight="1">
      <c r="A287" s="41"/>
      <c r="B287" s="62"/>
      <c r="C287" s="63"/>
      <c r="D287" s="63"/>
      <c r="E287" s="63"/>
      <c r="F287" s="63"/>
      <c r="G287" s="63"/>
      <c r="H287" s="63"/>
      <c r="I287" s="63"/>
      <c r="J287" s="63"/>
      <c r="K287" s="63"/>
      <c r="L287" s="47"/>
      <c r="M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</row>
  </sheetData>
  <sheetProtection sheet="1" autoFilter="0" formatColumns="0" formatRows="0" objects="1" scenarios="1" spinCount="100000" saltValue="7VjNeU26WPpXn4fu9BmcbplKHpIKcQ2tbgc4g4p3aQUcGbKejnGPfGp/sbMC4RHcRKyMzP8Bjkp3j1d61ePFWw==" hashValue="4SN05hDe5McyrkafqHMslNGdcJjJP/PK4l2LbbYPp6OjTIlB154QhR6OvrSFqYFLWd9BP8AD3tYDZnnCF1oYGg==" algorithmName="SHA-512" password="CC35"/>
  <autoFilter ref="C86:K286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2" r:id="rId1" display="https://podminky.urs.cz/item/CS_URS_2025_01/132351251"/>
    <hyperlink ref="F96" r:id="rId2" display="https://podminky.urs.cz/item/CS_URS_2025_01/151811131"/>
    <hyperlink ref="F100" r:id="rId3" display="https://podminky.urs.cz/item/CS_URS_2025_01/151811231"/>
    <hyperlink ref="F104" r:id="rId4" display="https://podminky.urs.cz/item/CS_URS_2025_01/162751137"/>
    <hyperlink ref="F108" r:id="rId5" display="https://podminky.urs.cz/item/CS_URS_2025_01/171201231"/>
    <hyperlink ref="F113" r:id="rId6" display="https://podminky.urs.cz/item/CS_URS_2025_01/174151101"/>
    <hyperlink ref="F119" r:id="rId7" display="https://podminky.urs.cz/item/CS_URS_2025_01/175151101"/>
    <hyperlink ref="F127" r:id="rId8" display="https://podminky.urs.cz/item/CS_URS_2025_01/451573111"/>
    <hyperlink ref="F131" r:id="rId9" display="https://podminky.urs.cz/item/CS_URS_2025_01/452313151"/>
    <hyperlink ref="F135" r:id="rId10" display="https://podminky.urs.cz/item/CS_URS_2025_01/452353111"/>
    <hyperlink ref="F139" r:id="rId11" display="https://podminky.urs.cz/item/CS_URS_2025_01/452353112"/>
    <hyperlink ref="F143" r:id="rId12" display="https://podminky.urs.cz/item/CS_URS_2025_01/850245121"/>
    <hyperlink ref="F146" r:id="rId13" display="https://podminky.urs.cz/item/CS_URS_2025_01/857212122"/>
    <hyperlink ref="F155" r:id="rId14" display="https://podminky.urs.cz/item/CS_URS_2025_01/857242122"/>
    <hyperlink ref="F162" r:id="rId15" display="https://podminky.urs.cz/item/CS_URS_2025_01/871211211"/>
    <hyperlink ref="F170" r:id="rId16" display="https://podminky.urs.cz/item/CS_URS_2025_01/871251811"/>
    <hyperlink ref="F173" r:id="rId17" display="https://podminky.urs.cz/item/CS_URS_2025_01/877211101"/>
    <hyperlink ref="F178" r:id="rId18" display="https://podminky.urs.cz/item/CS_URS_2025_01/877211112"/>
    <hyperlink ref="F183" r:id="rId19" display="https://podminky.urs.cz/item/CS_URS_2025_01/877211113"/>
    <hyperlink ref="F188" r:id="rId20" display="https://podminky.urs.cz/item/CS_URS_2025_01/877211201"/>
    <hyperlink ref="F195" r:id="rId21" display="https://podminky.urs.cz/item/CS_URS_2025_01/891211112"/>
    <hyperlink ref="F202" r:id="rId22" display="https://podminky.urs.cz/item/CS_URS_2025_01/891211811"/>
    <hyperlink ref="F205" r:id="rId23" display="https://podminky.urs.cz/item/CS_URS_2025_01/891247112"/>
    <hyperlink ref="F210" r:id="rId24" display="https://podminky.urs.cz/item/CS_URS_2025_01/891247812"/>
    <hyperlink ref="F213" r:id="rId25" display="https://podminky.urs.cz/item/CS_URS_2025_01/892233122"/>
    <hyperlink ref="F216" r:id="rId26" display="https://podminky.urs.cz/item/CS_URS_2025_01/892241111"/>
    <hyperlink ref="F219" r:id="rId27" display="https://podminky.urs.cz/item/CS_URS_2025_01/894411311"/>
    <hyperlink ref="F224" r:id="rId28" display="https://podminky.urs.cz/item/CS_URS_2025_01/899101211"/>
    <hyperlink ref="F227" r:id="rId29" display="https://podminky.urs.cz/item/CS_URS_2025_01/899401112"/>
    <hyperlink ref="F234" r:id="rId30" display="https://podminky.urs.cz/item/CS_URS_2025_01/899401113"/>
    <hyperlink ref="F241" r:id="rId31" display="https://podminky.urs.cz/item/CS_URS_2025_01/899713111"/>
    <hyperlink ref="F250" r:id="rId32" display="https://podminky.urs.cz/item/CS_URS_2025_01/899722114"/>
    <hyperlink ref="F255" r:id="rId33" display="https://podminky.urs.cz/item/CS_URS_2025_01/997013501"/>
    <hyperlink ref="F258" r:id="rId34" display="https://podminky.urs.cz/item/CS_URS_2025_01/997013509"/>
    <hyperlink ref="F262" r:id="rId35" display="https://podminky.urs.cz/item/CS_URS_2025_01/997013631"/>
    <hyperlink ref="F266" r:id="rId36" display="https://podminky.urs.cz/item/CS_URS_2025_01/998276101"/>
    <hyperlink ref="F271" r:id="rId37" display="https://podminky.urs.cz/item/CS_URS_2025_01/230202033"/>
    <hyperlink ref="F276" r:id="rId38" display="https://podminky.urs.cz/item/CS_URS_2025_01/230202071"/>
    <hyperlink ref="F279" r:id="rId39" display="https://podminky.urs.cz/item/CS_URS_2025_01/230202112"/>
    <hyperlink ref="F284" r:id="rId40" display="https://podminky.urs.cz/item/CS_URS_2025_01/230202224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115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85</v>
      </c>
    </row>
    <row r="4" s="1" customFormat="1" ht="24.96" customHeight="1">
      <c r="B4" s="23"/>
      <c r="D4" s="133" t="s">
        <v>131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Vrchlice v Kutné Hoře - revitalizace a PPO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132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30" customHeight="1">
      <c r="A9" s="41"/>
      <c r="B9" s="47"/>
      <c r="C9" s="41"/>
      <c r="D9" s="41"/>
      <c r="E9" s="138" t="s">
        <v>1632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16. 8. 2023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30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">
        <v>34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35</v>
      </c>
      <c r="F21" s="41"/>
      <c r="G21" s="41"/>
      <c r="H21" s="41"/>
      <c r="I21" s="135" t="s">
        <v>29</v>
      </c>
      <c r="J21" s="139" t="s">
        <v>36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38</v>
      </c>
      <c r="E23" s="41"/>
      <c r="F23" s="41"/>
      <c r="G23" s="41"/>
      <c r="H23" s="41"/>
      <c r="I23" s="135" t="s">
        <v>26</v>
      </c>
      <c r="J23" s="139" t="s">
        <v>34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35</v>
      </c>
      <c r="F24" s="41"/>
      <c r="G24" s="41"/>
      <c r="H24" s="41"/>
      <c r="I24" s="135" t="s">
        <v>29</v>
      </c>
      <c r="J24" s="139" t="s">
        <v>36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39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41</v>
      </c>
      <c r="E30" s="41"/>
      <c r="F30" s="41"/>
      <c r="G30" s="41"/>
      <c r="H30" s="41"/>
      <c r="I30" s="41"/>
      <c r="J30" s="147">
        <f>ROUND(J85,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43</v>
      </c>
      <c r="G32" s="41"/>
      <c r="H32" s="41"/>
      <c r="I32" s="148" t="s">
        <v>42</v>
      </c>
      <c r="J32" s="148" t="s">
        <v>44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45</v>
      </c>
      <c r="E33" s="135" t="s">
        <v>46</v>
      </c>
      <c r="F33" s="150">
        <f>ROUND((SUM(BE85:BE270)),  2)</f>
        <v>0</v>
      </c>
      <c r="G33" s="41"/>
      <c r="H33" s="41"/>
      <c r="I33" s="151">
        <v>0.20999999999999999</v>
      </c>
      <c r="J33" s="150">
        <f>ROUND(((SUM(BE85:BE270))*I33),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47</v>
      </c>
      <c r="F34" s="150">
        <f>ROUND((SUM(BF85:BF270)),  2)</f>
        <v>0</v>
      </c>
      <c r="G34" s="41"/>
      <c r="H34" s="41"/>
      <c r="I34" s="151">
        <v>0.12</v>
      </c>
      <c r="J34" s="150">
        <f>ROUND(((SUM(BF85:BF270))*I34),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48</v>
      </c>
      <c r="F35" s="150">
        <f>ROUND((SUM(BG85:BG270)),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49</v>
      </c>
      <c r="F36" s="150">
        <f>ROUND((SUM(BH85:BH270)),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50</v>
      </c>
      <c r="F37" s="150">
        <f>ROUND((SUM(BI85:BI270)),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51</v>
      </c>
      <c r="E39" s="154"/>
      <c r="F39" s="154"/>
      <c r="G39" s="155" t="s">
        <v>52</v>
      </c>
      <c r="H39" s="156" t="s">
        <v>53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134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Vrchlice v Kutné Hoře - revitalizace a PPO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132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30" customHeight="1">
      <c r="A50" s="41"/>
      <c r="B50" s="42"/>
      <c r="C50" s="43"/>
      <c r="D50" s="43"/>
      <c r="E50" s="72" t="str">
        <f>E9</f>
        <v>SO 04.22 - Přeložka vodovodu PE100 RC SDR11 d63x5,8 mm, dl.75,0 m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Kutná Hora</v>
      </c>
      <c r="G52" s="43"/>
      <c r="H52" s="43"/>
      <c r="I52" s="35" t="s">
        <v>23</v>
      </c>
      <c r="J52" s="75" t="str">
        <f>IF(J12="","",J12)</f>
        <v>16. 8. 2023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Město Kutná Hora</v>
      </c>
      <c r="G54" s="43"/>
      <c r="H54" s="43"/>
      <c r="I54" s="35" t="s">
        <v>33</v>
      </c>
      <c r="J54" s="39" t="str">
        <f>E21</f>
        <v>Vodohospodářský rozvoj a výstavba a.s.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5.6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38</v>
      </c>
      <c r="J55" s="39" t="str">
        <f>E24</f>
        <v>Vodohospodářský rozvoj a výstavba a.s.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135</v>
      </c>
      <c r="D57" s="165"/>
      <c r="E57" s="165"/>
      <c r="F57" s="165"/>
      <c r="G57" s="165"/>
      <c r="H57" s="165"/>
      <c r="I57" s="165"/>
      <c r="J57" s="166" t="s">
        <v>136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73</v>
      </c>
      <c r="D59" s="43"/>
      <c r="E59" s="43"/>
      <c r="F59" s="43"/>
      <c r="G59" s="43"/>
      <c r="H59" s="43"/>
      <c r="I59" s="43"/>
      <c r="J59" s="105">
        <f>J85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137</v>
      </c>
    </row>
    <row r="60" s="9" customFormat="1" ht="24.96" customHeight="1">
      <c r="A60" s="9"/>
      <c r="B60" s="168"/>
      <c r="C60" s="169"/>
      <c r="D60" s="170" t="s">
        <v>138</v>
      </c>
      <c r="E60" s="171"/>
      <c r="F60" s="171"/>
      <c r="G60" s="171"/>
      <c r="H60" s="171"/>
      <c r="I60" s="171"/>
      <c r="J60" s="172">
        <f>J86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139</v>
      </c>
      <c r="E61" s="177"/>
      <c r="F61" s="177"/>
      <c r="G61" s="177"/>
      <c r="H61" s="177"/>
      <c r="I61" s="177"/>
      <c r="J61" s="178">
        <f>J87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140</v>
      </c>
      <c r="E62" s="177"/>
      <c r="F62" s="177"/>
      <c r="G62" s="177"/>
      <c r="H62" s="177"/>
      <c r="I62" s="177"/>
      <c r="J62" s="178">
        <f>J122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1139</v>
      </c>
      <c r="E63" s="177"/>
      <c r="F63" s="177"/>
      <c r="G63" s="177"/>
      <c r="H63" s="177"/>
      <c r="I63" s="177"/>
      <c r="J63" s="178">
        <f>J138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1140</v>
      </c>
      <c r="E64" s="177"/>
      <c r="F64" s="177"/>
      <c r="G64" s="177"/>
      <c r="H64" s="177"/>
      <c r="I64" s="177"/>
      <c r="J64" s="178">
        <f>J256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141</v>
      </c>
      <c r="E65" s="177"/>
      <c r="F65" s="177"/>
      <c r="G65" s="177"/>
      <c r="H65" s="177"/>
      <c r="I65" s="177"/>
      <c r="J65" s="178">
        <f>J267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6.96" customHeight="1">
      <c r="A67" s="41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71" s="2" customFormat="1" ht="6.96" customHeight="1">
      <c r="A71" s="41"/>
      <c r="B71" s="64"/>
      <c r="C71" s="65"/>
      <c r="D71" s="65"/>
      <c r="E71" s="65"/>
      <c r="F71" s="65"/>
      <c r="G71" s="65"/>
      <c r="H71" s="65"/>
      <c r="I71" s="65"/>
      <c r="J71" s="65"/>
      <c r="K71" s="65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24.96" customHeight="1">
      <c r="A72" s="41"/>
      <c r="B72" s="42"/>
      <c r="C72" s="26" t="s">
        <v>142</v>
      </c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16</v>
      </c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6.5" customHeight="1">
      <c r="A75" s="41"/>
      <c r="B75" s="42"/>
      <c r="C75" s="43"/>
      <c r="D75" s="43"/>
      <c r="E75" s="163" t="str">
        <f>E7</f>
        <v>Vrchlice v Kutné Hoře - revitalizace a PPO</v>
      </c>
      <c r="F75" s="35"/>
      <c r="G75" s="35"/>
      <c r="H75" s="35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132</v>
      </c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30" customHeight="1">
      <c r="A77" s="41"/>
      <c r="B77" s="42"/>
      <c r="C77" s="43"/>
      <c r="D77" s="43"/>
      <c r="E77" s="72" t="str">
        <f>E9</f>
        <v>SO 04.22 - Přeložka vodovodu PE100 RC SDR11 d63x5,8 mm, dl.75,0 m</v>
      </c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21</v>
      </c>
      <c r="D79" s="43"/>
      <c r="E79" s="43"/>
      <c r="F79" s="30" t="str">
        <f>F12</f>
        <v>Kutná Hora</v>
      </c>
      <c r="G79" s="43"/>
      <c r="H79" s="43"/>
      <c r="I79" s="35" t="s">
        <v>23</v>
      </c>
      <c r="J79" s="75" t="str">
        <f>IF(J12="","",J12)</f>
        <v>16. 8. 2023</v>
      </c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25.65" customHeight="1">
      <c r="A81" s="41"/>
      <c r="B81" s="42"/>
      <c r="C81" s="35" t="s">
        <v>25</v>
      </c>
      <c r="D81" s="43"/>
      <c r="E81" s="43"/>
      <c r="F81" s="30" t="str">
        <f>E15</f>
        <v>Město Kutná Hora</v>
      </c>
      <c r="G81" s="43"/>
      <c r="H81" s="43"/>
      <c r="I81" s="35" t="s">
        <v>33</v>
      </c>
      <c r="J81" s="39" t="str">
        <f>E21</f>
        <v>Vodohospodářský rozvoj a výstavba a.s.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25.65" customHeight="1">
      <c r="A82" s="41"/>
      <c r="B82" s="42"/>
      <c r="C82" s="35" t="s">
        <v>31</v>
      </c>
      <c r="D82" s="43"/>
      <c r="E82" s="43"/>
      <c r="F82" s="30" t="str">
        <f>IF(E18="","",E18)</f>
        <v>Vyplň údaj</v>
      </c>
      <c r="G82" s="43"/>
      <c r="H82" s="43"/>
      <c r="I82" s="35" t="s">
        <v>38</v>
      </c>
      <c r="J82" s="39" t="str">
        <f>E24</f>
        <v>Vodohospodářský rozvoj a výstavba a.s.</v>
      </c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0.32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11" customFormat="1" ht="29.28" customHeight="1">
      <c r="A84" s="180"/>
      <c r="B84" s="181"/>
      <c r="C84" s="182" t="s">
        <v>143</v>
      </c>
      <c r="D84" s="183" t="s">
        <v>60</v>
      </c>
      <c r="E84" s="183" t="s">
        <v>56</v>
      </c>
      <c r="F84" s="183" t="s">
        <v>57</v>
      </c>
      <c r="G84" s="183" t="s">
        <v>144</v>
      </c>
      <c r="H84" s="183" t="s">
        <v>145</v>
      </c>
      <c r="I84" s="183" t="s">
        <v>146</v>
      </c>
      <c r="J84" s="183" t="s">
        <v>136</v>
      </c>
      <c r="K84" s="184" t="s">
        <v>147</v>
      </c>
      <c r="L84" s="185"/>
      <c r="M84" s="95" t="s">
        <v>19</v>
      </c>
      <c r="N84" s="96" t="s">
        <v>45</v>
      </c>
      <c r="O84" s="96" t="s">
        <v>148</v>
      </c>
      <c r="P84" s="96" t="s">
        <v>149</v>
      </c>
      <c r="Q84" s="96" t="s">
        <v>150</v>
      </c>
      <c r="R84" s="96" t="s">
        <v>151</v>
      </c>
      <c r="S84" s="96" t="s">
        <v>152</v>
      </c>
      <c r="T84" s="97" t="s">
        <v>153</v>
      </c>
      <c r="U84" s="180"/>
      <c r="V84" s="180"/>
      <c r="W84" s="180"/>
      <c r="X84" s="180"/>
      <c r="Y84" s="180"/>
      <c r="Z84" s="180"/>
      <c r="AA84" s="180"/>
      <c r="AB84" s="180"/>
      <c r="AC84" s="180"/>
      <c r="AD84" s="180"/>
      <c r="AE84" s="180"/>
    </row>
    <row r="85" s="2" customFormat="1" ht="22.8" customHeight="1">
      <c r="A85" s="41"/>
      <c r="B85" s="42"/>
      <c r="C85" s="102" t="s">
        <v>154</v>
      </c>
      <c r="D85" s="43"/>
      <c r="E85" s="43"/>
      <c r="F85" s="43"/>
      <c r="G85" s="43"/>
      <c r="H85" s="43"/>
      <c r="I85" s="43"/>
      <c r="J85" s="186">
        <f>BK85</f>
        <v>0</v>
      </c>
      <c r="K85" s="43"/>
      <c r="L85" s="47"/>
      <c r="M85" s="98"/>
      <c r="N85" s="187"/>
      <c r="O85" s="99"/>
      <c r="P85" s="188">
        <f>P86</f>
        <v>0</v>
      </c>
      <c r="Q85" s="99"/>
      <c r="R85" s="188">
        <f>R86</f>
        <v>24.159049550000002</v>
      </c>
      <c r="S85" s="99"/>
      <c r="T85" s="189">
        <f>T86</f>
        <v>0.1875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T85" s="20" t="s">
        <v>74</v>
      </c>
      <c r="AU85" s="20" t="s">
        <v>137</v>
      </c>
      <c r="BK85" s="190">
        <f>BK86</f>
        <v>0</v>
      </c>
    </row>
    <row r="86" s="12" customFormat="1" ht="25.92" customHeight="1">
      <c r="A86" s="12"/>
      <c r="B86" s="191"/>
      <c r="C86" s="192"/>
      <c r="D86" s="193" t="s">
        <v>74</v>
      </c>
      <c r="E86" s="194" t="s">
        <v>155</v>
      </c>
      <c r="F86" s="194" t="s">
        <v>156</v>
      </c>
      <c r="G86" s="192"/>
      <c r="H86" s="192"/>
      <c r="I86" s="195"/>
      <c r="J86" s="196">
        <f>BK86</f>
        <v>0</v>
      </c>
      <c r="K86" s="192"/>
      <c r="L86" s="197"/>
      <c r="M86" s="198"/>
      <c r="N86" s="199"/>
      <c r="O86" s="199"/>
      <c r="P86" s="200">
        <f>P87+P122+P138+P256+P267</f>
        <v>0</v>
      </c>
      <c r="Q86" s="199"/>
      <c r="R86" s="200">
        <f>R87+R122+R138+R256+R267</f>
        <v>24.159049550000002</v>
      </c>
      <c r="S86" s="199"/>
      <c r="T86" s="201">
        <f>T87+T122+T138+T256+T267</f>
        <v>0.1875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83</v>
      </c>
      <c r="AT86" s="203" t="s">
        <v>74</v>
      </c>
      <c r="AU86" s="203" t="s">
        <v>75</v>
      </c>
      <c r="AY86" s="202" t="s">
        <v>157</v>
      </c>
      <c r="BK86" s="204">
        <f>BK87+BK122+BK138+BK256+BK267</f>
        <v>0</v>
      </c>
    </row>
    <row r="87" s="12" customFormat="1" ht="22.8" customHeight="1">
      <c r="A87" s="12"/>
      <c r="B87" s="191"/>
      <c r="C87" s="192"/>
      <c r="D87" s="193" t="s">
        <v>74</v>
      </c>
      <c r="E87" s="205" t="s">
        <v>83</v>
      </c>
      <c r="F87" s="205" t="s">
        <v>158</v>
      </c>
      <c r="G87" s="192"/>
      <c r="H87" s="192"/>
      <c r="I87" s="195"/>
      <c r="J87" s="206">
        <f>BK87</f>
        <v>0</v>
      </c>
      <c r="K87" s="192"/>
      <c r="L87" s="197"/>
      <c r="M87" s="198"/>
      <c r="N87" s="199"/>
      <c r="O87" s="199"/>
      <c r="P87" s="200">
        <f>SUM(P88:P121)</f>
        <v>0</v>
      </c>
      <c r="Q87" s="199"/>
      <c r="R87" s="200">
        <f>SUM(R88:R121)</f>
        <v>22.755168000000001</v>
      </c>
      <c r="S87" s="199"/>
      <c r="T87" s="201">
        <f>SUM(T88:T121)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2" t="s">
        <v>83</v>
      </c>
      <c r="AT87" s="203" t="s">
        <v>74</v>
      </c>
      <c r="AU87" s="203" t="s">
        <v>83</v>
      </c>
      <c r="AY87" s="202" t="s">
        <v>157</v>
      </c>
      <c r="BK87" s="204">
        <f>SUM(BK88:BK121)</f>
        <v>0</v>
      </c>
    </row>
    <row r="88" s="2" customFormat="1" ht="33" customHeight="1">
      <c r="A88" s="41"/>
      <c r="B88" s="42"/>
      <c r="C88" s="207" t="s">
        <v>83</v>
      </c>
      <c r="D88" s="207" t="s">
        <v>159</v>
      </c>
      <c r="E88" s="208" t="s">
        <v>1633</v>
      </c>
      <c r="F88" s="209" t="s">
        <v>1634</v>
      </c>
      <c r="G88" s="210" t="s">
        <v>173</v>
      </c>
      <c r="H88" s="211">
        <v>35.640000000000001</v>
      </c>
      <c r="I88" s="212"/>
      <c r="J88" s="213">
        <f>ROUND(I88*H88,2)</f>
        <v>0</v>
      </c>
      <c r="K88" s="209" t="s">
        <v>174</v>
      </c>
      <c r="L88" s="47"/>
      <c r="M88" s="214" t="s">
        <v>19</v>
      </c>
      <c r="N88" s="215" t="s">
        <v>46</v>
      </c>
      <c r="O88" s="87"/>
      <c r="P88" s="216">
        <f>O88*H88</f>
        <v>0</v>
      </c>
      <c r="Q88" s="216">
        <v>0</v>
      </c>
      <c r="R88" s="216">
        <f>Q88*H88</f>
        <v>0</v>
      </c>
      <c r="S88" s="216">
        <v>0</v>
      </c>
      <c r="T88" s="217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18" t="s">
        <v>163</v>
      </c>
      <c r="AT88" s="218" t="s">
        <v>159</v>
      </c>
      <c r="AU88" s="218" t="s">
        <v>85</v>
      </c>
      <c r="AY88" s="20" t="s">
        <v>157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20" t="s">
        <v>83</v>
      </c>
      <c r="BK88" s="219">
        <f>ROUND(I88*H88,2)</f>
        <v>0</v>
      </c>
      <c r="BL88" s="20" t="s">
        <v>163</v>
      </c>
      <c r="BM88" s="218" t="s">
        <v>1635</v>
      </c>
    </row>
    <row r="89" s="2" customFormat="1">
      <c r="A89" s="41"/>
      <c r="B89" s="42"/>
      <c r="C89" s="43"/>
      <c r="D89" s="220" t="s">
        <v>165</v>
      </c>
      <c r="E89" s="43"/>
      <c r="F89" s="221" t="s">
        <v>1636</v>
      </c>
      <c r="G89" s="43"/>
      <c r="H89" s="43"/>
      <c r="I89" s="222"/>
      <c r="J89" s="43"/>
      <c r="K89" s="43"/>
      <c r="L89" s="47"/>
      <c r="M89" s="223"/>
      <c r="N89" s="224"/>
      <c r="O89" s="87"/>
      <c r="P89" s="87"/>
      <c r="Q89" s="87"/>
      <c r="R89" s="87"/>
      <c r="S89" s="87"/>
      <c r="T89" s="88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165</v>
      </c>
      <c r="AU89" s="20" t="s">
        <v>85</v>
      </c>
    </row>
    <row r="90" s="2" customFormat="1">
      <c r="A90" s="41"/>
      <c r="B90" s="42"/>
      <c r="C90" s="43"/>
      <c r="D90" s="237" t="s">
        <v>177</v>
      </c>
      <c r="E90" s="43"/>
      <c r="F90" s="238" t="s">
        <v>1637</v>
      </c>
      <c r="G90" s="43"/>
      <c r="H90" s="43"/>
      <c r="I90" s="222"/>
      <c r="J90" s="43"/>
      <c r="K90" s="43"/>
      <c r="L90" s="47"/>
      <c r="M90" s="223"/>
      <c r="N90" s="224"/>
      <c r="O90" s="87"/>
      <c r="P90" s="87"/>
      <c r="Q90" s="87"/>
      <c r="R90" s="87"/>
      <c r="S90" s="87"/>
      <c r="T90" s="88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0" t="s">
        <v>177</v>
      </c>
      <c r="AU90" s="20" t="s">
        <v>85</v>
      </c>
    </row>
    <row r="91" s="13" customFormat="1">
      <c r="A91" s="13"/>
      <c r="B91" s="226"/>
      <c r="C91" s="227"/>
      <c r="D91" s="220" t="s">
        <v>169</v>
      </c>
      <c r="E91" s="228" t="s">
        <v>19</v>
      </c>
      <c r="F91" s="229" t="s">
        <v>1638</v>
      </c>
      <c r="G91" s="227"/>
      <c r="H91" s="230">
        <v>35.640000000000001</v>
      </c>
      <c r="I91" s="231"/>
      <c r="J91" s="227"/>
      <c r="K91" s="227"/>
      <c r="L91" s="232"/>
      <c r="M91" s="233"/>
      <c r="N91" s="234"/>
      <c r="O91" s="234"/>
      <c r="P91" s="234"/>
      <c r="Q91" s="234"/>
      <c r="R91" s="234"/>
      <c r="S91" s="234"/>
      <c r="T91" s="235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6" t="s">
        <v>169</v>
      </c>
      <c r="AU91" s="236" t="s">
        <v>85</v>
      </c>
      <c r="AV91" s="13" t="s">
        <v>85</v>
      </c>
      <c r="AW91" s="13" t="s">
        <v>37</v>
      </c>
      <c r="AX91" s="13" t="s">
        <v>83</v>
      </c>
      <c r="AY91" s="236" t="s">
        <v>157</v>
      </c>
    </row>
    <row r="92" s="2" customFormat="1" ht="21.75" customHeight="1">
      <c r="A92" s="41"/>
      <c r="B92" s="42"/>
      <c r="C92" s="207" t="s">
        <v>85</v>
      </c>
      <c r="D92" s="207" t="s">
        <v>159</v>
      </c>
      <c r="E92" s="208" t="s">
        <v>1149</v>
      </c>
      <c r="F92" s="209" t="s">
        <v>1150</v>
      </c>
      <c r="G92" s="210" t="s">
        <v>254</v>
      </c>
      <c r="H92" s="211">
        <v>129.59999999999999</v>
      </c>
      <c r="I92" s="212"/>
      <c r="J92" s="213">
        <f>ROUND(I92*H92,2)</f>
        <v>0</v>
      </c>
      <c r="K92" s="209" t="s">
        <v>174</v>
      </c>
      <c r="L92" s="47"/>
      <c r="M92" s="214" t="s">
        <v>19</v>
      </c>
      <c r="N92" s="215" t="s">
        <v>46</v>
      </c>
      <c r="O92" s="87"/>
      <c r="P92" s="216">
        <f>O92*H92</f>
        <v>0</v>
      </c>
      <c r="Q92" s="216">
        <v>0.00058</v>
      </c>
      <c r="R92" s="216">
        <f>Q92*H92</f>
        <v>0.075167999999999999</v>
      </c>
      <c r="S92" s="216">
        <v>0</v>
      </c>
      <c r="T92" s="217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8" t="s">
        <v>163</v>
      </c>
      <c r="AT92" s="218" t="s">
        <v>159</v>
      </c>
      <c r="AU92" s="218" t="s">
        <v>85</v>
      </c>
      <c r="AY92" s="20" t="s">
        <v>157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20" t="s">
        <v>83</v>
      </c>
      <c r="BK92" s="219">
        <f>ROUND(I92*H92,2)</f>
        <v>0</v>
      </c>
      <c r="BL92" s="20" t="s">
        <v>163</v>
      </c>
      <c r="BM92" s="218" t="s">
        <v>1639</v>
      </c>
    </row>
    <row r="93" s="2" customFormat="1">
      <c r="A93" s="41"/>
      <c r="B93" s="42"/>
      <c r="C93" s="43"/>
      <c r="D93" s="220" t="s">
        <v>165</v>
      </c>
      <c r="E93" s="43"/>
      <c r="F93" s="221" t="s">
        <v>1152</v>
      </c>
      <c r="G93" s="43"/>
      <c r="H93" s="43"/>
      <c r="I93" s="222"/>
      <c r="J93" s="43"/>
      <c r="K93" s="43"/>
      <c r="L93" s="47"/>
      <c r="M93" s="223"/>
      <c r="N93" s="224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165</v>
      </c>
      <c r="AU93" s="20" t="s">
        <v>85</v>
      </c>
    </row>
    <row r="94" s="2" customFormat="1">
      <c r="A94" s="41"/>
      <c r="B94" s="42"/>
      <c r="C94" s="43"/>
      <c r="D94" s="237" t="s">
        <v>177</v>
      </c>
      <c r="E94" s="43"/>
      <c r="F94" s="238" t="s">
        <v>1153</v>
      </c>
      <c r="G94" s="43"/>
      <c r="H94" s="43"/>
      <c r="I94" s="222"/>
      <c r="J94" s="43"/>
      <c r="K94" s="43"/>
      <c r="L94" s="47"/>
      <c r="M94" s="223"/>
      <c r="N94" s="224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177</v>
      </c>
      <c r="AU94" s="20" t="s">
        <v>85</v>
      </c>
    </row>
    <row r="95" s="13" customFormat="1">
      <c r="A95" s="13"/>
      <c r="B95" s="226"/>
      <c r="C95" s="227"/>
      <c r="D95" s="220" t="s">
        <v>169</v>
      </c>
      <c r="E95" s="228" t="s">
        <v>19</v>
      </c>
      <c r="F95" s="229" t="s">
        <v>1640</v>
      </c>
      <c r="G95" s="227"/>
      <c r="H95" s="230">
        <v>129.59999999999999</v>
      </c>
      <c r="I95" s="231"/>
      <c r="J95" s="227"/>
      <c r="K95" s="227"/>
      <c r="L95" s="232"/>
      <c r="M95" s="233"/>
      <c r="N95" s="234"/>
      <c r="O95" s="234"/>
      <c r="P95" s="234"/>
      <c r="Q95" s="234"/>
      <c r="R95" s="234"/>
      <c r="S95" s="234"/>
      <c r="T95" s="235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6" t="s">
        <v>169</v>
      </c>
      <c r="AU95" s="236" t="s">
        <v>85</v>
      </c>
      <c r="AV95" s="13" t="s">
        <v>85</v>
      </c>
      <c r="AW95" s="13" t="s">
        <v>37</v>
      </c>
      <c r="AX95" s="13" t="s">
        <v>83</v>
      </c>
      <c r="AY95" s="236" t="s">
        <v>157</v>
      </c>
    </row>
    <row r="96" s="2" customFormat="1" ht="21.75" customHeight="1">
      <c r="A96" s="41"/>
      <c r="B96" s="42"/>
      <c r="C96" s="207" t="s">
        <v>188</v>
      </c>
      <c r="D96" s="207" t="s">
        <v>159</v>
      </c>
      <c r="E96" s="208" t="s">
        <v>1155</v>
      </c>
      <c r="F96" s="209" t="s">
        <v>1156</v>
      </c>
      <c r="G96" s="210" t="s">
        <v>254</v>
      </c>
      <c r="H96" s="211">
        <v>129.59999999999999</v>
      </c>
      <c r="I96" s="212"/>
      <c r="J96" s="213">
        <f>ROUND(I96*H96,2)</f>
        <v>0</v>
      </c>
      <c r="K96" s="209" t="s">
        <v>174</v>
      </c>
      <c r="L96" s="47"/>
      <c r="M96" s="214" t="s">
        <v>19</v>
      </c>
      <c r="N96" s="215" t="s">
        <v>46</v>
      </c>
      <c r="O96" s="87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163</v>
      </c>
      <c r="AT96" s="218" t="s">
        <v>159</v>
      </c>
      <c r="AU96" s="218" t="s">
        <v>85</v>
      </c>
      <c r="AY96" s="20" t="s">
        <v>157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83</v>
      </c>
      <c r="BK96" s="219">
        <f>ROUND(I96*H96,2)</f>
        <v>0</v>
      </c>
      <c r="BL96" s="20" t="s">
        <v>163</v>
      </c>
      <c r="BM96" s="218" t="s">
        <v>1641</v>
      </c>
    </row>
    <row r="97" s="2" customFormat="1">
      <c r="A97" s="41"/>
      <c r="B97" s="42"/>
      <c r="C97" s="43"/>
      <c r="D97" s="220" t="s">
        <v>165</v>
      </c>
      <c r="E97" s="43"/>
      <c r="F97" s="221" t="s">
        <v>1158</v>
      </c>
      <c r="G97" s="43"/>
      <c r="H97" s="43"/>
      <c r="I97" s="222"/>
      <c r="J97" s="43"/>
      <c r="K97" s="43"/>
      <c r="L97" s="47"/>
      <c r="M97" s="223"/>
      <c r="N97" s="22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165</v>
      </c>
      <c r="AU97" s="20" t="s">
        <v>85</v>
      </c>
    </row>
    <row r="98" s="2" customFormat="1">
      <c r="A98" s="41"/>
      <c r="B98" s="42"/>
      <c r="C98" s="43"/>
      <c r="D98" s="237" t="s">
        <v>177</v>
      </c>
      <c r="E98" s="43"/>
      <c r="F98" s="238" t="s">
        <v>1159</v>
      </c>
      <c r="G98" s="43"/>
      <c r="H98" s="43"/>
      <c r="I98" s="222"/>
      <c r="J98" s="43"/>
      <c r="K98" s="43"/>
      <c r="L98" s="47"/>
      <c r="M98" s="223"/>
      <c r="N98" s="224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177</v>
      </c>
      <c r="AU98" s="20" t="s">
        <v>85</v>
      </c>
    </row>
    <row r="99" s="13" customFormat="1">
      <c r="A99" s="13"/>
      <c r="B99" s="226"/>
      <c r="C99" s="227"/>
      <c r="D99" s="220" t="s">
        <v>169</v>
      </c>
      <c r="E99" s="228" t="s">
        <v>19</v>
      </c>
      <c r="F99" s="229" t="s">
        <v>1640</v>
      </c>
      <c r="G99" s="227"/>
      <c r="H99" s="230">
        <v>129.59999999999999</v>
      </c>
      <c r="I99" s="231"/>
      <c r="J99" s="227"/>
      <c r="K99" s="227"/>
      <c r="L99" s="232"/>
      <c r="M99" s="233"/>
      <c r="N99" s="234"/>
      <c r="O99" s="234"/>
      <c r="P99" s="234"/>
      <c r="Q99" s="234"/>
      <c r="R99" s="234"/>
      <c r="S99" s="234"/>
      <c r="T99" s="235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6" t="s">
        <v>169</v>
      </c>
      <c r="AU99" s="236" t="s">
        <v>85</v>
      </c>
      <c r="AV99" s="13" t="s">
        <v>85</v>
      </c>
      <c r="AW99" s="13" t="s">
        <v>37</v>
      </c>
      <c r="AX99" s="13" t="s">
        <v>83</v>
      </c>
      <c r="AY99" s="236" t="s">
        <v>157</v>
      </c>
    </row>
    <row r="100" s="2" customFormat="1" ht="37.8" customHeight="1">
      <c r="A100" s="41"/>
      <c r="B100" s="42"/>
      <c r="C100" s="207" t="s">
        <v>163</v>
      </c>
      <c r="D100" s="207" t="s">
        <v>159</v>
      </c>
      <c r="E100" s="208" t="s">
        <v>226</v>
      </c>
      <c r="F100" s="209" t="s">
        <v>227</v>
      </c>
      <c r="G100" s="210" t="s">
        <v>173</v>
      </c>
      <c r="H100" s="211">
        <v>14.58</v>
      </c>
      <c r="I100" s="212"/>
      <c r="J100" s="213">
        <f>ROUND(I100*H100,2)</f>
        <v>0</v>
      </c>
      <c r="K100" s="209" t="s">
        <v>174</v>
      </c>
      <c r="L100" s="47"/>
      <c r="M100" s="214" t="s">
        <v>19</v>
      </c>
      <c r="N100" s="215" t="s">
        <v>46</v>
      </c>
      <c r="O100" s="87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163</v>
      </c>
      <c r="AT100" s="218" t="s">
        <v>159</v>
      </c>
      <c r="AU100" s="218" t="s">
        <v>85</v>
      </c>
      <c r="AY100" s="20" t="s">
        <v>157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83</v>
      </c>
      <c r="BK100" s="219">
        <f>ROUND(I100*H100,2)</f>
        <v>0</v>
      </c>
      <c r="BL100" s="20" t="s">
        <v>163</v>
      </c>
      <c r="BM100" s="218" t="s">
        <v>1642</v>
      </c>
    </row>
    <row r="101" s="2" customFormat="1">
      <c r="A101" s="41"/>
      <c r="B101" s="42"/>
      <c r="C101" s="43"/>
      <c r="D101" s="220" t="s">
        <v>165</v>
      </c>
      <c r="E101" s="43"/>
      <c r="F101" s="221" t="s">
        <v>229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165</v>
      </c>
      <c r="AU101" s="20" t="s">
        <v>85</v>
      </c>
    </row>
    <row r="102" s="2" customFormat="1">
      <c r="A102" s="41"/>
      <c r="B102" s="42"/>
      <c r="C102" s="43"/>
      <c r="D102" s="237" t="s">
        <v>177</v>
      </c>
      <c r="E102" s="43"/>
      <c r="F102" s="238" t="s">
        <v>230</v>
      </c>
      <c r="G102" s="43"/>
      <c r="H102" s="43"/>
      <c r="I102" s="222"/>
      <c r="J102" s="43"/>
      <c r="K102" s="43"/>
      <c r="L102" s="47"/>
      <c r="M102" s="223"/>
      <c r="N102" s="224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177</v>
      </c>
      <c r="AU102" s="20" t="s">
        <v>85</v>
      </c>
    </row>
    <row r="103" s="13" customFormat="1">
      <c r="A103" s="13"/>
      <c r="B103" s="226"/>
      <c r="C103" s="227"/>
      <c r="D103" s="220" t="s">
        <v>169</v>
      </c>
      <c r="E103" s="228" t="s">
        <v>19</v>
      </c>
      <c r="F103" s="229" t="s">
        <v>1643</v>
      </c>
      <c r="G103" s="227"/>
      <c r="H103" s="230">
        <v>14.58</v>
      </c>
      <c r="I103" s="231"/>
      <c r="J103" s="227"/>
      <c r="K103" s="227"/>
      <c r="L103" s="232"/>
      <c r="M103" s="233"/>
      <c r="N103" s="234"/>
      <c r="O103" s="234"/>
      <c r="P103" s="234"/>
      <c r="Q103" s="234"/>
      <c r="R103" s="234"/>
      <c r="S103" s="234"/>
      <c r="T103" s="235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6" t="s">
        <v>169</v>
      </c>
      <c r="AU103" s="236" t="s">
        <v>85</v>
      </c>
      <c r="AV103" s="13" t="s">
        <v>85</v>
      </c>
      <c r="AW103" s="13" t="s">
        <v>37</v>
      </c>
      <c r="AX103" s="13" t="s">
        <v>83</v>
      </c>
      <c r="AY103" s="236" t="s">
        <v>157</v>
      </c>
    </row>
    <row r="104" s="2" customFormat="1" ht="33" customHeight="1">
      <c r="A104" s="41"/>
      <c r="B104" s="42"/>
      <c r="C104" s="207" t="s">
        <v>201</v>
      </c>
      <c r="D104" s="207" t="s">
        <v>159</v>
      </c>
      <c r="E104" s="208" t="s">
        <v>406</v>
      </c>
      <c r="F104" s="209" t="s">
        <v>407</v>
      </c>
      <c r="G104" s="210" t="s">
        <v>236</v>
      </c>
      <c r="H104" s="211">
        <v>26.244</v>
      </c>
      <c r="I104" s="212"/>
      <c r="J104" s="213">
        <f>ROUND(I104*H104,2)</f>
        <v>0</v>
      </c>
      <c r="K104" s="209" t="s">
        <v>174</v>
      </c>
      <c r="L104" s="47"/>
      <c r="M104" s="214" t="s">
        <v>19</v>
      </c>
      <c r="N104" s="215" t="s">
        <v>46</v>
      </c>
      <c r="O104" s="87"/>
      <c r="P104" s="216">
        <f>O104*H104</f>
        <v>0</v>
      </c>
      <c r="Q104" s="216">
        <v>0</v>
      </c>
      <c r="R104" s="216">
        <f>Q104*H104</f>
        <v>0</v>
      </c>
      <c r="S104" s="216">
        <v>0</v>
      </c>
      <c r="T104" s="217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163</v>
      </c>
      <c r="AT104" s="218" t="s">
        <v>159</v>
      </c>
      <c r="AU104" s="218" t="s">
        <v>85</v>
      </c>
      <c r="AY104" s="20" t="s">
        <v>157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83</v>
      </c>
      <c r="BK104" s="219">
        <f>ROUND(I104*H104,2)</f>
        <v>0</v>
      </c>
      <c r="BL104" s="20" t="s">
        <v>163</v>
      </c>
      <c r="BM104" s="218" t="s">
        <v>1644</v>
      </c>
    </row>
    <row r="105" s="2" customFormat="1">
      <c r="A105" s="41"/>
      <c r="B105" s="42"/>
      <c r="C105" s="43"/>
      <c r="D105" s="220" t="s">
        <v>165</v>
      </c>
      <c r="E105" s="43"/>
      <c r="F105" s="221" t="s">
        <v>245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165</v>
      </c>
      <c r="AU105" s="20" t="s">
        <v>85</v>
      </c>
    </row>
    <row r="106" s="2" customFormat="1">
      <c r="A106" s="41"/>
      <c r="B106" s="42"/>
      <c r="C106" s="43"/>
      <c r="D106" s="237" t="s">
        <v>177</v>
      </c>
      <c r="E106" s="43"/>
      <c r="F106" s="238" t="s">
        <v>409</v>
      </c>
      <c r="G106" s="43"/>
      <c r="H106" s="43"/>
      <c r="I106" s="222"/>
      <c r="J106" s="43"/>
      <c r="K106" s="43"/>
      <c r="L106" s="47"/>
      <c r="M106" s="223"/>
      <c r="N106" s="224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177</v>
      </c>
      <c r="AU106" s="20" t="s">
        <v>85</v>
      </c>
    </row>
    <row r="107" s="13" customFormat="1">
      <c r="A107" s="13"/>
      <c r="B107" s="226"/>
      <c r="C107" s="227"/>
      <c r="D107" s="220" t="s">
        <v>169</v>
      </c>
      <c r="E107" s="228" t="s">
        <v>19</v>
      </c>
      <c r="F107" s="229" t="s">
        <v>1643</v>
      </c>
      <c r="G107" s="227"/>
      <c r="H107" s="230">
        <v>14.58</v>
      </c>
      <c r="I107" s="231"/>
      <c r="J107" s="227"/>
      <c r="K107" s="227"/>
      <c r="L107" s="232"/>
      <c r="M107" s="233"/>
      <c r="N107" s="234"/>
      <c r="O107" s="234"/>
      <c r="P107" s="234"/>
      <c r="Q107" s="234"/>
      <c r="R107" s="234"/>
      <c r="S107" s="234"/>
      <c r="T107" s="235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6" t="s">
        <v>169</v>
      </c>
      <c r="AU107" s="236" t="s">
        <v>85</v>
      </c>
      <c r="AV107" s="13" t="s">
        <v>85</v>
      </c>
      <c r="AW107" s="13" t="s">
        <v>37</v>
      </c>
      <c r="AX107" s="13" t="s">
        <v>83</v>
      </c>
      <c r="AY107" s="236" t="s">
        <v>157</v>
      </c>
    </row>
    <row r="108" s="13" customFormat="1">
      <c r="A108" s="13"/>
      <c r="B108" s="226"/>
      <c r="C108" s="227"/>
      <c r="D108" s="220" t="s">
        <v>169</v>
      </c>
      <c r="E108" s="227"/>
      <c r="F108" s="229" t="s">
        <v>1645</v>
      </c>
      <c r="G108" s="227"/>
      <c r="H108" s="230">
        <v>26.244</v>
      </c>
      <c r="I108" s="231"/>
      <c r="J108" s="227"/>
      <c r="K108" s="227"/>
      <c r="L108" s="232"/>
      <c r="M108" s="233"/>
      <c r="N108" s="234"/>
      <c r="O108" s="234"/>
      <c r="P108" s="234"/>
      <c r="Q108" s="234"/>
      <c r="R108" s="234"/>
      <c r="S108" s="234"/>
      <c r="T108" s="235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6" t="s">
        <v>169</v>
      </c>
      <c r="AU108" s="236" t="s">
        <v>85</v>
      </c>
      <c r="AV108" s="13" t="s">
        <v>85</v>
      </c>
      <c r="AW108" s="13" t="s">
        <v>4</v>
      </c>
      <c r="AX108" s="13" t="s">
        <v>83</v>
      </c>
      <c r="AY108" s="236" t="s">
        <v>157</v>
      </c>
    </row>
    <row r="109" s="2" customFormat="1" ht="24.15" customHeight="1">
      <c r="A109" s="41"/>
      <c r="B109" s="42"/>
      <c r="C109" s="207" t="s">
        <v>207</v>
      </c>
      <c r="D109" s="207" t="s">
        <v>159</v>
      </c>
      <c r="E109" s="208" t="s">
        <v>738</v>
      </c>
      <c r="F109" s="209" t="s">
        <v>739</v>
      </c>
      <c r="G109" s="210" t="s">
        <v>173</v>
      </c>
      <c r="H109" s="211">
        <v>21.059999999999999</v>
      </c>
      <c r="I109" s="212"/>
      <c r="J109" s="213">
        <f>ROUND(I109*H109,2)</f>
        <v>0</v>
      </c>
      <c r="K109" s="209" t="s">
        <v>174</v>
      </c>
      <c r="L109" s="47"/>
      <c r="M109" s="214" t="s">
        <v>19</v>
      </c>
      <c r="N109" s="215" t="s">
        <v>46</v>
      </c>
      <c r="O109" s="87"/>
      <c r="P109" s="216">
        <f>O109*H109</f>
        <v>0</v>
      </c>
      <c r="Q109" s="216">
        <v>0</v>
      </c>
      <c r="R109" s="216">
        <f>Q109*H109</f>
        <v>0</v>
      </c>
      <c r="S109" s="216">
        <v>0</v>
      </c>
      <c r="T109" s="217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18" t="s">
        <v>163</v>
      </c>
      <c r="AT109" s="218" t="s">
        <v>159</v>
      </c>
      <c r="AU109" s="218" t="s">
        <v>85</v>
      </c>
      <c r="AY109" s="20" t="s">
        <v>157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20" t="s">
        <v>83</v>
      </c>
      <c r="BK109" s="219">
        <f>ROUND(I109*H109,2)</f>
        <v>0</v>
      </c>
      <c r="BL109" s="20" t="s">
        <v>163</v>
      </c>
      <c r="BM109" s="218" t="s">
        <v>1646</v>
      </c>
    </row>
    <row r="110" s="2" customFormat="1">
      <c r="A110" s="41"/>
      <c r="B110" s="42"/>
      <c r="C110" s="43"/>
      <c r="D110" s="220" t="s">
        <v>165</v>
      </c>
      <c r="E110" s="43"/>
      <c r="F110" s="221" t="s">
        <v>741</v>
      </c>
      <c r="G110" s="43"/>
      <c r="H110" s="43"/>
      <c r="I110" s="222"/>
      <c r="J110" s="43"/>
      <c r="K110" s="43"/>
      <c r="L110" s="47"/>
      <c r="M110" s="223"/>
      <c r="N110" s="224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165</v>
      </c>
      <c r="AU110" s="20" t="s">
        <v>85</v>
      </c>
    </row>
    <row r="111" s="2" customFormat="1">
      <c r="A111" s="41"/>
      <c r="B111" s="42"/>
      <c r="C111" s="43"/>
      <c r="D111" s="237" t="s">
        <v>177</v>
      </c>
      <c r="E111" s="43"/>
      <c r="F111" s="238" t="s">
        <v>742</v>
      </c>
      <c r="G111" s="43"/>
      <c r="H111" s="43"/>
      <c r="I111" s="222"/>
      <c r="J111" s="43"/>
      <c r="K111" s="43"/>
      <c r="L111" s="47"/>
      <c r="M111" s="223"/>
      <c r="N111" s="224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177</v>
      </c>
      <c r="AU111" s="20" t="s">
        <v>85</v>
      </c>
    </row>
    <row r="112" s="13" customFormat="1">
      <c r="A112" s="13"/>
      <c r="B112" s="226"/>
      <c r="C112" s="227"/>
      <c r="D112" s="220" t="s">
        <v>169</v>
      </c>
      <c r="E112" s="228" t="s">
        <v>19</v>
      </c>
      <c r="F112" s="229" t="s">
        <v>1638</v>
      </c>
      <c r="G112" s="227"/>
      <c r="H112" s="230">
        <v>35.640000000000001</v>
      </c>
      <c r="I112" s="231"/>
      <c r="J112" s="227"/>
      <c r="K112" s="227"/>
      <c r="L112" s="232"/>
      <c r="M112" s="233"/>
      <c r="N112" s="234"/>
      <c r="O112" s="234"/>
      <c r="P112" s="234"/>
      <c r="Q112" s="234"/>
      <c r="R112" s="234"/>
      <c r="S112" s="234"/>
      <c r="T112" s="235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6" t="s">
        <v>169</v>
      </c>
      <c r="AU112" s="236" t="s">
        <v>85</v>
      </c>
      <c r="AV112" s="13" t="s">
        <v>85</v>
      </c>
      <c r="AW112" s="13" t="s">
        <v>37</v>
      </c>
      <c r="AX112" s="13" t="s">
        <v>75</v>
      </c>
      <c r="AY112" s="236" t="s">
        <v>157</v>
      </c>
    </row>
    <row r="113" s="13" customFormat="1">
      <c r="A113" s="13"/>
      <c r="B113" s="226"/>
      <c r="C113" s="227"/>
      <c r="D113" s="220" t="s">
        <v>169</v>
      </c>
      <c r="E113" s="228" t="s">
        <v>19</v>
      </c>
      <c r="F113" s="229" t="s">
        <v>1647</v>
      </c>
      <c r="G113" s="227"/>
      <c r="H113" s="230">
        <v>-14.58</v>
      </c>
      <c r="I113" s="231"/>
      <c r="J113" s="227"/>
      <c r="K113" s="227"/>
      <c r="L113" s="232"/>
      <c r="M113" s="233"/>
      <c r="N113" s="234"/>
      <c r="O113" s="234"/>
      <c r="P113" s="234"/>
      <c r="Q113" s="234"/>
      <c r="R113" s="234"/>
      <c r="S113" s="234"/>
      <c r="T113" s="235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6" t="s">
        <v>169</v>
      </c>
      <c r="AU113" s="236" t="s">
        <v>85</v>
      </c>
      <c r="AV113" s="13" t="s">
        <v>85</v>
      </c>
      <c r="AW113" s="13" t="s">
        <v>37</v>
      </c>
      <c r="AX113" s="13" t="s">
        <v>75</v>
      </c>
      <c r="AY113" s="236" t="s">
        <v>157</v>
      </c>
    </row>
    <row r="114" s="15" customFormat="1">
      <c r="A114" s="15"/>
      <c r="B114" s="249"/>
      <c r="C114" s="250"/>
      <c r="D114" s="220" t="s">
        <v>169</v>
      </c>
      <c r="E114" s="251" t="s">
        <v>19</v>
      </c>
      <c r="F114" s="252" t="s">
        <v>187</v>
      </c>
      <c r="G114" s="250"/>
      <c r="H114" s="253">
        <v>21.060000000000002</v>
      </c>
      <c r="I114" s="254"/>
      <c r="J114" s="250"/>
      <c r="K114" s="250"/>
      <c r="L114" s="255"/>
      <c r="M114" s="256"/>
      <c r="N114" s="257"/>
      <c r="O114" s="257"/>
      <c r="P114" s="257"/>
      <c r="Q114" s="257"/>
      <c r="R114" s="257"/>
      <c r="S114" s="257"/>
      <c r="T114" s="258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59" t="s">
        <v>169</v>
      </c>
      <c r="AU114" s="259" t="s">
        <v>85</v>
      </c>
      <c r="AV114" s="15" t="s">
        <v>163</v>
      </c>
      <c r="AW114" s="15" t="s">
        <v>37</v>
      </c>
      <c r="AX114" s="15" t="s">
        <v>83</v>
      </c>
      <c r="AY114" s="259" t="s">
        <v>157</v>
      </c>
    </row>
    <row r="115" s="2" customFormat="1" ht="24.15" customHeight="1">
      <c r="A115" s="41"/>
      <c r="B115" s="42"/>
      <c r="C115" s="207" t="s">
        <v>216</v>
      </c>
      <c r="D115" s="207" t="s">
        <v>159</v>
      </c>
      <c r="E115" s="208" t="s">
        <v>1166</v>
      </c>
      <c r="F115" s="209" t="s">
        <v>1167</v>
      </c>
      <c r="G115" s="210" t="s">
        <v>173</v>
      </c>
      <c r="H115" s="211">
        <v>11.34</v>
      </c>
      <c r="I115" s="212"/>
      <c r="J115" s="213">
        <f>ROUND(I115*H115,2)</f>
        <v>0</v>
      </c>
      <c r="K115" s="209" t="s">
        <v>174</v>
      </c>
      <c r="L115" s="47"/>
      <c r="M115" s="214" t="s">
        <v>19</v>
      </c>
      <c r="N115" s="215" t="s">
        <v>46</v>
      </c>
      <c r="O115" s="87"/>
      <c r="P115" s="216">
        <f>O115*H115</f>
        <v>0</v>
      </c>
      <c r="Q115" s="216">
        <v>0</v>
      </c>
      <c r="R115" s="216">
        <f>Q115*H115</f>
        <v>0</v>
      </c>
      <c r="S115" s="216">
        <v>0</v>
      </c>
      <c r="T115" s="217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8" t="s">
        <v>163</v>
      </c>
      <c r="AT115" s="218" t="s">
        <v>159</v>
      </c>
      <c r="AU115" s="218" t="s">
        <v>85</v>
      </c>
      <c r="AY115" s="20" t="s">
        <v>157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20" t="s">
        <v>83</v>
      </c>
      <c r="BK115" s="219">
        <f>ROUND(I115*H115,2)</f>
        <v>0</v>
      </c>
      <c r="BL115" s="20" t="s">
        <v>163</v>
      </c>
      <c r="BM115" s="218" t="s">
        <v>1648</v>
      </c>
    </row>
    <row r="116" s="2" customFormat="1">
      <c r="A116" s="41"/>
      <c r="B116" s="42"/>
      <c r="C116" s="43"/>
      <c r="D116" s="220" t="s">
        <v>165</v>
      </c>
      <c r="E116" s="43"/>
      <c r="F116" s="221" t="s">
        <v>1169</v>
      </c>
      <c r="G116" s="43"/>
      <c r="H116" s="43"/>
      <c r="I116" s="222"/>
      <c r="J116" s="43"/>
      <c r="K116" s="43"/>
      <c r="L116" s="47"/>
      <c r="M116" s="223"/>
      <c r="N116" s="224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165</v>
      </c>
      <c r="AU116" s="20" t="s">
        <v>85</v>
      </c>
    </row>
    <row r="117" s="2" customFormat="1">
      <c r="A117" s="41"/>
      <c r="B117" s="42"/>
      <c r="C117" s="43"/>
      <c r="D117" s="237" t="s">
        <v>177</v>
      </c>
      <c r="E117" s="43"/>
      <c r="F117" s="238" t="s">
        <v>1170</v>
      </c>
      <c r="G117" s="43"/>
      <c r="H117" s="43"/>
      <c r="I117" s="222"/>
      <c r="J117" s="43"/>
      <c r="K117" s="43"/>
      <c r="L117" s="47"/>
      <c r="M117" s="223"/>
      <c r="N117" s="224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177</v>
      </c>
      <c r="AU117" s="20" t="s">
        <v>85</v>
      </c>
    </row>
    <row r="118" s="13" customFormat="1">
      <c r="A118" s="13"/>
      <c r="B118" s="226"/>
      <c r="C118" s="227"/>
      <c r="D118" s="220" t="s">
        <v>169</v>
      </c>
      <c r="E118" s="228" t="s">
        <v>19</v>
      </c>
      <c r="F118" s="229" t="s">
        <v>1649</v>
      </c>
      <c r="G118" s="227"/>
      <c r="H118" s="230">
        <v>11.34</v>
      </c>
      <c r="I118" s="231"/>
      <c r="J118" s="227"/>
      <c r="K118" s="227"/>
      <c r="L118" s="232"/>
      <c r="M118" s="233"/>
      <c r="N118" s="234"/>
      <c r="O118" s="234"/>
      <c r="P118" s="234"/>
      <c r="Q118" s="234"/>
      <c r="R118" s="234"/>
      <c r="S118" s="234"/>
      <c r="T118" s="235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6" t="s">
        <v>169</v>
      </c>
      <c r="AU118" s="236" t="s">
        <v>85</v>
      </c>
      <c r="AV118" s="13" t="s">
        <v>85</v>
      </c>
      <c r="AW118" s="13" t="s">
        <v>37</v>
      </c>
      <c r="AX118" s="13" t="s">
        <v>83</v>
      </c>
      <c r="AY118" s="236" t="s">
        <v>157</v>
      </c>
    </row>
    <row r="119" s="2" customFormat="1" ht="16.5" customHeight="1">
      <c r="A119" s="41"/>
      <c r="B119" s="42"/>
      <c r="C119" s="260" t="s">
        <v>225</v>
      </c>
      <c r="D119" s="260" t="s">
        <v>259</v>
      </c>
      <c r="E119" s="261" t="s">
        <v>1172</v>
      </c>
      <c r="F119" s="262" t="s">
        <v>1173</v>
      </c>
      <c r="G119" s="263" t="s">
        <v>236</v>
      </c>
      <c r="H119" s="264">
        <v>22.68</v>
      </c>
      <c r="I119" s="265"/>
      <c r="J119" s="266">
        <f>ROUND(I119*H119,2)</f>
        <v>0</v>
      </c>
      <c r="K119" s="262" t="s">
        <v>174</v>
      </c>
      <c r="L119" s="267"/>
      <c r="M119" s="268" t="s">
        <v>19</v>
      </c>
      <c r="N119" s="269" t="s">
        <v>46</v>
      </c>
      <c r="O119" s="87"/>
      <c r="P119" s="216">
        <f>O119*H119</f>
        <v>0</v>
      </c>
      <c r="Q119" s="216">
        <v>1</v>
      </c>
      <c r="R119" s="216">
        <f>Q119*H119</f>
        <v>22.68</v>
      </c>
      <c r="S119" s="216">
        <v>0</v>
      </c>
      <c r="T119" s="217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8" t="s">
        <v>225</v>
      </c>
      <c r="AT119" s="218" t="s">
        <v>259</v>
      </c>
      <c r="AU119" s="218" t="s">
        <v>85</v>
      </c>
      <c r="AY119" s="20" t="s">
        <v>157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20" t="s">
        <v>83</v>
      </c>
      <c r="BK119" s="219">
        <f>ROUND(I119*H119,2)</f>
        <v>0</v>
      </c>
      <c r="BL119" s="20" t="s">
        <v>163</v>
      </c>
      <c r="BM119" s="218" t="s">
        <v>1650</v>
      </c>
    </row>
    <row r="120" s="2" customFormat="1">
      <c r="A120" s="41"/>
      <c r="B120" s="42"/>
      <c r="C120" s="43"/>
      <c r="D120" s="220" t="s">
        <v>165</v>
      </c>
      <c r="E120" s="43"/>
      <c r="F120" s="221" t="s">
        <v>1173</v>
      </c>
      <c r="G120" s="43"/>
      <c r="H120" s="43"/>
      <c r="I120" s="222"/>
      <c r="J120" s="43"/>
      <c r="K120" s="43"/>
      <c r="L120" s="47"/>
      <c r="M120" s="223"/>
      <c r="N120" s="224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165</v>
      </c>
      <c r="AU120" s="20" t="s">
        <v>85</v>
      </c>
    </row>
    <row r="121" s="13" customFormat="1">
      <c r="A121" s="13"/>
      <c r="B121" s="226"/>
      <c r="C121" s="227"/>
      <c r="D121" s="220" t="s">
        <v>169</v>
      </c>
      <c r="E121" s="227"/>
      <c r="F121" s="229" t="s">
        <v>1651</v>
      </c>
      <c r="G121" s="227"/>
      <c r="H121" s="230">
        <v>22.68</v>
      </c>
      <c r="I121" s="231"/>
      <c r="J121" s="227"/>
      <c r="K121" s="227"/>
      <c r="L121" s="232"/>
      <c r="M121" s="233"/>
      <c r="N121" s="234"/>
      <c r="O121" s="234"/>
      <c r="P121" s="234"/>
      <c r="Q121" s="234"/>
      <c r="R121" s="234"/>
      <c r="S121" s="234"/>
      <c r="T121" s="235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6" t="s">
        <v>169</v>
      </c>
      <c r="AU121" s="236" t="s">
        <v>85</v>
      </c>
      <c r="AV121" s="13" t="s">
        <v>85</v>
      </c>
      <c r="AW121" s="13" t="s">
        <v>4</v>
      </c>
      <c r="AX121" s="13" t="s">
        <v>83</v>
      </c>
      <c r="AY121" s="236" t="s">
        <v>157</v>
      </c>
    </row>
    <row r="122" s="12" customFormat="1" ht="22.8" customHeight="1">
      <c r="A122" s="12"/>
      <c r="B122" s="191"/>
      <c r="C122" s="192"/>
      <c r="D122" s="193" t="s">
        <v>74</v>
      </c>
      <c r="E122" s="205" t="s">
        <v>163</v>
      </c>
      <c r="F122" s="205" t="s">
        <v>292</v>
      </c>
      <c r="G122" s="192"/>
      <c r="H122" s="192"/>
      <c r="I122" s="195"/>
      <c r="J122" s="206">
        <f>BK122</f>
        <v>0</v>
      </c>
      <c r="K122" s="192"/>
      <c r="L122" s="197"/>
      <c r="M122" s="198"/>
      <c r="N122" s="199"/>
      <c r="O122" s="199"/>
      <c r="P122" s="200">
        <f>SUM(P123:P137)</f>
        <v>0</v>
      </c>
      <c r="Q122" s="199"/>
      <c r="R122" s="200">
        <f>SUM(R123:R137)</f>
        <v>0.0059760000000000004</v>
      </c>
      <c r="S122" s="199"/>
      <c r="T122" s="201">
        <f>SUM(T123:T137)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02" t="s">
        <v>83</v>
      </c>
      <c r="AT122" s="203" t="s">
        <v>74</v>
      </c>
      <c r="AU122" s="203" t="s">
        <v>83</v>
      </c>
      <c r="AY122" s="202" t="s">
        <v>157</v>
      </c>
      <c r="BK122" s="204">
        <f>SUM(BK123:BK137)</f>
        <v>0</v>
      </c>
    </row>
    <row r="123" s="2" customFormat="1" ht="16.5" customHeight="1">
      <c r="A123" s="41"/>
      <c r="B123" s="42"/>
      <c r="C123" s="207" t="s">
        <v>233</v>
      </c>
      <c r="D123" s="207" t="s">
        <v>159</v>
      </c>
      <c r="E123" s="208" t="s">
        <v>1176</v>
      </c>
      <c r="F123" s="209" t="s">
        <v>1177</v>
      </c>
      <c r="G123" s="210" t="s">
        <v>173</v>
      </c>
      <c r="H123" s="211">
        <v>3.2400000000000002</v>
      </c>
      <c r="I123" s="212"/>
      <c r="J123" s="213">
        <f>ROUND(I123*H123,2)</f>
        <v>0</v>
      </c>
      <c r="K123" s="209" t="s">
        <v>174</v>
      </c>
      <c r="L123" s="47"/>
      <c r="M123" s="214" t="s">
        <v>19</v>
      </c>
      <c r="N123" s="215" t="s">
        <v>46</v>
      </c>
      <c r="O123" s="87"/>
      <c r="P123" s="216">
        <f>O123*H123</f>
        <v>0</v>
      </c>
      <c r="Q123" s="216">
        <v>0</v>
      </c>
      <c r="R123" s="216">
        <f>Q123*H123</f>
        <v>0</v>
      </c>
      <c r="S123" s="216">
        <v>0</v>
      </c>
      <c r="T123" s="217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18" t="s">
        <v>163</v>
      </c>
      <c r="AT123" s="218" t="s">
        <v>159</v>
      </c>
      <c r="AU123" s="218" t="s">
        <v>85</v>
      </c>
      <c r="AY123" s="20" t="s">
        <v>157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20" t="s">
        <v>83</v>
      </c>
      <c r="BK123" s="219">
        <f>ROUND(I123*H123,2)</f>
        <v>0</v>
      </c>
      <c r="BL123" s="20" t="s">
        <v>163</v>
      </c>
      <c r="BM123" s="218" t="s">
        <v>1652</v>
      </c>
    </row>
    <row r="124" s="2" customFormat="1">
      <c r="A124" s="41"/>
      <c r="B124" s="42"/>
      <c r="C124" s="43"/>
      <c r="D124" s="220" t="s">
        <v>165</v>
      </c>
      <c r="E124" s="43"/>
      <c r="F124" s="221" t="s">
        <v>1179</v>
      </c>
      <c r="G124" s="43"/>
      <c r="H124" s="43"/>
      <c r="I124" s="222"/>
      <c r="J124" s="43"/>
      <c r="K124" s="43"/>
      <c r="L124" s="47"/>
      <c r="M124" s="223"/>
      <c r="N124" s="224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165</v>
      </c>
      <c r="AU124" s="20" t="s">
        <v>85</v>
      </c>
    </row>
    <row r="125" s="2" customFormat="1">
      <c r="A125" s="41"/>
      <c r="B125" s="42"/>
      <c r="C125" s="43"/>
      <c r="D125" s="237" t="s">
        <v>177</v>
      </c>
      <c r="E125" s="43"/>
      <c r="F125" s="238" t="s">
        <v>1180</v>
      </c>
      <c r="G125" s="43"/>
      <c r="H125" s="43"/>
      <c r="I125" s="222"/>
      <c r="J125" s="43"/>
      <c r="K125" s="43"/>
      <c r="L125" s="47"/>
      <c r="M125" s="223"/>
      <c r="N125" s="224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177</v>
      </c>
      <c r="AU125" s="20" t="s">
        <v>85</v>
      </c>
    </row>
    <row r="126" s="13" customFormat="1">
      <c r="A126" s="13"/>
      <c r="B126" s="226"/>
      <c r="C126" s="227"/>
      <c r="D126" s="220" t="s">
        <v>169</v>
      </c>
      <c r="E126" s="228" t="s">
        <v>19</v>
      </c>
      <c r="F126" s="229" t="s">
        <v>1653</v>
      </c>
      <c r="G126" s="227"/>
      <c r="H126" s="230">
        <v>3.2400000000000002</v>
      </c>
      <c r="I126" s="231"/>
      <c r="J126" s="227"/>
      <c r="K126" s="227"/>
      <c r="L126" s="232"/>
      <c r="M126" s="233"/>
      <c r="N126" s="234"/>
      <c r="O126" s="234"/>
      <c r="P126" s="234"/>
      <c r="Q126" s="234"/>
      <c r="R126" s="234"/>
      <c r="S126" s="234"/>
      <c r="T126" s="235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6" t="s">
        <v>169</v>
      </c>
      <c r="AU126" s="236" t="s">
        <v>85</v>
      </c>
      <c r="AV126" s="13" t="s">
        <v>85</v>
      </c>
      <c r="AW126" s="13" t="s">
        <v>37</v>
      </c>
      <c r="AX126" s="13" t="s">
        <v>83</v>
      </c>
      <c r="AY126" s="236" t="s">
        <v>157</v>
      </c>
    </row>
    <row r="127" s="2" customFormat="1" ht="33" customHeight="1">
      <c r="A127" s="41"/>
      <c r="B127" s="42"/>
      <c r="C127" s="207" t="s">
        <v>241</v>
      </c>
      <c r="D127" s="207" t="s">
        <v>159</v>
      </c>
      <c r="E127" s="208" t="s">
        <v>1182</v>
      </c>
      <c r="F127" s="209" t="s">
        <v>1183</v>
      </c>
      <c r="G127" s="210" t="s">
        <v>173</v>
      </c>
      <c r="H127" s="211">
        <v>0.017000000000000001</v>
      </c>
      <c r="I127" s="212"/>
      <c r="J127" s="213">
        <f>ROUND(I127*H127,2)</f>
        <v>0</v>
      </c>
      <c r="K127" s="209" t="s">
        <v>174</v>
      </c>
      <c r="L127" s="47"/>
      <c r="M127" s="214" t="s">
        <v>19</v>
      </c>
      <c r="N127" s="215" t="s">
        <v>46</v>
      </c>
      <c r="O127" s="87"/>
      <c r="P127" s="216">
        <f>O127*H127</f>
        <v>0</v>
      </c>
      <c r="Q127" s="216">
        <v>0</v>
      </c>
      <c r="R127" s="216">
        <f>Q127*H127</f>
        <v>0</v>
      </c>
      <c r="S127" s="216">
        <v>0</v>
      </c>
      <c r="T127" s="217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8" t="s">
        <v>163</v>
      </c>
      <c r="AT127" s="218" t="s">
        <v>159</v>
      </c>
      <c r="AU127" s="218" t="s">
        <v>85</v>
      </c>
      <c r="AY127" s="20" t="s">
        <v>157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20" t="s">
        <v>83</v>
      </c>
      <c r="BK127" s="219">
        <f>ROUND(I127*H127,2)</f>
        <v>0</v>
      </c>
      <c r="BL127" s="20" t="s">
        <v>163</v>
      </c>
      <c r="BM127" s="218" t="s">
        <v>1654</v>
      </c>
    </row>
    <row r="128" s="2" customFormat="1">
      <c r="A128" s="41"/>
      <c r="B128" s="42"/>
      <c r="C128" s="43"/>
      <c r="D128" s="220" t="s">
        <v>165</v>
      </c>
      <c r="E128" s="43"/>
      <c r="F128" s="221" t="s">
        <v>1185</v>
      </c>
      <c r="G128" s="43"/>
      <c r="H128" s="43"/>
      <c r="I128" s="222"/>
      <c r="J128" s="43"/>
      <c r="K128" s="43"/>
      <c r="L128" s="47"/>
      <c r="M128" s="223"/>
      <c r="N128" s="224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165</v>
      </c>
      <c r="AU128" s="20" t="s">
        <v>85</v>
      </c>
    </row>
    <row r="129" s="2" customFormat="1">
      <c r="A129" s="41"/>
      <c r="B129" s="42"/>
      <c r="C129" s="43"/>
      <c r="D129" s="237" t="s">
        <v>177</v>
      </c>
      <c r="E129" s="43"/>
      <c r="F129" s="238" t="s">
        <v>1186</v>
      </c>
      <c r="G129" s="43"/>
      <c r="H129" s="43"/>
      <c r="I129" s="222"/>
      <c r="J129" s="43"/>
      <c r="K129" s="43"/>
      <c r="L129" s="47"/>
      <c r="M129" s="223"/>
      <c r="N129" s="224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177</v>
      </c>
      <c r="AU129" s="20" t="s">
        <v>85</v>
      </c>
    </row>
    <row r="130" s="13" customFormat="1">
      <c r="A130" s="13"/>
      <c r="B130" s="226"/>
      <c r="C130" s="227"/>
      <c r="D130" s="220" t="s">
        <v>169</v>
      </c>
      <c r="E130" s="228" t="s">
        <v>19</v>
      </c>
      <c r="F130" s="229" t="s">
        <v>1370</v>
      </c>
      <c r="G130" s="227"/>
      <c r="H130" s="230">
        <v>0.017000000000000001</v>
      </c>
      <c r="I130" s="231"/>
      <c r="J130" s="227"/>
      <c r="K130" s="227"/>
      <c r="L130" s="232"/>
      <c r="M130" s="233"/>
      <c r="N130" s="234"/>
      <c r="O130" s="234"/>
      <c r="P130" s="234"/>
      <c r="Q130" s="234"/>
      <c r="R130" s="234"/>
      <c r="S130" s="234"/>
      <c r="T130" s="23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6" t="s">
        <v>169</v>
      </c>
      <c r="AU130" s="236" t="s">
        <v>85</v>
      </c>
      <c r="AV130" s="13" t="s">
        <v>85</v>
      </c>
      <c r="AW130" s="13" t="s">
        <v>37</v>
      </c>
      <c r="AX130" s="13" t="s">
        <v>83</v>
      </c>
      <c r="AY130" s="236" t="s">
        <v>157</v>
      </c>
    </row>
    <row r="131" s="2" customFormat="1" ht="24.15" customHeight="1">
      <c r="A131" s="41"/>
      <c r="B131" s="42"/>
      <c r="C131" s="207" t="s">
        <v>251</v>
      </c>
      <c r="D131" s="207" t="s">
        <v>159</v>
      </c>
      <c r="E131" s="208" t="s">
        <v>1188</v>
      </c>
      <c r="F131" s="209" t="s">
        <v>1189</v>
      </c>
      <c r="G131" s="210" t="s">
        <v>254</v>
      </c>
      <c r="H131" s="211">
        <v>0.45000000000000001</v>
      </c>
      <c r="I131" s="212"/>
      <c r="J131" s="213">
        <f>ROUND(I131*H131,2)</f>
        <v>0</v>
      </c>
      <c r="K131" s="209" t="s">
        <v>174</v>
      </c>
      <c r="L131" s="47"/>
      <c r="M131" s="214" t="s">
        <v>19</v>
      </c>
      <c r="N131" s="215" t="s">
        <v>46</v>
      </c>
      <c r="O131" s="87"/>
      <c r="P131" s="216">
        <f>O131*H131</f>
        <v>0</v>
      </c>
      <c r="Q131" s="216">
        <v>0.01328</v>
      </c>
      <c r="R131" s="216">
        <f>Q131*H131</f>
        <v>0.0059760000000000004</v>
      </c>
      <c r="S131" s="216">
        <v>0</v>
      </c>
      <c r="T131" s="217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8" t="s">
        <v>163</v>
      </c>
      <c r="AT131" s="218" t="s">
        <v>159</v>
      </c>
      <c r="AU131" s="218" t="s">
        <v>85</v>
      </c>
      <c r="AY131" s="20" t="s">
        <v>157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20" t="s">
        <v>83</v>
      </c>
      <c r="BK131" s="219">
        <f>ROUND(I131*H131,2)</f>
        <v>0</v>
      </c>
      <c r="BL131" s="20" t="s">
        <v>163</v>
      </c>
      <c r="BM131" s="218" t="s">
        <v>1655</v>
      </c>
    </row>
    <row r="132" s="2" customFormat="1">
      <c r="A132" s="41"/>
      <c r="B132" s="42"/>
      <c r="C132" s="43"/>
      <c r="D132" s="220" t="s">
        <v>165</v>
      </c>
      <c r="E132" s="43"/>
      <c r="F132" s="221" t="s">
        <v>1191</v>
      </c>
      <c r="G132" s="43"/>
      <c r="H132" s="43"/>
      <c r="I132" s="222"/>
      <c r="J132" s="43"/>
      <c r="K132" s="43"/>
      <c r="L132" s="47"/>
      <c r="M132" s="223"/>
      <c r="N132" s="224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165</v>
      </c>
      <c r="AU132" s="20" t="s">
        <v>85</v>
      </c>
    </row>
    <row r="133" s="2" customFormat="1">
      <c r="A133" s="41"/>
      <c r="B133" s="42"/>
      <c r="C133" s="43"/>
      <c r="D133" s="237" t="s">
        <v>177</v>
      </c>
      <c r="E133" s="43"/>
      <c r="F133" s="238" t="s">
        <v>1192</v>
      </c>
      <c r="G133" s="43"/>
      <c r="H133" s="43"/>
      <c r="I133" s="222"/>
      <c r="J133" s="43"/>
      <c r="K133" s="43"/>
      <c r="L133" s="47"/>
      <c r="M133" s="223"/>
      <c r="N133" s="224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177</v>
      </c>
      <c r="AU133" s="20" t="s">
        <v>85</v>
      </c>
    </row>
    <row r="134" s="13" customFormat="1">
      <c r="A134" s="13"/>
      <c r="B134" s="226"/>
      <c r="C134" s="227"/>
      <c r="D134" s="220" t="s">
        <v>169</v>
      </c>
      <c r="E134" s="228" t="s">
        <v>19</v>
      </c>
      <c r="F134" s="229" t="s">
        <v>1372</v>
      </c>
      <c r="G134" s="227"/>
      <c r="H134" s="230">
        <v>0.45000000000000001</v>
      </c>
      <c r="I134" s="231"/>
      <c r="J134" s="227"/>
      <c r="K134" s="227"/>
      <c r="L134" s="232"/>
      <c r="M134" s="233"/>
      <c r="N134" s="234"/>
      <c r="O134" s="234"/>
      <c r="P134" s="234"/>
      <c r="Q134" s="234"/>
      <c r="R134" s="234"/>
      <c r="S134" s="234"/>
      <c r="T134" s="23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6" t="s">
        <v>169</v>
      </c>
      <c r="AU134" s="236" t="s">
        <v>85</v>
      </c>
      <c r="AV134" s="13" t="s">
        <v>85</v>
      </c>
      <c r="AW134" s="13" t="s">
        <v>37</v>
      </c>
      <c r="AX134" s="13" t="s">
        <v>83</v>
      </c>
      <c r="AY134" s="236" t="s">
        <v>157</v>
      </c>
    </row>
    <row r="135" s="2" customFormat="1" ht="24.15" customHeight="1">
      <c r="A135" s="41"/>
      <c r="B135" s="42"/>
      <c r="C135" s="207" t="s">
        <v>8</v>
      </c>
      <c r="D135" s="207" t="s">
        <v>159</v>
      </c>
      <c r="E135" s="208" t="s">
        <v>1194</v>
      </c>
      <c r="F135" s="209" t="s">
        <v>1195</v>
      </c>
      <c r="G135" s="210" t="s">
        <v>254</v>
      </c>
      <c r="H135" s="211">
        <v>0.45000000000000001</v>
      </c>
      <c r="I135" s="212"/>
      <c r="J135" s="213">
        <f>ROUND(I135*H135,2)</f>
        <v>0</v>
      </c>
      <c r="K135" s="209" t="s">
        <v>174</v>
      </c>
      <c r="L135" s="47"/>
      <c r="M135" s="214" t="s">
        <v>19</v>
      </c>
      <c r="N135" s="215" t="s">
        <v>46</v>
      </c>
      <c r="O135" s="87"/>
      <c r="P135" s="216">
        <f>O135*H135</f>
        <v>0</v>
      </c>
      <c r="Q135" s="216">
        <v>0</v>
      </c>
      <c r="R135" s="216">
        <f>Q135*H135</f>
        <v>0</v>
      </c>
      <c r="S135" s="216">
        <v>0</v>
      </c>
      <c r="T135" s="217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8" t="s">
        <v>163</v>
      </c>
      <c r="AT135" s="218" t="s">
        <v>159</v>
      </c>
      <c r="AU135" s="218" t="s">
        <v>85</v>
      </c>
      <c r="AY135" s="20" t="s">
        <v>157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20" t="s">
        <v>83</v>
      </c>
      <c r="BK135" s="219">
        <f>ROUND(I135*H135,2)</f>
        <v>0</v>
      </c>
      <c r="BL135" s="20" t="s">
        <v>163</v>
      </c>
      <c r="BM135" s="218" t="s">
        <v>1656</v>
      </c>
    </row>
    <row r="136" s="2" customFormat="1">
      <c r="A136" s="41"/>
      <c r="B136" s="42"/>
      <c r="C136" s="43"/>
      <c r="D136" s="220" t="s">
        <v>165</v>
      </c>
      <c r="E136" s="43"/>
      <c r="F136" s="221" t="s">
        <v>1197</v>
      </c>
      <c r="G136" s="43"/>
      <c r="H136" s="43"/>
      <c r="I136" s="222"/>
      <c r="J136" s="43"/>
      <c r="K136" s="43"/>
      <c r="L136" s="47"/>
      <c r="M136" s="223"/>
      <c r="N136" s="224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165</v>
      </c>
      <c r="AU136" s="20" t="s">
        <v>85</v>
      </c>
    </row>
    <row r="137" s="2" customFormat="1">
      <c r="A137" s="41"/>
      <c r="B137" s="42"/>
      <c r="C137" s="43"/>
      <c r="D137" s="237" t="s">
        <v>177</v>
      </c>
      <c r="E137" s="43"/>
      <c r="F137" s="238" t="s">
        <v>1198</v>
      </c>
      <c r="G137" s="43"/>
      <c r="H137" s="43"/>
      <c r="I137" s="222"/>
      <c r="J137" s="43"/>
      <c r="K137" s="43"/>
      <c r="L137" s="47"/>
      <c r="M137" s="223"/>
      <c r="N137" s="224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177</v>
      </c>
      <c r="AU137" s="20" t="s">
        <v>85</v>
      </c>
    </row>
    <row r="138" s="12" customFormat="1" ht="22.8" customHeight="1">
      <c r="A138" s="12"/>
      <c r="B138" s="191"/>
      <c r="C138" s="192"/>
      <c r="D138" s="193" t="s">
        <v>74</v>
      </c>
      <c r="E138" s="205" t="s">
        <v>225</v>
      </c>
      <c r="F138" s="205" t="s">
        <v>1199</v>
      </c>
      <c r="G138" s="192"/>
      <c r="H138" s="192"/>
      <c r="I138" s="195"/>
      <c r="J138" s="206">
        <f>BK138</f>
        <v>0</v>
      </c>
      <c r="K138" s="192"/>
      <c r="L138" s="197"/>
      <c r="M138" s="198"/>
      <c r="N138" s="199"/>
      <c r="O138" s="199"/>
      <c r="P138" s="200">
        <f>SUM(P139:P255)</f>
        <v>0</v>
      </c>
      <c r="Q138" s="199"/>
      <c r="R138" s="200">
        <f>SUM(R139:R255)</f>
        <v>1.3979055499999999</v>
      </c>
      <c r="S138" s="199"/>
      <c r="T138" s="201">
        <f>SUM(T139:T255)</f>
        <v>0.1875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02" t="s">
        <v>83</v>
      </c>
      <c r="AT138" s="203" t="s">
        <v>74</v>
      </c>
      <c r="AU138" s="203" t="s">
        <v>83</v>
      </c>
      <c r="AY138" s="202" t="s">
        <v>157</v>
      </c>
      <c r="BK138" s="204">
        <f>SUM(BK139:BK255)</f>
        <v>0</v>
      </c>
    </row>
    <row r="139" s="2" customFormat="1" ht="24.15" customHeight="1">
      <c r="A139" s="41"/>
      <c r="B139" s="42"/>
      <c r="C139" s="207" t="s">
        <v>265</v>
      </c>
      <c r="D139" s="207" t="s">
        <v>159</v>
      </c>
      <c r="E139" s="208" t="s">
        <v>1505</v>
      </c>
      <c r="F139" s="209" t="s">
        <v>1506</v>
      </c>
      <c r="G139" s="210" t="s">
        <v>401</v>
      </c>
      <c r="H139" s="211">
        <v>1</v>
      </c>
      <c r="I139" s="212"/>
      <c r="J139" s="213">
        <f>ROUND(I139*H139,2)</f>
        <v>0</v>
      </c>
      <c r="K139" s="209" t="s">
        <v>174</v>
      </c>
      <c r="L139" s="47"/>
      <c r="M139" s="214" t="s">
        <v>19</v>
      </c>
      <c r="N139" s="215" t="s">
        <v>46</v>
      </c>
      <c r="O139" s="87"/>
      <c r="P139" s="216">
        <f>O139*H139</f>
        <v>0</v>
      </c>
      <c r="Q139" s="216">
        <v>0</v>
      </c>
      <c r="R139" s="216">
        <f>Q139*H139</f>
        <v>0</v>
      </c>
      <c r="S139" s="216">
        <v>0</v>
      </c>
      <c r="T139" s="217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8" t="s">
        <v>163</v>
      </c>
      <c r="AT139" s="218" t="s">
        <v>159</v>
      </c>
      <c r="AU139" s="218" t="s">
        <v>85</v>
      </c>
      <c r="AY139" s="20" t="s">
        <v>157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20" t="s">
        <v>83</v>
      </c>
      <c r="BK139" s="219">
        <f>ROUND(I139*H139,2)</f>
        <v>0</v>
      </c>
      <c r="BL139" s="20" t="s">
        <v>163</v>
      </c>
      <c r="BM139" s="218" t="s">
        <v>1657</v>
      </c>
    </row>
    <row r="140" s="2" customFormat="1">
      <c r="A140" s="41"/>
      <c r="B140" s="42"/>
      <c r="C140" s="43"/>
      <c r="D140" s="220" t="s">
        <v>165</v>
      </c>
      <c r="E140" s="43"/>
      <c r="F140" s="221" t="s">
        <v>1506</v>
      </c>
      <c r="G140" s="43"/>
      <c r="H140" s="43"/>
      <c r="I140" s="222"/>
      <c r="J140" s="43"/>
      <c r="K140" s="43"/>
      <c r="L140" s="47"/>
      <c r="M140" s="223"/>
      <c r="N140" s="224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165</v>
      </c>
      <c r="AU140" s="20" t="s">
        <v>85</v>
      </c>
    </row>
    <row r="141" s="2" customFormat="1">
      <c r="A141" s="41"/>
      <c r="B141" s="42"/>
      <c r="C141" s="43"/>
      <c r="D141" s="237" t="s">
        <v>177</v>
      </c>
      <c r="E141" s="43"/>
      <c r="F141" s="238" t="s">
        <v>1508</v>
      </c>
      <c r="G141" s="43"/>
      <c r="H141" s="43"/>
      <c r="I141" s="222"/>
      <c r="J141" s="43"/>
      <c r="K141" s="43"/>
      <c r="L141" s="47"/>
      <c r="M141" s="223"/>
      <c r="N141" s="224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177</v>
      </c>
      <c r="AU141" s="20" t="s">
        <v>85</v>
      </c>
    </row>
    <row r="142" s="2" customFormat="1" ht="24.15" customHeight="1">
      <c r="A142" s="41"/>
      <c r="B142" s="42"/>
      <c r="C142" s="207" t="s">
        <v>273</v>
      </c>
      <c r="D142" s="207" t="s">
        <v>159</v>
      </c>
      <c r="E142" s="208" t="s">
        <v>1200</v>
      </c>
      <c r="F142" s="209" t="s">
        <v>1201</v>
      </c>
      <c r="G142" s="210" t="s">
        <v>401</v>
      </c>
      <c r="H142" s="211">
        <v>5</v>
      </c>
      <c r="I142" s="212"/>
      <c r="J142" s="213">
        <f>ROUND(I142*H142,2)</f>
        <v>0</v>
      </c>
      <c r="K142" s="209" t="s">
        <v>174</v>
      </c>
      <c r="L142" s="47"/>
      <c r="M142" s="214" t="s">
        <v>19</v>
      </c>
      <c r="N142" s="215" t="s">
        <v>46</v>
      </c>
      <c r="O142" s="87"/>
      <c r="P142" s="216">
        <f>O142*H142</f>
        <v>0</v>
      </c>
      <c r="Q142" s="216">
        <v>0.00109</v>
      </c>
      <c r="R142" s="216">
        <f>Q142*H142</f>
        <v>0.00545</v>
      </c>
      <c r="S142" s="216">
        <v>0</v>
      </c>
      <c r="T142" s="217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8" t="s">
        <v>163</v>
      </c>
      <c r="AT142" s="218" t="s">
        <v>159</v>
      </c>
      <c r="AU142" s="218" t="s">
        <v>85</v>
      </c>
      <c r="AY142" s="20" t="s">
        <v>157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20" t="s">
        <v>83</v>
      </c>
      <c r="BK142" s="219">
        <f>ROUND(I142*H142,2)</f>
        <v>0</v>
      </c>
      <c r="BL142" s="20" t="s">
        <v>163</v>
      </c>
      <c r="BM142" s="218" t="s">
        <v>1658</v>
      </c>
    </row>
    <row r="143" s="2" customFormat="1">
      <c r="A143" s="41"/>
      <c r="B143" s="42"/>
      <c r="C143" s="43"/>
      <c r="D143" s="220" t="s">
        <v>165</v>
      </c>
      <c r="E143" s="43"/>
      <c r="F143" s="221" t="s">
        <v>1203</v>
      </c>
      <c r="G143" s="43"/>
      <c r="H143" s="43"/>
      <c r="I143" s="222"/>
      <c r="J143" s="43"/>
      <c r="K143" s="43"/>
      <c r="L143" s="47"/>
      <c r="M143" s="223"/>
      <c r="N143" s="224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165</v>
      </c>
      <c r="AU143" s="20" t="s">
        <v>85</v>
      </c>
    </row>
    <row r="144" s="2" customFormat="1">
      <c r="A144" s="41"/>
      <c r="B144" s="42"/>
      <c r="C144" s="43"/>
      <c r="D144" s="237" t="s">
        <v>177</v>
      </c>
      <c r="E144" s="43"/>
      <c r="F144" s="238" t="s">
        <v>1204</v>
      </c>
      <c r="G144" s="43"/>
      <c r="H144" s="43"/>
      <c r="I144" s="222"/>
      <c r="J144" s="43"/>
      <c r="K144" s="43"/>
      <c r="L144" s="47"/>
      <c r="M144" s="223"/>
      <c r="N144" s="224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177</v>
      </c>
      <c r="AU144" s="20" t="s">
        <v>85</v>
      </c>
    </row>
    <row r="145" s="2" customFormat="1" ht="21.75" customHeight="1">
      <c r="A145" s="41"/>
      <c r="B145" s="42"/>
      <c r="C145" s="260" t="s">
        <v>281</v>
      </c>
      <c r="D145" s="260" t="s">
        <v>259</v>
      </c>
      <c r="E145" s="261" t="s">
        <v>1205</v>
      </c>
      <c r="F145" s="262" t="s">
        <v>1206</v>
      </c>
      <c r="G145" s="263" t="s">
        <v>401</v>
      </c>
      <c r="H145" s="264">
        <v>3</v>
      </c>
      <c r="I145" s="265"/>
      <c r="J145" s="266">
        <f>ROUND(I145*H145,2)</f>
        <v>0</v>
      </c>
      <c r="K145" s="262" t="s">
        <v>174</v>
      </c>
      <c r="L145" s="267"/>
      <c r="M145" s="268" t="s">
        <v>19</v>
      </c>
      <c r="N145" s="269" t="s">
        <v>46</v>
      </c>
      <c r="O145" s="87"/>
      <c r="P145" s="216">
        <f>O145*H145</f>
        <v>0</v>
      </c>
      <c r="Q145" s="216">
        <v>0.0022000000000000001</v>
      </c>
      <c r="R145" s="216">
        <f>Q145*H145</f>
        <v>0.0066</v>
      </c>
      <c r="S145" s="216">
        <v>0</v>
      </c>
      <c r="T145" s="217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18" t="s">
        <v>225</v>
      </c>
      <c r="AT145" s="218" t="s">
        <v>259</v>
      </c>
      <c r="AU145" s="218" t="s">
        <v>85</v>
      </c>
      <c r="AY145" s="20" t="s">
        <v>157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20" t="s">
        <v>83</v>
      </c>
      <c r="BK145" s="219">
        <f>ROUND(I145*H145,2)</f>
        <v>0</v>
      </c>
      <c r="BL145" s="20" t="s">
        <v>163</v>
      </c>
      <c r="BM145" s="218" t="s">
        <v>1659</v>
      </c>
    </row>
    <row r="146" s="2" customFormat="1">
      <c r="A146" s="41"/>
      <c r="B146" s="42"/>
      <c r="C146" s="43"/>
      <c r="D146" s="220" t="s">
        <v>165</v>
      </c>
      <c r="E146" s="43"/>
      <c r="F146" s="221" t="s">
        <v>1206</v>
      </c>
      <c r="G146" s="43"/>
      <c r="H146" s="43"/>
      <c r="I146" s="222"/>
      <c r="J146" s="43"/>
      <c r="K146" s="43"/>
      <c r="L146" s="47"/>
      <c r="M146" s="223"/>
      <c r="N146" s="224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165</v>
      </c>
      <c r="AU146" s="20" t="s">
        <v>85</v>
      </c>
    </row>
    <row r="147" s="2" customFormat="1" ht="24.15" customHeight="1">
      <c r="A147" s="41"/>
      <c r="B147" s="42"/>
      <c r="C147" s="260" t="s">
        <v>287</v>
      </c>
      <c r="D147" s="260" t="s">
        <v>259</v>
      </c>
      <c r="E147" s="261" t="s">
        <v>1376</v>
      </c>
      <c r="F147" s="262" t="s">
        <v>1377</v>
      </c>
      <c r="G147" s="263" t="s">
        <v>401</v>
      </c>
      <c r="H147" s="264">
        <v>1</v>
      </c>
      <c r="I147" s="265"/>
      <c r="J147" s="266">
        <f>ROUND(I147*H147,2)</f>
        <v>0</v>
      </c>
      <c r="K147" s="262" t="s">
        <v>174</v>
      </c>
      <c r="L147" s="267"/>
      <c r="M147" s="268" t="s">
        <v>19</v>
      </c>
      <c r="N147" s="269" t="s">
        <v>46</v>
      </c>
      <c r="O147" s="87"/>
      <c r="P147" s="216">
        <f>O147*H147</f>
        <v>0</v>
      </c>
      <c r="Q147" s="216">
        <v>0.0070000000000000001</v>
      </c>
      <c r="R147" s="216">
        <f>Q147*H147</f>
        <v>0.0070000000000000001</v>
      </c>
      <c r="S147" s="216">
        <v>0</v>
      </c>
      <c r="T147" s="217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8" t="s">
        <v>225</v>
      </c>
      <c r="AT147" s="218" t="s">
        <v>259</v>
      </c>
      <c r="AU147" s="218" t="s">
        <v>85</v>
      </c>
      <c r="AY147" s="20" t="s">
        <v>157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20" t="s">
        <v>83</v>
      </c>
      <c r="BK147" s="219">
        <f>ROUND(I147*H147,2)</f>
        <v>0</v>
      </c>
      <c r="BL147" s="20" t="s">
        <v>163</v>
      </c>
      <c r="BM147" s="218" t="s">
        <v>1660</v>
      </c>
    </row>
    <row r="148" s="2" customFormat="1">
      <c r="A148" s="41"/>
      <c r="B148" s="42"/>
      <c r="C148" s="43"/>
      <c r="D148" s="220" t="s">
        <v>165</v>
      </c>
      <c r="E148" s="43"/>
      <c r="F148" s="221" t="s">
        <v>1377</v>
      </c>
      <c r="G148" s="43"/>
      <c r="H148" s="43"/>
      <c r="I148" s="222"/>
      <c r="J148" s="43"/>
      <c r="K148" s="43"/>
      <c r="L148" s="47"/>
      <c r="M148" s="223"/>
      <c r="N148" s="224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165</v>
      </c>
      <c r="AU148" s="20" t="s">
        <v>85</v>
      </c>
    </row>
    <row r="149" s="2" customFormat="1" ht="24.15" customHeight="1">
      <c r="A149" s="41"/>
      <c r="B149" s="42"/>
      <c r="C149" s="260" t="s">
        <v>293</v>
      </c>
      <c r="D149" s="260" t="s">
        <v>259</v>
      </c>
      <c r="E149" s="261" t="s">
        <v>1379</v>
      </c>
      <c r="F149" s="262" t="s">
        <v>1380</v>
      </c>
      <c r="G149" s="263" t="s">
        <v>401</v>
      </c>
      <c r="H149" s="264">
        <v>1</v>
      </c>
      <c r="I149" s="265"/>
      <c r="J149" s="266">
        <f>ROUND(I149*H149,2)</f>
        <v>0</v>
      </c>
      <c r="K149" s="262" t="s">
        <v>174</v>
      </c>
      <c r="L149" s="267"/>
      <c r="M149" s="268" t="s">
        <v>19</v>
      </c>
      <c r="N149" s="269" t="s">
        <v>46</v>
      </c>
      <c r="O149" s="87"/>
      <c r="P149" s="216">
        <f>O149*H149</f>
        <v>0</v>
      </c>
      <c r="Q149" s="216">
        <v>0.012999999999999999</v>
      </c>
      <c r="R149" s="216">
        <f>Q149*H149</f>
        <v>0.012999999999999999</v>
      </c>
      <c r="S149" s="216">
        <v>0</v>
      </c>
      <c r="T149" s="217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8" t="s">
        <v>225</v>
      </c>
      <c r="AT149" s="218" t="s">
        <v>259</v>
      </c>
      <c r="AU149" s="218" t="s">
        <v>85</v>
      </c>
      <c r="AY149" s="20" t="s">
        <v>157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20" t="s">
        <v>83</v>
      </c>
      <c r="BK149" s="219">
        <f>ROUND(I149*H149,2)</f>
        <v>0</v>
      </c>
      <c r="BL149" s="20" t="s">
        <v>163</v>
      </c>
      <c r="BM149" s="218" t="s">
        <v>1661</v>
      </c>
    </row>
    <row r="150" s="2" customFormat="1">
      <c r="A150" s="41"/>
      <c r="B150" s="42"/>
      <c r="C150" s="43"/>
      <c r="D150" s="220" t="s">
        <v>165</v>
      </c>
      <c r="E150" s="43"/>
      <c r="F150" s="221" t="s">
        <v>1380</v>
      </c>
      <c r="G150" s="43"/>
      <c r="H150" s="43"/>
      <c r="I150" s="222"/>
      <c r="J150" s="43"/>
      <c r="K150" s="43"/>
      <c r="L150" s="47"/>
      <c r="M150" s="223"/>
      <c r="N150" s="224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165</v>
      </c>
      <c r="AU150" s="20" t="s">
        <v>85</v>
      </c>
    </row>
    <row r="151" s="2" customFormat="1" ht="24.15" customHeight="1">
      <c r="A151" s="41"/>
      <c r="B151" s="42"/>
      <c r="C151" s="207" t="s">
        <v>301</v>
      </c>
      <c r="D151" s="207" t="s">
        <v>159</v>
      </c>
      <c r="E151" s="208" t="s">
        <v>1513</v>
      </c>
      <c r="F151" s="209" t="s">
        <v>1514</v>
      </c>
      <c r="G151" s="210" t="s">
        <v>401</v>
      </c>
      <c r="H151" s="211">
        <v>2</v>
      </c>
      <c r="I151" s="212"/>
      <c r="J151" s="213">
        <f>ROUND(I151*H151,2)</f>
        <v>0</v>
      </c>
      <c r="K151" s="209" t="s">
        <v>174</v>
      </c>
      <c r="L151" s="47"/>
      <c r="M151" s="214" t="s">
        <v>19</v>
      </c>
      <c r="N151" s="215" t="s">
        <v>46</v>
      </c>
      <c r="O151" s="87"/>
      <c r="P151" s="216">
        <f>O151*H151</f>
        <v>0</v>
      </c>
      <c r="Q151" s="216">
        <v>0.00167</v>
      </c>
      <c r="R151" s="216">
        <f>Q151*H151</f>
        <v>0.0033400000000000001</v>
      </c>
      <c r="S151" s="216">
        <v>0</v>
      </c>
      <c r="T151" s="217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8" t="s">
        <v>163</v>
      </c>
      <c r="AT151" s="218" t="s">
        <v>159</v>
      </c>
      <c r="AU151" s="218" t="s">
        <v>85</v>
      </c>
      <c r="AY151" s="20" t="s">
        <v>157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20" t="s">
        <v>83</v>
      </c>
      <c r="BK151" s="219">
        <f>ROUND(I151*H151,2)</f>
        <v>0</v>
      </c>
      <c r="BL151" s="20" t="s">
        <v>163</v>
      </c>
      <c r="BM151" s="218" t="s">
        <v>1662</v>
      </c>
    </row>
    <row r="152" s="2" customFormat="1">
      <c r="A152" s="41"/>
      <c r="B152" s="42"/>
      <c r="C152" s="43"/>
      <c r="D152" s="220" t="s">
        <v>165</v>
      </c>
      <c r="E152" s="43"/>
      <c r="F152" s="221" t="s">
        <v>1516</v>
      </c>
      <c r="G152" s="43"/>
      <c r="H152" s="43"/>
      <c r="I152" s="222"/>
      <c r="J152" s="43"/>
      <c r="K152" s="43"/>
      <c r="L152" s="47"/>
      <c r="M152" s="223"/>
      <c r="N152" s="224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165</v>
      </c>
      <c r="AU152" s="20" t="s">
        <v>85</v>
      </c>
    </row>
    <row r="153" s="2" customFormat="1">
      <c r="A153" s="41"/>
      <c r="B153" s="42"/>
      <c r="C153" s="43"/>
      <c r="D153" s="237" t="s">
        <v>177</v>
      </c>
      <c r="E153" s="43"/>
      <c r="F153" s="238" t="s">
        <v>1517</v>
      </c>
      <c r="G153" s="43"/>
      <c r="H153" s="43"/>
      <c r="I153" s="222"/>
      <c r="J153" s="43"/>
      <c r="K153" s="43"/>
      <c r="L153" s="47"/>
      <c r="M153" s="223"/>
      <c r="N153" s="224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177</v>
      </c>
      <c r="AU153" s="20" t="s">
        <v>85</v>
      </c>
    </row>
    <row r="154" s="2" customFormat="1" ht="24.15" customHeight="1">
      <c r="A154" s="41"/>
      <c r="B154" s="42"/>
      <c r="C154" s="260" t="s">
        <v>309</v>
      </c>
      <c r="D154" s="260" t="s">
        <v>259</v>
      </c>
      <c r="E154" s="261" t="s">
        <v>1663</v>
      </c>
      <c r="F154" s="262" t="s">
        <v>1664</v>
      </c>
      <c r="G154" s="263" t="s">
        <v>401</v>
      </c>
      <c r="H154" s="264">
        <v>1</v>
      </c>
      <c r="I154" s="265"/>
      <c r="J154" s="266">
        <f>ROUND(I154*H154,2)</f>
        <v>0</v>
      </c>
      <c r="K154" s="262" t="s">
        <v>174</v>
      </c>
      <c r="L154" s="267"/>
      <c r="M154" s="268" t="s">
        <v>19</v>
      </c>
      <c r="N154" s="269" t="s">
        <v>46</v>
      </c>
      <c r="O154" s="87"/>
      <c r="P154" s="216">
        <f>O154*H154</f>
        <v>0</v>
      </c>
      <c r="Q154" s="216">
        <v>0.0086999999999999994</v>
      </c>
      <c r="R154" s="216">
        <f>Q154*H154</f>
        <v>0.0086999999999999994</v>
      </c>
      <c r="S154" s="216">
        <v>0</v>
      </c>
      <c r="T154" s="217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18" t="s">
        <v>225</v>
      </c>
      <c r="AT154" s="218" t="s">
        <v>259</v>
      </c>
      <c r="AU154" s="218" t="s">
        <v>85</v>
      </c>
      <c r="AY154" s="20" t="s">
        <v>157</v>
      </c>
      <c r="BE154" s="219">
        <f>IF(N154="základní",J154,0)</f>
        <v>0</v>
      </c>
      <c r="BF154" s="219">
        <f>IF(N154="snížená",J154,0)</f>
        <v>0</v>
      </c>
      <c r="BG154" s="219">
        <f>IF(N154="zákl. přenesená",J154,0)</f>
        <v>0</v>
      </c>
      <c r="BH154" s="219">
        <f>IF(N154="sníž. přenesená",J154,0)</f>
        <v>0</v>
      </c>
      <c r="BI154" s="219">
        <f>IF(N154="nulová",J154,0)</f>
        <v>0</v>
      </c>
      <c r="BJ154" s="20" t="s">
        <v>83</v>
      </c>
      <c r="BK154" s="219">
        <f>ROUND(I154*H154,2)</f>
        <v>0</v>
      </c>
      <c r="BL154" s="20" t="s">
        <v>163</v>
      </c>
      <c r="BM154" s="218" t="s">
        <v>1665</v>
      </c>
    </row>
    <row r="155" s="2" customFormat="1">
      <c r="A155" s="41"/>
      <c r="B155" s="42"/>
      <c r="C155" s="43"/>
      <c r="D155" s="220" t="s">
        <v>165</v>
      </c>
      <c r="E155" s="43"/>
      <c r="F155" s="221" t="s">
        <v>1664</v>
      </c>
      <c r="G155" s="43"/>
      <c r="H155" s="43"/>
      <c r="I155" s="222"/>
      <c r="J155" s="43"/>
      <c r="K155" s="43"/>
      <c r="L155" s="47"/>
      <c r="M155" s="223"/>
      <c r="N155" s="224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165</v>
      </c>
      <c r="AU155" s="20" t="s">
        <v>85</v>
      </c>
    </row>
    <row r="156" s="2" customFormat="1" ht="24.15" customHeight="1">
      <c r="A156" s="41"/>
      <c r="B156" s="42"/>
      <c r="C156" s="260" t="s">
        <v>317</v>
      </c>
      <c r="D156" s="260" t="s">
        <v>259</v>
      </c>
      <c r="E156" s="261" t="s">
        <v>1521</v>
      </c>
      <c r="F156" s="262" t="s">
        <v>1522</v>
      </c>
      <c r="G156" s="263" t="s">
        <v>401</v>
      </c>
      <c r="H156" s="264">
        <v>1</v>
      </c>
      <c r="I156" s="265"/>
      <c r="J156" s="266">
        <f>ROUND(I156*H156,2)</f>
        <v>0</v>
      </c>
      <c r="K156" s="262" t="s">
        <v>174</v>
      </c>
      <c r="L156" s="267"/>
      <c r="M156" s="268" t="s">
        <v>19</v>
      </c>
      <c r="N156" s="269" t="s">
        <v>46</v>
      </c>
      <c r="O156" s="87"/>
      <c r="P156" s="216">
        <f>O156*H156</f>
        <v>0</v>
      </c>
      <c r="Q156" s="216">
        <v>0.0083999999999999995</v>
      </c>
      <c r="R156" s="216">
        <f>Q156*H156</f>
        <v>0.0083999999999999995</v>
      </c>
      <c r="S156" s="216">
        <v>0</v>
      </c>
      <c r="T156" s="217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18" t="s">
        <v>225</v>
      </c>
      <c r="AT156" s="218" t="s">
        <v>259</v>
      </c>
      <c r="AU156" s="218" t="s">
        <v>85</v>
      </c>
      <c r="AY156" s="20" t="s">
        <v>157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20" t="s">
        <v>83</v>
      </c>
      <c r="BK156" s="219">
        <f>ROUND(I156*H156,2)</f>
        <v>0</v>
      </c>
      <c r="BL156" s="20" t="s">
        <v>163</v>
      </c>
      <c r="BM156" s="218" t="s">
        <v>1666</v>
      </c>
    </row>
    <row r="157" s="2" customFormat="1">
      <c r="A157" s="41"/>
      <c r="B157" s="42"/>
      <c r="C157" s="43"/>
      <c r="D157" s="220" t="s">
        <v>165</v>
      </c>
      <c r="E157" s="43"/>
      <c r="F157" s="221" t="s">
        <v>1522</v>
      </c>
      <c r="G157" s="43"/>
      <c r="H157" s="43"/>
      <c r="I157" s="222"/>
      <c r="J157" s="43"/>
      <c r="K157" s="43"/>
      <c r="L157" s="47"/>
      <c r="M157" s="223"/>
      <c r="N157" s="224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165</v>
      </c>
      <c r="AU157" s="20" t="s">
        <v>85</v>
      </c>
    </row>
    <row r="158" s="2" customFormat="1" ht="33" customHeight="1">
      <c r="A158" s="41"/>
      <c r="B158" s="42"/>
      <c r="C158" s="207" t="s">
        <v>7</v>
      </c>
      <c r="D158" s="207" t="s">
        <v>159</v>
      </c>
      <c r="E158" s="208" t="s">
        <v>1667</v>
      </c>
      <c r="F158" s="209" t="s">
        <v>1668</v>
      </c>
      <c r="G158" s="210" t="s">
        <v>162</v>
      </c>
      <c r="H158" s="211">
        <v>6</v>
      </c>
      <c r="I158" s="212"/>
      <c r="J158" s="213">
        <f>ROUND(I158*H158,2)</f>
        <v>0</v>
      </c>
      <c r="K158" s="209" t="s">
        <v>174</v>
      </c>
      <c r="L158" s="47"/>
      <c r="M158" s="214" t="s">
        <v>19</v>
      </c>
      <c r="N158" s="215" t="s">
        <v>46</v>
      </c>
      <c r="O158" s="87"/>
      <c r="P158" s="216">
        <f>O158*H158</f>
        <v>0</v>
      </c>
      <c r="Q158" s="216">
        <v>0</v>
      </c>
      <c r="R158" s="216">
        <f>Q158*H158</f>
        <v>0</v>
      </c>
      <c r="S158" s="216">
        <v>0</v>
      </c>
      <c r="T158" s="217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18" t="s">
        <v>163</v>
      </c>
      <c r="AT158" s="218" t="s">
        <v>159</v>
      </c>
      <c r="AU158" s="218" t="s">
        <v>85</v>
      </c>
      <c r="AY158" s="20" t="s">
        <v>157</v>
      </c>
      <c r="BE158" s="219">
        <f>IF(N158="základní",J158,0)</f>
        <v>0</v>
      </c>
      <c r="BF158" s="219">
        <f>IF(N158="snížená",J158,0)</f>
        <v>0</v>
      </c>
      <c r="BG158" s="219">
        <f>IF(N158="zákl. přenesená",J158,0)</f>
        <v>0</v>
      </c>
      <c r="BH158" s="219">
        <f>IF(N158="sníž. přenesená",J158,0)</f>
        <v>0</v>
      </c>
      <c r="BI158" s="219">
        <f>IF(N158="nulová",J158,0)</f>
        <v>0</v>
      </c>
      <c r="BJ158" s="20" t="s">
        <v>83</v>
      </c>
      <c r="BK158" s="219">
        <f>ROUND(I158*H158,2)</f>
        <v>0</v>
      </c>
      <c r="BL158" s="20" t="s">
        <v>163</v>
      </c>
      <c r="BM158" s="218" t="s">
        <v>1669</v>
      </c>
    </row>
    <row r="159" s="2" customFormat="1">
      <c r="A159" s="41"/>
      <c r="B159" s="42"/>
      <c r="C159" s="43"/>
      <c r="D159" s="220" t="s">
        <v>165</v>
      </c>
      <c r="E159" s="43"/>
      <c r="F159" s="221" t="s">
        <v>1670</v>
      </c>
      <c r="G159" s="43"/>
      <c r="H159" s="43"/>
      <c r="I159" s="222"/>
      <c r="J159" s="43"/>
      <c r="K159" s="43"/>
      <c r="L159" s="47"/>
      <c r="M159" s="223"/>
      <c r="N159" s="224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165</v>
      </c>
      <c r="AU159" s="20" t="s">
        <v>85</v>
      </c>
    </row>
    <row r="160" s="2" customFormat="1">
      <c r="A160" s="41"/>
      <c r="B160" s="42"/>
      <c r="C160" s="43"/>
      <c r="D160" s="237" t="s">
        <v>177</v>
      </c>
      <c r="E160" s="43"/>
      <c r="F160" s="238" t="s">
        <v>1671</v>
      </c>
      <c r="G160" s="43"/>
      <c r="H160" s="43"/>
      <c r="I160" s="222"/>
      <c r="J160" s="43"/>
      <c r="K160" s="43"/>
      <c r="L160" s="47"/>
      <c r="M160" s="223"/>
      <c r="N160" s="224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177</v>
      </c>
      <c r="AU160" s="20" t="s">
        <v>85</v>
      </c>
    </row>
    <row r="161" s="2" customFormat="1" ht="24.15" customHeight="1">
      <c r="A161" s="41"/>
      <c r="B161" s="42"/>
      <c r="C161" s="260" t="s">
        <v>374</v>
      </c>
      <c r="D161" s="260" t="s">
        <v>259</v>
      </c>
      <c r="E161" s="261" t="s">
        <v>1672</v>
      </c>
      <c r="F161" s="262" t="s">
        <v>1673</v>
      </c>
      <c r="G161" s="263" t="s">
        <v>162</v>
      </c>
      <c r="H161" s="264">
        <v>6.0899999999999999</v>
      </c>
      <c r="I161" s="265"/>
      <c r="J161" s="266">
        <f>ROUND(I161*H161,2)</f>
        <v>0</v>
      </c>
      <c r="K161" s="262" t="s">
        <v>174</v>
      </c>
      <c r="L161" s="267"/>
      <c r="M161" s="268" t="s">
        <v>19</v>
      </c>
      <c r="N161" s="269" t="s">
        <v>46</v>
      </c>
      <c r="O161" s="87"/>
      <c r="P161" s="216">
        <f>O161*H161</f>
        <v>0</v>
      </c>
      <c r="Q161" s="216">
        <v>0.00027</v>
      </c>
      <c r="R161" s="216">
        <f>Q161*H161</f>
        <v>0.0016443</v>
      </c>
      <c r="S161" s="216">
        <v>0</v>
      </c>
      <c r="T161" s="217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18" t="s">
        <v>225</v>
      </c>
      <c r="AT161" s="218" t="s">
        <v>259</v>
      </c>
      <c r="AU161" s="218" t="s">
        <v>85</v>
      </c>
      <c r="AY161" s="20" t="s">
        <v>157</v>
      </c>
      <c r="BE161" s="219">
        <f>IF(N161="základní",J161,0)</f>
        <v>0</v>
      </c>
      <c r="BF161" s="219">
        <f>IF(N161="snížená",J161,0)</f>
        <v>0</v>
      </c>
      <c r="BG161" s="219">
        <f>IF(N161="zákl. přenesená",J161,0)</f>
        <v>0</v>
      </c>
      <c r="BH161" s="219">
        <f>IF(N161="sníž. přenesená",J161,0)</f>
        <v>0</v>
      </c>
      <c r="BI161" s="219">
        <f>IF(N161="nulová",J161,0)</f>
        <v>0</v>
      </c>
      <c r="BJ161" s="20" t="s">
        <v>83</v>
      </c>
      <c r="BK161" s="219">
        <f>ROUND(I161*H161,2)</f>
        <v>0</v>
      </c>
      <c r="BL161" s="20" t="s">
        <v>163</v>
      </c>
      <c r="BM161" s="218" t="s">
        <v>1674</v>
      </c>
    </row>
    <row r="162" s="2" customFormat="1">
      <c r="A162" s="41"/>
      <c r="B162" s="42"/>
      <c r="C162" s="43"/>
      <c r="D162" s="220" t="s">
        <v>165</v>
      </c>
      <c r="E162" s="43"/>
      <c r="F162" s="221" t="s">
        <v>1673</v>
      </c>
      <c r="G162" s="43"/>
      <c r="H162" s="43"/>
      <c r="I162" s="222"/>
      <c r="J162" s="43"/>
      <c r="K162" s="43"/>
      <c r="L162" s="47"/>
      <c r="M162" s="223"/>
      <c r="N162" s="224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165</v>
      </c>
      <c r="AU162" s="20" t="s">
        <v>85</v>
      </c>
    </row>
    <row r="163" s="13" customFormat="1">
      <c r="A163" s="13"/>
      <c r="B163" s="226"/>
      <c r="C163" s="227"/>
      <c r="D163" s="220" t="s">
        <v>169</v>
      </c>
      <c r="E163" s="227"/>
      <c r="F163" s="229" t="s">
        <v>1675</v>
      </c>
      <c r="G163" s="227"/>
      <c r="H163" s="230">
        <v>6.0899999999999999</v>
      </c>
      <c r="I163" s="231"/>
      <c r="J163" s="227"/>
      <c r="K163" s="227"/>
      <c r="L163" s="232"/>
      <c r="M163" s="233"/>
      <c r="N163" s="234"/>
      <c r="O163" s="234"/>
      <c r="P163" s="234"/>
      <c r="Q163" s="234"/>
      <c r="R163" s="234"/>
      <c r="S163" s="234"/>
      <c r="T163" s="23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6" t="s">
        <v>169</v>
      </c>
      <c r="AU163" s="236" t="s">
        <v>85</v>
      </c>
      <c r="AV163" s="13" t="s">
        <v>85</v>
      </c>
      <c r="AW163" s="13" t="s">
        <v>4</v>
      </c>
      <c r="AX163" s="13" t="s">
        <v>83</v>
      </c>
      <c r="AY163" s="236" t="s">
        <v>157</v>
      </c>
    </row>
    <row r="164" s="2" customFormat="1" ht="33" customHeight="1">
      <c r="A164" s="41"/>
      <c r="B164" s="42"/>
      <c r="C164" s="207" t="s">
        <v>453</v>
      </c>
      <c r="D164" s="207" t="s">
        <v>159</v>
      </c>
      <c r="E164" s="208" t="s">
        <v>1524</v>
      </c>
      <c r="F164" s="209" t="s">
        <v>1525</v>
      </c>
      <c r="G164" s="210" t="s">
        <v>162</v>
      </c>
      <c r="H164" s="211">
        <v>75</v>
      </c>
      <c r="I164" s="212"/>
      <c r="J164" s="213">
        <f>ROUND(I164*H164,2)</f>
        <v>0</v>
      </c>
      <c r="K164" s="209" t="s">
        <v>174</v>
      </c>
      <c r="L164" s="47"/>
      <c r="M164" s="214" t="s">
        <v>19</v>
      </c>
      <c r="N164" s="215" t="s">
        <v>46</v>
      </c>
      <c r="O164" s="87"/>
      <c r="P164" s="216">
        <f>O164*H164</f>
        <v>0</v>
      </c>
      <c r="Q164" s="216">
        <v>0</v>
      </c>
      <c r="R164" s="216">
        <f>Q164*H164</f>
        <v>0</v>
      </c>
      <c r="S164" s="216">
        <v>0</v>
      </c>
      <c r="T164" s="217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18" t="s">
        <v>163</v>
      </c>
      <c r="AT164" s="218" t="s">
        <v>159</v>
      </c>
      <c r="AU164" s="218" t="s">
        <v>85</v>
      </c>
      <c r="AY164" s="20" t="s">
        <v>157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20" t="s">
        <v>83</v>
      </c>
      <c r="BK164" s="219">
        <f>ROUND(I164*H164,2)</f>
        <v>0</v>
      </c>
      <c r="BL164" s="20" t="s">
        <v>163</v>
      </c>
      <c r="BM164" s="218" t="s">
        <v>1676</v>
      </c>
    </row>
    <row r="165" s="2" customFormat="1">
      <c r="A165" s="41"/>
      <c r="B165" s="42"/>
      <c r="C165" s="43"/>
      <c r="D165" s="220" t="s">
        <v>165</v>
      </c>
      <c r="E165" s="43"/>
      <c r="F165" s="221" t="s">
        <v>1527</v>
      </c>
      <c r="G165" s="43"/>
      <c r="H165" s="43"/>
      <c r="I165" s="222"/>
      <c r="J165" s="43"/>
      <c r="K165" s="43"/>
      <c r="L165" s="47"/>
      <c r="M165" s="223"/>
      <c r="N165" s="224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165</v>
      </c>
      <c r="AU165" s="20" t="s">
        <v>85</v>
      </c>
    </row>
    <row r="166" s="2" customFormat="1">
      <c r="A166" s="41"/>
      <c r="B166" s="42"/>
      <c r="C166" s="43"/>
      <c r="D166" s="237" t="s">
        <v>177</v>
      </c>
      <c r="E166" s="43"/>
      <c r="F166" s="238" t="s">
        <v>1528</v>
      </c>
      <c r="G166" s="43"/>
      <c r="H166" s="43"/>
      <c r="I166" s="222"/>
      <c r="J166" s="43"/>
      <c r="K166" s="43"/>
      <c r="L166" s="47"/>
      <c r="M166" s="223"/>
      <c r="N166" s="224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177</v>
      </c>
      <c r="AU166" s="20" t="s">
        <v>85</v>
      </c>
    </row>
    <row r="167" s="2" customFormat="1" ht="24.15" customHeight="1">
      <c r="A167" s="41"/>
      <c r="B167" s="42"/>
      <c r="C167" s="260" t="s">
        <v>381</v>
      </c>
      <c r="D167" s="260" t="s">
        <v>259</v>
      </c>
      <c r="E167" s="261" t="s">
        <v>1677</v>
      </c>
      <c r="F167" s="262" t="s">
        <v>1678</v>
      </c>
      <c r="G167" s="263" t="s">
        <v>162</v>
      </c>
      <c r="H167" s="264">
        <v>76.125</v>
      </c>
      <c r="I167" s="265"/>
      <c r="J167" s="266">
        <f>ROUND(I167*H167,2)</f>
        <v>0</v>
      </c>
      <c r="K167" s="262" t="s">
        <v>174</v>
      </c>
      <c r="L167" s="267"/>
      <c r="M167" s="268" t="s">
        <v>19</v>
      </c>
      <c r="N167" s="269" t="s">
        <v>46</v>
      </c>
      <c r="O167" s="87"/>
      <c r="P167" s="216">
        <f>O167*H167</f>
        <v>0</v>
      </c>
      <c r="Q167" s="216">
        <v>0.0010499999999999999</v>
      </c>
      <c r="R167" s="216">
        <f>Q167*H167</f>
        <v>0.079931249999999995</v>
      </c>
      <c r="S167" s="216">
        <v>0</v>
      </c>
      <c r="T167" s="217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18" t="s">
        <v>225</v>
      </c>
      <c r="AT167" s="218" t="s">
        <v>259</v>
      </c>
      <c r="AU167" s="218" t="s">
        <v>85</v>
      </c>
      <c r="AY167" s="20" t="s">
        <v>157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20" t="s">
        <v>83</v>
      </c>
      <c r="BK167" s="219">
        <f>ROUND(I167*H167,2)</f>
        <v>0</v>
      </c>
      <c r="BL167" s="20" t="s">
        <v>163</v>
      </c>
      <c r="BM167" s="218" t="s">
        <v>1679</v>
      </c>
    </row>
    <row r="168" s="2" customFormat="1">
      <c r="A168" s="41"/>
      <c r="B168" s="42"/>
      <c r="C168" s="43"/>
      <c r="D168" s="220" t="s">
        <v>165</v>
      </c>
      <c r="E168" s="43"/>
      <c r="F168" s="221" t="s">
        <v>1678</v>
      </c>
      <c r="G168" s="43"/>
      <c r="H168" s="43"/>
      <c r="I168" s="222"/>
      <c r="J168" s="43"/>
      <c r="K168" s="43"/>
      <c r="L168" s="47"/>
      <c r="M168" s="223"/>
      <c r="N168" s="224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165</v>
      </c>
      <c r="AU168" s="20" t="s">
        <v>85</v>
      </c>
    </row>
    <row r="169" s="13" customFormat="1">
      <c r="A169" s="13"/>
      <c r="B169" s="226"/>
      <c r="C169" s="227"/>
      <c r="D169" s="220" t="s">
        <v>169</v>
      </c>
      <c r="E169" s="227"/>
      <c r="F169" s="229" t="s">
        <v>1680</v>
      </c>
      <c r="G169" s="227"/>
      <c r="H169" s="230">
        <v>76.125</v>
      </c>
      <c r="I169" s="231"/>
      <c r="J169" s="227"/>
      <c r="K169" s="227"/>
      <c r="L169" s="232"/>
      <c r="M169" s="233"/>
      <c r="N169" s="234"/>
      <c r="O169" s="234"/>
      <c r="P169" s="234"/>
      <c r="Q169" s="234"/>
      <c r="R169" s="234"/>
      <c r="S169" s="234"/>
      <c r="T169" s="23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6" t="s">
        <v>169</v>
      </c>
      <c r="AU169" s="236" t="s">
        <v>85</v>
      </c>
      <c r="AV169" s="13" t="s">
        <v>85</v>
      </c>
      <c r="AW169" s="13" t="s">
        <v>4</v>
      </c>
      <c r="AX169" s="13" t="s">
        <v>83</v>
      </c>
      <c r="AY169" s="236" t="s">
        <v>157</v>
      </c>
    </row>
    <row r="170" s="2" customFormat="1" ht="24.15" customHeight="1">
      <c r="A170" s="41"/>
      <c r="B170" s="42"/>
      <c r="C170" s="207" t="s">
        <v>462</v>
      </c>
      <c r="D170" s="207" t="s">
        <v>159</v>
      </c>
      <c r="E170" s="208" t="s">
        <v>1217</v>
      </c>
      <c r="F170" s="209" t="s">
        <v>1218</v>
      </c>
      <c r="G170" s="210" t="s">
        <v>162</v>
      </c>
      <c r="H170" s="211">
        <v>75</v>
      </c>
      <c r="I170" s="212"/>
      <c r="J170" s="213">
        <f>ROUND(I170*H170,2)</f>
        <v>0</v>
      </c>
      <c r="K170" s="209" t="s">
        <v>174</v>
      </c>
      <c r="L170" s="47"/>
      <c r="M170" s="214" t="s">
        <v>19</v>
      </c>
      <c r="N170" s="215" t="s">
        <v>46</v>
      </c>
      <c r="O170" s="87"/>
      <c r="P170" s="216">
        <f>O170*H170</f>
        <v>0</v>
      </c>
      <c r="Q170" s="216">
        <v>0</v>
      </c>
      <c r="R170" s="216">
        <f>Q170*H170</f>
        <v>0</v>
      </c>
      <c r="S170" s="216">
        <v>0.0025000000000000001</v>
      </c>
      <c r="T170" s="217">
        <f>S170*H170</f>
        <v>0.1875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18" t="s">
        <v>163</v>
      </c>
      <c r="AT170" s="218" t="s">
        <v>159</v>
      </c>
      <c r="AU170" s="218" t="s">
        <v>85</v>
      </c>
      <c r="AY170" s="20" t="s">
        <v>157</v>
      </c>
      <c r="BE170" s="219">
        <f>IF(N170="základní",J170,0)</f>
        <v>0</v>
      </c>
      <c r="BF170" s="219">
        <f>IF(N170="snížená",J170,0)</f>
        <v>0</v>
      </c>
      <c r="BG170" s="219">
        <f>IF(N170="zákl. přenesená",J170,0)</f>
        <v>0</v>
      </c>
      <c r="BH170" s="219">
        <f>IF(N170="sníž. přenesená",J170,0)</f>
        <v>0</v>
      </c>
      <c r="BI170" s="219">
        <f>IF(N170="nulová",J170,0)</f>
        <v>0</v>
      </c>
      <c r="BJ170" s="20" t="s">
        <v>83</v>
      </c>
      <c r="BK170" s="219">
        <f>ROUND(I170*H170,2)</f>
        <v>0</v>
      </c>
      <c r="BL170" s="20" t="s">
        <v>163</v>
      </c>
      <c r="BM170" s="218" t="s">
        <v>1681</v>
      </c>
    </row>
    <row r="171" s="2" customFormat="1">
      <c r="A171" s="41"/>
      <c r="B171" s="42"/>
      <c r="C171" s="43"/>
      <c r="D171" s="220" t="s">
        <v>165</v>
      </c>
      <c r="E171" s="43"/>
      <c r="F171" s="221" t="s">
        <v>1220</v>
      </c>
      <c r="G171" s="43"/>
      <c r="H171" s="43"/>
      <c r="I171" s="222"/>
      <c r="J171" s="43"/>
      <c r="K171" s="43"/>
      <c r="L171" s="47"/>
      <c r="M171" s="223"/>
      <c r="N171" s="224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165</v>
      </c>
      <c r="AU171" s="20" t="s">
        <v>85</v>
      </c>
    </row>
    <row r="172" s="2" customFormat="1">
      <c r="A172" s="41"/>
      <c r="B172" s="42"/>
      <c r="C172" s="43"/>
      <c r="D172" s="237" t="s">
        <v>177</v>
      </c>
      <c r="E172" s="43"/>
      <c r="F172" s="238" t="s">
        <v>1221</v>
      </c>
      <c r="G172" s="43"/>
      <c r="H172" s="43"/>
      <c r="I172" s="222"/>
      <c r="J172" s="43"/>
      <c r="K172" s="43"/>
      <c r="L172" s="47"/>
      <c r="M172" s="223"/>
      <c r="N172" s="224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177</v>
      </c>
      <c r="AU172" s="20" t="s">
        <v>85</v>
      </c>
    </row>
    <row r="173" s="2" customFormat="1" ht="24.15" customHeight="1">
      <c r="A173" s="41"/>
      <c r="B173" s="42"/>
      <c r="C173" s="207" t="s">
        <v>386</v>
      </c>
      <c r="D173" s="207" t="s">
        <v>159</v>
      </c>
      <c r="E173" s="208" t="s">
        <v>1682</v>
      </c>
      <c r="F173" s="209" t="s">
        <v>1683</v>
      </c>
      <c r="G173" s="210" t="s">
        <v>401</v>
      </c>
      <c r="H173" s="211">
        <v>12</v>
      </c>
      <c r="I173" s="212"/>
      <c r="J173" s="213">
        <f>ROUND(I173*H173,2)</f>
        <v>0</v>
      </c>
      <c r="K173" s="209" t="s">
        <v>174</v>
      </c>
      <c r="L173" s="47"/>
      <c r="M173" s="214" t="s">
        <v>19</v>
      </c>
      <c r="N173" s="215" t="s">
        <v>46</v>
      </c>
      <c r="O173" s="87"/>
      <c r="P173" s="216">
        <f>O173*H173</f>
        <v>0</v>
      </c>
      <c r="Q173" s="216">
        <v>0</v>
      </c>
      <c r="R173" s="216">
        <f>Q173*H173</f>
        <v>0</v>
      </c>
      <c r="S173" s="216">
        <v>0</v>
      </c>
      <c r="T173" s="217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18" t="s">
        <v>163</v>
      </c>
      <c r="AT173" s="218" t="s">
        <v>159</v>
      </c>
      <c r="AU173" s="218" t="s">
        <v>85</v>
      </c>
      <c r="AY173" s="20" t="s">
        <v>157</v>
      </c>
      <c r="BE173" s="219">
        <f>IF(N173="základní",J173,0)</f>
        <v>0</v>
      </c>
      <c r="BF173" s="219">
        <f>IF(N173="snížená",J173,0)</f>
        <v>0</v>
      </c>
      <c r="BG173" s="219">
        <f>IF(N173="zákl. přenesená",J173,0)</f>
        <v>0</v>
      </c>
      <c r="BH173" s="219">
        <f>IF(N173="sníž. přenesená",J173,0)</f>
        <v>0</v>
      </c>
      <c r="BI173" s="219">
        <f>IF(N173="nulová",J173,0)</f>
        <v>0</v>
      </c>
      <c r="BJ173" s="20" t="s">
        <v>83</v>
      </c>
      <c r="BK173" s="219">
        <f>ROUND(I173*H173,2)</f>
        <v>0</v>
      </c>
      <c r="BL173" s="20" t="s">
        <v>163</v>
      </c>
      <c r="BM173" s="218" t="s">
        <v>1684</v>
      </c>
    </row>
    <row r="174" s="2" customFormat="1">
      <c r="A174" s="41"/>
      <c r="B174" s="42"/>
      <c r="C174" s="43"/>
      <c r="D174" s="220" t="s">
        <v>165</v>
      </c>
      <c r="E174" s="43"/>
      <c r="F174" s="221" t="s">
        <v>1685</v>
      </c>
      <c r="G174" s="43"/>
      <c r="H174" s="43"/>
      <c r="I174" s="222"/>
      <c r="J174" s="43"/>
      <c r="K174" s="43"/>
      <c r="L174" s="47"/>
      <c r="M174" s="223"/>
      <c r="N174" s="224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165</v>
      </c>
      <c r="AU174" s="20" t="s">
        <v>85</v>
      </c>
    </row>
    <row r="175" s="2" customFormat="1">
      <c r="A175" s="41"/>
      <c r="B175" s="42"/>
      <c r="C175" s="43"/>
      <c r="D175" s="237" t="s">
        <v>177</v>
      </c>
      <c r="E175" s="43"/>
      <c r="F175" s="238" t="s">
        <v>1686</v>
      </c>
      <c r="G175" s="43"/>
      <c r="H175" s="43"/>
      <c r="I175" s="222"/>
      <c r="J175" s="43"/>
      <c r="K175" s="43"/>
      <c r="L175" s="47"/>
      <c r="M175" s="223"/>
      <c r="N175" s="224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177</v>
      </c>
      <c r="AU175" s="20" t="s">
        <v>85</v>
      </c>
    </row>
    <row r="176" s="2" customFormat="1" ht="21.75" customHeight="1">
      <c r="A176" s="41"/>
      <c r="B176" s="42"/>
      <c r="C176" s="260" t="s">
        <v>475</v>
      </c>
      <c r="D176" s="260" t="s">
        <v>259</v>
      </c>
      <c r="E176" s="261" t="s">
        <v>1687</v>
      </c>
      <c r="F176" s="262" t="s">
        <v>1688</v>
      </c>
      <c r="G176" s="263" t="s">
        <v>401</v>
      </c>
      <c r="H176" s="264">
        <v>6</v>
      </c>
      <c r="I176" s="265"/>
      <c r="J176" s="266">
        <f>ROUND(I176*H176,2)</f>
        <v>0</v>
      </c>
      <c r="K176" s="262" t="s">
        <v>174</v>
      </c>
      <c r="L176" s="267"/>
      <c r="M176" s="268" t="s">
        <v>19</v>
      </c>
      <c r="N176" s="269" t="s">
        <v>46</v>
      </c>
      <c r="O176" s="87"/>
      <c r="P176" s="216">
        <f>O176*H176</f>
        <v>0</v>
      </c>
      <c r="Q176" s="216">
        <v>0.00016000000000000001</v>
      </c>
      <c r="R176" s="216">
        <f>Q176*H176</f>
        <v>0.00096000000000000013</v>
      </c>
      <c r="S176" s="216">
        <v>0</v>
      </c>
      <c r="T176" s="217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18" t="s">
        <v>225</v>
      </c>
      <c r="AT176" s="218" t="s">
        <v>259</v>
      </c>
      <c r="AU176" s="218" t="s">
        <v>85</v>
      </c>
      <c r="AY176" s="20" t="s">
        <v>157</v>
      </c>
      <c r="BE176" s="219">
        <f>IF(N176="základní",J176,0)</f>
        <v>0</v>
      </c>
      <c r="BF176" s="219">
        <f>IF(N176="snížená",J176,0)</f>
        <v>0</v>
      </c>
      <c r="BG176" s="219">
        <f>IF(N176="zákl. přenesená",J176,0)</f>
        <v>0</v>
      </c>
      <c r="BH176" s="219">
        <f>IF(N176="sníž. přenesená",J176,0)</f>
        <v>0</v>
      </c>
      <c r="BI176" s="219">
        <f>IF(N176="nulová",J176,0)</f>
        <v>0</v>
      </c>
      <c r="BJ176" s="20" t="s">
        <v>83</v>
      </c>
      <c r="BK176" s="219">
        <f>ROUND(I176*H176,2)</f>
        <v>0</v>
      </c>
      <c r="BL176" s="20" t="s">
        <v>163</v>
      </c>
      <c r="BM176" s="218" t="s">
        <v>1689</v>
      </c>
    </row>
    <row r="177" s="2" customFormat="1">
      <c r="A177" s="41"/>
      <c r="B177" s="42"/>
      <c r="C177" s="43"/>
      <c r="D177" s="220" t="s">
        <v>165</v>
      </c>
      <c r="E177" s="43"/>
      <c r="F177" s="221" t="s">
        <v>1688</v>
      </c>
      <c r="G177" s="43"/>
      <c r="H177" s="43"/>
      <c r="I177" s="222"/>
      <c r="J177" s="43"/>
      <c r="K177" s="43"/>
      <c r="L177" s="47"/>
      <c r="M177" s="223"/>
      <c r="N177" s="224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165</v>
      </c>
      <c r="AU177" s="20" t="s">
        <v>85</v>
      </c>
    </row>
    <row r="178" s="2" customFormat="1" ht="24.15" customHeight="1">
      <c r="A178" s="41"/>
      <c r="B178" s="42"/>
      <c r="C178" s="260" t="s">
        <v>392</v>
      </c>
      <c r="D178" s="260" t="s">
        <v>259</v>
      </c>
      <c r="E178" s="261" t="s">
        <v>1690</v>
      </c>
      <c r="F178" s="262" t="s">
        <v>1691</v>
      </c>
      <c r="G178" s="263" t="s">
        <v>401</v>
      </c>
      <c r="H178" s="264">
        <v>6</v>
      </c>
      <c r="I178" s="265"/>
      <c r="J178" s="266">
        <f>ROUND(I178*H178,2)</f>
        <v>0</v>
      </c>
      <c r="K178" s="262" t="s">
        <v>174</v>
      </c>
      <c r="L178" s="267"/>
      <c r="M178" s="268" t="s">
        <v>19</v>
      </c>
      <c r="N178" s="269" t="s">
        <v>46</v>
      </c>
      <c r="O178" s="87"/>
      <c r="P178" s="216">
        <f>O178*H178</f>
        <v>0</v>
      </c>
      <c r="Q178" s="216">
        <v>0.00010000000000000001</v>
      </c>
      <c r="R178" s="216">
        <f>Q178*H178</f>
        <v>0.00060000000000000006</v>
      </c>
      <c r="S178" s="216">
        <v>0</v>
      </c>
      <c r="T178" s="217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18" t="s">
        <v>225</v>
      </c>
      <c r="AT178" s="218" t="s">
        <v>259</v>
      </c>
      <c r="AU178" s="218" t="s">
        <v>85</v>
      </c>
      <c r="AY178" s="20" t="s">
        <v>157</v>
      </c>
      <c r="BE178" s="219">
        <f>IF(N178="základní",J178,0)</f>
        <v>0</v>
      </c>
      <c r="BF178" s="219">
        <f>IF(N178="snížená",J178,0)</f>
        <v>0</v>
      </c>
      <c r="BG178" s="219">
        <f>IF(N178="zákl. přenesená",J178,0)</f>
        <v>0</v>
      </c>
      <c r="BH178" s="219">
        <f>IF(N178="sníž. přenesená",J178,0)</f>
        <v>0</v>
      </c>
      <c r="BI178" s="219">
        <f>IF(N178="nulová",J178,0)</f>
        <v>0</v>
      </c>
      <c r="BJ178" s="20" t="s">
        <v>83</v>
      </c>
      <c r="BK178" s="219">
        <f>ROUND(I178*H178,2)</f>
        <v>0</v>
      </c>
      <c r="BL178" s="20" t="s">
        <v>163</v>
      </c>
      <c r="BM178" s="218" t="s">
        <v>1692</v>
      </c>
    </row>
    <row r="179" s="2" customFormat="1">
      <c r="A179" s="41"/>
      <c r="B179" s="42"/>
      <c r="C179" s="43"/>
      <c r="D179" s="220" t="s">
        <v>165</v>
      </c>
      <c r="E179" s="43"/>
      <c r="F179" s="221" t="s">
        <v>1691</v>
      </c>
      <c r="G179" s="43"/>
      <c r="H179" s="43"/>
      <c r="I179" s="222"/>
      <c r="J179" s="43"/>
      <c r="K179" s="43"/>
      <c r="L179" s="47"/>
      <c r="M179" s="223"/>
      <c r="N179" s="224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165</v>
      </c>
      <c r="AU179" s="20" t="s">
        <v>85</v>
      </c>
    </row>
    <row r="180" s="2" customFormat="1" ht="24.15" customHeight="1">
      <c r="A180" s="41"/>
      <c r="B180" s="42"/>
      <c r="C180" s="207" t="s">
        <v>487</v>
      </c>
      <c r="D180" s="207" t="s">
        <v>159</v>
      </c>
      <c r="E180" s="208" t="s">
        <v>1535</v>
      </c>
      <c r="F180" s="209" t="s">
        <v>1536</v>
      </c>
      <c r="G180" s="210" t="s">
        <v>401</v>
      </c>
      <c r="H180" s="211">
        <v>4</v>
      </c>
      <c r="I180" s="212"/>
      <c r="J180" s="213">
        <f>ROUND(I180*H180,2)</f>
        <v>0</v>
      </c>
      <c r="K180" s="209" t="s">
        <v>174</v>
      </c>
      <c r="L180" s="47"/>
      <c r="M180" s="214" t="s">
        <v>19</v>
      </c>
      <c r="N180" s="215" t="s">
        <v>46</v>
      </c>
      <c r="O180" s="87"/>
      <c r="P180" s="216">
        <f>O180*H180</f>
        <v>0</v>
      </c>
      <c r="Q180" s="216">
        <v>0</v>
      </c>
      <c r="R180" s="216">
        <f>Q180*H180</f>
        <v>0</v>
      </c>
      <c r="S180" s="216">
        <v>0</v>
      </c>
      <c r="T180" s="217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18" t="s">
        <v>163</v>
      </c>
      <c r="AT180" s="218" t="s">
        <v>159</v>
      </c>
      <c r="AU180" s="218" t="s">
        <v>85</v>
      </c>
      <c r="AY180" s="20" t="s">
        <v>157</v>
      </c>
      <c r="BE180" s="219">
        <f>IF(N180="základní",J180,0)</f>
        <v>0</v>
      </c>
      <c r="BF180" s="219">
        <f>IF(N180="snížená",J180,0)</f>
        <v>0</v>
      </c>
      <c r="BG180" s="219">
        <f>IF(N180="zákl. přenesená",J180,0)</f>
        <v>0</v>
      </c>
      <c r="BH180" s="219">
        <f>IF(N180="sníž. přenesená",J180,0)</f>
        <v>0</v>
      </c>
      <c r="BI180" s="219">
        <f>IF(N180="nulová",J180,0)</f>
        <v>0</v>
      </c>
      <c r="BJ180" s="20" t="s">
        <v>83</v>
      </c>
      <c r="BK180" s="219">
        <f>ROUND(I180*H180,2)</f>
        <v>0</v>
      </c>
      <c r="BL180" s="20" t="s">
        <v>163</v>
      </c>
      <c r="BM180" s="218" t="s">
        <v>1693</v>
      </c>
    </row>
    <row r="181" s="2" customFormat="1">
      <c r="A181" s="41"/>
      <c r="B181" s="42"/>
      <c r="C181" s="43"/>
      <c r="D181" s="220" t="s">
        <v>165</v>
      </c>
      <c r="E181" s="43"/>
      <c r="F181" s="221" t="s">
        <v>1538</v>
      </c>
      <c r="G181" s="43"/>
      <c r="H181" s="43"/>
      <c r="I181" s="222"/>
      <c r="J181" s="43"/>
      <c r="K181" s="43"/>
      <c r="L181" s="47"/>
      <c r="M181" s="223"/>
      <c r="N181" s="224"/>
      <c r="O181" s="87"/>
      <c r="P181" s="87"/>
      <c r="Q181" s="87"/>
      <c r="R181" s="87"/>
      <c r="S181" s="87"/>
      <c r="T181" s="88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20" t="s">
        <v>165</v>
      </c>
      <c r="AU181" s="20" t="s">
        <v>85</v>
      </c>
    </row>
    <row r="182" s="2" customFormat="1">
      <c r="A182" s="41"/>
      <c r="B182" s="42"/>
      <c r="C182" s="43"/>
      <c r="D182" s="237" t="s">
        <v>177</v>
      </c>
      <c r="E182" s="43"/>
      <c r="F182" s="238" t="s">
        <v>1539</v>
      </c>
      <c r="G182" s="43"/>
      <c r="H182" s="43"/>
      <c r="I182" s="222"/>
      <c r="J182" s="43"/>
      <c r="K182" s="43"/>
      <c r="L182" s="47"/>
      <c r="M182" s="223"/>
      <c r="N182" s="224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177</v>
      </c>
      <c r="AU182" s="20" t="s">
        <v>85</v>
      </c>
    </row>
    <row r="183" s="2" customFormat="1" ht="16.5" customHeight="1">
      <c r="A183" s="41"/>
      <c r="B183" s="42"/>
      <c r="C183" s="260" t="s">
        <v>398</v>
      </c>
      <c r="D183" s="260" t="s">
        <v>259</v>
      </c>
      <c r="E183" s="261" t="s">
        <v>1227</v>
      </c>
      <c r="F183" s="262" t="s">
        <v>1228</v>
      </c>
      <c r="G183" s="263" t="s">
        <v>401</v>
      </c>
      <c r="H183" s="264">
        <v>4</v>
      </c>
      <c r="I183" s="265"/>
      <c r="J183" s="266">
        <f>ROUND(I183*H183,2)</f>
        <v>0</v>
      </c>
      <c r="K183" s="262" t="s">
        <v>174</v>
      </c>
      <c r="L183" s="267"/>
      <c r="M183" s="268" t="s">
        <v>19</v>
      </c>
      <c r="N183" s="269" t="s">
        <v>46</v>
      </c>
      <c r="O183" s="87"/>
      <c r="P183" s="216">
        <f>O183*H183</f>
        <v>0</v>
      </c>
      <c r="Q183" s="216">
        <v>0.00022000000000000001</v>
      </c>
      <c r="R183" s="216">
        <f>Q183*H183</f>
        <v>0.00088000000000000003</v>
      </c>
      <c r="S183" s="216">
        <v>0</v>
      </c>
      <c r="T183" s="217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18" t="s">
        <v>225</v>
      </c>
      <c r="AT183" s="218" t="s">
        <v>259</v>
      </c>
      <c r="AU183" s="218" t="s">
        <v>85</v>
      </c>
      <c r="AY183" s="20" t="s">
        <v>157</v>
      </c>
      <c r="BE183" s="219">
        <f>IF(N183="základní",J183,0)</f>
        <v>0</v>
      </c>
      <c r="BF183" s="219">
        <f>IF(N183="snížená",J183,0)</f>
        <v>0</v>
      </c>
      <c r="BG183" s="219">
        <f>IF(N183="zákl. přenesená",J183,0)</f>
        <v>0</v>
      </c>
      <c r="BH183" s="219">
        <f>IF(N183="sníž. přenesená",J183,0)</f>
        <v>0</v>
      </c>
      <c r="BI183" s="219">
        <f>IF(N183="nulová",J183,0)</f>
        <v>0</v>
      </c>
      <c r="BJ183" s="20" t="s">
        <v>83</v>
      </c>
      <c r="BK183" s="219">
        <f>ROUND(I183*H183,2)</f>
        <v>0</v>
      </c>
      <c r="BL183" s="20" t="s">
        <v>163</v>
      </c>
      <c r="BM183" s="218" t="s">
        <v>1694</v>
      </c>
    </row>
    <row r="184" s="2" customFormat="1">
      <c r="A184" s="41"/>
      <c r="B184" s="42"/>
      <c r="C184" s="43"/>
      <c r="D184" s="220" t="s">
        <v>165</v>
      </c>
      <c r="E184" s="43"/>
      <c r="F184" s="221" t="s">
        <v>1228</v>
      </c>
      <c r="G184" s="43"/>
      <c r="H184" s="43"/>
      <c r="I184" s="222"/>
      <c r="J184" s="43"/>
      <c r="K184" s="43"/>
      <c r="L184" s="47"/>
      <c r="M184" s="223"/>
      <c r="N184" s="224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165</v>
      </c>
      <c r="AU184" s="20" t="s">
        <v>85</v>
      </c>
    </row>
    <row r="185" s="2" customFormat="1" ht="24.15" customHeight="1">
      <c r="A185" s="41"/>
      <c r="B185" s="42"/>
      <c r="C185" s="207" t="s">
        <v>496</v>
      </c>
      <c r="D185" s="207" t="s">
        <v>159</v>
      </c>
      <c r="E185" s="208" t="s">
        <v>1555</v>
      </c>
      <c r="F185" s="209" t="s">
        <v>1556</v>
      </c>
      <c r="G185" s="210" t="s">
        <v>401</v>
      </c>
      <c r="H185" s="211">
        <v>4</v>
      </c>
      <c r="I185" s="212"/>
      <c r="J185" s="213">
        <f>ROUND(I185*H185,2)</f>
        <v>0</v>
      </c>
      <c r="K185" s="209" t="s">
        <v>174</v>
      </c>
      <c r="L185" s="47"/>
      <c r="M185" s="214" t="s">
        <v>19</v>
      </c>
      <c r="N185" s="215" t="s">
        <v>46</v>
      </c>
      <c r="O185" s="87"/>
      <c r="P185" s="216">
        <f>O185*H185</f>
        <v>0</v>
      </c>
      <c r="Q185" s="216">
        <v>0</v>
      </c>
      <c r="R185" s="216">
        <f>Q185*H185</f>
        <v>0</v>
      </c>
      <c r="S185" s="216">
        <v>0</v>
      </c>
      <c r="T185" s="217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18" t="s">
        <v>163</v>
      </c>
      <c r="AT185" s="218" t="s">
        <v>159</v>
      </c>
      <c r="AU185" s="218" t="s">
        <v>85</v>
      </c>
      <c r="AY185" s="20" t="s">
        <v>157</v>
      </c>
      <c r="BE185" s="219">
        <f>IF(N185="základní",J185,0)</f>
        <v>0</v>
      </c>
      <c r="BF185" s="219">
        <f>IF(N185="snížená",J185,0)</f>
        <v>0</v>
      </c>
      <c r="BG185" s="219">
        <f>IF(N185="zákl. přenesená",J185,0)</f>
        <v>0</v>
      </c>
      <c r="BH185" s="219">
        <f>IF(N185="sníž. přenesená",J185,0)</f>
        <v>0</v>
      </c>
      <c r="BI185" s="219">
        <f>IF(N185="nulová",J185,0)</f>
        <v>0</v>
      </c>
      <c r="BJ185" s="20" t="s">
        <v>83</v>
      </c>
      <c r="BK185" s="219">
        <f>ROUND(I185*H185,2)</f>
        <v>0</v>
      </c>
      <c r="BL185" s="20" t="s">
        <v>163</v>
      </c>
      <c r="BM185" s="218" t="s">
        <v>1695</v>
      </c>
    </row>
    <row r="186" s="2" customFormat="1">
      <c r="A186" s="41"/>
      <c r="B186" s="42"/>
      <c r="C186" s="43"/>
      <c r="D186" s="220" t="s">
        <v>165</v>
      </c>
      <c r="E186" s="43"/>
      <c r="F186" s="221" t="s">
        <v>1558</v>
      </c>
      <c r="G186" s="43"/>
      <c r="H186" s="43"/>
      <c r="I186" s="222"/>
      <c r="J186" s="43"/>
      <c r="K186" s="43"/>
      <c r="L186" s="47"/>
      <c r="M186" s="223"/>
      <c r="N186" s="224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0" t="s">
        <v>165</v>
      </c>
      <c r="AU186" s="20" t="s">
        <v>85</v>
      </c>
    </row>
    <row r="187" s="2" customFormat="1">
      <c r="A187" s="41"/>
      <c r="B187" s="42"/>
      <c r="C187" s="43"/>
      <c r="D187" s="237" t="s">
        <v>177</v>
      </c>
      <c r="E187" s="43"/>
      <c r="F187" s="238" t="s">
        <v>1559</v>
      </c>
      <c r="G187" s="43"/>
      <c r="H187" s="43"/>
      <c r="I187" s="222"/>
      <c r="J187" s="43"/>
      <c r="K187" s="43"/>
      <c r="L187" s="47"/>
      <c r="M187" s="223"/>
      <c r="N187" s="224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177</v>
      </c>
      <c r="AU187" s="20" t="s">
        <v>85</v>
      </c>
    </row>
    <row r="188" s="2" customFormat="1" ht="16.5" customHeight="1">
      <c r="A188" s="41"/>
      <c r="B188" s="42"/>
      <c r="C188" s="260" t="s">
        <v>402</v>
      </c>
      <c r="D188" s="260" t="s">
        <v>259</v>
      </c>
      <c r="E188" s="261" t="s">
        <v>1243</v>
      </c>
      <c r="F188" s="262" t="s">
        <v>1244</v>
      </c>
      <c r="G188" s="263" t="s">
        <v>401</v>
      </c>
      <c r="H188" s="264">
        <v>3</v>
      </c>
      <c r="I188" s="265"/>
      <c r="J188" s="266">
        <f>ROUND(I188*H188,2)</f>
        <v>0</v>
      </c>
      <c r="K188" s="262" t="s">
        <v>174</v>
      </c>
      <c r="L188" s="267"/>
      <c r="M188" s="268" t="s">
        <v>19</v>
      </c>
      <c r="N188" s="269" t="s">
        <v>46</v>
      </c>
      <c r="O188" s="87"/>
      <c r="P188" s="216">
        <f>O188*H188</f>
        <v>0</v>
      </c>
      <c r="Q188" s="216">
        <v>0.00019000000000000001</v>
      </c>
      <c r="R188" s="216">
        <f>Q188*H188</f>
        <v>0.00056999999999999998</v>
      </c>
      <c r="S188" s="216">
        <v>0</v>
      </c>
      <c r="T188" s="217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18" t="s">
        <v>225</v>
      </c>
      <c r="AT188" s="218" t="s">
        <v>259</v>
      </c>
      <c r="AU188" s="218" t="s">
        <v>85</v>
      </c>
      <c r="AY188" s="20" t="s">
        <v>157</v>
      </c>
      <c r="BE188" s="219">
        <f>IF(N188="základní",J188,0)</f>
        <v>0</v>
      </c>
      <c r="BF188" s="219">
        <f>IF(N188="snížená",J188,0)</f>
        <v>0</v>
      </c>
      <c r="BG188" s="219">
        <f>IF(N188="zákl. přenesená",J188,0)</f>
        <v>0</v>
      </c>
      <c r="BH188" s="219">
        <f>IF(N188="sníž. přenesená",J188,0)</f>
        <v>0</v>
      </c>
      <c r="BI188" s="219">
        <f>IF(N188="nulová",J188,0)</f>
        <v>0</v>
      </c>
      <c r="BJ188" s="20" t="s">
        <v>83</v>
      </c>
      <c r="BK188" s="219">
        <f>ROUND(I188*H188,2)</f>
        <v>0</v>
      </c>
      <c r="BL188" s="20" t="s">
        <v>163</v>
      </c>
      <c r="BM188" s="218" t="s">
        <v>1696</v>
      </c>
    </row>
    <row r="189" s="2" customFormat="1">
      <c r="A189" s="41"/>
      <c r="B189" s="42"/>
      <c r="C189" s="43"/>
      <c r="D189" s="220" t="s">
        <v>165</v>
      </c>
      <c r="E189" s="43"/>
      <c r="F189" s="221" t="s">
        <v>1244</v>
      </c>
      <c r="G189" s="43"/>
      <c r="H189" s="43"/>
      <c r="I189" s="222"/>
      <c r="J189" s="43"/>
      <c r="K189" s="43"/>
      <c r="L189" s="47"/>
      <c r="M189" s="223"/>
      <c r="N189" s="224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165</v>
      </c>
      <c r="AU189" s="20" t="s">
        <v>85</v>
      </c>
    </row>
    <row r="190" s="2" customFormat="1" ht="16.5" customHeight="1">
      <c r="A190" s="41"/>
      <c r="B190" s="42"/>
      <c r="C190" s="260" t="s">
        <v>508</v>
      </c>
      <c r="D190" s="260" t="s">
        <v>259</v>
      </c>
      <c r="E190" s="261" t="s">
        <v>1418</v>
      </c>
      <c r="F190" s="262" t="s">
        <v>1419</v>
      </c>
      <c r="G190" s="263" t="s">
        <v>401</v>
      </c>
      <c r="H190" s="264">
        <v>1</v>
      </c>
      <c r="I190" s="265"/>
      <c r="J190" s="266">
        <f>ROUND(I190*H190,2)</f>
        <v>0</v>
      </c>
      <c r="K190" s="262" t="s">
        <v>174</v>
      </c>
      <c r="L190" s="267"/>
      <c r="M190" s="268" t="s">
        <v>19</v>
      </c>
      <c r="N190" s="269" t="s">
        <v>46</v>
      </c>
      <c r="O190" s="87"/>
      <c r="P190" s="216">
        <f>O190*H190</f>
        <v>0</v>
      </c>
      <c r="Q190" s="216">
        <v>0.00020000000000000001</v>
      </c>
      <c r="R190" s="216">
        <f>Q190*H190</f>
        <v>0.00020000000000000001</v>
      </c>
      <c r="S190" s="216">
        <v>0</v>
      </c>
      <c r="T190" s="217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18" t="s">
        <v>225</v>
      </c>
      <c r="AT190" s="218" t="s">
        <v>259</v>
      </c>
      <c r="AU190" s="218" t="s">
        <v>85</v>
      </c>
      <c r="AY190" s="20" t="s">
        <v>157</v>
      </c>
      <c r="BE190" s="219">
        <f>IF(N190="základní",J190,0)</f>
        <v>0</v>
      </c>
      <c r="BF190" s="219">
        <f>IF(N190="snížená",J190,0)</f>
        <v>0</v>
      </c>
      <c r="BG190" s="219">
        <f>IF(N190="zákl. přenesená",J190,0)</f>
        <v>0</v>
      </c>
      <c r="BH190" s="219">
        <f>IF(N190="sníž. přenesená",J190,0)</f>
        <v>0</v>
      </c>
      <c r="BI190" s="219">
        <f>IF(N190="nulová",J190,0)</f>
        <v>0</v>
      </c>
      <c r="BJ190" s="20" t="s">
        <v>83</v>
      </c>
      <c r="BK190" s="219">
        <f>ROUND(I190*H190,2)</f>
        <v>0</v>
      </c>
      <c r="BL190" s="20" t="s">
        <v>163</v>
      </c>
      <c r="BM190" s="218" t="s">
        <v>1697</v>
      </c>
    </row>
    <row r="191" s="2" customFormat="1">
      <c r="A191" s="41"/>
      <c r="B191" s="42"/>
      <c r="C191" s="43"/>
      <c r="D191" s="220" t="s">
        <v>165</v>
      </c>
      <c r="E191" s="43"/>
      <c r="F191" s="221" t="s">
        <v>1419</v>
      </c>
      <c r="G191" s="43"/>
      <c r="H191" s="43"/>
      <c r="I191" s="222"/>
      <c r="J191" s="43"/>
      <c r="K191" s="43"/>
      <c r="L191" s="47"/>
      <c r="M191" s="223"/>
      <c r="N191" s="224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0" t="s">
        <v>165</v>
      </c>
      <c r="AU191" s="20" t="s">
        <v>85</v>
      </c>
    </row>
    <row r="192" s="2" customFormat="1" ht="24.15" customHeight="1">
      <c r="A192" s="41"/>
      <c r="B192" s="42"/>
      <c r="C192" s="207" t="s">
        <v>516</v>
      </c>
      <c r="D192" s="207" t="s">
        <v>159</v>
      </c>
      <c r="E192" s="208" t="s">
        <v>1698</v>
      </c>
      <c r="F192" s="209" t="s">
        <v>1699</v>
      </c>
      <c r="G192" s="210" t="s">
        <v>401</v>
      </c>
      <c r="H192" s="211">
        <v>6</v>
      </c>
      <c r="I192" s="212"/>
      <c r="J192" s="213">
        <f>ROUND(I192*H192,2)</f>
        <v>0</v>
      </c>
      <c r="K192" s="209" t="s">
        <v>174</v>
      </c>
      <c r="L192" s="47"/>
      <c r="M192" s="214" t="s">
        <v>19</v>
      </c>
      <c r="N192" s="215" t="s">
        <v>46</v>
      </c>
      <c r="O192" s="87"/>
      <c r="P192" s="216">
        <f>O192*H192</f>
        <v>0</v>
      </c>
      <c r="Q192" s="216">
        <v>0.00016000000000000001</v>
      </c>
      <c r="R192" s="216">
        <f>Q192*H192</f>
        <v>0.00096000000000000013</v>
      </c>
      <c r="S192" s="216">
        <v>0</v>
      </c>
      <c r="T192" s="217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18" t="s">
        <v>163</v>
      </c>
      <c r="AT192" s="218" t="s">
        <v>159</v>
      </c>
      <c r="AU192" s="218" t="s">
        <v>85</v>
      </c>
      <c r="AY192" s="20" t="s">
        <v>157</v>
      </c>
      <c r="BE192" s="219">
        <f>IF(N192="základní",J192,0)</f>
        <v>0</v>
      </c>
      <c r="BF192" s="219">
        <f>IF(N192="snížená",J192,0)</f>
        <v>0</v>
      </c>
      <c r="BG192" s="219">
        <f>IF(N192="zákl. přenesená",J192,0)</f>
        <v>0</v>
      </c>
      <c r="BH192" s="219">
        <f>IF(N192="sníž. přenesená",J192,0)</f>
        <v>0</v>
      </c>
      <c r="BI192" s="219">
        <f>IF(N192="nulová",J192,0)</f>
        <v>0</v>
      </c>
      <c r="BJ192" s="20" t="s">
        <v>83</v>
      </c>
      <c r="BK192" s="219">
        <f>ROUND(I192*H192,2)</f>
        <v>0</v>
      </c>
      <c r="BL192" s="20" t="s">
        <v>163</v>
      </c>
      <c r="BM192" s="218" t="s">
        <v>1700</v>
      </c>
    </row>
    <row r="193" s="2" customFormat="1">
      <c r="A193" s="41"/>
      <c r="B193" s="42"/>
      <c r="C193" s="43"/>
      <c r="D193" s="220" t="s">
        <v>165</v>
      </c>
      <c r="E193" s="43"/>
      <c r="F193" s="221" t="s">
        <v>1701</v>
      </c>
      <c r="G193" s="43"/>
      <c r="H193" s="43"/>
      <c r="I193" s="222"/>
      <c r="J193" s="43"/>
      <c r="K193" s="43"/>
      <c r="L193" s="47"/>
      <c r="M193" s="223"/>
      <c r="N193" s="224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165</v>
      </c>
      <c r="AU193" s="20" t="s">
        <v>85</v>
      </c>
    </row>
    <row r="194" s="2" customFormat="1">
      <c r="A194" s="41"/>
      <c r="B194" s="42"/>
      <c r="C194" s="43"/>
      <c r="D194" s="237" t="s">
        <v>177</v>
      </c>
      <c r="E194" s="43"/>
      <c r="F194" s="238" t="s">
        <v>1702</v>
      </c>
      <c r="G194" s="43"/>
      <c r="H194" s="43"/>
      <c r="I194" s="222"/>
      <c r="J194" s="43"/>
      <c r="K194" s="43"/>
      <c r="L194" s="47"/>
      <c r="M194" s="223"/>
      <c r="N194" s="224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177</v>
      </c>
      <c r="AU194" s="20" t="s">
        <v>85</v>
      </c>
    </row>
    <row r="195" s="2" customFormat="1" ht="24.15" customHeight="1">
      <c r="A195" s="41"/>
      <c r="B195" s="42"/>
      <c r="C195" s="260" t="s">
        <v>523</v>
      </c>
      <c r="D195" s="260" t="s">
        <v>259</v>
      </c>
      <c r="E195" s="261" t="s">
        <v>1703</v>
      </c>
      <c r="F195" s="262" t="s">
        <v>1704</v>
      </c>
      <c r="G195" s="263" t="s">
        <v>401</v>
      </c>
      <c r="H195" s="264">
        <v>6</v>
      </c>
      <c r="I195" s="265"/>
      <c r="J195" s="266">
        <f>ROUND(I195*H195,2)</f>
        <v>0</v>
      </c>
      <c r="K195" s="262" t="s">
        <v>174</v>
      </c>
      <c r="L195" s="267"/>
      <c r="M195" s="268" t="s">
        <v>19</v>
      </c>
      <c r="N195" s="269" t="s">
        <v>46</v>
      </c>
      <c r="O195" s="87"/>
      <c r="P195" s="216">
        <f>O195*H195</f>
        <v>0</v>
      </c>
      <c r="Q195" s="216">
        <v>0.0025999999999999999</v>
      </c>
      <c r="R195" s="216">
        <f>Q195*H195</f>
        <v>0.015599999999999999</v>
      </c>
      <c r="S195" s="216">
        <v>0</v>
      </c>
      <c r="T195" s="217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18" t="s">
        <v>225</v>
      </c>
      <c r="AT195" s="218" t="s">
        <v>259</v>
      </c>
      <c r="AU195" s="218" t="s">
        <v>85</v>
      </c>
      <c r="AY195" s="20" t="s">
        <v>157</v>
      </c>
      <c r="BE195" s="219">
        <f>IF(N195="základní",J195,0)</f>
        <v>0</v>
      </c>
      <c r="BF195" s="219">
        <f>IF(N195="snížená",J195,0)</f>
        <v>0</v>
      </c>
      <c r="BG195" s="219">
        <f>IF(N195="zákl. přenesená",J195,0)</f>
        <v>0</v>
      </c>
      <c r="BH195" s="219">
        <f>IF(N195="sníž. přenesená",J195,0)</f>
        <v>0</v>
      </c>
      <c r="BI195" s="219">
        <f>IF(N195="nulová",J195,0)</f>
        <v>0</v>
      </c>
      <c r="BJ195" s="20" t="s">
        <v>83</v>
      </c>
      <c r="BK195" s="219">
        <f>ROUND(I195*H195,2)</f>
        <v>0</v>
      </c>
      <c r="BL195" s="20" t="s">
        <v>163</v>
      </c>
      <c r="BM195" s="218" t="s">
        <v>1705</v>
      </c>
    </row>
    <row r="196" s="2" customFormat="1">
      <c r="A196" s="41"/>
      <c r="B196" s="42"/>
      <c r="C196" s="43"/>
      <c r="D196" s="220" t="s">
        <v>165</v>
      </c>
      <c r="E196" s="43"/>
      <c r="F196" s="221" t="s">
        <v>1704</v>
      </c>
      <c r="G196" s="43"/>
      <c r="H196" s="43"/>
      <c r="I196" s="222"/>
      <c r="J196" s="43"/>
      <c r="K196" s="43"/>
      <c r="L196" s="47"/>
      <c r="M196" s="223"/>
      <c r="N196" s="224"/>
      <c r="O196" s="87"/>
      <c r="P196" s="87"/>
      <c r="Q196" s="87"/>
      <c r="R196" s="87"/>
      <c r="S196" s="87"/>
      <c r="T196" s="88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T196" s="20" t="s">
        <v>165</v>
      </c>
      <c r="AU196" s="20" t="s">
        <v>85</v>
      </c>
    </row>
    <row r="197" s="2" customFormat="1" ht="24.15" customHeight="1">
      <c r="A197" s="41"/>
      <c r="B197" s="42"/>
      <c r="C197" s="260" t="s">
        <v>531</v>
      </c>
      <c r="D197" s="260" t="s">
        <v>259</v>
      </c>
      <c r="E197" s="261" t="s">
        <v>1706</v>
      </c>
      <c r="F197" s="262" t="s">
        <v>1707</v>
      </c>
      <c r="G197" s="263" t="s">
        <v>401</v>
      </c>
      <c r="H197" s="264">
        <v>6</v>
      </c>
      <c r="I197" s="265"/>
      <c r="J197" s="266">
        <f>ROUND(I197*H197,2)</f>
        <v>0</v>
      </c>
      <c r="K197" s="262" t="s">
        <v>174</v>
      </c>
      <c r="L197" s="267"/>
      <c r="M197" s="268" t="s">
        <v>19</v>
      </c>
      <c r="N197" s="269" t="s">
        <v>46</v>
      </c>
      <c r="O197" s="87"/>
      <c r="P197" s="216">
        <f>O197*H197</f>
        <v>0</v>
      </c>
      <c r="Q197" s="216">
        <v>0.0033</v>
      </c>
      <c r="R197" s="216">
        <f>Q197*H197</f>
        <v>0.019799999999999998</v>
      </c>
      <c r="S197" s="216">
        <v>0</v>
      </c>
      <c r="T197" s="217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18" t="s">
        <v>225</v>
      </c>
      <c r="AT197" s="218" t="s">
        <v>259</v>
      </c>
      <c r="AU197" s="218" t="s">
        <v>85</v>
      </c>
      <c r="AY197" s="20" t="s">
        <v>157</v>
      </c>
      <c r="BE197" s="219">
        <f>IF(N197="základní",J197,0)</f>
        <v>0</v>
      </c>
      <c r="BF197" s="219">
        <f>IF(N197="snížená",J197,0)</f>
        <v>0</v>
      </c>
      <c r="BG197" s="219">
        <f>IF(N197="zákl. přenesená",J197,0)</f>
        <v>0</v>
      </c>
      <c r="BH197" s="219">
        <f>IF(N197="sníž. přenesená",J197,0)</f>
        <v>0</v>
      </c>
      <c r="BI197" s="219">
        <f>IF(N197="nulová",J197,0)</f>
        <v>0</v>
      </c>
      <c r="BJ197" s="20" t="s">
        <v>83</v>
      </c>
      <c r="BK197" s="219">
        <f>ROUND(I197*H197,2)</f>
        <v>0</v>
      </c>
      <c r="BL197" s="20" t="s">
        <v>163</v>
      </c>
      <c r="BM197" s="218" t="s">
        <v>1708</v>
      </c>
    </row>
    <row r="198" s="2" customFormat="1">
      <c r="A198" s="41"/>
      <c r="B198" s="42"/>
      <c r="C198" s="43"/>
      <c r="D198" s="220" t="s">
        <v>165</v>
      </c>
      <c r="E198" s="43"/>
      <c r="F198" s="221" t="s">
        <v>1707</v>
      </c>
      <c r="G198" s="43"/>
      <c r="H198" s="43"/>
      <c r="I198" s="222"/>
      <c r="J198" s="43"/>
      <c r="K198" s="43"/>
      <c r="L198" s="47"/>
      <c r="M198" s="223"/>
      <c r="N198" s="224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165</v>
      </c>
      <c r="AU198" s="20" t="s">
        <v>85</v>
      </c>
    </row>
    <row r="199" s="2" customFormat="1" ht="21.75" customHeight="1">
      <c r="A199" s="41"/>
      <c r="B199" s="42"/>
      <c r="C199" s="207" t="s">
        <v>537</v>
      </c>
      <c r="D199" s="207" t="s">
        <v>159</v>
      </c>
      <c r="E199" s="208" t="s">
        <v>1564</v>
      </c>
      <c r="F199" s="209" t="s">
        <v>1565</v>
      </c>
      <c r="G199" s="210" t="s">
        <v>401</v>
      </c>
      <c r="H199" s="211">
        <v>2</v>
      </c>
      <c r="I199" s="212"/>
      <c r="J199" s="213">
        <f>ROUND(I199*H199,2)</f>
        <v>0</v>
      </c>
      <c r="K199" s="209" t="s">
        <v>174</v>
      </c>
      <c r="L199" s="47"/>
      <c r="M199" s="214" t="s">
        <v>19</v>
      </c>
      <c r="N199" s="215" t="s">
        <v>46</v>
      </c>
      <c r="O199" s="87"/>
      <c r="P199" s="216">
        <f>O199*H199</f>
        <v>0</v>
      </c>
      <c r="Q199" s="216">
        <v>0.00072000000000000005</v>
      </c>
      <c r="R199" s="216">
        <f>Q199*H199</f>
        <v>0.0014400000000000001</v>
      </c>
      <c r="S199" s="216">
        <v>0</v>
      </c>
      <c r="T199" s="217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18" t="s">
        <v>163</v>
      </c>
      <c r="AT199" s="218" t="s">
        <v>159</v>
      </c>
      <c r="AU199" s="218" t="s">
        <v>85</v>
      </c>
      <c r="AY199" s="20" t="s">
        <v>157</v>
      </c>
      <c r="BE199" s="219">
        <f>IF(N199="základní",J199,0)</f>
        <v>0</v>
      </c>
      <c r="BF199" s="219">
        <f>IF(N199="snížená",J199,0)</f>
        <v>0</v>
      </c>
      <c r="BG199" s="219">
        <f>IF(N199="zákl. přenesená",J199,0)</f>
        <v>0</v>
      </c>
      <c r="BH199" s="219">
        <f>IF(N199="sníž. přenesená",J199,0)</f>
        <v>0</v>
      </c>
      <c r="BI199" s="219">
        <f>IF(N199="nulová",J199,0)</f>
        <v>0</v>
      </c>
      <c r="BJ199" s="20" t="s">
        <v>83</v>
      </c>
      <c r="BK199" s="219">
        <f>ROUND(I199*H199,2)</f>
        <v>0</v>
      </c>
      <c r="BL199" s="20" t="s">
        <v>163</v>
      </c>
      <c r="BM199" s="218" t="s">
        <v>1709</v>
      </c>
    </row>
    <row r="200" s="2" customFormat="1">
      <c r="A200" s="41"/>
      <c r="B200" s="42"/>
      <c r="C200" s="43"/>
      <c r="D200" s="220" t="s">
        <v>165</v>
      </c>
      <c r="E200" s="43"/>
      <c r="F200" s="221" t="s">
        <v>1567</v>
      </c>
      <c r="G200" s="43"/>
      <c r="H200" s="43"/>
      <c r="I200" s="222"/>
      <c r="J200" s="43"/>
      <c r="K200" s="43"/>
      <c r="L200" s="47"/>
      <c r="M200" s="223"/>
      <c r="N200" s="224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165</v>
      </c>
      <c r="AU200" s="20" t="s">
        <v>85</v>
      </c>
    </row>
    <row r="201" s="2" customFormat="1">
      <c r="A201" s="41"/>
      <c r="B201" s="42"/>
      <c r="C201" s="43"/>
      <c r="D201" s="237" t="s">
        <v>177</v>
      </c>
      <c r="E201" s="43"/>
      <c r="F201" s="238" t="s">
        <v>1568</v>
      </c>
      <c r="G201" s="43"/>
      <c r="H201" s="43"/>
      <c r="I201" s="222"/>
      <c r="J201" s="43"/>
      <c r="K201" s="43"/>
      <c r="L201" s="47"/>
      <c r="M201" s="223"/>
      <c r="N201" s="224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20" t="s">
        <v>177</v>
      </c>
      <c r="AU201" s="20" t="s">
        <v>85</v>
      </c>
    </row>
    <row r="202" s="2" customFormat="1" ht="16.5" customHeight="1">
      <c r="A202" s="41"/>
      <c r="B202" s="42"/>
      <c r="C202" s="260" t="s">
        <v>546</v>
      </c>
      <c r="D202" s="260" t="s">
        <v>259</v>
      </c>
      <c r="E202" s="261" t="s">
        <v>1569</v>
      </c>
      <c r="F202" s="262" t="s">
        <v>1570</v>
      </c>
      <c r="G202" s="263" t="s">
        <v>401</v>
      </c>
      <c r="H202" s="264">
        <v>2</v>
      </c>
      <c r="I202" s="265"/>
      <c r="J202" s="266">
        <f>ROUND(I202*H202,2)</f>
        <v>0</v>
      </c>
      <c r="K202" s="262" t="s">
        <v>174</v>
      </c>
      <c r="L202" s="267"/>
      <c r="M202" s="268" t="s">
        <v>19</v>
      </c>
      <c r="N202" s="269" t="s">
        <v>46</v>
      </c>
      <c r="O202" s="87"/>
      <c r="P202" s="216">
        <f>O202*H202</f>
        <v>0</v>
      </c>
      <c r="Q202" s="216">
        <v>0.010970000000000001</v>
      </c>
      <c r="R202" s="216">
        <f>Q202*H202</f>
        <v>0.021940000000000001</v>
      </c>
      <c r="S202" s="216">
        <v>0</v>
      </c>
      <c r="T202" s="217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18" t="s">
        <v>225</v>
      </c>
      <c r="AT202" s="218" t="s">
        <v>259</v>
      </c>
      <c r="AU202" s="218" t="s">
        <v>85</v>
      </c>
      <c r="AY202" s="20" t="s">
        <v>157</v>
      </c>
      <c r="BE202" s="219">
        <f>IF(N202="základní",J202,0)</f>
        <v>0</v>
      </c>
      <c r="BF202" s="219">
        <f>IF(N202="snížená",J202,0)</f>
        <v>0</v>
      </c>
      <c r="BG202" s="219">
        <f>IF(N202="zákl. přenesená",J202,0)</f>
        <v>0</v>
      </c>
      <c r="BH202" s="219">
        <f>IF(N202="sníž. přenesená",J202,0)</f>
        <v>0</v>
      </c>
      <c r="BI202" s="219">
        <f>IF(N202="nulová",J202,0)</f>
        <v>0</v>
      </c>
      <c r="BJ202" s="20" t="s">
        <v>83</v>
      </c>
      <c r="BK202" s="219">
        <f>ROUND(I202*H202,2)</f>
        <v>0</v>
      </c>
      <c r="BL202" s="20" t="s">
        <v>163</v>
      </c>
      <c r="BM202" s="218" t="s">
        <v>1710</v>
      </c>
    </row>
    <row r="203" s="2" customFormat="1">
      <c r="A203" s="41"/>
      <c r="B203" s="42"/>
      <c r="C203" s="43"/>
      <c r="D203" s="220" t="s">
        <v>165</v>
      </c>
      <c r="E203" s="43"/>
      <c r="F203" s="221" t="s">
        <v>1570</v>
      </c>
      <c r="G203" s="43"/>
      <c r="H203" s="43"/>
      <c r="I203" s="222"/>
      <c r="J203" s="43"/>
      <c r="K203" s="43"/>
      <c r="L203" s="47"/>
      <c r="M203" s="223"/>
      <c r="N203" s="224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0" t="s">
        <v>165</v>
      </c>
      <c r="AU203" s="20" t="s">
        <v>85</v>
      </c>
    </row>
    <row r="204" s="2" customFormat="1" ht="24.15" customHeight="1">
      <c r="A204" s="41"/>
      <c r="B204" s="42"/>
      <c r="C204" s="260" t="s">
        <v>808</v>
      </c>
      <c r="D204" s="260" t="s">
        <v>259</v>
      </c>
      <c r="E204" s="261" t="s">
        <v>1262</v>
      </c>
      <c r="F204" s="262" t="s">
        <v>1263</v>
      </c>
      <c r="G204" s="263" t="s">
        <v>401</v>
      </c>
      <c r="H204" s="264">
        <v>2</v>
      </c>
      <c r="I204" s="265"/>
      <c r="J204" s="266">
        <f>ROUND(I204*H204,2)</f>
        <v>0</v>
      </c>
      <c r="K204" s="262" t="s">
        <v>174</v>
      </c>
      <c r="L204" s="267"/>
      <c r="M204" s="268" t="s">
        <v>19</v>
      </c>
      <c r="N204" s="269" t="s">
        <v>46</v>
      </c>
      <c r="O204" s="87"/>
      <c r="P204" s="216">
        <f>O204*H204</f>
        <v>0</v>
      </c>
      <c r="Q204" s="216">
        <v>0.0073000000000000001</v>
      </c>
      <c r="R204" s="216">
        <f>Q204*H204</f>
        <v>0.0146</v>
      </c>
      <c r="S204" s="216">
        <v>0</v>
      </c>
      <c r="T204" s="217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18" t="s">
        <v>225</v>
      </c>
      <c r="AT204" s="218" t="s">
        <v>259</v>
      </c>
      <c r="AU204" s="218" t="s">
        <v>85</v>
      </c>
      <c r="AY204" s="20" t="s">
        <v>157</v>
      </c>
      <c r="BE204" s="219">
        <f>IF(N204="základní",J204,0)</f>
        <v>0</v>
      </c>
      <c r="BF204" s="219">
        <f>IF(N204="snížená",J204,0)</f>
        <v>0</v>
      </c>
      <c r="BG204" s="219">
        <f>IF(N204="zákl. přenesená",J204,0)</f>
        <v>0</v>
      </c>
      <c r="BH204" s="219">
        <f>IF(N204="sníž. přenesená",J204,0)</f>
        <v>0</v>
      </c>
      <c r="BI204" s="219">
        <f>IF(N204="nulová",J204,0)</f>
        <v>0</v>
      </c>
      <c r="BJ204" s="20" t="s">
        <v>83</v>
      </c>
      <c r="BK204" s="219">
        <f>ROUND(I204*H204,2)</f>
        <v>0</v>
      </c>
      <c r="BL204" s="20" t="s">
        <v>163</v>
      </c>
      <c r="BM204" s="218" t="s">
        <v>1711</v>
      </c>
    </row>
    <row r="205" s="2" customFormat="1">
      <c r="A205" s="41"/>
      <c r="B205" s="42"/>
      <c r="C205" s="43"/>
      <c r="D205" s="220" t="s">
        <v>165</v>
      </c>
      <c r="E205" s="43"/>
      <c r="F205" s="221" t="s">
        <v>1263</v>
      </c>
      <c r="G205" s="43"/>
      <c r="H205" s="43"/>
      <c r="I205" s="222"/>
      <c r="J205" s="43"/>
      <c r="K205" s="43"/>
      <c r="L205" s="47"/>
      <c r="M205" s="223"/>
      <c r="N205" s="224"/>
      <c r="O205" s="87"/>
      <c r="P205" s="87"/>
      <c r="Q205" s="87"/>
      <c r="R205" s="87"/>
      <c r="S205" s="87"/>
      <c r="T205" s="88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20" t="s">
        <v>165</v>
      </c>
      <c r="AU205" s="20" t="s">
        <v>85</v>
      </c>
    </row>
    <row r="206" s="2" customFormat="1" ht="24.15" customHeight="1">
      <c r="A206" s="41"/>
      <c r="B206" s="42"/>
      <c r="C206" s="207" t="s">
        <v>553</v>
      </c>
      <c r="D206" s="207" t="s">
        <v>159</v>
      </c>
      <c r="E206" s="208" t="s">
        <v>1443</v>
      </c>
      <c r="F206" s="209" t="s">
        <v>1444</v>
      </c>
      <c r="G206" s="210" t="s">
        <v>401</v>
      </c>
      <c r="H206" s="211">
        <v>6</v>
      </c>
      <c r="I206" s="212"/>
      <c r="J206" s="213">
        <f>ROUND(I206*H206,2)</f>
        <v>0</v>
      </c>
      <c r="K206" s="209" t="s">
        <v>174</v>
      </c>
      <c r="L206" s="47"/>
      <c r="M206" s="214" t="s">
        <v>19</v>
      </c>
      <c r="N206" s="215" t="s">
        <v>46</v>
      </c>
      <c r="O206" s="87"/>
      <c r="P206" s="216">
        <f>O206*H206</f>
        <v>0</v>
      </c>
      <c r="Q206" s="216">
        <v>0</v>
      </c>
      <c r="R206" s="216">
        <f>Q206*H206</f>
        <v>0</v>
      </c>
      <c r="S206" s="216">
        <v>0</v>
      </c>
      <c r="T206" s="217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18" t="s">
        <v>163</v>
      </c>
      <c r="AT206" s="218" t="s">
        <v>159</v>
      </c>
      <c r="AU206" s="218" t="s">
        <v>85</v>
      </c>
      <c r="AY206" s="20" t="s">
        <v>157</v>
      </c>
      <c r="BE206" s="219">
        <f>IF(N206="základní",J206,0)</f>
        <v>0</v>
      </c>
      <c r="BF206" s="219">
        <f>IF(N206="snížená",J206,0)</f>
        <v>0</v>
      </c>
      <c r="BG206" s="219">
        <f>IF(N206="zákl. přenesená",J206,0)</f>
        <v>0</v>
      </c>
      <c r="BH206" s="219">
        <f>IF(N206="sníž. přenesená",J206,0)</f>
        <v>0</v>
      </c>
      <c r="BI206" s="219">
        <f>IF(N206="nulová",J206,0)</f>
        <v>0</v>
      </c>
      <c r="BJ206" s="20" t="s">
        <v>83</v>
      </c>
      <c r="BK206" s="219">
        <f>ROUND(I206*H206,2)</f>
        <v>0</v>
      </c>
      <c r="BL206" s="20" t="s">
        <v>163</v>
      </c>
      <c r="BM206" s="218" t="s">
        <v>1712</v>
      </c>
    </row>
    <row r="207" s="2" customFormat="1">
      <c r="A207" s="41"/>
      <c r="B207" s="42"/>
      <c r="C207" s="43"/>
      <c r="D207" s="220" t="s">
        <v>165</v>
      </c>
      <c r="E207" s="43"/>
      <c r="F207" s="221" t="s">
        <v>1446</v>
      </c>
      <c r="G207" s="43"/>
      <c r="H207" s="43"/>
      <c r="I207" s="222"/>
      <c r="J207" s="43"/>
      <c r="K207" s="43"/>
      <c r="L207" s="47"/>
      <c r="M207" s="223"/>
      <c r="N207" s="224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165</v>
      </c>
      <c r="AU207" s="20" t="s">
        <v>85</v>
      </c>
    </row>
    <row r="208" s="2" customFormat="1">
      <c r="A208" s="41"/>
      <c r="B208" s="42"/>
      <c r="C208" s="43"/>
      <c r="D208" s="237" t="s">
        <v>177</v>
      </c>
      <c r="E208" s="43"/>
      <c r="F208" s="238" t="s">
        <v>1447</v>
      </c>
      <c r="G208" s="43"/>
      <c r="H208" s="43"/>
      <c r="I208" s="222"/>
      <c r="J208" s="43"/>
      <c r="K208" s="43"/>
      <c r="L208" s="47"/>
      <c r="M208" s="223"/>
      <c r="N208" s="224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20" t="s">
        <v>177</v>
      </c>
      <c r="AU208" s="20" t="s">
        <v>85</v>
      </c>
    </row>
    <row r="209" s="2" customFormat="1" ht="24.15" customHeight="1">
      <c r="A209" s="41"/>
      <c r="B209" s="42"/>
      <c r="C209" s="260" t="s">
        <v>560</v>
      </c>
      <c r="D209" s="260" t="s">
        <v>259</v>
      </c>
      <c r="E209" s="261" t="s">
        <v>1713</v>
      </c>
      <c r="F209" s="262" t="s">
        <v>1714</v>
      </c>
      <c r="G209" s="263" t="s">
        <v>401</v>
      </c>
      <c r="H209" s="264">
        <v>6</v>
      </c>
      <c r="I209" s="265"/>
      <c r="J209" s="266">
        <f>ROUND(I209*H209,2)</f>
        <v>0</v>
      </c>
      <c r="K209" s="262" t="s">
        <v>174</v>
      </c>
      <c r="L209" s="267"/>
      <c r="M209" s="268" t="s">
        <v>19</v>
      </c>
      <c r="N209" s="269" t="s">
        <v>46</v>
      </c>
      <c r="O209" s="87"/>
      <c r="P209" s="216">
        <f>O209*H209</f>
        <v>0</v>
      </c>
      <c r="Q209" s="216">
        <v>0.0018</v>
      </c>
      <c r="R209" s="216">
        <f>Q209*H209</f>
        <v>0.010800000000000001</v>
      </c>
      <c r="S209" s="216">
        <v>0</v>
      </c>
      <c r="T209" s="217">
        <f>S209*H209</f>
        <v>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218" t="s">
        <v>225</v>
      </c>
      <c r="AT209" s="218" t="s">
        <v>259</v>
      </c>
      <c r="AU209" s="218" t="s">
        <v>85</v>
      </c>
      <c r="AY209" s="20" t="s">
        <v>157</v>
      </c>
      <c r="BE209" s="219">
        <f>IF(N209="základní",J209,0)</f>
        <v>0</v>
      </c>
      <c r="BF209" s="219">
        <f>IF(N209="snížená",J209,0)</f>
        <v>0</v>
      </c>
      <c r="BG209" s="219">
        <f>IF(N209="zákl. přenesená",J209,0)</f>
        <v>0</v>
      </c>
      <c r="BH209" s="219">
        <f>IF(N209="sníž. přenesená",J209,0)</f>
        <v>0</v>
      </c>
      <c r="BI209" s="219">
        <f>IF(N209="nulová",J209,0)</f>
        <v>0</v>
      </c>
      <c r="BJ209" s="20" t="s">
        <v>83</v>
      </c>
      <c r="BK209" s="219">
        <f>ROUND(I209*H209,2)</f>
        <v>0</v>
      </c>
      <c r="BL209" s="20" t="s">
        <v>163</v>
      </c>
      <c r="BM209" s="218" t="s">
        <v>1715</v>
      </c>
    </row>
    <row r="210" s="2" customFormat="1">
      <c r="A210" s="41"/>
      <c r="B210" s="42"/>
      <c r="C210" s="43"/>
      <c r="D210" s="220" t="s">
        <v>165</v>
      </c>
      <c r="E210" s="43"/>
      <c r="F210" s="221" t="s">
        <v>1714</v>
      </c>
      <c r="G210" s="43"/>
      <c r="H210" s="43"/>
      <c r="I210" s="222"/>
      <c r="J210" s="43"/>
      <c r="K210" s="43"/>
      <c r="L210" s="47"/>
      <c r="M210" s="223"/>
      <c r="N210" s="224"/>
      <c r="O210" s="87"/>
      <c r="P210" s="87"/>
      <c r="Q210" s="87"/>
      <c r="R210" s="87"/>
      <c r="S210" s="87"/>
      <c r="T210" s="88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20" t="s">
        <v>165</v>
      </c>
      <c r="AU210" s="20" t="s">
        <v>85</v>
      </c>
    </row>
    <row r="211" s="2" customFormat="1" ht="16.5" customHeight="1">
      <c r="A211" s="41"/>
      <c r="B211" s="42"/>
      <c r="C211" s="207" t="s">
        <v>423</v>
      </c>
      <c r="D211" s="207" t="s">
        <v>159</v>
      </c>
      <c r="E211" s="208" t="s">
        <v>1578</v>
      </c>
      <c r="F211" s="209" t="s">
        <v>1579</v>
      </c>
      <c r="G211" s="210" t="s">
        <v>401</v>
      </c>
      <c r="H211" s="211">
        <v>1</v>
      </c>
      <c r="I211" s="212"/>
      <c r="J211" s="213">
        <f>ROUND(I211*H211,2)</f>
        <v>0</v>
      </c>
      <c r="K211" s="209" t="s">
        <v>174</v>
      </c>
      <c r="L211" s="47"/>
      <c r="M211" s="214" t="s">
        <v>19</v>
      </c>
      <c r="N211" s="215" t="s">
        <v>46</v>
      </c>
      <c r="O211" s="87"/>
      <c r="P211" s="216">
        <f>O211*H211</f>
        <v>0</v>
      </c>
      <c r="Q211" s="216">
        <v>0.0013600000000000001</v>
      </c>
      <c r="R211" s="216">
        <f>Q211*H211</f>
        <v>0.0013600000000000001</v>
      </c>
      <c r="S211" s="216">
        <v>0</v>
      </c>
      <c r="T211" s="217">
        <f>S211*H211</f>
        <v>0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18" t="s">
        <v>163</v>
      </c>
      <c r="AT211" s="218" t="s">
        <v>159</v>
      </c>
      <c r="AU211" s="218" t="s">
        <v>85</v>
      </c>
      <c r="AY211" s="20" t="s">
        <v>157</v>
      </c>
      <c r="BE211" s="219">
        <f>IF(N211="základní",J211,0)</f>
        <v>0</v>
      </c>
      <c r="BF211" s="219">
        <f>IF(N211="snížená",J211,0)</f>
        <v>0</v>
      </c>
      <c r="BG211" s="219">
        <f>IF(N211="zákl. přenesená",J211,0)</f>
        <v>0</v>
      </c>
      <c r="BH211" s="219">
        <f>IF(N211="sníž. přenesená",J211,0)</f>
        <v>0</v>
      </c>
      <c r="BI211" s="219">
        <f>IF(N211="nulová",J211,0)</f>
        <v>0</v>
      </c>
      <c r="BJ211" s="20" t="s">
        <v>83</v>
      </c>
      <c r="BK211" s="219">
        <f>ROUND(I211*H211,2)</f>
        <v>0</v>
      </c>
      <c r="BL211" s="20" t="s">
        <v>163</v>
      </c>
      <c r="BM211" s="218" t="s">
        <v>1716</v>
      </c>
    </row>
    <row r="212" s="2" customFormat="1">
      <c r="A212" s="41"/>
      <c r="B212" s="42"/>
      <c r="C212" s="43"/>
      <c r="D212" s="220" t="s">
        <v>165</v>
      </c>
      <c r="E212" s="43"/>
      <c r="F212" s="221" t="s">
        <v>1581</v>
      </c>
      <c r="G212" s="43"/>
      <c r="H212" s="43"/>
      <c r="I212" s="222"/>
      <c r="J212" s="43"/>
      <c r="K212" s="43"/>
      <c r="L212" s="47"/>
      <c r="M212" s="223"/>
      <c r="N212" s="224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165</v>
      </c>
      <c r="AU212" s="20" t="s">
        <v>85</v>
      </c>
    </row>
    <row r="213" s="2" customFormat="1">
      <c r="A213" s="41"/>
      <c r="B213" s="42"/>
      <c r="C213" s="43"/>
      <c r="D213" s="237" t="s">
        <v>177</v>
      </c>
      <c r="E213" s="43"/>
      <c r="F213" s="238" t="s">
        <v>1582</v>
      </c>
      <c r="G213" s="43"/>
      <c r="H213" s="43"/>
      <c r="I213" s="222"/>
      <c r="J213" s="43"/>
      <c r="K213" s="43"/>
      <c r="L213" s="47"/>
      <c r="M213" s="223"/>
      <c r="N213" s="224"/>
      <c r="O213" s="87"/>
      <c r="P213" s="87"/>
      <c r="Q213" s="87"/>
      <c r="R213" s="87"/>
      <c r="S213" s="87"/>
      <c r="T213" s="88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T213" s="20" t="s">
        <v>177</v>
      </c>
      <c r="AU213" s="20" t="s">
        <v>85</v>
      </c>
    </row>
    <row r="214" s="2" customFormat="1" ht="24.15" customHeight="1">
      <c r="A214" s="41"/>
      <c r="B214" s="42"/>
      <c r="C214" s="260" t="s">
        <v>573</v>
      </c>
      <c r="D214" s="260" t="s">
        <v>259</v>
      </c>
      <c r="E214" s="261" t="s">
        <v>1583</v>
      </c>
      <c r="F214" s="262" t="s">
        <v>1584</v>
      </c>
      <c r="G214" s="263" t="s">
        <v>401</v>
      </c>
      <c r="H214" s="264">
        <v>1</v>
      </c>
      <c r="I214" s="265"/>
      <c r="J214" s="266">
        <f>ROUND(I214*H214,2)</f>
        <v>0</v>
      </c>
      <c r="K214" s="262" t="s">
        <v>174</v>
      </c>
      <c r="L214" s="267"/>
      <c r="M214" s="268" t="s">
        <v>19</v>
      </c>
      <c r="N214" s="269" t="s">
        <v>46</v>
      </c>
      <c r="O214" s="87"/>
      <c r="P214" s="216">
        <f>O214*H214</f>
        <v>0</v>
      </c>
      <c r="Q214" s="216">
        <v>0.042500000000000003</v>
      </c>
      <c r="R214" s="216">
        <f>Q214*H214</f>
        <v>0.042500000000000003</v>
      </c>
      <c r="S214" s="216">
        <v>0</v>
      </c>
      <c r="T214" s="217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18" t="s">
        <v>225</v>
      </c>
      <c r="AT214" s="218" t="s">
        <v>259</v>
      </c>
      <c r="AU214" s="218" t="s">
        <v>85</v>
      </c>
      <c r="AY214" s="20" t="s">
        <v>157</v>
      </c>
      <c r="BE214" s="219">
        <f>IF(N214="základní",J214,0)</f>
        <v>0</v>
      </c>
      <c r="BF214" s="219">
        <f>IF(N214="snížená",J214,0)</f>
        <v>0</v>
      </c>
      <c r="BG214" s="219">
        <f>IF(N214="zákl. přenesená",J214,0)</f>
        <v>0</v>
      </c>
      <c r="BH214" s="219">
        <f>IF(N214="sníž. přenesená",J214,0)</f>
        <v>0</v>
      </c>
      <c r="BI214" s="219">
        <f>IF(N214="nulová",J214,0)</f>
        <v>0</v>
      </c>
      <c r="BJ214" s="20" t="s">
        <v>83</v>
      </c>
      <c r="BK214" s="219">
        <f>ROUND(I214*H214,2)</f>
        <v>0</v>
      </c>
      <c r="BL214" s="20" t="s">
        <v>163</v>
      </c>
      <c r="BM214" s="218" t="s">
        <v>1717</v>
      </c>
    </row>
    <row r="215" s="2" customFormat="1">
      <c r="A215" s="41"/>
      <c r="B215" s="42"/>
      <c r="C215" s="43"/>
      <c r="D215" s="220" t="s">
        <v>165</v>
      </c>
      <c r="E215" s="43"/>
      <c r="F215" s="221" t="s">
        <v>1584</v>
      </c>
      <c r="G215" s="43"/>
      <c r="H215" s="43"/>
      <c r="I215" s="222"/>
      <c r="J215" s="43"/>
      <c r="K215" s="43"/>
      <c r="L215" s="47"/>
      <c r="M215" s="223"/>
      <c r="N215" s="224"/>
      <c r="O215" s="87"/>
      <c r="P215" s="87"/>
      <c r="Q215" s="87"/>
      <c r="R215" s="87"/>
      <c r="S215" s="87"/>
      <c r="T215" s="88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20" t="s">
        <v>165</v>
      </c>
      <c r="AU215" s="20" t="s">
        <v>85</v>
      </c>
    </row>
    <row r="216" s="2" customFormat="1" ht="24.15" customHeight="1">
      <c r="A216" s="41"/>
      <c r="B216" s="42"/>
      <c r="C216" s="207" t="s">
        <v>580</v>
      </c>
      <c r="D216" s="207" t="s">
        <v>159</v>
      </c>
      <c r="E216" s="208" t="s">
        <v>1591</v>
      </c>
      <c r="F216" s="209" t="s">
        <v>1592</v>
      </c>
      <c r="G216" s="210" t="s">
        <v>162</v>
      </c>
      <c r="H216" s="211">
        <v>81</v>
      </c>
      <c r="I216" s="212"/>
      <c r="J216" s="213">
        <f>ROUND(I216*H216,2)</f>
        <v>0</v>
      </c>
      <c r="K216" s="209" t="s">
        <v>174</v>
      </c>
      <c r="L216" s="47"/>
      <c r="M216" s="214" t="s">
        <v>19</v>
      </c>
      <c r="N216" s="215" t="s">
        <v>46</v>
      </c>
      <c r="O216" s="87"/>
      <c r="P216" s="216">
        <f>O216*H216</f>
        <v>0</v>
      </c>
      <c r="Q216" s="216">
        <v>0</v>
      </c>
      <c r="R216" s="216">
        <f>Q216*H216</f>
        <v>0</v>
      </c>
      <c r="S216" s="216">
        <v>0</v>
      </c>
      <c r="T216" s="217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18" t="s">
        <v>163</v>
      </c>
      <c r="AT216" s="218" t="s">
        <v>159</v>
      </c>
      <c r="AU216" s="218" t="s">
        <v>85</v>
      </c>
      <c r="AY216" s="20" t="s">
        <v>157</v>
      </c>
      <c r="BE216" s="219">
        <f>IF(N216="základní",J216,0)</f>
        <v>0</v>
      </c>
      <c r="BF216" s="219">
        <f>IF(N216="snížená",J216,0)</f>
        <v>0</v>
      </c>
      <c r="BG216" s="219">
        <f>IF(N216="zákl. přenesená",J216,0)</f>
        <v>0</v>
      </c>
      <c r="BH216" s="219">
        <f>IF(N216="sníž. přenesená",J216,0)</f>
        <v>0</v>
      </c>
      <c r="BI216" s="219">
        <f>IF(N216="nulová",J216,0)</f>
        <v>0</v>
      </c>
      <c r="BJ216" s="20" t="s">
        <v>83</v>
      </c>
      <c r="BK216" s="219">
        <f>ROUND(I216*H216,2)</f>
        <v>0</v>
      </c>
      <c r="BL216" s="20" t="s">
        <v>163</v>
      </c>
      <c r="BM216" s="218" t="s">
        <v>1718</v>
      </c>
    </row>
    <row r="217" s="2" customFormat="1">
      <c r="A217" s="41"/>
      <c r="B217" s="42"/>
      <c r="C217" s="43"/>
      <c r="D217" s="220" t="s">
        <v>165</v>
      </c>
      <c r="E217" s="43"/>
      <c r="F217" s="221" t="s">
        <v>1592</v>
      </c>
      <c r="G217" s="43"/>
      <c r="H217" s="43"/>
      <c r="I217" s="222"/>
      <c r="J217" s="43"/>
      <c r="K217" s="43"/>
      <c r="L217" s="47"/>
      <c r="M217" s="223"/>
      <c r="N217" s="224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20" t="s">
        <v>165</v>
      </c>
      <c r="AU217" s="20" t="s">
        <v>85</v>
      </c>
    </row>
    <row r="218" s="2" customFormat="1">
      <c r="A218" s="41"/>
      <c r="B218" s="42"/>
      <c r="C218" s="43"/>
      <c r="D218" s="237" t="s">
        <v>177</v>
      </c>
      <c r="E218" s="43"/>
      <c r="F218" s="238" t="s">
        <v>1594</v>
      </c>
      <c r="G218" s="43"/>
      <c r="H218" s="43"/>
      <c r="I218" s="222"/>
      <c r="J218" s="43"/>
      <c r="K218" s="43"/>
      <c r="L218" s="47"/>
      <c r="M218" s="223"/>
      <c r="N218" s="224"/>
      <c r="O218" s="87"/>
      <c r="P218" s="87"/>
      <c r="Q218" s="87"/>
      <c r="R218" s="87"/>
      <c r="S218" s="87"/>
      <c r="T218" s="88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T218" s="20" t="s">
        <v>177</v>
      </c>
      <c r="AU218" s="20" t="s">
        <v>85</v>
      </c>
    </row>
    <row r="219" s="2" customFormat="1" ht="16.5" customHeight="1">
      <c r="A219" s="41"/>
      <c r="B219" s="42"/>
      <c r="C219" s="207" t="s">
        <v>587</v>
      </c>
      <c r="D219" s="207" t="s">
        <v>159</v>
      </c>
      <c r="E219" s="208" t="s">
        <v>1265</v>
      </c>
      <c r="F219" s="209" t="s">
        <v>1266</v>
      </c>
      <c r="G219" s="210" t="s">
        <v>162</v>
      </c>
      <c r="H219" s="211">
        <v>81</v>
      </c>
      <c r="I219" s="212"/>
      <c r="J219" s="213">
        <f>ROUND(I219*H219,2)</f>
        <v>0</v>
      </c>
      <c r="K219" s="209" t="s">
        <v>174</v>
      </c>
      <c r="L219" s="47"/>
      <c r="M219" s="214" t="s">
        <v>19</v>
      </c>
      <c r="N219" s="215" t="s">
        <v>46</v>
      </c>
      <c r="O219" s="87"/>
      <c r="P219" s="216">
        <f>O219*H219</f>
        <v>0</v>
      </c>
      <c r="Q219" s="216">
        <v>0</v>
      </c>
      <c r="R219" s="216">
        <f>Q219*H219</f>
        <v>0</v>
      </c>
      <c r="S219" s="216">
        <v>0</v>
      </c>
      <c r="T219" s="217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18" t="s">
        <v>163</v>
      </c>
      <c r="AT219" s="218" t="s">
        <v>159</v>
      </c>
      <c r="AU219" s="218" t="s">
        <v>85</v>
      </c>
      <c r="AY219" s="20" t="s">
        <v>157</v>
      </c>
      <c r="BE219" s="219">
        <f>IF(N219="základní",J219,0)</f>
        <v>0</v>
      </c>
      <c r="BF219" s="219">
        <f>IF(N219="snížená",J219,0)</f>
        <v>0</v>
      </c>
      <c r="BG219" s="219">
        <f>IF(N219="zákl. přenesená",J219,0)</f>
        <v>0</v>
      </c>
      <c r="BH219" s="219">
        <f>IF(N219="sníž. přenesená",J219,0)</f>
        <v>0</v>
      </c>
      <c r="BI219" s="219">
        <f>IF(N219="nulová",J219,0)</f>
        <v>0</v>
      </c>
      <c r="BJ219" s="20" t="s">
        <v>83</v>
      </c>
      <c r="BK219" s="219">
        <f>ROUND(I219*H219,2)</f>
        <v>0</v>
      </c>
      <c r="BL219" s="20" t="s">
        <v>163</v>
      </c>
      <c r="BM219" s="218" t="s">
        <v>1719</v>
      </c>
    </row>
    <row r="220" s="2" customFormat="1">
      <c r="A220" s="41"/>
      <c r="B220" s="42"/>
      <c r="C220" s="43"/>
      <c r="D220" s="220" t="s">
        <v>165</v>
      </c>
      <c r="E220" s="43"/>
      <c r="F220" s="221" t="s">
        <v>1268</v>
      </c>
      <c r="G220" s="43"/>
      <c r="H220" s="43"/>
      <c r="I220" s="222"/>
      <c r="J220" s="43"/>
      <c r="K220" s="43"/>
      <c r="L220" s="47"/>
      <c r="M220" s="223"/>
      <c r="N220" s="224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165</v>
      </c>
      <c r="AU220" s="20" t="s">
        <v>85</v>
      </c>
    </row>
    <row r="221" s="2" customFormat="1">
      <c r="A221" s="41"/>
      <c r="B221" s="42"/>
      <c r="C221" s="43"/>
      <c r="D221" s="237" t="s">
        <v>177</v>
      </c>
      <c r="E221" s="43"/>
      <c r="F221" s="238" t="s">
        <v>1269</v>
      </c>
      <c r="G221" s="43"/>
      <c r="H221" s="43"/>
      <c r="I221" s="222"/>
      <c r="J221" s="43"/>
      <c r="K221" s="43"/>
      <c r="L221" s="47"/>
      <c r="M221" s="223"/>
      <c r="N221" s="224"/>
      <c r="O221" s="87"/>
      <c r="P221" s="87"/>
      <c r="Q221" s="87"/>
      <c r="R221" s="87"/>
      <c r="S221" s="87"/>
      <c r="T221" s="88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T221" s="20" t="s">
        <v>177</v>
      </c>
      <c r="AU221" s="20" t="s">
        <v>85</v>
      </c>
    </row>
    <row r="222" s="2" customFormat="1" ht="24.15" customHeight="1">
      <c r="A222" s="41"/>
      <c r="B222" s="42"/>
      <c r="C222" s="207" t="s">
        <v>592</v>
      </c>
      <c r="D222" s="207" t="s">
        <v>159</v>
      </c>
      <c r="E222" s="208" t="s">
        <v>1596</v>
      </c>
      <c r="F222" s="209" t="s">
        <v>1597</v>
      </c>
      <c r="G222" s="210" t="s">
        <v>401</v>
      </c>
      <c r="H222" s="211">
        <v>1</v>
      </c>
      <c r="I222" s="212"/>
      <c r="J222" s="213">
        <f>ROUND(I222*H222,2)</f>
        <v>0</v>
      </c>
      <c r="K222" s="209" t="s">
        <v>174</v>
      </c>
      <c r="L222" s="47"/>
      <c r="M222" s="214" t="s">
        <v>19</v>
      </c>
      <c r="N222" s="215" t="s">
        <v>46</v>
      </c>
      <c r="O222" s="87"/>
      <c r="P222" s="216">
        <f>O222*H222</f>
        <v>0</v>
      </c>
      <c r="Q222" s="216">
        <v>0.010189999999999999</v>
      </c>
      <c r="R222" s="216">
        <f>Q222*H222</f>
        <v>0.010189999999999999</v>
      </c>
      <c r="S222" s="216">
        <v>0</v>
      </c>
      <c r="T222" s="217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18" t="s">
        <v>163</v>
      </c>
      <c r="AT222" s="218" t="s">
        <v>159</v>
      </c>
      <c r="AU222" s="218" t="s">
        <v>85</v>
      </c>
      <c r="AY222" s="20" t="s">
        <v>157</v>
      </c>
      <c r="BE222" s="219">
        <f>IF(N222="základní",J222,0)</f>
        <v>0</v>
      </c>
      <c r="BF222" s="219">
        <f>IF(N222="snížená",J222,0)</f>
        <v>0</v>
      </c>
      <c r="BG222" s="219">
        <f>IF(N222="zákl. přenesená",J222,0)</f>
        <v>0</v>
      </c>
      <c r="BH222" s="219">
        <f>IF(N222="sníž. přenesená",J222,0)</f>
        <v>0</v>
      </c>
      <c r="BI222" s="219">
        <f>IF(N222="nulová",J222,0)</f>
        <v>0</v>
      </c>
      <c r="BJ222" s="20" t="s">
        <v>83</v>
      </c>
      <c r="BK222" s="219">
        <f>ROUND(I222*H222,2)</f>
        <v>0</v>
      </c>
      <c r="BL222" s="20" t="s">
        <v>163</v>
      </c>
      <c r="BM222" s="218" t="s">
        <v>1720</v>
      </c>
    </row>
    <row r="223" s="2" customFormat="1">
      <c r="A223" s="41"/>
      <c r="B223" s="42"/>
      <c r="C223" s="43"/>
      <c r="D223" s="220" t="s">
        <v>165</v>
      </c>
      <c r="E223" s="43"/>
      <c r="F223" s="221" t="s">
        <v>1597</v>
      </c>
      <c r="G223" s="43"/>
      <c r="H223" s="43"/>
      <c r="I223" s="222"/>
      <c r="J223" s="43"/>
      <c r="K223" s="43"/>
      <c r="L223" s="47"/>
      <c r="M223" s="223"/>
      <c r="N223" s="224"/>
      <c r="O223" s="87"/>
      <c r="P223" s="87"/>
      <c r="Q223" s="87"/>
      <c r="R223" s="87"/>
      <c r="S223" s="87"/>
      <c r="T223" s="88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T223" s="20" t="s">
        <v>165</v>
      </c>
      <c r="AU223" s="20" t="s">
        <v>85</v>
      </c>
    </row>
    <row r="224" s="2" customFormat="1">
      <c r="A224" s="41"/>
      <c r="B224" s="42"/>
      <c r="C224" s="43"/>
      <c r="D224" s="237" t="s">
        <v>177</v>
      </c>
      <c r="E224" s="43"/>
      <c r="F224" s="238" t="s">
        <v>1599</v>
      </c>
      <c r="G224" s="43"/>
      <c r="H224" s="43"/>
      <c r="I224" s="222"/>
      <c r="J224" s="43"/>
      <c r="K224" s="43"/>
      <c r="L224" s="47"/>
      <c r="M224" s="223"/>
      <c r="N224" s="224"/>
      <c r="O224" s="87"/>
      <c r="P224" s="87"/>
      <c r="Q224" s="87"/>
      <c r="R224" s="87"/>
      <c r="S224" s="87"/>
      <c r="T224" s="88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T224" s="20" t="s">
        <v>177</v>
      </c>
      <c r="AU224" s="20" t="s">
        <v>85</v>
      </c>
    </row>
    <row r="225" s="2" customFormat="1" ht="16.5" customHeight="1">
      <c r="A225" s="41"/>
      <c r="B225" s="42"/>
      <c r="C225" s="260" t="s">
        <v>597</v>
      </c>
      <c r="D225" s="260" t="s">
        <v>259</v>
      </c>
      <c r="E225" s="261" t="s">
        <v>1600</v>
      </c>
      <c r="F225" s="262" t="s">
        <v>1601</v>
      </c>
      <c r="G225" s="263" t="s">
        <v>401</v>
      </c>
      <c r="H225" s="264">
        <v>1</v>
      </c>
      <c r="I225" s="265"/>
      <c r="J225" s="266">
        <f>ROUND(I225*H225,2)</f>
        <v>0</v>
      </c>
      <c r="K225" s="262" t="s">
        <v>174</v>
      </c>
      <c r="L225" s="267"/>
      <c r="M225" s="268" t="s">
        <v>19</v>
      </c>
      <c r="N225" s="269" t="s">
        <v>46</v>
      </c>
      <c r="O225" s="87"/>
      <c r="P225" s="216">
        <f>O225*H225</f>
        <v>0</v>
      </c>
      <c r="Q225" s="216">
        <v>0.37</v>
      </c>
      <c r="R225" s="216">
        <f>Q225*H225</f>
        <v>0.37</v>
      </c>
      <c r="S225" s="216">
        <v>0</v>
      </c>
      <c r="T225" s="217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218" t="s">
        <v>225</v>
      </c>
      <c r="AT225" s="218" t="s">
        <v>259</v>
      </c>
      <c r="AU225" s="218" t="s">
        <v>85</v>
      </c>
      <c r="AY225" s="20" t="s">
        <v>157</v>
      </c>
      <c r="BE225" s="219">
        <f>IF(N225="základní",J225,0)</f>
        <v>0</v>
      </c>
      <c r="BF225" s="219">
        <f>IF(N225="snížená",J225,0)</f>
        <v>0</v>
      </c>
      <c r="BG225" s="219">
        <f>IF(N225="zákl. přenesená",J225,0)</f>
        <v>0</v>
      </c>
      <c r="BH225" s="219">
        <f>IF(N225="sníž. přenesená",J225,0)</f>
        <v>0</v>
      </c>
      <c r="BI225" s="219">
        <f>IF(N225="nulová",J225,0)</f>
        <v>0</v>
      </c>
      <c r="BJ225" s="20" t="s">
        <v>83</v>
      </c>
      <c r="BK225" s="219">
        <f>ROUND(I225*H225,2)</f>
        <v>0</v>
      </c>
      <c r="BL225" s="20" t="s">
        <v>163</v>
      </c>
      <c r="BM225" s="218" t="s">
        <v>1721</v>
      </c>
    </row>
    <row r="226" s="2" customFormat="1">
      <c r="A226" s="41"/>
      <c r="B226" s="42"/>
      <c r="C226" s="43"/>
      <c r="D226" s="220" t="s">
        <v>165</v>
      </c>
      <c r="E226" s="43"/>
      <c r="F226" s="221" t="s">
        <v>1601</v>
      </c>
      <c r="G226" s="43"/>
      <c r="H226" s="43"/>
      <c r="I226" s="222"/>
      <c r="J226" s="43"/>
      <c r="K226" s="43"/>
      <c r="L226" s="47"/>
      <c r="M226" s="223"/>
      <c r="N226" s="224"/>
      <c r="O226" s="87"/>
      <c r="P226" s="87"/>
      <c r="Q226" s="87"/>
      <c r="R226" s="87"/>
      <c r="S226" s="87"/>
      <c r="T226" s="88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T226" s="20" t="s">
        <v>165</v>
      </c>
      <c r="AU226" s="20" t="s">
        <v>85</v>
      </c>
    </row>
    <row r="227" s="2" customFormat="1" ht="16.5" customHeight="1">
      <c r="A227" s="41"/>
      <c r="B227" s="42"/>
      <c r="C227" s="207" t="s">
        <v>819</v>
      </c>
      <c r="D227" s="207" t="s">
        <v>159</v>
      </c>
      <c r="E227" s="208" t="s">
        <v>1270</v>
      </c>
      <c r="F227" s="209" t="s">
        <v>1271</v>
      </c>
      <c r="G227" s="210" t="s">
        <v>401</v>
      </c>
      <c r="H227" s="211">
        <v>8</v>
      </c>
      <c r="I227" s="212"/>
      <c r="J227" s="213">
        <f>ROUND(I227*H227,2)</f>
        <v>0</v>
      </c>
      <c r="K227" s="209" t="s">
        <v>174</v>
      </c>
      <c r="L227" s="47"/>
      <c r="M227" s="214" t="s">
        <v>19</v>
      </c>
      <c r="N227" s="215" t="s">
        <v>46</v>
      </c>
      <c r="O227" s="87"/>
      <c r="P227" s="216">
        <f>O227*H227</f>
        <v>0</v>
      </c>
      <c r="Q227" s="216">
        <v>0.040000000000000001</v>
      </c>
      <c r="R227" s="216">
        <f>Q227*H227</f>
        <v>0.32000000000000001</v>
      </c>
      <c r="S227" s="216">
        <v>0</v>
      </c>
      <c r="T227" s="217">
        <f>S227*H227</f>
        <v>0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18" t="s">
        <v>163</v>
      </c>
      <c r="AT227" s="218" t="s">
        <v>159</v>
      </c>
      <c r="AU227" s="218" t="s">
        <v>85</v>
      </c>
      <c r="AY227" s="20" t="s">
        <v>157</v>
      </c>
      <c r="BE227" s="219">
        <f>IF(N227="základní",J227,0)</f>
        <v>0</v>
      </c>
      <c r="BF227" s="219">
        <f>IF(N227="snížená",J227,0)</f>
        <v>0</v>
      </c>
      <c r="BG227" s="219">
        <f>IF(N227="zákl. přenesená",J227,0)</f>
        <v>0</v>
      </c>
      <c r="BH227" s="219">
        <f>IF(N227="sníž. přenesená",J227,0)</f>
        <v>0</v>
      </c>
      <c r="BI227" s="219">
        <f>IF(N227="nulová",J227,0)</f>
        <v>0</v>
      </c>
      <c r="BJ227" s="20" t="s">
        <v>83</v>
      </c>
      <c r="BK227" s="219">
        <f>ROUND(I227*H227,2)</f>
        <v>0</v>
      </c>
      <c r="BL227" s="20" t="s">
        <v>163</v>
      </c>
      <c r="BM227" s="218" t="s">
        <v>1722</v>
      </c>
    </row>
    <row r="228" s="2" customFormat="1">
      <c r="A228" s="41"/>
      <c r="B228" s="42"/>
      <c r="C228" s="43"/>
      <c r="D228" s="220" t="s">
        <v>165</v>
      </c>
      <c r="E228" s="43"/>
      <c r="F228" s="221" t="s">
        <v>1273</v>
      </c>
      <c r="G228" s="43"/>
      <c r="H228" s="43"/>
      <c r="I228" s="222"/>
      <c r="J228" s="43"/>
      <c r="K228" s="43"/>
      <c r="L228" s="47"/>
      <c r="M228" s="223"/>
      <c r="N228" s="224"/>
      <c r="O228" s="87"/>
      <c r="P228" s="87"/>
      <c r="Q228" s="87"/>
      <c r="R228" s="87"/>
      <c r="S228" s="87"/>
      <c r="T228" s="88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T228" s="20" t="s">
        <v>165</v>
      </c>
      <c r="AU228" s="20" t="s">
        <v>85</v>
      </c>
    </row>
    <row r="229" s="2" customFormat="1">
      <c r="A229" s="41"/>
      <c r="B229" s="42"/>
      <c r="C229" s="43"/>
      <c r="D229" s="237" t="s">
        <v>177</v>
      </c>
      <c r="E229" s="43"/>
      <c r="F229" s="238" t="s">
        <v>1274</v>
      </c>
      <c r="G229" s="43"/>
      <c r="H229" s="43"/>
      <c r="I229" s="222"/>
      <c r="J229" s="43"/>
      <c r="K229" s="43"/>
      <c r="L229" s="47"/>
      <c r="M229" s="223"/>
      <c r="N229" s="224"/>
      <c r="O229" s="87"/>
      <c r="P229" s="87"/>
      <c r="Q229" s="87"/>
      <c r="R229" s="87"/>
      <c r="S229" s="87"/>
      <c r="T229" s="88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T229" s="20" t="s">
        <v>177</v>
      </c>
      <c r="AU229" s="20" t="s">
        <v>85</v>
      </c>
    </row>
    <row r="230" s="2" customFormat="1" ht="24.15" customHeight="1">
      <c r="A230" s="41"/>
      <c r="B230" s="42"/>
      <c r="C230" s="260" t="s">
        <v>927</v>
      </c>
      <c r="D230" s="260" t="s">
        <v>259</v>
      </c>
      <c r="E230" s="261" t="s">
        <v>1275</v>
      </c>
      <c r="F230" s="262" t="s">
        <v>1276</v>
      </c>
      <c r="G230" s="263" t="s">
        <v>401</v>
      </c>
      <c r="H230" s="264">
        <v>8</v>
      </c>
      <c r="I230" s="265"/>
      <c r="J230" s="266">
        <f>ROUND(I230*H230,2)</f>
        <v>0</v>
      </c>
      <c r="K230" s="262" t="s">
        <v>174</v>
      </c>
      <c r="L230" s="267"/>
      <c r="M230" s="268" t="s">
        <v>19</v>
      </c>
      <c r="N230" s="269" t="s">
        <v>46</v>
      </c>
      <c r="O230" s="87"/>
      <c r="P230" s="216">
        <f>O230*H230</f>
        <v>0</v>
      </c>
      <c r="Q230" s="216">
        <v>0.013299999999999999</v>
      </c>
      <c r="R230" s="216">
        <f>Q230*H230</f>
        <v>0.1064</v>
      </c>
      <c r="S230" s="216">
        <v>0</v>
      </c>
      <c r="T230" s="217">
        <f>S230*H230</f>
        <v>0</v>
      </c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R230" s="218" t="s">
        <v>225</v>
      </c>
      <c r="AT230" s="218" t="s">
        <v>259</v>
      </c>
      <c r="AU230" s="218" t="s">
        <v>85</v>
      </c>
      <c r="AY230" s="20" t="s">
        <v>157</v>
      </c>
      <c r="BE230" s="219">
        <f>IF(N230="základní",J230,0)</f>
        <v>0</v>
      </c>
      <c r="BF230" s="219">
        <f>IF(N230="snížená",J230,0)</f>
        <v>0</v>
      </c>
      <c r="BG230" s="219">
        <f>IF(N230="zákl. přenesená",J230,0)</f>
        <v>0</v>
      </c>
      <c r="BH230" s="219">
        <f>IF(N230="sníž. přenesená",J230,0)</f>
        <v>0</v>
      </c>
      <c r="BI230" s="219">
        <f>IF(N230="nulová",J230,0)</f>
        <v>0</v>
      </c>
      <c r="BJ230" s="20" t="s">
        <v>83</v>
      </c>
      <c r="BK230" s="219">
        <f>ROUND(I230*H230,2)</f>
        <v>0</v>
      </c>
      <c r="BL230" s="20" t="s">
        <v>163</v>
      </c>
      <c r="BM230" s="218" t="s">
        <v>1723</v>
      </c>
    </row>
    <row r="231" s="2" customFormat="1">
      <c r="A231" s="41"/>
      <c r="B231" s="42"/>
      <c r="C231" s="43"/>
      <c r="D231" s="220" t="s">
        <v>165</v>
      </c>
      <c r="E231" s="43"/>
      <c r="F231" s="221" t="s">
        <v>1276</v>
      </c>
      <c r="G231" s="43"/>
      <c r="H231" s="43"/>
      <c r="I231" s="222"/>
      <c r="J231" s="43"/>
      <c r="K231" s="43"/>
      <c r="L231" s="47"/>
      <c r="M231" s="223"/>
      <c r="N231" s="224"/>
      <c r="O231" s="87"/>
      <c r="P231" s="87"/>
      <c r="Q231" s="87"/>
      <c r="R231" s="87"/>
      <c r="S231" s="87"/>
      <c r="T231" s="88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T231" s="20" t="s">
        <v>165</v>
      </c>
      <c r="AU231" s="20" t="s">
        <v>85</v>
      </c>
    </row>
    <row r="232" s="2" customFormat="1" ht="24.15" customHeight="1">
      <c r="A232" s="41"/>
      <c r="B232" s="42"/>
      <c r="C232" s="260" t="s">
        <v>601</v>
      </c>
      <c r="D232" s="260" t="s">
        <v>259</v>
      </c>
      <c r="E232" s="261" t="s">
        <v>1278</v>
      </c>
      <c r="F232" s="262" t="s">
        <v>1279</v>
      </c>
      <c r="G232" s="263" t="s">
        <v>401</v>
      </c>
      <c r="H232" s="264">
        <v>8</v>
      </c>
      <c r="I232" s="265"/>
      <c r="J232" s="266">
        <f>ROUND(I232*H232,2)</f>
        <v>0</v>
      </c>
      <c r="K232" s="262" t="s">
        <v>174</v>
      </c>
      <c r="L232" s="267"/>
      <c r="M232" s="268" t="s">
        <v>19</v>
      </c>
      <c r="N232" s="269" t="s">
        <v>46</v>
      </c>
      <c r="O232" s="87"/>
      <c r="P232" s="216">
        <f>O232*H232</f>
        <v>0</v>
      </c>
      <c r="Q232" s="216">
        <v>0.00029999999999999997</v>
      </c>
      <c r="R232" s="216">
        <f>Q232*H232</f>
        <v>0.0023999999999999998</v>
      </c>
      <c r="S232" s="216">
        <v>0</v>
      </c>
      <c r="T232" s="217">
        <f>S232*H232</f>
        <v>0</v>
      </c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R232" s="218" t="s">
        <v>225</v>
      </c>
      <c r="AT232" s="218" t="s">
        <v>259</v>
      </c>
      <c r="AU232" s="218" t="s">
        <v>85</v>
      </c>
      <c r="AY232" s="20" t="s">
        <v>157</v>
      </c>
      <c r="BE232" s="219">
        <f>IF(N232="základní",J232,0)</f>
        <v>0</v>
      </c>
      <c r="BF232" s="219">
        <f>IF(N232="snížená",J232,0)</f>
        <v>0</v>
      </c>
      <c r="BG232" s="219">
        <f>IF(N232="zákl. přenesená",J232,0)</f>
        <v>0</v>
      </c>
      <c r="BH232" s="219">
        <f>IF(N232="sníž. přenesená",J232,0)</f>
        <v>0</v>
      </c>
      <c r="BI232" s="219">
        <f>IF(N232="nulová",J232,0)</f>
        <v>0</v>
      </c>
      <c r="BJ232" s="20" t="s">
        <v>83</v>
      </c>
      <c r="BK232" s="219">
        <f>ROUND(I232*H232,2)</f>
        <v>0</v>
      </c>
      <c r="BL232" s="20" t="s">
        <v>163</v>
      </c>
      <c r="BM232" s="218" t="s">
        <v>1724</v>
      </c>
    </row>
    <row r="233" s="2" customFormat="1">
      <c r="A233" s="41"/>
      <c r="B233" s="42"/>
      <c r="C233" s="43"/>
      <c r="D233" s="220" t="s">
        <v>165</v>
      </c>
      <c r="E233" s="43"/>
      <c r="F233" s="221" t="s">
        <v>1279</v>
      </c>
      <c r="G233" s="43"/>
      <c r="H233" s="43"/>
      <c r="I233" s="222"/>
      <c r="J233" s="43"/>
      <c r="K233" s="43"/>
      <c r="L233" s="47"/>
      <c r="M233" s="223"/>
      <c r="N233" s="224"/>
      <c r="O233" s="87"/>
      <c r="P233" s="87"/>
      <c r="Q233" s="87"/>
      <c r="R233" s="87"/>
      <c r="S233" s="87"/>
      <c r="T233" s="88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T233" s="20" t="s">
        <v>165</v>
      </c>
      <c r="AU233" s="20" t="s">
        <v>85</v>
      </c>
    </row>
    <row r="234" s="2" customFormat="1" ht="16.5" customHeight="1">
      <c r="A234" s="41"/>
      <c r="B234" s="42"/>
      <c r="C234" s="207" t="s">
        <v>609</v>
      </c>
      <c r="D234" s="207" t="s">
        <v>159</v>
      </c>
      <c r="E234" s="208" t="s">
        <v>1456</v>
      </c>
      <c r="F234" s="209" t="s">
        <v>1457</v>
      </c>
      <c r="G234" s="210" t="s">
        <v>401</v>
      </c>
      <c r="H234" s="211">
        <v>1</v>
      </c>
      <c r="I234" s="212"/>
      <c r="J234" s="213">
        <f>ROUND(I234*H234,2)</f>
        <v>0</v>
      </c>
      <c r="K234" s="209" t="s">
        <v>174</v>
      </c>
      <c r="L234" s="47"/>
      <c r="M234" s="214" t="s">
        <v>19</v>
      </c>
      <c r="N234" s="215" t="s">
        <v>46</v>
      </c>
      <c r="O234" s="87"/>
      <c r="P234" s="216">
        <f>O234*H234</f>
        <v>0</v>
      </c>
      <c r="Q234" s="216">
        <v>0.050000000000000003</v>
      </c>
      <c r="R234" s="216">
        <f>Q234*H234</f>
        <v>0.050000000000000003</v>
      </c>
      <c r="S234" s="216">
        <v>0</v>
      </c>
      <c r="T234" s="217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18" t="s">
        <v>163</v>
      </c>
      <c r="AT234" s="218" t="s">
        <v>159</v>
      </c>
      <c r="AU234" s="218" t="s">
        <v>85</v>
      </c>
      <c r="AY234" s="20" t="s">
        <v>157</v>
      </c>
      <c r="BE234" s="219">
        <f>IF(N234="základní",J234,0)</f>
        <v>0</v>
      </c>
      <c r="BF234" s="219">
        <f>IF(N234="snížená",J234,0)</f>
        <v>0</v>
      </c>
      <c r="BG234" s="219">
        <f>IF(N234="zákl. přenesená",J234,0)</f>
        <v>0</v>
      </c>
      <c r="BH234" s="219">
        <f>IF(N234="sníž. přenesená",J234,0)</f>
        <v>0</v>
      </c>
      <c r="BI234" s="219">
        <f>IF(N234="nulová",J234,0)</f>
        <v>0</v>
      </c>
      <c r="BJ234" s="20" t="s">
        <v>83</v>
      </c>
      <c r="BK234" s="219">
        <f>ROUND(I234*H234,2)</f>
        <v>0</v>
      </c>
      <c r="BL234" s="20" t="s">
        <v>163</v>
      </c>
      <c r="BM234" s="218" t="s">
        <v>1725</v>
      </c>
    </row>
    <row r="235" s="2" customFormat="1">
      <c r="A235" s="41"/>
      <c r="B235" s="42"/>
      <c r="C235" s="43"/>
      <c r="D235" s="220" t="s">
        <v>165</v>
      </c>
      <c r="E235" s="43"/>
      <c r="F235" s="221" t="s">
        <v>1459</v>
      </c>
      <c r="G235" s="43"/>
      <c r="H235" s="43"/>
      <c r="I235" s="222"/>
      <c r="J235" s="43"/>
      <c r="K235" s="43"/>
      <c r="L235" s="47"/>
      <c r="M235" s="223"/>
      <c r="N235" s="224"/>
      <c r="O235" s="87"/>
      <c r="P235" s="87"/>
      <c r="Q235" s="87"/>
      <c r="R235" s="87"/>
      <c r="S235" s="87"/>
      <c r="T235" s="88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T235" s="20" t="s">
        <v>165</v>
      </c>
      <c r="AU235" s="20" t="s">
        <v>85</v>
      </c>
    </row>
    <row r="236" s="2" customFormat="1">
      <c r="A236" s="41"/>
      <c r="B236" s="42"/>
      <c r="C236" s="43"/>
      <c r="D236" s="237" t="s">
        <v>177</v>
      </c>
      <c r="E236" s="43"/>
      <c r="F236" s="238" t="s">
        <v>1460</v>
      </c>
      <c r="G236" s="43"/>
      <c r="H236" s="43"/>
      <c r="I236" s="222"/>
      <c r="J236" s="43"/>
      <c r="K236" s="43"/>
      <c r="L236" s="47"/>
      <c r="M236" s="223"/>
      <c r="N236" s="224"/>
      <c r="O236" s="87"/>
      <c r="P236" s="87"/>
      <c r="Q236" s="87"/>
      <c r="R236" s="87"/>
      <c r="S236" s="87"/>
      <c r="T236" s="88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T236" s="20" t="s">
        <v>177</v>
      </c>
      <c r="AU236" s="20" t="s">
        <v>85</v>
      </c>
    </row>
    <row r="237" s="2" customFormat="1" ht="16.5" customHeight="1">
      <c r="A237" s="41"/>
      <c r="B237" s="42"/>
      <c r="C237" s="260" t="s">
        <v>433</v>
      </c>
      <c r="D237" s="260" t="s">
        <v>259</v>
      </c>
      <c r="E237" s="261" t="s">
        <v>1461</v>
      </c>
      <c r="F237" s="262" t="s">
        <v>1462</v>
      </c>
      <c r="G237" s="263" t="s">
        <v>401</v>
      </c>
      <c r="H237" s="264">
        <v>1</v>
      </c>
      <c r="I237" s="265"/>
      <c r="J237" s="266">
        <f>ROUND(I237*H237,2)</f>
        <v>0</v>
      </c>
      <c r="K237" s="262" t="s">
        <v>174</v>
      </c>
      <c r="L237" s="267"/>
      <c r="M237" s="268" t="s">
        <v>19</v>
      </c>
      <c r="N237" s="269" t="s">
        <v>46</v>
      </c>
      <c r="O237" s="87"/>
      <c r="P237" s="216">
        <f>O237*H237</f>
        <v>0</v>
      </c>
      <c r="Q237" s="216">
        <v>0.029499999999999998</v>
      </c>
      <c r="R237" s="216">
        <f>Q237*H237</f>
        <v>0.029499999999999998</v>
      </c>
      <c r="S237" s="216">
        <v>0</v>
      </c>
      <c r="T237" s="217">
        <f>S237*H237</f>
        <v>0</v>
      </c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R237" s="218" t="s">
        <v>225</v>
      </c>
      <c r="AT237" s="218" t="s">
        <v>259</v>
      </c>
      <c r="AU237" s="218" t="s">
        <v>85</v>
      </c>
      <c r="AY237" s="20" t="s">
        <v>157</v>
      </c>
      <c r="BE237" s="219">
        <f>IF(N237="základní",J237,0)</f>
        <v>0</v>
      </c>
      <c r="BF237" s="219">
        <f>IF(N237="snížená",J237,0)</f>
        <v>0</v>
      </c>
      <c r="BG237" s="219">
        <f>IF(N237="zákl. přenesená",J237,0)</f>
        <v>0</v>
      </c>
      <c r="BH237" s="219">
        <f>IF(N237="sníž. přenesená",J237,0)</f>
        <v>0</v>
      </c>
      <c r="BI237" s="219">
        <f>IF(N237="nulová",J237,0)</f>
        <v>0</v>
      </c>
      <c r="BJ237" s="20" t="s">
        <v>83</v>
      </c>
      <c r="BK237" s="219">
        <f>ROUND(I237*H237,2)</f>
        <v>0</v>
      </c>
      <c r="BL237" s="20" t="s">
        <v>163</v>
      </c>
      <c r="BM237" s="218" t="s">
        <v>1726</v>
      </c>
    </row>
    <row r="238" s="2" customFormat="1">
      <c r="A238" s="41"/>
      <c r="B238" s="42"/>
      <c r="C238" s="43"/>
      <c r="D238" s="220" t="s">
        <v>165</v>
      </c>
      <c r="E238" s="43"/>
      <c r="F238" s="221" t="s">
        <v>1462</v>
      </c>
      <c r="G238" s="43"/>
      <c r="H238" s="43"/>
      <c r="I238" s="222"/>
      <c r="J238" s="43"/>
      <c r="K238" s="43"/>
      <c r="L238" s="47"/>
      <c r="M238" s="223"/>
      <c r="N238" s="224"/>
      <c r="O238" s="87"/>
      <c r="P238" s="87"/>
      <c r="Q238" s="87"/>
      <c r="R238" s="87"/>
      <c r="S238" s="87"/>
      <c r="T238" s="88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T238" s="20" t="s">
        <v>165</v>
      </c>
      <c r="AU238" s="20" t="s">
        <v>85</v>
      </c>
    </row>
    <row r="239" s="2" customFormat="1" ht="24.15" customHeight="1">
      <c r="A239" s="41"/>
      <c r="B239" s="42"/>
      <c r="C239" s="260" t="s">
        <v>623</v>
      </c>
      <c r="D239" s="260" t="s">
        <v>259</v>
      </c>
      <c r="E239" s="261" t="s">
        <v>1464</v>
      </c>
      <c r="F239" s="262" t="s">
        <v>1465</v>
      </c>
      <c r="G239" s="263" t="s">
        <v>401</v>
      </c>
      <c r="H239" s="264">
        <v>1</v>
      </c>
      <c r="I239" s="265"/>
      <c r="J239" s="266">
        <f>ROUND(I239*H239,2)</f>
        <v>0</v>
      </c>
      <c r="K239" s="262" t="s">
        <v>174</v>
      </c>
      <c r="L239" s="267"/>
      <c r="M239" s="268" t="s">
        <v>19</v>
      </c>
      <c r="N239" s="269" t="s">
        <v>46</v>
      </c>
      <c r="O239" s="87"/>
      <c r="P239" s="216">
        <f>O239*H239</f>
        <v>0</v>
      </c>
      <c r="Q239" s="216">
        <v>0.0025000000000000001</v>
      </c>
      <c r="R239" s="216">
        <f>Q239*H239</f>
        <v>0.0025000000000000001</v>
      </c>
      <c r="S239" s="216">
        <v>0</v>
      </c>
      <c r="T239" s="217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18" t="s">
        <v>225</v>
      </c>
      <c r="AT239" s="218" t="s">
        <v>259</v>
      </c>
      <c r="AU239" s="218" t="s">
        <v>85</v>
      </c>
      <c r="AY239" s="20" t="s">
        <v>157</v>
      </c>
      <c r="BE239" s="219">
        <f>IF(N239="základní",J239,0)</f>
        <v>0</v>
      </c>
      <c r="BF239" s="219">
        <f>IF(N239="snížená",J239,0)</f>
        <v>0</v>
      </c>
      <c r="BG239" s="219">
        <f>IF(N239="zákl. přenesená",J239,0)</f>
        <v>0</v>
      </c>
      <c r="BH239" s="219">
        <f>IF(N239="sníž. přenesená",J239,0)</f>
        <v>0</v>
      </c>
      <c r="BI239" s="219">
        <f>IF(N239="nulová",J239,0)</f>
        <v>0</v>
      </c>
      <c r="BJ239" s="20" t="s">
        <v>83</v>
      </c>
      <c r="BK239" s="219">
        <f>ROUND(I239*H239,2)</f>
        <v>0</v>
      </c>
      <c r="BL239" s="20" t="s">
        <v>163</v>
      </c>
      <c r="BM239" s="218" t="s">
        <v>1727</v>
      </c>
    </row>
    <row r="240" s="2" customFormat="1">
      <c r="A240" s="41"/>
      <c r="B240" s="42"/>
      <c r="C240" s="43"/>
      <c r="D240" s="220" t="s">
        <v>165</v>
      </c>
      <c r="E240" s="43"/>
      <c r="F240" s="221" t="s">
        <v>1465</v>
      </c>
      <c r="G240" s="43"/>
      <c r="H240" s="43"/>
      <c r="I240" s="222"/>
      <c r="J240" s="43"/>
      <c r="K240" s="43"/>
      <c r="L240" s="47"/>
      <c r="M240" s="223"/>
      <c r="N240" s="224"/>
      <c r="O240" s="87"/>
      <c r="P240" s="87"/>
      <c r="Q240" s="87"/>
      <c r="R240" s="87"/>
      <c r="S240" s="87"/>
      <c r="T240" s="88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20" t="s">
        <v>165</v>
      </c>
      <c r="AU240" s="20" t="s">
        <v>85</v>
      </c>
    </row>
    <row r="241" s="2" customFormat="1" ht="24.15" customHeight="1">
      <c r="A241" s="41"/>
      <c r="B241" s="42"/>
      <c r="C241" s="207" t="s">
        <v>629</v>
      </c>
      <c r="D241" s="207" t="s">
        <v>159</v>
      </c>
      <c r="E241" s="208" t="s">
        <v>1281</v>
      </c>
      <c r="F241" s="209" t="s">
        <v>1282</v>
      </c>
      <c r="G241" s="210" t="s">
        <v>401</v>
      </c>
      <c r="H241" s="211">
        <v>2</v>
      </c>
      <c r="I241" s="212"/>
      <c r="J241" s="213">
        <f>ROUND(I241*H241,2)</f>
        <v>0</v>
      </c>
      <c r="K241" s="209" t="s">
        <v>174</v>
      </c>
      <c r="L241" s="47"/>
      <c r="M241" s="214" t="s">
        <v>19</v>
      </c>
      <c r="N241" s="215" t="s">
        <v>46</v>
      </c>
      <c r="O241" s="87"/>
      <c r="P241" s="216">
        <f>O241*H241</f>
        <v>0</v>
      </c>
      <c r="Q241" s="216">
        <v>0.00016000000000000001</v>
      </c>
      <c r="R241" s="216">
        <f>Q241*H241</f>
        <v>0.00032000000000000003</v>
      </c>
      <c r="S241" s="216">
        <v>0</v>
      </c>
      <c r="T241" s="217">
        <f>S241*H241</f>
        <v>0</v>
      </c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R241" s="218" t="s">
        <v>163</v>
      </c>
      <c r="AT241" s="218" t="s">
        <v>159</v>
      </c>
      <c r="AU241" s="218" t="s">
        <v>85</v>
      </c>
      <c r="AY241" s="20" t="s">
        <v>157</v>
      </c>
      <c r="BE241" s="219">
        <f>IF(N241="základní",J241,0)</f>
        <v>0</v>
      </c>
      <c r="BF241" s="219">
        <f>IF(N241="snížená",J241,0)</f>
        <v>0</v>
      </c>
      <c r="BG241" s="219">
        <f>IF(N241="zákl. přenesená",J241,0)</f>
        <v>0</v>
      </c>
      <c r="BH241" s="219">
        <f>IF(N241="sníž. přenesená",J241,0)</f>
        <v>0</v>
      </c>
      <c r="BI241" s="219">
        <f>IF(N241="nulová",J241,0)</f>
        <v>0</v>
      </c>
      <c r="BJ241" s="20" t="s">
        <v>83</v>
      </c>
      <c r="BK241" s="219">
        <f>ROUND(I241*H241,2)</f>
        <v>0</v>
      </c>
      <c r="BL241" s="20" t="s">
        <v>163</v>
      </c>
      <c r="BM241" s="218" t="s">
        <v>1728</v>
      </c>
    </row>
    <row r="242" s="2" customFormat="1">
      <c r="A242" s="41"/>
      <c r="B242" s="42"/>
      <c r="C242" s="43"/>
      <c r="D242" s="220" t="s">
        <v>165</v>
      </c>
      <c r="E242" s="43"/>
      <c r="F242" s="221" t="s">
        <v>1284</v>
      </c>
      <c r="G242" s="43"/>
      <c r="H242" s="43"/>
      <c r="I242" s="222"/>
      <c r="J242" s="43"/>
      <c r="K242" s="43"/>
      <c r="L242" s="47"/>
      <c r="M242" s="223"/>
      <c r="N242" s="224"/>
      <c r="O242" s="87"/>
      <c r="P242" s="87"/>
      <c r="Q242" s="87"/>
      <c r="R242" s="87"/>
      <c r="S242" s="87"/>
      <c r="T242" s="88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T242" s="20" t="s">
        <v>165</v>
      </c>
      <c r="AU242" s="20" t="s">
        <v>85</v>
      </c>
    </row>
    <row r="243" s="2" customFormat="1">
      <c r="A243" s="41"/>
      <c r="B243" s="42"/>
      <c r="C243" s="43"/>
      <c r="D243" s="237" t="s">
        <v>177</v>
      </c>
      <c r="E243" s="43"/>
      <c r="F243" s="238" t="s">
        <v>1285</v>
      </c>
      <c r="G243" s="43"/>
      <c r="H243" s="43"/>
      <c r="I243" s="222"/>
      <c r="J243" s="43"/>
      <c r="K243" s="43"/>
      <c r="L243" s="47"/>
      <c r="M243" s="223"/>
      <c r="N243" s="224"/>
      <c r="O243" s="87"/>
      <c r="P243" s="87"/>
      <c r="Q243" s="87"/>
      <c r="R243" s="87"/>
      <c r="S243" s="87"/>
      <c r="T243" s="88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T243" s="20" t="s">
        <v>177</v>
      </c>
      <c r="AU243" s="20" t="s">
        <v>85</v>
      </c>
    </row>
    <row r="244" s="2" customFormat="1" ht="21.75" customHeight="1">
      <c r="A244" s="41"/>
      <c r="B244" s="42"/>
      <c r="C244" s="260" t="s">
        <v>637</v>
      </c>
      <c r="D244" s="260" t="s">
        <v>259</v>
      </c>
      <c r="E244" s="261" t="s">
        <v>1286</v>
      </c>
      <c r="F244" s="262" t="s">
        <v>1287</v>
      </c>
      <c r="G244" s="263" t="s">
        <v>401</v>
      </c>
      <c r="H244" s="264">
        <v>2</v>
      </c>
      <c r="I244" s="265"/>
      <c r="J244" s="266">
        <f>ROUND(I244*H244,2)</f>
        <v>0</v>
      </c>
      <c r="K244" s="262" t="s">
        <v>174</v>
      </c>
      <c r="L244" s="267"/>
      <c r="M244" s="268" t="s">
        <v>19</v>
      </c>
      <c r="N244" s="269" t="s">
        <v>46</v>
      </c>
      <c r="O244" s="87"/>
      <c r="P244" s="216">
        <f>O244*H244</f>
        <v>0</v>
      </c>
      <c r="Q244" s="216">
        <v>0.0061000000000000004</v>
      </c>
      <c r="R244" s="216">
        <f>Q244*H244</f>
        <v>0.012200000000000001</v>
      </c>
      <c r="S244" s="216">
        <v>0</v>
      </c>
      <c r="T244" s="217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18" t="s">
        <v>225</v>
      </c>
      <c r="AT244" s="218" t="s">
        <v>259</v>
      </c>
      <c r="AU244" s="218" t="s">
        <v>85</v>
      </c>
      <c r="AY244" s="20" t="s">
        <v>157</v>
      </c>
      <c r="BE244" s="219">
        <f>IF(N244="základní",J244,0)</f>
        <v>0</v>
      </c>
      <c r="BF244" s="219">
        <f>IF(N244="snížená",J244,0)</f>
        <v>0</v>
      </c>
      <c r="BG244" s="219">
        <f>IF(N244="zákl. přenesená",J244,0)</f>
        <v>0</v>
      </c>
      <c r="BH244" s="219">
        <f>IF(N244="sníž. přenesená",J244,0)</f>
        <v>0</v>
      </c>
      <c r="BI244" s="219">
        <f>IF(N244="nulová",J244,0)</f>
        <v>0</v>
      </c>
      <c r="BJ244" s="20" t="s">
        <v>83</v>
      </c>
      <c r="BK244" s="219">
        <f>ROUND(I244*H244,2)</f>
        <v>0</v>
      </c>
      <c r="BL244" s="20" t="s">
        <v>163</v>
      </c>
      <c r="BM244" s="218" t="s">
        <v>1729</v>
      </c>
    </row>
    <row r="245" s="2" customFormat="1">
      <c r="A245" s="41"/>
      <c r="B245" s="42"/>
      <c r="C245" s="43"/>
      <c r="D245" s="220" t="s">
        <v>165</v>
      </c>
      <c r="E245" s="43"/>
      <c r="F245" s="221" t="s">
        <v>1287</v>
      </c>
      <c r="G245" s="43"/>
      <c r="H245" s="43"/>
      <c r="I245" s="222"/>
      <c r="J245" s="43"/>
      <c r="K245" s="43"/>
      <c r="L245" s="47"/>
      <c r="M245" s="223"/>
      <c r="N245" s="224"/>
      <c r="O245" s="87"/>
      <c r="P245" s="87"/>
      <c r="Q245" s="87"/>
      <c r="R245" s="87"/>
      <c r="S245" s="87"/>
      <c r="T245" s="88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T245" s="20" t="s">
        <v>165</v>
      </c>
      <c r="AU245" s="20" t="s">
        <v>85</v>
      </c>
    </row>
    <row r="246" s="2" customFormat="1" ht="16.5" customHeight="1">
      <c r="A246" s="41"/>
      <c r="B246" s="42"/>
      <c r="C246" s="260" t="s">
        <v>644</v>
      </c>
      <c r="D246" s="260" t="s">
        <v>259</v>
      </c>
      <c r="E246" s="261" t="s">
        <v>1289</v>
      </c>
      <c r="F246" s="262" t="s">
        <v>1290</v>
      </c>
      <c r="G246" s="263" t="s">
        <v>401</v>
      </c>
      <c r="H246" s="264">
        <v>2</v>
      </c>
      <c r="I246" s="265"/>
      <c r="J246" s="266">
        <f>ROUND(I246*H246,2)</f>
        <v>0</v>
      </c>
      <c r="K246" s="262" t="s">
        <v>174</v>
      </c>
      <c r="L246" s="267"/>
      <c r="M246" s="268" t="s">
        <v>19</v>
      </c>
      <c r="N246" s="269" t="s">
        <v>46</v>
      </c>
      <c r="O246" s="87"/>
      <c r="P246" s="216">
        <f>O246*H246</f>
        <v>0</v>
      </c>
      <c r="Q246" s="216">
        <v>0.00010000000000000001</v>
      </c>
      <c r="R246" s="216">
        <f>Q246*H246</f>
        <v>0.00020000000000000001</v>
      </c>
      <c r="S246" s="216">
        <v>0</v>
      </c>
      <c r="T246" s="217">
        <f>S246*H246</f>
        <v>0</v>
      </c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R246" s="218" t="s">
        <v>225</v>
      </c>
      <c r="AT246" s="218" t="s">
        <v>259</v>
      </c>
      <c r="AU246" s="218" t="s">
        <v>85</v>
      </c>
      <c r="AY246" s="20" t="s">
        <v>157</v>
      </c>
      <c r="BE246" s="219">
        <f>IF(N246="základní",J246,0)</f>
        <v>0</v>
      </c>
      <c r="BF246" s="219">
        <f>IF(N246="snížená",J246,0)</f>
        <v>0</v>
      </c>
      <c r="BG246" s="219">
        <f>IF(N246="zákl. přenesená",J246,0)</f>
        <v>0</v>
      </c>
      <c r="BH246" s="219">
        <f>IF(N246="sníž. přenesená",J246,0)</f>
        <v>0</v>
      </c>
      <c r="BI246" s="219">
        <f>IF(N246="nulová",J246,0)</f>
        <v>0</v>
      </c>
      <c r="BJ246" s="20" t="s">
        <v>83</v>
      </c>
      <c r="BK246" s="219">
        <f>ROUND(I246*H246,2)</f>
        <v>0</v>
      </c>
      <c r="BL246" s="20" t="s">
        <v>163</v>
      </c>
      <c r="BM246" s="218" t="s">
        <v>1730</v>
      </c>
    </row>
    <row r="247" s="2" customFormat="1">
      <c r="A247" s="41"/>
      <c r="B247" s="42"/>
      <c r="C247" s="43"/>
      <c r="D247" s="220" t="s">
        <v>165</v>
      </c>
      <c r="E247" s="43"/>
      <c r="F247" s="221" t="s">
        <v>1290</v>
      </c>
      <c r="G247" s="43"/>
      <c r="H247" s="43"/>
      <c r="I247" s="222"/>
      <c r="J247" s="43"/>
      <c r="K247" s="43"/>
      <c r="L247" s="47"/>
      <c r="M247" s="223"/>
      <c r="N247" s="224"/>
      <c r="O247" s="87"/>
      <c r="P247" s="87"/>
      <c r="Q247" s="87"/>
      <c r="R247" s="87"/>
      <c r="S247" s="87"/>
      <c r="T247" s="88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T247" s="20" t="s">
        <v>165</v>
      </c>
      <c r="AU247" s="20" t="s">
        <v>85</v>
      </c>
    </row>
    <row r="248" s="2" customFormat="1" ht="16.5" customHeight="1">
      <c r="A248" s="41"/>
      <c r="B248" s="42"/>
      <c r="C248" s="260" t="s">
        <v>652</v>
      </c>
      <c r="D248" s="260" t="s">
        <v>259</v>
      </c>
      <c r="E248" s="261" t="s">
        <v>1292</v>
      </c>
      <c r="F248" s="262" t="s">
        <v>1293</v>
      </c>
      <c r="G248" s="263" t="s">
        <v>401</v>
      </c>
      <c r="H248" s="264">
        <v>2</v>
      </c>
      <c r="I248" s="265"/>
      <c r="J248" s="266">
        <f>ROUND(I248*H248,2)</f>
        <v>0</v>
      </c>
      <c r="K248" s="262" t="s">
        <v>174</v>
      </c>
      <c r="L248" s="267"/>
      <c r="M248" s="268" t="s">
        <v>19</v>
      </c>
      <c r="N248" s="269" t="s">
        <v>46</v>
      </c>
      <c r="O248" s="87"/>
      <c r="P248" s="216">
        <f>O248*H248</f>
        <v>0</v>
      </c>
      <c r="Q248" s="216">
        <v>0.10100000000000001</v>
      </c>
      <c r="R248" s="216">
        <f>Q248*H248</f>
        <v>0.20200000000000001</v>
      </c>
      <c r="S248" s="216">
        <v>0</v>
      </c>
      <c r="T248" s="217">
        <f>S248*H248</f>
        <v>0</v>
      </c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R248" s="218" t="s">
        <v>225</v>
      </c>
      <c r="AT248" s="218" t="s">
        <v>259</v>
      </c>
      <c r="AU248" s="218" t="s">
        <v>85</v>
      </c>
      <c r="AY248" s="20" t="s">
        <v>157</v>
      </c>
      <c r="BE248" s="219">
        <f>IF(N248="základní",J248,0)</f>
        <v>0</v>
      </c>
      <c r="BF248" s="219">
        <f>IF(N248="snížená",J248,0)</f>
        <v>0</v>
      </c>
      <c r="BG248" s="219">
        <f>IF(N248="zákl. přenesená",J248,0)</f>
        <v>0</v>
      </c>
      <c r="BH248" s="219">
        <f>IF(N248="sníž. přenesená",J248,0)</f>
        <v>0</v>
      </c>
      <c r="BI248" s="219">
        <f>IF(N248="nulová",J248,0)</f>
        <v>0</v>
      </c>
      <c r="BJ248" s="20" t="s">
        <v>83</v>
      </c>
      <c r="BK248" s="219">
        <f>ROUND(I248*H248,2)</f>
        <v>0</v>
      </c>
      <c r="BL248" s="20" t="s">
        <v>163</v>
      </c>
      <c r="BM248" s="218" t="s">
        <v>1731</v>
      </c>
    </row>
    <row r="249" s="2" customFormat="1">
      <c r="A249" s="41"/>
      <c r="B249" s="42"/>
      <c r="C249" s="43"/>
      <c r="D249" s="220" t="s">
        <v>165</v>
      </c>
      <c r="E249" s="43"/>
      <c r="F249" s="221" t="s">
        <v>1293</v>
      </c>
      <c r="G249" s="43"/>
      <c r="H249" s="43"/>
      <c r="I249" s="222"/>
      <c r="J249" s="43"/>
      <c r="K249" s="43"/>
      <c r="L249" s="47"/>
      <c r="M249" s="223"/>
      <c r="N249" s="224"/>
      <c r="O249" s="87"/>
      <c r="P249" s="87"/>
      <c r="Q249" s="87"/>
      <c r="R249" s="87"/>
      <c r="S249" s="87"/>
      <c r="T249" s="88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T249" s="20" t="s">
        <v>165</v>
      </c>
      <c r="AU249" s="20" t="s">
        <v>85</v>
      </c>
    </row>
    <row r="250" s="2" customFormat="1" ht="16.5" customHeight="1">
      <c r="A250" s="41"/>
      <c r="B250" s="42"/>
      <c r="C250" s="207" t="s">
        <v>443</v>
      </c>
      <c r="D250" s="207" t="s">
        <v>159</v>
      </c>
      <c r="E250" s="208" t="s">
        <v>1471</v>
      </c>
      <c r="F250" s="209" t="s">
        <v>1472</v>
      </c>
      <c r="G250" s="210" t="s">
        <v>162</v>
      </c>
      <c r="H250" s="211">
        <v>81</v>
      </c>
      <c r="I250" s="212"/>
      <c r="J250" s="213">
        <f>ROUND(I250*H250,2)</f>
        <v>0</v>
      </c>
      <c r="K250" s="209" t="s">
        <v>174</v>
      </c>
      <c r="L250" s="47"/>
      <c r="M250" s="214" t="s">
        <v>19</v>
      </c>
      <c r="N250" s="215" t="s">
        <v>46</v>
      </c>
      <c r="O250" s="87"/>
      <c r="P250" s="216">
        <f>O250*H250</f>
        <v>0</v>
      </c>
      <c r="Q250" s="216">
        <v>0.00019000000000000001</v>
      </c>
      <c r="R250" s="216">
        <f>Q250*H250</f>
        <v>0.015390000000000001</v>
      </c>
      <c r="S250" s="216">
        <v>0</v>
      </c>
      <c r="T250" s="217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18" t="s">
        <v>163</v>
      </c>
      <c r="AT250" s="218" t="s">
        <v>159</v>
      </c>
      <c r="AU250" s="218" t="s">
        <v>85</v>
      </c>
      <c r="AY250" s="20" t="s">
        <v>157</v>
      </c>
      <c r="BE250" s="219">
        <f>IF(N250="základní",J250,0)</f>
        <v>0</v>
      </c>
      <c r="BF250" s="219">
        <f>IF(N250="snížená",J250,0)</f>
        <v>0</v>
      </c>
      <c r="BG250" s="219">
        <f>IF(N250="zákl. přenesená",J250,0)</f>
        <v>0</v>
      </c>
      <c r="BH250" s="219">
        <f>IF(N250="sníž. přenesená",J250,0)</f>
        <v>0</v>
      </c>
      <c r="BI250" s="219">
        <f>IF(N250="nulová",J250,0)</f>
        <v>0</v>
      </c>
      <c r="BJ250" s="20" t="s">
        <v>83</v>
      </c>
      <c r="BK250" s="219">
        <f>ROUND(I250*H250,2)</f>
        <v>0</v>
      </c>
      <c r="BL250" s="20" t="s">
        <v>163</v>
      </c>
      <c r="BM250" s="218" t="s">
        <v>1732</v>
      </c>
    </row>
    <row r="251" s="2" customFormat="1">
      <c r="A251" s="41"/>
      <c r="B251" s="42"/>
      <c r="C251" s="43"/>
      <c r="D251" s="220" t="s">
        <v>165</v>
      </c>
      <c r="E251" s="43"/>
      <c r="F251" s="221" t="s">
        <v>1474</v>
      </c>
      <c r="G251" s="43"/>
      <c r="H251" s="43"/>
      <c r="I251" s="222"/>
      <c r="J251" s="43"/>
      <c r="K251" s="43"/>
      <c r="L251" s="47"/>
      <c r="M251" s="223"/>
      <c r="N251" s="224"/>
      <c r="O251" s="87"/>
      <c r="P251" s="87"/>
      <c r="Q251" s="87"/>
      <c r="R251" s="87"/>
      <c r="S251" s="87"/>
      <c r="T251" s="88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T251" s="20" t="s">
        <v>165</v>
      </c>
      <c r="AU251" s="20" t="s">
        <v>85</v>
      </c>
    </row>
    <row r="252" s="2" customFormat="1">
      <c r="A252" s="41"/>
      <c r="B252" s="42"/>
      <c r="C252" s="43"/>
      <c r="D252" s="237" t="s">
        <v>177</v>
      </c>
      <c r="E252" s="43"/>
      <c r="F252" s="238" t="s">
        <v>1475</v>
      </c>
      <c r="G252" s="43"/>
      <c r="H252" s="43"/>
      <c r="I252" s="222"/>
      <c r="J252" s="43"/>
      <c r="K252" s="43"/>
      <c r="L252" s="47"/>
      <c r="M252" s="223"/>
      <c r="N252" s="224"/>
      <c r="O252" s="87"/>
      <c r="P252" s="87"/>
      <c r="Q252" s="87"/>
      <c r="R252" s="87"/>
      <c r="S252" s="87"/>
      <c r="T252" s="88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T252" s="20" t="s">
        <v>177</v>
      </c>
      <c r="AU252" s="20" t="s">
        <v>85</v>
      </c>
    </row>
    <row r="253" s="2" customFormat="1" ht="24.15" customHeight="1">
      <c r="A253" s="41"/>
      <c r="B253" s="42"/>
      <c r="C253" s="207" t="s">
        <v>667</v>
      </c>
      <c r="D253" s="207" t="s">
        <v>159</v>
      </c>
      <c r="E253" s="208" t="s">
        <v>1295</v>
      </c>
      <c r="F253" s="209" t="s">
        <v>1296</v>
      </c>
      <c r="G253" s="210" t="s">
        <v>162</v>
      </c>
      <c r="H253" s="211">
        <v>81</v>
      </c>
      <c r="I253" s="212"/>
      <c r="J253" s="213">
        <f>ROUND(I253*H253,2)</f>
        <v>0</v>
      </c>
      <c r="K253" s="209" t="s">
        <v>174</v>
      </c>
      <c r="L253" s="47"/>
      <c r="M253" s="214" t="s">
        <v>19</v>
      </c>
      <c r="N253" s="215" t="s">
        <v>46</v>
      </c>
      <c r="O253" s="87"/>
      <c r="P253" s="216">
        <f>O253*H253</f>
        <v>0</v>
      </c>
      <c r="Q253" s="216">
        <v>0.00012999999999999999</v>
      </c>
      <c r="R253" s="216">
        <f>Q253*H253</f>
        <v>0.010529999999999999</v>
      </c>
      <c r="S253" s="216">
        <v>0</v>
      </c>
      <c r="T253" s="217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18" t="s">
        <v>163</v>
      </c>
      <c r="AT253" s="218" t="s">
        <v>159</v>
      </c>
      <c r="AU253" s="218" t="s">
        <v>85</v>
      </c>
      <c r="AY253" s="20" t="s">
        <v>157</v>
      </c>
      <c r="BE253" s="219">
        <f>IF(N253="základní",J253,0)</f>
        <v>0</v>
      </c>
      <c r="BF253" s="219">
        <f>IF(N253="snížená",J253,0)</f>
        <v>0</v>
      </c>
      <c r="BG253" s="219">
        <f>IF(N253="zákl. přenesená",J253,0)</f>
        <v>0</v>
      </c>
      <c r="BH253" s="219">
        <f>IF(N253="sníž. přenesená",J253,0)</f>
        <v>0</v>
      </c>
      <c r="BI253" s="219">
        <f>IF(N253="nulová",J253,0)</f>
        <v>0</v>
      </c>
      <c r="BJ253" s="20" t="s">
        <v>83</v>
      </c>
      <c r="BK253" s="219">
        <f>ROUND(I253*H253,2)</f>
        <v>0</v>
      </c>
      <c r="BL253" s="20" t="s">
        <v>163</v>
      </c>
      <c r="BM253" s="218" t="s">
        <v>1733</v>
      </c>
    </row>
    <row r="254" s="2" customFormat="1">
      <c r="A254" s="41"/>
      <c r="B254" s="42"/>
      <c r="C254" s="43"/>
      <c r="D254" s="220" t="s">
        <v>165</v>
      </c>
      <c r="E254" s="43"/>
      <c r="F254" s="221" t="s">
        <v>1298</v>
      </c>
      <c r="G254" s="43"/>
      <c r="H254" s="43"/>
      <c r="I254" s="222"/>
      <c r="J254" s="43"/>
      <c r="K254" s="43"/>
      <c r="L254" s="47"/>
      <c r="M254" s="223"/>
      <c r="N254" s="224"/>
      <c r="O254" s="87"/>
      <c r="P254" s="87"/>
      <c r="Q254" s="87"/>
      <c r="R254" s="87"/>
      <c r="S254" s="87"/>
      <c r="T254" s="88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T254" s="20" t="s">
        <v>165</v>
      </c>
      <c r="AU254" s="20" t="s">
        <v>85</v>
      </c>
    </row>
    <row r="255" s="2" customFormat="1">
      <c r="A255" s="41"/>
      <c r="B255" s="42"/>
      <c r="C255" s="43"/>
      <c r="D255" s="237" t="s">
        <v>177</v>
      </c>
      <c r="E255" s="43"/>
      <c r="F255" s="238" t="s">
        <v>1299</v>
      </c>
      <c r="G255" s="43"/>
      <c r="H255" s="43"/>
      <c r="I255" s="222"/>
      <c r="J255" s="43"/>
      <c r="K255" s="43"/>
      <c r="L255" s="47"/>
      <c r="M255" s="223"/>
      <c r="N255" s="224"/>
      <c r="O255" s="87"/>
      <c r="P255" s="87"/>
      <c r="Q255" s="87"/>
      <c r="R255" s="87"/>
      <c r="S255" s="87"/>
      <c r="T255" s="88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T255" s="20" t="s">
        <v>177</v>
      </c>
      <c r="AU255" s="20" t="s">
        <v>85</v>
      </c>
    </row>
    <row r="256" s="12" customFormat="1" ht="22.8" customHeight="1">
      <c r="A256" s="12"/>
      <c r="B256" s="191"/>
      <c r="C256" s="192"/>
      <c r="D256" s="193" t="s">
        <v>74</v>
      </c>
      <c r="E256" s="205" t="s">
        <v>650</v>
      </c>
      <c r="F256" s="205" t="s">
        <v>1301</v>
      </c>
      <c r="G256" s="192"/>
      <c r="H256" s="192"/>
      <c r="I256" s="195"/>
      <c r="J256" s="206">
        <f>BK256</f>
        <v>0</v>
      </c>
      <c r="K256" s="192"/>
      <c r="L256" s="197"/>
      <c r="M256" s="198"/>
      <c r="N256" s="199"/>
      <c r="O256" s="199"/>
      <c r="P256" s="200">
        <f>SUM(P257:P266)</f>
        <v>0</v>
      </c>
      <c r="Q256" s="199"/>
      <c r="R256" s="200">
        <f>SUM(R257:R266)</f>
        <v>0</v>
      </c>
      <c r="S256" s="199"/>
      <c r="T256" s="201">
        <f>SUM(T257:T266)</f>
        <v>0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202" t="s">
        <v>83</v>
      </c>
      <c r="AT256" s="203" t="s">
        <v>74</v>
      </c>
      <c r="AU256" s="203" t="s">
        <v>83</v>
      </c>
      <c r="AY256" s="202" t="s">
        <v>157</v>
      </c>
      <c r="BK256" s="204">
        <f>SUM(BK257:BK266)</f>
        <v>0</v>
      </c>
    </row>
    <row r="257" s="2" customFormat="1" ht="24.15" customHeight="1">
      <c r="A257" s="41"/>
      <c r="B257" s="42"/>
      <c r="C257" s="207" t="s">
        <v>449</v>
      </c>
      <c r="D257" s="207" t="s">
        <v>159</v>
      </c>
      <c r="E257" s="208" t="s">
        <v>653</v>
      </c>
      <c r="F257" s="209" t="s">
        <v>654</v>
      </c>
      <c r="G257" s="210" t="s">
        <v>236</v>
      </c>
      <c r="H257" s="211">
        <v>0.188</v>
      </c>
      <c r="I257" s="212"/>
      <c r="J257" s="213">
        <f>ROUND(I257*H257,2)</f>
        <v>0</v>
      </c>
      <c r="K257" s="209" t="s">
        <v>174</v>
      </c>
      <c r="L257" s="47"/>
      <c r="M257" s="214" t="s">
        <v>19</v>
      </c>
      <c r="N257" s="215" t="s">
        <v>46</v>
      </c>
      <c r="O257" s="87"/>
      <c r="P257" s="216">
        <f>O257*H257</f>
        <v>0</v>
      </c>
      <c r="Q257" s="216">
        <v>0</v>
      </c>
      <c r="R257" s="216">
        <f>Q257*H257</f>
        <v>0</v>
      </c>
      <c r="S257" s="216">
        <v>0</v>
      </c>
      <c r="T257" s="217">
        <f>S257*H257</f>
        <v>0</v>
      </c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R257" s="218" t="s">
        <v>163</v>
      </c>
      <c r="AT257" s="218" t="s">
        <v>159</v>
      </c>
      <c r="AU257" s="218" t="s">
        <v>85</v>
      </c>
      <c r="AY257" s="20" t="s">
        <v>157</v>
      </c>
      <c r="BE257" s="219">
        <f>IF(N257="základní",J257,0)</f>
        <v>0</v>
      </c>
      <c r="BF257" s="219">
        <f>IF(N257="snížená",J257,0)</f>
        <v>0</v>
      </c>
      <c r="BG257" s="219">
        <f>IF(N257="zákl. přenesená",J257,0)</f>
        <v>0</v>
      </c>
      <c r="BH257" s="219">
        <f>IF(N257="sníž. přenesená",J257,0)</f>
        <v>0</v>
      </c>
      <c r="BI257" s="219">
        <f>IF(N257="nulová",J257,0)</f>
        <v>0</v>
      </c>
      <c r="BJ257" s="20" t="s">
        <v>83</v>
      </c>
      <c r="BK257" s="219">
        <f>ROUND(I257*H257,2)</f>
        <v>0</v>
      </c>
      <c r="BL257" s="20" t="s">
        <v>163</v>
      </c>
      <c r="BM257" s="218" t="s">
        <v>1734</v>
      </c>
    </row>
    <row r="258" s="2" customFormat="1">
      <c r="A258" s="41"/>
      <c r="B258" s="42"/>
      <c r="C258" s="43"/>
      <c r="D258" s="220" t="s">
        <v>165</v>
      </c>
      <c r="E258" s="43"/>
      <c r="F258" s="221" t="s">
        <v>656</v>
      </c>
      <c r="G258" s="43"/>
      <c r="H258" s="43"/>
      <c r="I258" s="222"/>
      <c r="J258" s="43"/>
      <c r="K258" s="43"/>
      <c r="L258" s="47"/>
      <c r="M258" s="223"/>
      <c r="N258" s="224"/>
      <c r="O258" s="87"/>
      <c r="P258" s="87"/>
      <c r="Q258" s="87"/>
      <c r="R258" s="87"/>
      <c r="S258" s="87"/>
      <c r="T258" s="88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T258" s="20" t="s">
        <v>165</v>
      </c>
      <c r="AU258" s="20" t="s">
        <v>85</v>
      </c>
    </row>
    <row r="259" s="2" customFormat="1">
      <c r="A259" s="41"/>
      <c r="B259" s="42"/>
      <c r="C259" s="43"/>
      <c r="D259" s="237" t="s">
        <v>177</v>
      </c>
      <c r="E259" s="43"/>
      <c r="F259" s="238" t="s">
        <v>657</v>
      </c>
      <c r="G259" s="43"/>
      <c r="H259" s="43"/>
      <c r="I259" s="222"/>
      <c r="J259" s="43"/>
      <c r="K259" s="43"/>
      <c r="L259" s="47"/>
      <c r="M259" s="223"/>
      <c r="N259" s="224"/>
      <c r="O259" s="87"/>
      <c r="P259" s="87"/>
      <c r="Q259" s="87"/>
      <c r="R259" s="87"/>
      <c r="S259" s="87"/>
      <c r="T259" s="88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T259" s="20" t="s">
        <v>177</v>
      </c>
      <c r="AU259" s="20" t="s">
        <v>85</v>
      </c>
    </row>
    <row r="260" s="2" customFormat="1" ht="24.15" customHeight="1">
      <c r="A260" s="41"/>
      <c r="B260" s="42"/>
      <c r="C260" s="207" t="s">
        <v>676</v>
      </c>
      <c r="D260" s="207" t="s">
        <v>159</v>
      </c>
      <c r="E260" s="208" t="s">
        <v>661</v>
      </c>
      <c r="F260" s="209" t="s">
        <v>662</v>
      </c>
      <c r="G260" s="210" t="s">
        <v>236</v>
      </c>
      <c r="H260" s="211">
        <v>1.692</v>
      </c>
      <c r="I260" s="212"/>
      <c r="J260" s="213">
        <f>ROUND(I260*H260,2)</f>
        <v>0</v>
      </c>
      <c r="K260" s="209" t="s">
        <v>174</v>
      </c>
      <c r="L260" s="47"/>
      <c r="M260" s="214" t="s">
        <v>19</v>
      </c>
      <c r="N260" s="215" t="s">
        <v>46</v>
      </c>
      <c r="O260" s="87"/>
      <c r="P260" s="216">
        <f>O260*H260</f>
        <v>0</v>
      </c>
      <c r="Q260" s="216">
        <v>0</v>
      </c>
      <c r="R260" s="216">
        <f>Q260*H260</f>
        <v>0</v>
      </c>
      <c r="S260" s="216">
        <v>0</v>
      </c>
      <c r="T260" s="217">
        <f>S260*H260</f>
        <v>0</v>
      </c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R260" s="218" t="s">
        <v>163</v>
      </c>
      <c r="AT260" s="218" t="s">
        <v>159</v>
      </c>
      <c r="AU260" s="218" t="s">
        <v>85</v>
      </c>
      <c r="AY260" s="20" t="s">
        <v>157</v>
      </c>
      <c r="BE260" s="219">
        <f>IF(N260="základní",J260,0)</f>
        <v>0</v>
      </c>
      <c r="BF260" s="219">
        <f>IF(N260="snížená",J260,0)</f>
        <v>0</v>
      </c>
      <c r="BG260" s="219">
        <f>IF(N260="zákl. přenesená",J260,0)</f>
        <v>0</v>
      </c>
      <c r="BH260" s="219">
        <f>IF(N260="sníž. přenesená",J260,0)</f>
        <v>0</v>
      </c>
      <c r="BI260" s="219">
        <f>IF(N260="nulová",J260,0)</f>
        <v>0</v>
      </c>
      <c r="BJ260" s="20" t="s">
        <v>83</v>
      </c>
      <c r="BK260" s="219">
        <f>ROUND(I260*H260,2)</f>
        <v>0</v>
      </c>
      <c r="BL260" s="20" t="s">
        <v>163</v>
      </c>
      <c r="BM260" s="218" t="s">
        <v>1735</v>
      </c>
    </row>
    <row r="261" s="2" customFormat="1">
      <c r="A261" s="41"/>
      <c r="B261" s="42"/>
      <c r="C261" s="43"/>
      <c r="D261" s="220" t="s">
        <v>165</v>
      </c>
      <c r="E261" s="43"/>
      <c r="F261" s="221" t="s">
        <v>664</v>
      </c>
      <c r="G261" s="43"/>
      <c r="H261" s="43"/>
      <c r="I261" s="222"/>
      <c r="J261" s="43"/>
      <c r="K261" s="43"/>
      <c r="L261" s="47"/>
      <c r="M261" s="223"/>
      <c r="N261" s="224"/>
      <c r="O261" s="87"/>
      <c r="P261" s="87"/>
      <c r="Q261" s="87"/>
      <c r="R261" s="87"/>
      <c r="S261" s="87"/>
      <c r="T261" s="88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T261" s="20" t="s">
        <v>165</v>
      </c>
      <c r="AU261" s="20" t="s">
        <v>85</v>
      </c>
    </row>
    <row r="262" s="2" customFormat="1">
      <c r="A262" s="41"/>
      <c r="B262" s="42"/>
      <c r="C262" s="43"/>
      <c r="D262" s="237" t="s">
        <v>177</v>
      </c>
      <c r="E262" s="43"/>
      <c r="F262" s="238" t="s">
        <v>665</v>
      </c>
      <c r="G262" s="43"/>
      <c r="H262" s="43"/>
      <c r="I262" s="222"/>
      <c r="J262" s="43"/>
      <c r="K262" s="43"/>
      <c r="L262" s="47"/>
      <c r="M262" s="223"/>
      <c r="N262" s="224"/>
      <c r="O262" s="87"/>
      <c r="P262" s="87"/>
      <c r="Q262" s="87"/>
      <c r="R262" s="87"/>
      <c r="S262" s="87"/>
      <c r="T262" s="88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T262" s="20" t="s">
        <v>177</v>
      </c>
      <c r="AU262" s="20" t="s">
        <v>85</v>
      </c>
    </row>
    <row r="263" s="13" customFormat="1">
      <c r="A263" s="13"/>
      <c r="B263" s="226"/>
      <c r="C263" s="227"/>
      <c r="D263" s="220" t="s">
        <v>169</v>
      </c>
      <c r="E263" s="227"/>
      <c r="F263" s="229" t="s">
        <v>1736</v>
      </c>
      <c r="G263" s="227"/>
      <c r="H263" s="230">
        <v>1.692</v>
      </c>
      <c r="I263" s="231"/>
      <c r="J263" s="227"/>
      <c r="K263" s="227"/>
      <c r="L263" s="232"/>
      <c r="M263" s="233"/>
      <c r="N263" s="234"/>
      <c r="O263" s="234"/>
      <c r="P263" s="234"/>
      <c r="Q263" s="234"/>
      <c r="R263" s="234"/>
      <c r="S263" s="234"/>
      <c r="T263" s="235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6" t="s">
        <v>169</v>
      </c>
      <c r="AU263" s="236" t="s">
        <v>85</v>
      </c>
      <c r="AV263" s="13" t="s">
        <v>85</v>
      </c>
      <c r="AW263" s="13" t="s">
        <v>4</v>
      </c>
      <c r="AX263" s="13" t="s">
        <v>83</v>
      </c>
      <c r="AY263" s="236" t="s">
        <v>157</v>
      </c>
    </row>
    <row r="264" s="2" customFormat="1" ht="33" customHeight="1">
      <c r="A264" s="41"/>
      <c r="B264" s="42"/>
      <c r="C264" s="207" t="s">
        <v>456</v>
      </c>
      <c r="D264" s="207" t="s">
        <v>159</v>
      </c>
      <c r="E264" s="208" t="s">
        <v>1305</v>
      </c>
      <c r="F264" s="209" t="s">
        <v>1306</v>
      </c>
      <c r="G264" s="210" t="s">
        <v>236</v>
      </c>
      <c r="H264" s="211">
        <v>0.188</v>
      </c>
      <c r="I264" s="212"/>
      <c r="J264" s="213">
        <f>ROUND(I264*H264,2)</f>
        <v>0</v>
      </c>
      <c r="K264" s="209" t="s">
        <v>174</v>
      </c>
      <c r="L264" s="47"/>
      <c r="M264" s="214" t="s">
        <v>19</v>
      </c>
      <c r="N264" s="215" t="s">
        <v>46</v>
      </c>
      <c r="O264" s="87"/>
      <c r="P264" s="216">
        <f>O264*H264</f>
        <v>0</v>
      </c>
      <c r="Q264" s="216">
        <v>0</v>
      </c>
      <c r="R264" s="216">
        <f>Q264*H264</f>
        <v>0</v>
      </c>
      <c r="S264" s="216">
        <v>0</v>
      </c>
      <c r="T264" s="217">
        <f>S264*H264</f>
        <v>0</v>
      </c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R264" s="218" t="s">
        <v>163</v>
      </c>
      <c r="AT264" s="218" t="s">
        <v>159</v>
      </c>
      <c r="AU264" s="218" t="s">
        <v>85</v>
      </c>
      <c r="AY264" s="20" t="s">
        <v>157</v>
      </c>
      <c r="BE264" s="219">
        <f>IF(N264="základní",J264,0)</f>
        <v>0</v>
      </c>
      <c r="BF264" s="219">
        <f>IF(N264="snížená",J264,0)</f>
        <v>0</v>
      </c>
      <c r="BG264" s="219">
        <f>IF(N264="zákl. přenesená",J264,0)</f>
        <v>0</v>
      </c>
      <c r="BH264" s="219">
        <f>IF(N264="sníž. přenesená",J264,0)</f>
        <v>0</v>
      </c>
      <c r="BI264" s="219">
        <f>IF(N264="nulová",J264,0)</f>
        <v>0</v>
      </c>
      <c r="BJ264" s="20" t="s">
        <v>83</v>
      </c>
      <c r="BK264" s="219">
        <f>ROUND(I264*H264,2)</f>
        <v>0</v>
      </c>
      <c r="BL264" s="20" t="s">
        <v>163</v>
      </c>
      <c r="BM264" s="218" t="s">
        <v>1737</v>
      </c>
    </row>
    <row r="265" s="2" customFormat="1">
      <c r="A265" s="41"/>
      <c r="B265" s="42"/>
      <c r="C265" s="43"/>
      <c r="D265" s="220" t="s">
        <v>165</v>
      </c>
      <c r="E265" s="43"/>
      <c r="F265" s="221" t="s">
        <v>1308</v>
      </c>
      <c r="G265" s="43"/>
      <c r="H265" s="43"/>
      <c r="I265" s="222"/>
      <c r="J265" s="43"/>
      <c r="K265" s="43"/>
      <c r="L265" s="47"/>
      <c r="M265" s="223"/>
      <c r="N265" s="224"/>
      <c r="O265" s="87"/>
      <c r="P265" s="87"/>
      <c r="Q265" s="87"/>
      <c r="R265" s="87"/>
      <c r="S265" s="87"/>
      <c r="T265" s="88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T265" s="20" t="s">
        <v>165</v>
      </c>
      <c r="AU265" s="20" t="s">
        <v>85</v>
      </c>
    </row>
    <row r="266" s="2" customFormat="1">
      <c r="A266" s="41"/>
      <c r="B266" s="42"/>
      <c r="C266" s="43"/>
      <c r="D266" s="237" t="s">
        <v>177</v>
      </c>
      <c r="E266" s="43"/>
      <c r="F266" s="238" t="s">
        <v>1309</v>
      </c>
      <c r="G266" s="43"/>
      <c r="H266" s="43"/>
      <c r="I266" s="222"/>
      <c r="J266" s="43"/>
      <c r="K266" s="43"/>
      <c r="L266" s="47"/>
      <c r="M266" s="223"/>
      <c r="N266" s="224"/>
      <c r="O266" s="87"/>
      <c r="P266" s="87"/>
      <c r="Q266" s="87"/>
      <c r="R266" s="87"/>
      <c r="S266" s="87"/>
      <c r="T266" s="88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T266" s="20" t="s">
        <v>177</v>
      </c>
      <c r="AU266" s="20" t="s">
        <v>85</v>
      </c>
    </row>
    <row r="267" s="12" customFormat="1" ht="22.8" customHeight="1">
      <c r="A267" s="12"/>
      <c r="B267" s="191"/>
      <c r="C267" s="192"/>
      <c r="D267" s="193" t="s">
        <v>74</v>
      </c>
      <c r="E267" s="205" t="s">
        <v>323</v>
      </c>
      <c r="F267" s="205" t="s">
        <v>324</v>
      </c>
      <c r="G267" s="192"/>
      <c r="H267" s="192"/>
      <c r="I267" s="195"/>
      <c r="J267" s="206">
        <f>BK267</f>
        <v>0</v>
      </c>
      <c r="K267" s="192"/>
      <c r="L267" s="197"/>
      <c r="M267" s="198"/>
      <c r="N267" s="199"/>
      <c r="O267" s="199"/>
      <c r="P267" s="200">
        <f>SUM(P268:P270)</f>
        <v>0</v>
      </c>
      <c r="Q267" s="199"/>
      <c r="R267" s="200">
        <f>SUM(R268:R270)</f>
        <v>0</v>
      </c>
      <c r="S267" s="199"/>
      <c r="T267" s="201">
        <f>SUM(T268:T270)</f>
        <v>0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202" t="s">
        <v>83</v>
      </c>
      <c r="AT267" s="203" t="s">
        <v>74</v>
      </c>
      <c r="AU267" s="203" t="s">
        <v>83</v>
      </c>
      <c r="AY267" s="202" t="s">
        <v>157</v>
      </c>
      <c r="BK267" s="204">
        <f>SUM(BK268:BK270)</f>
        <v>0</v>
      </c>
    </row>
    <row r="268" s="2" customFormat="1" ht="24.15" customHeight="1">
      <c r="A268" s="41"/>
      <c r="B268" s="42"/>
      <c r="C268" s="207" t="s">
        <v>688</v>
      </c>
      <c r="D268" s="207" t="s">
        <v>159</v>
      </c>
      <c r="E268" s="208" t="s">
        <v>1310</v>
      </c>
      <c r="F268" s="209" t="s">
        <v>1311</v>
      </c>
      <c r="G268" s="210" t="s">
        <v>236</v>
      </c>
      <c r="H268" s="211">
        <v>24.158999999999999</v>
      </c>
      <c r="I268" s="212"/>
      <c r="J268" s="213">
        <f>ROUND(I268*H268,2)</f>
        <v>0</v>
      </c>
      <c r="K268" s="209" t="s">
        <v>174</v>
      </c>
      <c r="L268" s="47"/>
      <c r="M268" s="214" t="s">
        <v>19</v>
      </c>
      <c r="N268" s="215" t="s">
        <v>46</v>
      </c>
      <c r="O268" s="87"/>
      <c r="P268" s="216">
        <f>O268*H268</f>
        <v>0</v>
      </c>
      <c r="Q268" s="216">
        <v>0</v>
      </c>
      <c r="R268" s="216">
        <f>Q268*H268</f>
        <v>0</v>
      </c>
      <c r="S268" s="216">
        <v>0</v>
      </c>
      <c r="T268" s="217">
        <f>S268*H268</f>
        <v>0</v>
      </c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R268" s="218" t="s">
        <v>163</v>
      </c>
      <c r="AT268" s="218" t="s">
        <v>159</v>
      </c>
      <c r="AU268" s="218" t="s">
        <v>85</v>
      </c>
      <c r="AY268" s="20" t="s">
        <v>157</v>
      </c>
      <c r="BE268" s="219">
        <f>IF(N268="základní",J268,0)</f>
        <v>0</v>
      </c>
      <c r="BF268" s="219">
        <f>IF(N268="snížená",J268,0)</f>
        <v>0</v>
      </c>
      <c r="BG268" s="219">
        <f>IF(N268="zákl. přenesená",J268,0)</f>
        <v>0</v>
      </c>
      <c r="BH268" s="219">
        <f>IF(N268="sníž. přenesená",J268,0)</f>
        <v>0</v>
      </c>
      <c r="BI268" s="219">
        <f>IF(N268="nulová",J268,0)</f>
        <v>0</v>
      </c>
      <c r="BJ268" s="20" t="s">
        <v>83</v>
      </c>
      <c r="BK268" s="219">
        <f>ROUND(I268*H268,2)</f>
        <v>0</v>
      </c>
      <c r="BL268" s="20" t="s">
        <v>163</v>
      </c>
      <c r="BM268" s="218" t="s">
        <v>1738</v>
      </c>
    </row>
    <row r="269" s="2" customFormat="1">
      <c r="A269" s="41"/>
      <c r="B269" s="42"/>
      <c r="C269" s="43"/>
      <c r="D269" s="220" t="s">
        <v>165</v>
      </c>
      <c r="E269" s="43"/>
      <c r="F269" s="221" t="s">
        <v>1313</v>
      </c>
      <c r="G269" s="43"/>
      <c r="H269" s="43"/>
      <c r="I269" s="222"/>
      <c r="J269" s="43"/>
      <c r="K269" s="43"/>
      <c r="L269" s="47"/>
      <c r="M269" s="223"/>
      <c r="N269" s="224"/>
      <c r="O269" s="87"/>
      <c r="P269" s="87"/>
      <c r="Q269" s="87"/>
      <c r="R269" s="87"/>
      <c r="S269" s="87"/>
      <c r="T269" s="88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T269" s="20" t="s">
        <v>165</v>
      </c>
      <c r="AU269" s="20" t="s">
        <v>85</v>
      </c>
    </row>
    <row r="270" s="2" customFormat="1">
      <c r="A270" s="41"/>
      <c r="B270" s="42"/>
      <c r="C270" s="43"/>
      <c r="D270" s="237" t="s">
        <v>177</v>
      </c>
      <c r="E270" s="43"/>
      <c r="F270" s="238" t="s">
        <v>1314</v>
      </c>
      <c r="G270" s="43"/>
      <c r="H270" s="43"/>
      <c r="I270" s="222"/>
      <c r="J270" s="43"/>
      <c r="K270" s="43"/>
      <c r="L270" s="47"/>
      <c r="M270" s="270"/>
      <c r="N270" s="271"/>
      <c r="O270" s="272"/>
      <c r="P270" s="272"/>
      <c r="Q270" s="272"/>
      <c r="R270" s="272"/>
      <c r="S270" s="272"/>
      <c r="T270" s="273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T270" s="20" t="s">
        <v>177</v>
      </c>
      <c r="AU270" s="20" t="s">
        <v>85</v>
      </c>
    </row>
    <row r="271" s="2" customFormat="1" ht="6.96" customHeight="1">
      <c r="A271" s="41"/>
      <c r="B271" s="62"/>
      <c r="C271" s="63"/>
      <c r="D271" s="63"/>
      <c r="E271" s="63"/>
      <c r="F271" s="63"/>
      <c r="G271" s="63"/>
      <c r="H271" s="63"/>
      <c r="I271" s="63"/>
      <c r="J271" s="63"/>
      <c r="K271" s="63"/>
      <c r="L271" s="47"/>
      <c r="M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</row>
  </sheetData>
  <sheetProtection sheet="1" autoFilter="0" formatColumns="0" formatRows="0" objects="1" scenarios="1" spinCount="100000" saltValue="cVnFEqn/0mK8Bm5cXfk25f5oLFc9s3V/Pi3HkY+/0CLEA8d61LF8D+mlcPXro2i7NBwB7zcQnFE2NAJM5knnjw==" hashValue="v7mdvUN/kiXS5pfN4MMAHrA61lPctzdTeGsEtjk6wr6l55lSBQkkiRPIPsKgKbV7vrzbiaA37fbkeB68swXU4A==" algorithmName="SHA-512" password="CC35"/>
  <autoFilter ref="C84:K270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90" r:id="rId1" display="https://podminky.urs.cz/item/CS_URS_2025_01/132351252"/>
    <hyperlink ref="F94" r:id="rId2" display="https://podminky.urs.cz/item/CS_URS_2025_01/151811131"/>
    <hyperlink ref="F98" r:id="rId3" display="https://podminky.urs.cz/item/CS_URS_2025_01/151811231"/>
    <hyperlink ref="F102" r:id="rId4" display="https://podminky.urs.cz/item/CS_URS_2025_01/162751137"/>
    <hyperlink ref="F106" r:id="rId5" display="https://podminky.urs.cz/item/CS_URS_2025_01/171201231"/>
    <hyperlink ref="F111" r:id="rId6" display="https://podminky.urs.cz/item/CS_URS_2025_01/174151101"/>
    <hyperlink ref="F117" r:id="rId7" display="https://podminky.urs.cz/item/CS_URS_2025_01/175151101"/>
    <hyperlink ref="F125" r:id="rId8" display="https://podminky.urs.cz/item/CS_URS_2025_01/451573111"/>
    <hyperlink ref="F129" r:id="rId9" display="https://podminky.urs.cz/item/CS_URS_2025_01/452313151"/>
    <hyperlink ref="F133" r:id="rId10" display="https://podminky.urs.cz/item/CS_URS_2025_01/452353111"/>
    <hyperlink ref="F137" r:id="rId11" display="https://podminky.urs.cz/item/CS_URS_2025_01/452353112"/>
    <hyperlink ref="F141" r:id="rId12" display="https://podminky.urs.cz/item/CS_URS_2025_01/850245121"/>
    <hyperlink ref="F144" r:id="rId13" display="https://podminky.urs.cz/item/CS_URS_2025_01/857212122"/>
    <hyperlink ref="F153" r:id="rId14" display="https://podminky.urs.cz/item/CS_URS_2025_01/857242122"/>
    <hyperlink ref="F160" r:id="rId15" display="https://podminky.urs.cz/item/CS_URS_2025_01/871161211"/>
    <hyperlink ref="F166" r:id="rId16" display="https://podminky.urs.cz/item/CS_URS_2025_01/871211211"/>
    <hyperlink ref="F172" r:id="rId17" display="https://podminky.urs.cz/item/CS_URS_2025_01/871251811"/>
    <hyperlink ref="F175" r:id="rId18" display="https://podminky.urs.cz/item/CS_URS_2025_01/877162001"/>
    <hyperlink ref="F182" r:id="rId19" display="https://podminky.urs.cz/item/CS_URS_2025_01/877211101"/>
    <hyperlink ref="F187" r:id="rId20" display="https://podminky.urs.cz/item/CS_URS_2025_01/877211201"/>
    <hyperlink ref="F194" r:id="rId21" display="https://podminky.urs.cz/item/CS_URS_2025_01/891161321"/>
    <hyperlink ref="F201" r:id="rId22" display="https://podminky.urs.cz/item/CS_URS_2025_01/891211112"/>
    <hyperlink ref="F208" r:id="rId23" display="https://podminky.urs.cz/item/CS_URS_2025_01/891239111"/>
    <hyperlink ref="F213" r:id="rId24" display="https://podminky.urs.cz/item/CS_URS_2025_01/891247112"/>
    <hyperlink ref="F218" r:id="rId25" display="https://podminky.urs.cz/item/CS_URS_2025_01/892233122"/>
    <hyperlink ref="F221" r:id="rId26" display="https://podminky.urs.cz/item/CS_URS_2025_01/892241111"/>
    <hyperlink ref="F224" r:id="rId27" display="https://podminky.urs.cz/item/CS_URS_2025_01/894411311"/>
    <hyperlink ref="F229" r:id="rId28" display="https://podminky.urs.cz/item/CS_URS_2025_01/899401112"/>
    <hyperlink ref="F236" r:id="rId29" display="https://podminky.urs.cz/item/CS_URS_2025_01/899401113"/>
    <hyperlink ref="F243" r:id="rId30" display="https://podminky.urs.cz/item/CS_URS_2025_01/899713111"/>
    <hyperlink ref="F252" r:id="rId31" display="https://podminky.urs.cz/item/CS_URS_2025_01/899721111"/>
    <hyperlink ref="F255" r:id="rId32" display="https://podminky.urs.cz/item/CS_URS_2025_01/899722114"/>
    <hyperlink ref="F259" r:id="rId33" display="https://podminky.urs.cz/item/CS_URS_2025_01/997013501"/>
    <hyperlink ref="F262" r:id="rId34" display="https://podminky.urs.cz/item/CS_URS_2025_01/997013509"/>
    <hyperlink ref="F266" r:id="rId35" display="https://podminky.urs.cz/item/CS_URS_2025_01/997013631"/>
    <hyperlink ref="F270" r:id="rId36" display="https://podminky.urs.cz/item/CS_URS_2025_01/998276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7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118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85</v>
      </c>
    </row>
    <row r="4" s="1" customFormat="1" ht="24.96" customHeight="1">
      <c r="B4" s="23"/>
      <c r="D4" s="133" t="s">
        <v>131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Vrchlice v Kutné Hoře - revitalizace a PPO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132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1739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331</v>
      </c>
      <c r="G12" s="41"/>
      <c r="H12" s="41"/>
      <c r="I12" s="135" t="s">
        <v>23</v>
      </c>
      <c r="J12" s="140" t="str">
        <f>'Rekapitulace stavby'!AN8</f>
        <v>16. 8. 2023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tr">
        <f>IF('Rekapitulace stavby'!AN10="","",'Rekapitulace stavby'!AN10)</f>
        <v>00236195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tr">
        <f>IF('Rekapitulace stavby'!E11="","",'Rekapitulace stavby'!E11)</f>
        <v>Město Kutná Hora</v>
      </c>
      <c r="F15" s="41"/>
      <c r="G15" s="41"/>
      <c r="H15" s="41"/>
      <c r="I15" s="135" t="s">
        <v>29</v>
      </c>
      <c r="J15" s="139" t="str">
        <f>IF('Rekapitulace stavby'!AN11="","",'Rekapitulace stavby'!AN11)</f>
        <v>CZ00236195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tr">
        <f>IF('Rekapitulace stavby'!AN16="","",'Rekapitulace stavby'!AN16)</f>
        <v>47116901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stavby'!E17="","",'Rekapitulace stavby'!E17)</f>
        <v>Vodohospodářský rozvoj a výstavba a.s.</v>
      </c>
      <c r="F21" s="41"/>
      <c r="G21" s="41"/>
      <c r="H21" s="41"/>
      <c r="I21" s="135" t="s">
        <v>29</v>
      </c>
      <c r="J21" s="139" t="str">
        <f>IF('Rekapitulace stavby'!AN17="","",'Rekapitulace stavby'!AN17)</f>
        <v>CZ47116901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38</v>
      </c>
      <c r="E23" s="41"/>
      <c r="F23" s="41"/>
      <c r="G23" s="41"/>
      <c r="H23" s="41"/>
      <c r="I23" s="135" t="s">
        <v>26</v>
      </c>
      <c r="J23" s="139" t="str">
        <f>IF('Rekapitulace stavby'!AN19="","",'Rekapitulace stavby'!AN19)</f>
        <v>47116901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tr">
        <f>IF('Rekapitulace stavby'!E20="","",'Rekapitulace stavby'!E20)</f>
        <v>Vodohospodářský rozvoj a výstavba a.s.</v>
      </c>
      <c r="F24" s="41"/>
      <c r="G24" s="41"/>
      <c r="H24" s="41"/>
      <c r="I24" s="135" t="s">
        <v>29</v>
      </c>
      <c r="J24" s="139" t="str">
        <f>IF('Rekapitulace stavby'!AN20="","",'Rekapitulace stavby'!AN20)</f>
        <v>CZ47116901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39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41</v>
      </c>
      <c r="E30" s="41"/>
      <c r="F30" s="41"/>
      <c r="G30" s="41"/>
      <c r="H30" s="41"/>
      <c r="I30" s="41"/>
      <c r="J30" s="147">
        <f>ROUND(J91,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43</v>
      </c>
      <c r="G32" s="41"/>
      <c r="H32" s="41"/>
      <c r="I32" s="148" t="s">
        <v>42</v>
      </c>
      <c r="J32" s="148" t="s">
        <v>44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45</v>
      </c>
      <c r="E33" s="135" t="s">
        <v>46</v>
      </c>
      <c r="F33" s="150">
        <f>ROUND((SUM(BE91:BE473)),  2)</f>
        <v>0</v>
      </c>
      <c r="G33" s="41"/>
      <c r="H33" s="41"/>
      <c r="I33" s="151">
        <v>0.20999999999999999</v>
      </c>
      <c r="J33" s="150">
        <f>ROUND(((SUM(BE91:BE473))*I33),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47</v>
      </c>
      <c r="F34" s="150">
        <f>ROUND((SUM(BF91:BF473)),  2)</f>
        <v>0</v>
      </c>
      <c r="G34" s="41"/>
      <c r="H34" s="41"/>
      <c r="I34" s="151">
        <v>0.12</v>
      </c>
      <c r="J34" s="150">
        <f>ROUND(((SUM(BF91:BF473))*I34),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48</v>
      </c>
      <c r="F35" s="150">
        <f>ROUND((SUM(BG91:BG473)),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49</v>
      </c>
      <c r="F36" s="150">
        <f>ROUND((SUM(BH91:BH473)),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50</v>
      </c>
      <c r="F37" s="150">
        <f>ROUND((SUM(BI91:BI473)),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51</v>
      </c>
      <c r="E39" s="154"/>
      <c r="F39" s="154"/>
      <c r="G39" s="155" t="s">
        <v>52</v>
      </c>
      <c r="H39" s="156" t="s">
        <v>53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134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Vrchlice v Kutné Hoře - revitalizace a PPO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132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04.5 - přeložka NTL plynovodu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16. 8. 2023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Město Kutná Hora</v>
      </c>
      <c r="G54" s="43"/>
      <c r="H54" s="43"/>
      <c r="I54" s="35" t="s">
        <v>33</v>
      </c>
      <c r="J54" s="39" t="str">
        <f>E21</f>
        <v>Vodohospodářský rozvoj a výstavba a.s.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5.6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38</v>
      </c>
      <c r="J55" s="39" t="str">
        <f>E24</f>
        <v>Vodohospodářský rozvoj a výstavba a.s.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135</v>
      </c>
      <c r="D57" s="165"/>
      <c r="E57" s="165"/>
      <c r="F57" s="165"/>
      <c r="G57" s="165"/>
      <c r="H57" s="165"/>
      <c r="I57" s="165"/>
      <c r="J57" s="166" t="s">
        <v>136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73</v>
      </c>
      <c r="D59" s="43"/>
      <c r="E59" s="43"/>
      <c r="F59" s="43"/>
      <c r="G59" s="43"/>
      <c r="H59" s="43"/>
      <c r="I59" s="43"/>
      <c r="J59" s="105">
        <f>J91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137</v>
      </c>
    </row>
    <row r="60" s="9" customFormat="1" ht="24.96" customHeight="1">
      <c r="A60" s="9"/>
      <c r="B60" s="168"/>
      <c r="C60" s="169"/>
      <c r="D60" s="170" t="s">
        <v>138</v>
      </c>
      <c r="E60" s="171"/>
      <c r="F60" s="171"/>
      <c r="G60" s="171"/>
      <c r="H60" s="171"/>
      <c r="I60" s="171"/>
      <c r="J60" s="172">
        <f>J92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139</v>
      </c>
      <c r="E61" s="177"/>
      <c r="F61" s="177"/>
      <c r="G61" s="177"/>
      <c r="H61" s="177"/>
      <c r="I61" s="177"/>
      <c r="J61" s="178">
        <f>J93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140</v>
      </c>
      <c r="E62" s="177"/>
      <c r="F62" s="177"/>
      <c r="G62" s="177"/>
      <c r="H62" s="177"/>
      <c r="I62" s="177"/>
      <c r="J62" s="178">
        <f>J264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68"/>
      <c r="C63" s="169"/>
      <c r="D63" s="170" t="s">
        <v>1141</v>
      </c>
      <c r="E63" s="171"/>
      <c r="F63" s="171"/>
      <c r="G63" s="171"/>
      <c r="H63" s="171"/>
      <c r="I63" s="171"/>
      <c r="J63" s="172">
        <f>J271</f>
        <v>0</v>
      </c>
      <c r="K63" s="169"/>
      <c r="L63" s="173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74"/>
      <c r="C64" s="175"/>
      <c r="D64" s="176" t="s">
        <v>1740</v>
      </c>
      <c r="E64" s="177"/>
      <c r="F64" s="177"/>
      <c r="G64" s="177"/>
      <c r="H64" s="177"/>
      <c r="I64" s="177"/>
      <c r="J64" s="178">
        <f>J272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1142</v>
      </c>
      <c r="E65" s="177"/>
      <c r="F65" s="177"/>
      <c r="G65" s="177"/>
      <c r="H65" s="177"/>
      <c r="I65" s="177"/>
      <c r="J65" s="178">
        <f>J285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1741</v>
      </c>
      <c r="E66" s="177"/>
      <c r="F66" s="177"/>
      <c r="G66" s="177"/>
      <c r="H66" s="177"/>
      <c r="I66" s="177"/>
      <c r="J66" s="178">
        <f>J430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68"/>
      <c r="C67" s="169"/>
      <c r="D67" s="170" t="s">
        <v>1742</v>
      </c>
      <c r="E67" s="171"/>
      <c r="F67" s="171"/>
      <c r="G67" s="171"/>
      <c r="H67" s="171"/>
      <c r="I67" s="171"/>
      <c r="J67" s="172">
        <f>J441</f>
        <v>0</v>
      </c>
      <c r="K67" s="169"/>
      <c r="L67" s="173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68"/>
      <c r="C68" s="169"/>
      <c r="D68" s="170" t="s">
        <v>339</v>
      </c>
      <c r="E68" s="171"/>
      <c r="F68" s="171"/>
      <c r="G68" s="171"/>
      <c r="H68" s="171"/>
      <c r="I68" s="171"/>
      <c r="J68" s="172">
        <f>J459</f>
        <v>0</v>
      </c>
      <c r="K68" s="169"/>
      <c r="L68" s="173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74"/>
      <c r="C69" s="175"/>
      <c r="D69" s="176" t="s">
        <v>1743</v>
      </c>
      <c r="E69" s="177"/>
      <c r="F69" s="177"/>
      <c r="G69" s="177"/>
      <c r="H69" s="177"/>
      <c r="I69" s="177"/>
      <c r="J69" s="178">
        <f>J460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4"/>
      <c r="C70" s="175"/>
      <c r="D70" s="176" t="s">
        <v>1744</v>
      </c>
      <c r="E70" s="177"/>
      <c r="F70" s="177"/>
      <c r="G70" s="177"/>
      <c r="H70" s="177"/>
      <c r="I70" s="177"/>
      <c r="J70" s="178">
        <f>J465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4"/>
      <c r="C71" s="175"/>
      <c r="D71" s="176" t="s">
        <v>1745</v>
      </c>
      <c r="E71" s="177"/>
      <c r="F71" s="177"/>
      <c r="G71" s="177"/>
      <c r="H71" s="177"/>
      <c r="I71" s="177"/>
      <c r="J71" s="178">
        <f>J470</f>
        <v>0</v>
      </c>
      <c r="K71" s="175"/>
      <c r="L71" s="17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7" s="2" customFormat="1" ht="6.96" customHeight="1">
      <c r="A77" s="41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24.96" customHeight="1">
      <c r="A78" s="41"/>
      <c r="B78" s="42"/>
      <c r="C78" s="26" t="s">
        <v>142</v>
      </c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5" t="s">
        <v>16</v>
      </c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6.5" customHeight="1">
      <c r="A81" s="41"/>
      <c r="B81" s="42"/>
      <c r="C81" s="43"/>
      <c r="D81" s="43"/>
      <c r="E81" s="163" t="str">
        <f>E7</f>
        <v>Vrchlice v Kutné Hoře - revitalizace a PPO</v>
      </c>
      <c r="F81" s="35"/>
      <c r="G81" s="35"/>
      <c r="H81" s="35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132</v>
      </c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6.5" customHeight="1">
      <c r="A83" s="41"/>
      <c r="B83" s="42"/>
      <c r="C83" s="43"/>
      <c r="D83" s="43"/>
      <c r="E83" s="72" t="str">
        <f>E9</f>
        <v>SO 04.5 - přeložka NTL plynovodu</v>
      </c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6.96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2" customHeight="1">
      <c r="A85" s="41"/>
      <c r="B85" s="42"/>
      <c r="C85" s="35" t="s">
        <v>21</v>
      </c>
      <c r="D85" s="43"/>
      <c r="E85" s="43"/>
      <c r="F85" s="30" t="str">
        <f>F12</f>
        <v xml:space="preserve"> </v>
      </c>
      <c r="G85" s="43"/>
      <c r="H85" s="43"/>
      <c r="I85" s="35" t="s">
        <v>23</v>
      </c>
      <c r="J85" s="75" t="str">
        <f>IF(J12="","",J12)</f>
        <v>16. 8. 2023</v>
      </c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6.96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25.65" customHeight="1">
      <c r="A87" s="41"/>
      <c r="B87" s="42"/>
      <c r="C87" s="35" t="s">
        <v>25</v>
      </c>
      <c r="D87" s="43"/>
      <c r="E87" s="43"/>
      <c r="F87" s="30" t="str">
        <f>E15</f>
        <v>Město Kutná Hora</v>
      </c>
      <c r="G87" s="43"/>
      <c r="H87" s="43"/>
      <c r="I87" s="35" t="s">
        <v>33</v>
      </c>
      <c r="J87" s="39" t="str">
        <f>E21</f>
        <v>Vodohospodářský rozvoj a výstavba a.s.</v>
      </c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25.65" customHeight="1">
      <c r="A88" s="41"/>
      <c r="B88" s="42"/>
      <c r="C88" s="35" t="s">
        <v>31</v>
      </c>
      <c r="D88" s="43"/>
      <c r="E88" s="43"/>
      <c r="F88" s="30" t="str">
        <f>IF(E18="","",E18)</f>
        <v>Vyplň údaj</v>
      </c>
      <c r="G88" s="43"/>
      <c r="H88" s="43"/>
      <c r="I88" s="35" t="s">
        <v>38</v>
      </c>
      <c r="J88" s="39" t="str">
        <f>E24</f>
        <v>Vodohospodářský rozvoj a výstavba a.s.</v>
      </c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0.32" customHeight="1">
      <c r="A89" s="41"/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13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11" customFormat="1" ht="29.28" customHeight="1">
      <c r="A90" s="180"/>
      <c r="B90" s="181"/>
      <c r="C90" s="182" t="s">
        <v>143</v>
      </c>
      <c r="D90" s="183" t="s">
        <v>60</v>
      </c>
      <c r="E90" s="183" t="s">
        <v>56</v>
      </c>
      <c r="F90" s="183" t="s">
        <v>57</v>
      </c>
      <c r="G90" s="183" t="s">
        <v>144</v>
      </c>
      <c r="H90" s="183" t="s">
        <v>145</v>
      </c>
      <c r="I90" s="183" t="s">
        <v>146</v>
      </c>
      <c r="J90" s="183" t="s">
        <v>136</v>
      </c>
      <c r="K90" s="184" t="s">
        <v>147</v>
      </c>
      <c r="L90" s="185"/>
      <c r="M90" s="95" t="s">
        <v>19</v>
      </c>
      <c r="N90" s="96" t="s">
        <v>45</v>
      </c>
      <c r="O90" s="96" t="s">
        <v>148</v>
      </c>
      <c r="P90" s="96" t="s">
        <v>149</v>
      </c>
      <c r="Q90" s="96" t="s">
        <v>150</v>
      </c>
      <c r="R90" s="96" t="s">
        <v>151</v>
      </c>
      <c r="S90" s="96" t="s">
        <v>152</v>
      </c>
      <c r="T90" s="97" t="s">
        <v>153</v>
      </c>
      <c r="U90" s="180"/>
      <c r="V90" s="180"/>
      <c r="W90" s="180"/>
      <c r="X90" s="180"/>
      <c r="Y90" s="180"/>
      <c r="Z90" s="180"/>
      <c r="AA90" s="180"/>
      <c r="AB90" s="180"/>
      <c r="AC90" s="180"/>
      <c r="AD90" s="180"/>
      <c r="AE90" s="180"/>
    </row>
    <row r="91" s="2" customFormat="1" ht="22.8" customHeight="1">
      <c r="A91" s="41"/>
      <c r="B91" s="42"/>
      <c r="C91" s="102" t="s">
        <v>154</v>
      </c>
      <c r="D91" s="43"/>
      <c r="E91" s="43"/>
      <c r="F91" s="43"/>
      <c r="G91" s="43"/>
      <c r="H91" s="43"/>
      <c r="I91" s="43"/>
      <c r="J91" s="186">
        <f>BK91</f>
        <v>0</v>
      </c>
      <c r="K91" s="43"/>
      <c r="L91" s="47"/>
      <c r="M91" s="98"/>
      <c r="N91" s="187"/>
      <c r="O91" s="99"/>
      <c r="P91" s="188">
        <f>P92+P271+P441+P459</f>
        <v>0</v>
      </c>
      <c r="Q91" s="99"/>
      <c r="R91" s="188">
        <f>R92+R271+R441+R459</f>
        <v>68.484591980000005</v>
      </c>
      <c r="S91" s="99"/>
      <c r="T91" s="189">
        <f>T92+T271+T441+T459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74</v>
      </c>
      <c r="AU91" s="20" t="s">
        <v>137</v>
      </c>
      <c r="BK91" s="190">
        <f>BK92+BK271+BK441+BK459</f>
        <v>0</v>
      </c>
    </row>
    <row r="92" s="12" customFormat="1" ht="25.92" customHeight="1">
      <c r="A92" s="12"/>
      <c r="B92" s="191"/>
      <c r="C92" s="192"/>
      <c r="D92" s="193" t="s">
        <v>74</v>
      </c>
      <c r="E92" s="194" t="s">
        <v>155</v>
      </c>
      <c r="F92" s="194" t="s">
        <v>156</v>
      </c>
      <c r="G92" s="192"/>
      <c r="H92" s="192"/>
      <c r="I92" s="195"/>
      <c r="J92" s="196">
        <f>BK92</f>
        <v>0</v>
      </c>
      <c r="K92" s="192"/>
      <c r="L92" s="197"/>
      <c r="M92" s="198"/>
      <c r="N92" s="199"/>
      <c r="O92" s="199"/>
      <c r="P92" s="200">
        <f>P93+P264</f>
        <v>0</v>
      </c>
      <c r="Q92" s="199"/>
      <c r="R92" s="200">
        <f>R93+R264</f>
        <v>67.16742198</v>
      </c>
      <c r="S92" s="199"/>
      <c r="T92" s="201">
        <f>T93+T264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2" t="s">
        <v>83</v>
      </c>
      <c r="AT92" s="203" t="s">
        <v>74</v>
      </c>
      <c r="AU92" s="203" t="s">
        <v>75</v>
      </c>
      <c r="AY92" s="202" t="s">
        <v>157</v>
      </c>
      <c r="BK92" s="204">
        <f>BK93+BK264</f>
        <v>0</v>
      </c>
    </row>
    <row r="93" s="12" customFormat="1" ht="22.8" customHeight="1">
      <c r="A93" s="12"/>
      <c r="B93" s="191"/>
      <c r="C93" s="192"/>
      <c r="D93" s="193" t="s">
        <v>74</v>
      </c>
      <c r="E93" s="205" t="s">
        <v>83</v>
      </c>
      <c r="F93" s="205" t="s">
        <v>158</v>
      </c>
      <c r="G93" s="192"/>
      <c r="H93" s="192"/>
      <c r="I93" s="195"/>
      <c r="J93" s="206">
        <f>BK93</f>
        <v>0</v>
      </c>
      <c r="K93" s="192"/>
      <c r="L93" s="197"/>
      <c r="M93" s="198"/>
      <c r="N93" s="199"/>
      <c r="O93" s="199"/>
      <c r="P93" s="200">
        <f>SUM(P94:P263)</f>
        <v>0</v>
      </c>
      <c r="Q93" s="199"/>
      <c r="R93" s="200">
        <f>SUM(R94:R263)</f>
        <v>67.16742198</v>
      </c>
      <c r="S93" s="199"/>
      <c r="T93" s="201">
        <f>SUM(T94:T263)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2" t="s">
        <v>83</v>
      </c>
      <c r="AT93" s="203" t="s">
        <v>74</v>
      </c>
      <c r="AU93" s="203" t="s">
        <v>83</v>
      </c>
      <c r="AY93" s="202" t="s">
        <v>157</v>
      </c>
      <c r="BK93" s="204">
        <f>SUM(BK94:BK263)</f>
        <v>0</v>
      </c>
    </row>
    <row r="94" s="2" customFormat="1" ht="24.15" customHeight="1">
      <c r="A94" s="41"/>
      <c r="B94" s="42"/>
      <c r="C94" s="207" t="s">
        <v>83</v>
      </c>
      <c r="D94" s="207" t="s">
        <v>159</v>
      </c>
      <c r="E94" s="208" t="s">
        <v>1746</v>
      </c>
      <c r="F94" s="209" t="s">
        <v>1747</v>
      </c>
      <c r="G94" s="210" t="s">
        <v>162</v>
      </c>
      <c r="H94" s="211">
        <v>8</v>
      </c>
      <c r="I94" s="212"/>
      <c r="J94" s="213">
        <f>ROUND(I94*H94,2)</f>
        <v>0</v>
      </c>
      <c r="K94" s="209" t="s">
        <v>174</v>
      </c>
      <c r="L94" s="47"/>
      <c r="M94" s="214" t="s">
        <v>19</v>
      </c>
      <c r="N94" s="215" t="s">
        <v>46</v>
      </c>
      <c r="O94" s="87"/>
      <c r="P94" s="216">
        <f>O94*H94</f>
        <v>0</v>
      </c>
      <c r="Q94" s="216">
        <v>0.0086800000000000002</v>
      </c>
      <c r="R94" s="216">
        <f>Q94*H94</f>
        <v>0.069440000000000002</v>
      </c>
      <c r="S94" s="216">
        <v>0</v>
      </c>
      <c r="T94" s="217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163</v>
      </c>
      <c r="AT94" s="218" t="s">
        <v>159</v>
      </c>
      <c r="AU94" s="218" t="s">
        <v>85</v>
      </c>
      <c r="AY94" s="20" t="s">
        <v>157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83</v>
      </c>
      <c r="BK94" s="219">
        <f>ROUND(I94*H94,2)</f>
        <v>0</v>
      </c>
      <c r="BL94" s="20" t="s">
        <v>163</v>
      </c>
      <c r="BM94" s="218" t="s">
        <v>85</v>
      </c>
    </row>
    <row r="95" s="2" customFormat="1">
      <c r="A95" s="41"/>
      <c r="B95" s="42"/>
      <c r="C95" s="43"/>
      <c r="D95" s="220" t="s">
        <v>165</v>
      </c>
      <c r="E95" s="43"/>
      <c r="F95" s="221" t="s">
        <v>1748</v>
      </c>
      <c r="G95" s="43"/>
      <c r="H95" s="43"/>
      <c r="I95" s="222"/>
      <c r="J95" s="43"/>
      <c r="K95" s="43"/>
      <c r="L95" s="47"/>
      <c r="M95" s="223"/>
      <c r="N95" s="224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165</v>
      </c>
      <c r="AU95" s="20" t="s">
        <v>85</v>
      </c>
    </row>
    <row r="96" s="2" customFormat="1">
      <c r="A96" s="41"/>
      <c r="B96" s="42"/>
      <c r="C96" s="43"/>
      <c r="D96" s="237" t="s">
        <v>177</v>
      </c>
      <c r="E96" s="43"/>
      <c r="F96" s="238" t="s">
        <v>1749</v>
      </c>
      <c r="G96" s="43"/>
      <c r="H96" s="43"/>
      <c r="I96" s="222"/>
      <c r="J96" s="43"/>
      <c r="K96" s="43"/>
      <c r="L96" s="47"/>
      <c r="M96" s="223"/>
      <c r="N96" s="224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177</v>
      </c>
      <c r="AU96" s="20" t="s">
        <v>85</v>
      </c>
    </row>
    <row r="97" s="13" customFormat="1">
      <c r="A97" s="13"/>
      <c r="B97" s="226"/>
      <c r="C97" s="227"/>
      <c r="D97" s="220" t="s">
        <v>169</v>
      </c>
      <c r="E97" s="228" t="s">
        <v>19</v>
      </c>
      <c r="F97" s="229" t="s">
        <v>225</v>
      </c>
      <c r="G97" s="227"/>
      <c r="H97" s="230">
        <v>8</v>
      </c>
      <c r="I97" s="231"/>
      <c r="J97" s="227"/>
      <c r="K97" s="227"/>
      <c r="L97" s="232"/>
      <c r="M97" s="233"/>
      <c r="N97" s="234"/>
      <c r="O97" s="234"/>
      <c r="P97" s="234"/>
      <c r="Q97" s="234"/>
      <c r="R97" s="234"/>
      <c r="S97" s="234"/>
      <c r="T97" s="235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6" t="s">
        <v>169</v>
      </c>
      <c r="AU97" s="236" t="s">
        <v>85</v>
      </c>
      <c r="AV97" s="13" t="s">
        <v>85</v>
      </c>
      <c r="AW97" s="13" t="s">
        <v>37</v>
      </c>
      <c r="AX97" s="13" t="s">
        <v>75</v>
      </c>
      <c r="AY97" s="236" t="s">
        <v>157</v>
      </c>
    </row>
    <row r="98" s="15" customFormat="1">
      <c r="A98" s="15"/>
      <c r="B98" s="249"/>
      <c r="C98" s="250"/>
      <c r="D98" s="220" t="s">
        <v>169</v>
      </c>
      <c r="E98" s="251" t="s">
        <v>19</v>
      </c>
      <c r="F98" s="252" t="s">
        <v>187</v>
      </c>
      <c r="G98" s="250"/>
      <c r="H98" s="253">
        <v>8</v>
      </c>
      <c r="I98" s="254"/>
      <c r="J98" s="250"/>
      <c r="K98" s="250"/>
      <c r="L98" s="255"/>
      <c r="M98" s="256"/>
      <c r="N98" s="257"/>
      <c r="O98" s="257"/>
      <c r="P98" s="257"/>
      <c r="Q98" s="257"/>
      <c r="R98" s="257"/>
      <c r="S98" s="257"/>
      <c r="T98" s="258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T98" s="259" t="s">
        <v>169</v>
      </c>
      <c r="AU98" s="259" t="s">
        <v>85</v>
      </c>
      <c r="AV98" s="15" t="s">
        <v>163</v>
      </c>
      <c r="AW98" s="15" t="s">
        <v>37</v>
      </c>
      <c r="AX98" s="15" t="s">
        <v>83</v>
      </c>
      <c r="AY98" s="259" t="s">
        <v>157</v>
      </c>
    </row>
    <row r="99" s="2" customFormat="1" ht="24.15" customHeight="1">
      <c r="A99" s="41"/>
      <c r="B99" s="42"/>
      <c r="C99" s="207" t="s">
        <v>85</v>
      </c>
      <c r="D99" s="207" t="s">
        <v>159</v>
      </c>
      <c r="E99" s="208" t="s">
        <v>1750</v>
      </c>
      <c r="F99" s="209" t="s">
        <v>1751</v>
      </c>
      <c r="G99" s="210" t="s">
        <v>162</v>
      </c>
      <c r="H99" s="211">
        <v>90</v>
      </c>
      <c r="I99" s="212"/>
      <c r="J99" s="213">
        <f>ROUND(I99*H99,2)</f>
        <v>0</v>
      </c>
      <c r="K99" s="209" t="s">
        <v>174</v>
      </c>
      <c r="L99" s="47"/>
      <c r="M99" s="214" t="s">
        <v>19</v>
      </c>
      <c r="N99" s="215" t="s">
        <v>46</v>
      </c>
      <c r="O99" s="87"/>
      <c r="P99" s="216">
        <f>O99*H99</f>
        <v>0</v>
      </c>
      <c r="Q99" s="216">
        <v>0.06053</v>
      </c>
      <c r="R99" s="216">
        <f>Q99*H99</f>
        <v>5.4477000000000002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163</v>
      </c>
      <c r="AT99" s="218" t="s">
        <v>159</v>
      </c>
      <c r="AU99" s="218" t="s">
        <v>85</v>
      </c>
      <c r="AY99" s="20" t="s">
        <v>157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83</v>
      </c>
      <c r="BK99" s="219">
        <f>ROUND(I99*H99,2)</f>
        <v>0</v>
      </c>
      <c r="BL99" s="20" t="s">
        <v>163</v>
      </c>
      <c r="BM99" s="218" t="s">
        <v>163</v>
      </c>
    </row>
    <row r="100" s="2" customFormat="1">
      <c r="A100" s="41"/>
      <c r="B100" s="42"/>
      <c r="C100" s="43"/>
      <c r="D100" s="220" t="s">
        <v>165</v>
      </c>
      <c r="E100" s="43"/>
      <c r="F100" s="221" t="s">
        <v>1752</v>
      </c>
      <c r="G100" s="43"/>
      <c r="H100" s="43"/>
      <c r="I100" s="222"/>
      <c r="J100" s="43"/>
      <c r="K100" s="43"/>
      <c r="L100" s="47"/>
      <c r="M100" s="223"/>
      <c r="N100" s="22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165</v>
      </c>
      <c r="AU100" s="20" t="s">
        <v>85</v>
      </c>
    </row>
    <row r="101" s="2" customFormat="1">
      <c r="A101" s="41"/>
      <c r="B101" s="42"/>
      <c r="C101" s="43"/>
      <c r="D101" s="237" t="s">
        <v>177</v>
      </c>
      <c r="E101" s="43"/>
      <c r="F101" s="238" t="s">
        <v>1753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177</v>
      </c>
      <c r="AU101" s="20" t="s">
        <v>85</v>
      </c>
    </row>
    <row r="102" s="13" customFormat="1">
      <c r="A102" s="13"/>
      <c r="B102" s="226"/>
      <c r="C102" s="227"/>
      <c r="D102" s="220" t="s">
        <v>169</v>
      </c>
      <c r="E102" s="228" t="s">
        <v>19</v>
      </c>
      <c r="F102" s="229" t="s">
        <v>576</v>
      </c>
      <c r="G102" s="227"/>
      <c r="H102" s="230">
        <v>90</v>
      </c>
      <c r="I102" s="231"/>
      <c r="J102" s="227"/>
      <c r="K102" s="227"/>
      <c r="L102" s="232"/>
      <c r="M102" s="233"/>
      <c r="N102" s="234"/>
      <c r="O102" s="234"/>
      <c r="P102" s="234"/>
      <c r="Q102" s="234"/>
      <c r="R102" s="234"/>
      <c r="S102" s="234"/>
      <c r="T102" s="235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6" t="s">
        <v>169</v>
      </c>
      <c r="AU102" s="236" t="s">
        <v>85</v>
      </c>
      <c r="AV102" s="13" t="s">
        <v>85</v>
      </c>
      <c r="AW102" s="13" t="s">
        <v>37</v>
      </c>
      <c r="AX102" s="13" t="s">
        <v>75</v>
      </c>
      <c r="AY102" s="236" t="s">
        <v>157</v>
      </c>
    </row>
    <row r="103" s="15" customFormat="1">
      <c r="A103" s="15"/>
      <c r="B103" s="249"/>
      <c r="C103" s="250"/>
      <c r="D103" s="220" t="s">
        <v>169</v>
      </c>
      <c r="E103" s="251" t="s">
        <v>19</v>
      </c>
      <c r="F103" s="252" t="s">
        <v>187</v>
      </c>
      <c r="G103" s="250"/>
      <c r="H103" s="253">
        <v>90</v>
      </c>
      <c r="I103" s="254"/>
      <c r="J103" s="250"/>
      <c r="K103" s="250"/>
      <c r="L103" s="255"/>
      <c r="M103" s="256"/>
      <c r="N103" s="257"/>
      <c r="O103" s="257"/>
      <c r="P103" s="257"/>
      <c r="Q103" s="257"/>
      <c r="R103" s="257"/>
      <c r="S103" s="257"/>
      <c r="T103" s="258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T103" s="259" t="s">
        <v>169</v>
      </c>
      <c r="AU103" s="259" t="s">
        <v>85</v>
      </c>
      <c r="AV103" s="15" t="s">
        <v>163</v>
      </c>
      <c r="AW103" s="15" t="s">
        <v>37</v>
      </c>
      <c r="AX103" s="15" t="s">
        <v>83</v>
      </c>
      <c r="AY103" s="259" t="s">
        <v>157</v>
      </c>
    </row>
    <row r="104" s="2" customFormat="1" ht="24.15" customHeight="1">
      <c r="A104" s="41"/>
      <c r="B104" s="42"/>
      <c r="C104" s="207" t="s">
        <v>188</v>
      </c>
      <c r="D104" s="207" t="s">
        <v>159</v>
      </c>
      <c r="E104" s="208" t="s">
        <v>1754</v>
      </c>
      <c r="F104" s="209" t="s">
        <v>1755</v>
      </c>
      <c r="G104" s="210" t="s">
        <v>401</v>
      </c>
      <c r="H104" s="211">
        <v>4</v>
      </c>
      <c r="I104" s="212"/>
      <c r="J104" s="213">
        <f>ROUND(I104*H104,2)</f>
        <v>0</v>
      </c>
      <c r="K104" s="209" t="s">
        <v>174</v>
      </c>
      <c r="L104" s="47"/>
      <c r="M104" s="214" t="s">
        <v>19</v>
      </c>
      <c r="N104" s="215" t="s">
        <v>46</v>
      </c>
      <c r="O104" s="87"/>
      <c r="P104" s="216">
        <f>O104*H104</f>
        <v>0</v>
      </c>
      <c r="Q104" s="216">
        <v>0.00064999999999999997</v>
      </c>
      <c r="R104" s="216">
        <f>Q104*H104</f>
        <v>0.0025999999999999999</v>
      </c>
      <c r="S104" s="216">
        <v>0</v>
      </c>
      <c r="T104" s="217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163</v>
      </c>
      <c r="AT104" s="218" t="s">
        <v>159</v>
      </c>
      <c r="AU104" s="218" t="s">
        <v>85</v>
      </c>
      <c r="AY104" s="20" t="s">
        <v>157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83</v>
      </c>
      <c r="BK104" s="219">
        <f>ROUND(I104*H104,2)</f>
        <v>0</v>
      </c>
      <c r="BL104" s="20" t="s">
        <v>163</v>
      </c>
      <c r="BM104" s="218" t="s">
        <v>207</v>
      </c>
    </row>
    <row r="105" s="2" customFormat="1">
      <c r="A105" s="41"/>
      <c r="B105" s="42"/>
      <c r="C105" s="43"/>
      <c r="D105" s="220" t="s">
        <v>165</v>
      </c>
      <c r="E105" s="43"/>
      <c r="F105" s="221" t="s">
        <v>1756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165</v>
      </c>
      <c r="AU105" s="20" t="s">
        <v>85</v>
      </c>
    </row>
    <row r="106" s="2" customFormat="1">
      <c r="A106" s="41"/>
      <c r="B106" s="42"/>
      <c r="C106" s="43"/>
      <c r="D106" s="237" t="s">
        <v>177</v>
      </c>
      <c r="E106" s="43"/>
      <c r="F106" s="238" t="s">
        <v>1757</v>
      </c>
      <c r="G106" s="43"/>
      <c r="H106" s="43"/>
      <c r="I106" s="222"/>
      <c r="J106" s="43"/>
      <c r="K106" s="43"/>
      <c r="L106" s="47"/>
      <c r="M106" s="223"/>
      <c r="N106" s="224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177</v>
      </c>
      <c r="AU106" s="20" t="s">
        <v>85</v>
      </c>
    </row>
    <row r="107" s="13" customFormat="1">
      <c r="A107" s="13"/>
      <c r="B107" s="226"/>
      <c r="C107" s="227"/>
      <c r="D107" s="220" t="s">
        <v>169</v>
      </c>
      <c r="E107" s="228" t="s">
        <v>19</v>
      </c>
      <c r="F107" s="229" t="s">
        <v>163</v>
      </c>
      <c r="G107" s="227"/>
      <c r="H107" s="230">
        <v>4</v>
      </c>
      <c r="I107" s="231"/>
      <c r="J107" s="227"/>
      <c r="K107" s="227"/>
      <c r="L107" s="232"/>
      <c r="M107" s="233"/>
      <c r="N107" s="234"/>
      <c r="O107" s="234"/>
      <c r="P107" s="234"/>
      <c r="Q107" s="234"/>
      <c r="R107" s="234"/>
      <c r="S107" s="234"/>
      <c r="T107" s="235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6" t="s">
        <v>169</v>
      </c>
      <c r="AU107" s="236" t="s">
        <v>85</v>
      </c>
      <c r="AV107" s="13" t="s">
        <v>85</v>
      </c>
      <c r="AW107" s="13" t="s">
        <v>37</v>
      </c>
      <c r="AX107" s="13" t="s">
        <v>75</v>
      </c>
      <c r="AY107" s="236" t="s">
        <v>157</v>
      </c>
    </row>
    <row r="108" s="15" customFormat="1">
      <c r="A108" s="15"/>
      <c r="B108" s="249"/>
      <c r="C108" s="250"/>
      <c r="D108" s="220" t="s">
        <v>169</v>
      </c>
      <c r="E108" s="251" t="s">
        <v>19</v>
      </c>
      <c r="F108" s="252" t="s">
        <v>187</v>
      </c>
      <c r="G108" s="250"/>
      <c r="H108" s="253">
        <v>4</v>
      </c>
      <c r="I108" s="254"/>
      <c r="J108" s="250"/>
      <c r="K108" s="250"/>
      <c r="L108" s="255"/>
      <c r="M108" s="256"/>
      <c r="N108" s="257"/>
      <c r="O108" s="257"/>
      <c r="P108" s="257"/>
      <c r="Q108" s="257"/>
      <c r="R108" s="257"/>
      <c r="S108" s="257"/>
      <c r="T108" s="258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T108" s="259" t="s">
        <v>169</v>
      </c>
      <c r="AU108" s="259" t="s">
        <v>85</v>
      </c>
      <c r="AV108" s="15" t="s">
        <v>163</v>
      </c>
      <c r="AW108" s="15" t="s">
        <v>37</v>
      </c>
      <c r="AX108" s="15" t="s">
        <v>83</v>
      </c>
      <c r="AY108" s="259" t="s">
        <v>157</v>
      </c>
    </row>
    <row r="109" s="2" customFormat="1" ht="24.15" customHeight="1">
      <c r="A109" s="41"/>
      <c r="B109" s="42"/>
      <c r="C109" s="207" t="s">
        <v>163</v>
      </c>
      <c r="D109" s="207" t="s">
        <v>159</v>
      </c>
      <c r="E109" s="208" t="s">
        <v>1758</v>
      </c>
      <c r="F109" s="209" t="s">
        <v>1759</v>
      </c>
      <c r="G109" s="210" t="s">
        <v>401</v>
      </c>
      <c r="H109" s="211">
        <v>4</v>
      </c>
      <c r="I109" s="212"/>
      <c r="J109" s="213">
        <f>ROUND(I109*H109,2)</f>
        <v>0</v>
      </c>
      <c r="K109" s="209" t="s">
        <v>174</v>
      </c>
      <c r="L109" s="47"/>
      <c r="M109" s="214" t="s">
        <v>19</v>
      </c>
      <c r="N109" s="215" t="s">
        <v>46</v>
      </c>
      <c r="O109" s="87"/>
      <c r="P109" s="216">
        <f>O109*H109</f>
        <v>0</v>
      </c>
      <c r="Q109" s="216">
        <v>0</v>
      </c>
      <c r="R109" s="216">
        <f>Q109*H109</f>
        <v>0</v>
      </c>
      <c r="S109" s="216">
        <v>0</v>
      </c>
      <c r="T109" s="217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18" t="s">
        <v>163</v>
      </c>
      <c r="AT109" s="218" t="s">
        <v>159</v>
      </c>
      <c r="AU109" s="218" t="s">
        <v>85</v>
      </c>
      <c r="AY109" s="20" t="s">
        <v>157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20" t="s">
        <v>83</v>
      </c>
      <c r="BK109" s="219">
        <f>ROUND(I109*H109,2)</f>
        <v>0</v>
      </c>
      <c r="BL109" s="20" t="s">
        <v>163</v>
      </c>
      <c r="BM109" s="218" t="s">
        <v>225</v>
      </c>
    </row>
    <row r="110" s="2" customFormat="1">
      <c r="A110" s="41"/>
      <c r="B110" s="42"/>
      <c r="C110" s="43"/>
      <c r="D110" s="220" t="s">
        <v>165</v>
      </c>
      <c r="E110" s="43"/>
      <c r="F110" s="221" t="s">
        <v>1760</v>
      </c>
      <c r="G110" s="43"/>
      <c r="H110" s="43"/>
      <c r="I110" s="222"/>
      <c r="J110" s="43"/>
      <c r="K110" s="43"/>
      <c r="L110" s="47"/>
      <c r="M110" s="223"/>
      <c r="N110" s="224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165</v>
      </c>
      <c r="AU110" s="20" t="s">
        <v>85</v>
      </c>
    </row>
    <row r="111" s="2" customFormat="1">
      <c r="A111" s="41"/>
      <c r="B111" s="42"/>
      <c r="C111" s="43"/>
      <c r="D111" s="237" t="s">
        <v>177</v>
      </c>
      <c r="E111" s="43"/>
      <c r="F111" s="238" t="s">
        <v>1761</v>
      </c>
      <c r="G111" s="43"/>
      <c r="H111" s="43"/>
      <c r="I111" s="222"/>
      <c r="J111" s="43"/>
      <c r="K111" s="43"/>
      <c r="L111" s="47"/>
      <c r="M111" s="223"/>
      <c r="N111" s="224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177</v>
      </c>
      <c r="AU111" s="20" t="s">
        <v>85</v>
      </c>
    </row>
    <row r="112" s="13" customFormat="1">
      <c r="A112" s="13"/>
      <c r="B112" s="226"/>
      <c r="C112" s="227"/>
      <c r="D112" s="220" t="s">
        <v>169</v>
      </c>
      <c r="E112" s="228" t="s">
        <v>19</v>
      </c>
      <c r="F112" s="229" t="s">
        <v>163</v>
      </c>
      <c r="G112" s="227"/>
      <c r="H112" s="230">
        <v>4</v>
      </c>
      <c r="I112" s="231"/>
      <c r="J112" s="227"/>
      <c r="K112" s="227"/>
      <c r="L112" s="232"/>
      <c r="M112" s="233"/>
      <c r="N112" s="234"/>
      <c r="O112" s="234"/>
      <c r="P112" s="234"/>
      <c r="Q112" s="234"/>
      <c r="R112" s="234"/>
      <c r="S112" s="234"/>
      <c r="T112" s="235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6" t="s">
        <v>169</v>
      </c>
      <c r="AU112" s="236" t="s">
        <v>85</v>
      </c>
      <c r="AV112" s="13" t="s">
        <v>85</v>
      </c>
      <c r="AW112" s="13" t="s">
        <v>37</v>
      </c>
      <c r="AX112" s="13" t="s">
        <v>75</v>
      </c>
      <c r="AY112" s="236" t="s">
        <v>157</v>
      </c>
    </row>
    <row r="113" s="15" customFormat="1">
      <c r="A113" s="15"/>
      <c r="B113" s="249"/>
      <c r="C113" s="250"/>
      <c r="D113" s="220" t="s">
        <v>169</v>
      </c>
      <c r="E113" s="251" t="s">
        <v>19</v>
      </c>
      <c r="F113" s="252" t="s">
        <v>187</v>
      </c>
      <c r="G113" s="250"/>
      <c r="H113" s="253">
        <v>4</v>
      </c>
      <c r="I113" s="254"/>
      <c r="J113" s="250"/>
      <c r="K113" s="250"/>
      <c r="L113" s="255"/>
      <c r="M113" s="256"/>
      <c r="N113" s="257"/>
      <c r="O113" s="257"/>
      <c r="P113" s="257"/>
      <c r="Q113" s="257"/>
      <c r="R113" s="257"/>
      <c r="S113" s="257"/>
      <c r="T113" s="258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T113" s="259" t="s">
        <v>169</v>
      </c>
      <c r="AU113" s="259" t="s">
        <v>85</v>
      </c>
      <c r="AV113" s="15" t="s">
        <v>163</v>
      </c>
      <c r="AW113" s="15" t="s">
        <v>37</v>
      </c>
      <c r="AX113" s="15" t="s">
        <v>83</v>
      </c>
      <c r="AY113" s="259" t="s">
        <v>157</v>
      </c>
    </row>
    <row r="114" s="2" customFormat="1" ht="24.15" customHeight="1">
      <c r="A114" s="41"/>
      <c r="B114" s="42"/>
      <c r="C114" s="207" t="s">
        <v>201</v>
      </c>
      <c r="D114" s="207" t="s">
        <v>159</v>
      </c>
      <c r="E114" s="208" t="s">
        <v>1762</v>
      </c>
      <c r="F114" s="209" t="s">
        <v>1763</v>
      </c>
      <c r="G114" s="210" t="s">
        <v>254</v>
      </c>
      <c r="H114" s="211">
        <v>7</v>
      </c>
      <c r="I114" s="212"/>
      <c r="J114" s="213">
        <f>ROUND(I114*H114,2)</f>
        <v>0</v>
      </c>
      <c r="K114" s="209" t="s">
        <v>174</v>
      </c>
      <c r="L114" s="47"/>
      <c r="M114" s="214" t="s">
        <v>19</v>
      </c>
      <c r="N114" s="215" t="s">
        <v>46</v>
      </c>
      <c r="O114" s="87"/>
      <c r="P114" s="216">
        <f>O114*H114</f>
        <v>0</v>
      </c>
      <c r="Q114" s="216">
        <v>0.00064000000000000005</v>
      </c>
      <c r="R114" s="216">
        <f>Q114*H114</f>
        <v>0.0044800000000000005</v>
      </c>
      <c r="S114" s="216">
        <v>0</v>
      </c>
      <c r="T114" s="217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8" t="s">
        <v>163</v>
      </c>
      <c r="AT114" s="218" t="s">
        <v>159</v>
      </c>
      <c r="AU114" s="218" t="s">
        <v>85</v>
      </c>
      <c r="AY114" s="20" t="s">
        <v>157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20" t="s">
        <v>83</v>
      </c>
      <c r="BK114" s="219">
        <f>ROUND(I114*H114,2)</f>
        <v>0</v>
      </c>
      <c r="BL114" s="20" t="s">
        <v>163</v>
      </c>
      <c r="BM114" s="218" t="s">
        <v>241</v>
      </c>
    </row>
    <row r="115" s="2" customFormat="1">
      <c r="A115" s="41"/>
      <c r="B115" s="42"/>
      <c r="C115" s="43"/>
      <c r="D115" s="220" t="s">
        <v>165</v>
      </c>
      <c r="E115" s="43"/>
      <c r="F115" s="221" t="s">
        <v>1764</v>
      </c>
      <c r="G115" s="43"/>
      <c r="H115" s="43"/>
      <c r="I115" s="222"/>
      <c r="J115" s="43"/>
      <c r="K115" s="43"/>
      <c r="L115" s="47"/>
      <c r="M115" s="223"/>
      <c r="N115" s="224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165</v>
      </c>
      <c r="AU115" s="20" t="s">
        <v>85</v>
      </c>
    </row>
    <row r="116" s="2" customFormat="1">
      <c r="A116" s="41"/>
      <c r="B116" s="42"/>
      <c r="C116" s="43"/>
      <c r="D116" s="237" t="s">
        <v>177</v>
      </c>
      <c r="E116" s="43"/>
      <c r="F116" s="238" t="s">
        <v>1765</v>
      </c>
      <c r="G116" s="43"/>
      <c r="H116" s="43"/>
      <c r="I116" s="222"/>
      <c r="J116" s="43"/>
      <c r="K116" s="43"/>
      <c r="L116" s="47"/>
      <c r="M116" s="223"/>
      <c r="N116" s="224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177</v>
      </c>
      <c r="AU116" s="20" t="s">
        <v>85</v>
      </c>
    </row>
    <row r="117" s="13" customFormat="1">
      <c r="A117" s="13"/>
      <c r="B117" s="226"/>
      <c r="C117" s="227"/>
      <c r="D117" s="220" t="s">
        <v>169</v>
      </c>
      <c r="E117" s="228" t="s">
        <v>19</v>
      </c>
      <c r="F117" s="229" t="s">
        <v>216</v>
      </c>
      <c r="G117" s="227"/>
      <c r="H117" s="230">
        <v>7</v>
      </c>
      <c r="I117" s="231"/>
      <c r="J117" s="227"/>
      <c r="K117" s="227"/>
      <c r="L117" s="232"/>
      <c r="M117" s="233"/>
      <c r="N117" s="234"/>
      <c r="O117" s="234"/>
      <c r="P117" s="234"/>
      <c r="Q117" s="234"/>
      <c r="R117" s="234"/>
      <c r="S117" s="234"/>
      <c r="T117" s="235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6" t="s">
        <v>169</v>
      </c>
      <c r="AU117" s="236" t="s">
        <v>85</v>
      </c>
      <c r="AV117" s="13" t="s">
        <v>85</v>
      </c>
      <c r="AW117" s="13" t="s">
        <v>37</v>
      </c>
      <c r="AX117" s="13" t="s">
        <v>75</v>
      </c>
      <c r="AY117" s="236" t="s">
        <v>157</v>
      </c>
    </row>
    <row r="118" s="15" customFormat="1">
      <c r="A118" s="15"/>
      <c r="B118" s="249"/>
      <c r="C118" s="250"/>
      <c r="D118" s="220" t="s">
        <v>169</v>
      </c>
      <c r="E118" s="251" t="s">
        <v>19</v>
      </c>
      <c r="F118" s="252" t="s">
        <v>187</v>
      </c>
      <c r="G118" s="250"/>
      <c r="H118" s="253">
        <v>7</v>
      </c>
      <c r="I118" s="254"/>
      <c r="J118" s="250"/>
      <c r="K118" s="250"/>
      <c r="L118" s="255"/>
      <c r="M118" s="256"/>
      <c r="N118" s="257"/>
      <c r="O118" s="257"/>
      <c r="P118" s="257"/>
      <c r="Q118" s="257"/>
      <c r="R118" s="257"/>
      <c r="S118" s="257"/>
      <c r="T118" s="258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T118" s="259" t="s">
        <v>169</v>
      </c>
      <c r="AU118" s="259" t="s">
        <v>85</v>
      </c>
      <c r="AV118" s="15" t="s">
        <v>163</v>
      </c>
      <c r="AW118" s="15" t="s">
        <v>37</v>
      </c>
      <c r="AX118" s="15" t="s">
        <v>83</v>
      </c>
      <c r="AY118" s="259" t="s">
        <v>157</v>
      </c>
    </row>
    <row r="119" s="2" customFormat="1" ht="24.15" customHeight="1">
      <c r="A119" s="41"/>
      <c r="B119" s="42"/>
      <c r="C119" s="207" t="s">
        <v>207</v>
      </c>
      <c r="D119" s="207" t="s">
        <v>159</v>
      </c>
      <c r="E119" s="208" t="s">
        <v>1766</v>
      </c>
      <c r="F119" s="209" t="s">
        <v>1767</v>
      </c>
      <c r="G119" s="210" t="s">
        <v>254</v>
      </c>
      <c r="H119" s="211">
        <v>7</v>
      </c>
      <c r="I119" s="212"/>
      <c r="J119" s="213">
        <f>ROUND(I119*H119,2)</f>
        <v>0</v>
      </c>
      <c r="K119" s="209" t="s">
        <v>174</v>
      </c>
      <c r="L119" s="47"/>
      <c r="M119" s="214" t="s">
        <v>19</v>
      </c>
      <c r="N119" s="215" t="s">
        <v>46</v>
      </c>
      <c r="O119" s="87"/>
      <c r="P119" s="216">
        <f>O119*H119</f>
        <v>0</v>
      </c>
      <c r="Q119" s="216">
        <v>0</v>
      </c>
      <c r="R119" s="216">
        <f>Q119*H119</f>
        <v>0</v>
      </c>
      <c r="S119" s="216">
        <v>0</v>
      </c>
      <c r="T119" s="217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8" t="s">
        <v>163</v>
      </c>
      <c r="AT119" s="218" t="s">
        <v>159</v>
      </c>
      <c r="AU119" s="218" t="s">
        <v>85</v>
      </c>
      <c r="AY119" s="20" t="s">
        <v>157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20" t="s">
        <v>83</v>
      </c>
      <c r="BK119" s="219">
        <f>ROUND(I119*H119,2)</f>
        <v>0</v>
      </c>
      <c r="BL119" s="20" t="s">
        <v>163</v>
      </c>
      <c r="BM119" s="218" t="s">
        <v>8</v>
      </c>
    </row>
    <row r="120" s="2" customFormat="1">
      <c r="A120" s="41"/>
      <c r="B120" s="42"/>
      <c r="C120" s="43"/>
      <c r="D120" s="220" t="s">
        <v>165</v>
      </c>
      <c r="E120" s="43"/>
      <c r="F120" s="221" t="s">
        <v>1768</v>
      </c>
      <c r="G120" s="43"/>
      <c r="H120" s="43"/>
      <c r="I120" s="222"/>
      <c r="J120" s="43"/>
      <c r="K120" s="43"/>
      <c r="L120" s="47"/>
      <c r="M120" s="223"/>
      <c r="N120" s="224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165</v>
      </c>
      <c r="AU120" s="20" t="s">
        <v>85</v>
      </c>
    </row>
    <row r="121" s="2" customFormat="1">
      <c r="A121" s="41"/>
      <c r="B121" s="42"/>
      <c r="C121" s="43"/>
      <c r="D121" s="237" t="s">
        <v>177</v>
      </c>
      <c r="E121" s="43"/>
      <c r="F121" s="238" t="s">
        <v>1769</v>
      </c>
      <c r="G121" s="43"/>
      <c r="H121" s="43"/>
      <c r="I121" s="222"/>
      <c r="J121" s="43"/>
      <c r="K121" s="43"/>
      <c r="L121" s="47"/>
      <c r="M121" s="223"/>
      <c r="N121" s="224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177</v>
      </c>
      <c r="AU121" s="20" t="s">
        <v>85</v>
      </c>
    </row>
    <row r="122" s="13" customFormat="1">
      <c r="A122" s="13"/>
      <c r="B122" s="226"/>
      <c r="C122" s="227"/>
      <c r="D122" s="220" t="s">
        <v>169</v>
      </c>
      <c r="E122" s="228" t="s">
        <v>19</v>
      </c>
      <c r="F122" s="229" t="s">
        <v>216</v>
      </c>
      <c r="G122" s="227"/>
      <c r="H122" s="230">
        <v>7</v>
      </c>
      <c r="I122" s="231"/>
      <c r="J122" s="227"/>
      <c r="K122" s="227"/>
      <c r="L122" s="232"/>
      <c r="M122" s="233"/>
      <c r="N122" s="234"/>
      <c r="O122" s="234"/>
      <c r="P122" s="234"/>
      <c r="Q122" s="234"/>
      <c r="R122" s="234"/>
      <c r="S122" s="234"/>
      <c r="T122" s="235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6" t="s">
        <v>169</v>
      </c>
      <c r="AU122" s="236" t="s">
        <v>85</v>
      </c>
      <c r="AV122" s="13" t="s">
        <v>85</v>
      </c>
      <c r="AW122" s="13" t="s">
        <v>37</v>
      </c>
      <c r="AX122" s="13" t="s">
        <v>75</v>
      </c>
      <c r="AY122" s="236" t="s">
        <v>157</v>
      </c>
    </row>
    <row r="123" s="15" customFormat="1">
      <c r="A123" s="15"/>
      <c r="B123" s="249"/>
      <c r="C123" s="250"/>
      <c r="D123" s="220" t="s">
        <v>169</v>
      </c>
      <c r="E123" s="251" t="s">
        <v>19</v>
      </c>
      <c r="F123" s="252" t="s">
        <v>187</v>
      </c>
      <c r="G123" s="250"/>
      <c r="H123" s="253">
        <v>7</v>
      </c>
      <c r="I123" s="254"/>
      <c r="J123" s="250"/>
      <c r="K123" s="250"/>
      <c r="L123" s="255"/>
      <c r="M123" s="256"/>
      <c r="N123" s="257"/>
      <c r="O123" s="257"/>
      <c r="P123" s="257"/>
      <c r="Q123" s="257"/>
      <c r="R123" s="257"/>
      <c r="S123" s="257"/>
      <c r="T123" s="258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259" t="s">
        <v>169</v>
      </c>
      <c r="AU123" s="259" t="s">
        <v>85</v>
      </c>
      <c r="AV123" s="15" t="s">
        <v>163</v>
      </c>
      <c r="AW123" s="15" t="s">
        <v>37</v>
      </c>
      <c r="AX123" s="15" t="s">
        <v>83</v>
      </c>
      <c r="AY123" s="259" t="s">
        <v>157</v>
      </c>
    </row>
    <row r="124" s="2" customFormat="1" ht="33" customHeight="1">
      <c r="A124" s="41"/>
      <c r="B124" s="42"/>
      <c r="C124" s="207" t="s">
        <v>216</v>
      </c>
      <c r="D124" s="207" t="s">
        <v>159</v>
      </c>
      <c r="E124" s="208" t="s">
        <v>1770</v>
      </c>
      <c r="F124" s="209" t="s">
        <v>1771</v>
      </c>
      <c r="G124" s="210" t="s">
        <v>162</v>
      </c>
      <c r="H124" s="211">
        <v>220</v>
      </c>
      <c r="I124" s="212"/>
      <c r="J124" s="213">
        <f>ROUND(I124*H124,2)</f>
        <v>0</v>
      </c>
      <c r="K124" s="209" t="s">
        <v>174</v>
      </c>
      <c r="L124" s="47"/>
      <c r="M124" s="214" t="s">
        <v>19</v>
      </c>
      <c r="N124" s="215" t="s">
        <v>46</v>
      </c>
      <c r="O124" s="87"/>
      <c r="P124" s="216">
        <f>O124*H124</f>
        <v>0</v>
      </c>
      <c r="Q124" s="216">
        <v>0.00048999999999999998</v>
      </c>
      <c r="R124" s="216">
        <f>Q124*H124</f>
        <v>0.10779999999999999</v>
      </c>
      <c r="S124" s="216">
        <v>0</v>
      </c>
      <c r="T124" s="217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18" t="s">
        <v>163</v>
      </c>
      <c r="AT124" s="218" t="s">
        <v>159</v>
      </c>
      <c r="AU124" s="218" t="s">
        <v>85</v>
      </c>
      <c r="AY124" s="20" t="s">
        <v>157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20" t="s">
        <v>83</v>
      </c>
      <c r="BK124" s="219">
        <f>ROUND(I124*H124,2)</f>
        <v>0</v>
      </c>
      <c r="BL124" s="20" t="s">
        <v>163</v>
      </c>
      <c r="BM124" s="218" t="s">
        <v>273</v>
      </c>
    </row>
    <row r="125" s="2" customFormat="1">
      <c r="A125" s="41"/>
      <c r="B125" s="42"/>
      <c r="C125" s="43"/>
      <c r="D125" s="220" t="s">
        <v>165</v>
      </c>
      <c r="E125" s="43"/>
      <c r="F125" s="221" t="s">
        <v>1772</v>
      </c>
      <c r="G125" s="43"/>
      <c r="H125" s="43"/>
      <c r="I125" s="222"/>
      <c r="J125" s="43"/>
      <c r="K125" s="43"/>
      <c r="L125" s="47"/>
      <c r="M125" s="223"/>
      <c r="N125" s="224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165</v>
      </c>
      <c r="AU125" s="20" t="s">
        <v>85</v>
      </c>
    </row>
    <row r="126" s="2" customFormat="1">
      <c r="A126" s="41"/>
      <c r="B126" s="42"/>
      <c r="C126" s="43"/>
      <c r="D126" s="237" t="s">
        <v>177</v>
      </c>
      <c r="E126" s="43"/>
      <c r="F126" s="238" t="s">
        <v>1773</v>
      </c>
      <c r="G126" s="43"/>
      <c r="H126" s="43"/>
      <c r="I126" s="222"/>
      <c r="J126" s="43"/>
      <c r="K126" s="43"/>
      <c r="L126" s="47"/>
      <c r="M126" s="223"/>
      <c r="N126" s="224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177</v>
      </c>
      <c r="AU126" s="20" t="s">
        <v>85</v>
      </c>
    </row>
    <row r="127" s="13" customFormat="1">
      <c r="A127" s="13"/>
      <c r="B127" s="226"/>
      <c r="C127" s="227"/>
      <c r="D127" s="220" t="s">
        <v>169</v>
      </c>
      <c r="E127" s="228" t="s">
        <v>19</v>
      </c>
      <c r="F127" s="229" t="s">
        <v>1774</v>
      </c>
      <c r="G127" s="227"/>
      <c r="H127" s="230">
        <v>220</v>
      </c>
      <c r="I127" s="231"/>
      <c r="J127" s="227"/>
      <c r="K127" s="227"/>
      <c r="L127" s="232"/>
      <c r="M127" s="233"/>
      <c r="N127" s="234"/>
      <c r="O127" s="234"/>
      <c r="P127" s="234"/>
      <c r="Q127" s="234"/>
      <c r="R127" s="234"/>
      <c r="S127" s="234"/>
      <c r="T127" s="235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6" t="s">
        <v>169</v>
      </c>
      <c r="AU127" s="236" t="s">
        <v>85</v>
      </c>
      <c r="AV127" s="13" t="s">
        <v>85</v>
      </c>
      <c r="AW127" s="13" t="s">
        <v>37</v>
      </c>
      <c r="AX127" s="13" t="s">
        <v>75</v>
      </c>
      <c r="AY127" s="236" t="s">
        <v>157</v>
      </c>
    </row>
    <row r="128" s="15" customFormat="1">
      <c r="A128" s="15"/>
      <c r="B128" s="249"/>
      <c r="C128" s="250"/>
      <c r="D128" s="220" t="s">
        <v>169</v>
      </c>
      <c r="E128" s="251" t="s">
        <v>19</v>
      </c>
      <c r="F128" s="252" t="s">
        <v>187</v>
      </c>
      <c r="G128" s="250"/>
      <c r="H128" s="253">
        <v>220</v>
      </c>
      <c r="I128" s="254"/>
      <c r="J128" s="250"/>
      <c r="K128" s="250"/>
      <c r="L128" s="255"/>
      <c r="M128" s="256"/>
      <c r="N128" s="257"/>
      <c r="O128" s="257"/>
      <c r="P128" s="257"/>
      <c r="Q128" s="257"/>
      <c r="R128" s="257"/>
      <c r="S128" s="257"/>
      <c r="T128" s="258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59" t="s">
        <v>169</v>
      </c>
      <c r="AU128" s="259" t="s">
        <v>85</v>
      </c>
      <c r="AV128" s="15" t="s">
        <v>163</v>
      </c>
      <c r="AW128" s="15" t="s">
        <v>37</v>
      </c>
      <c r="AX128" s="15" t="s">
        <v>83</v>
      </c>
      <c r="AY128" s="259" t="s">
        <v>157</v>
      </c>
    </row>
    <row r="129" s="2" customFormat="1" ht="33" customHeight="1">
      <c r="A129" s="41"/>
      <c r="B129" s="42"/>
      <c r="C129" s="207" t="s">
        <v>225</v>
      </c>
      <c r="D129" s="207" t="s">
        <v>159</v>
      </c>
      <c r="E129" s="208" t="s">
        <v>1775</v>
      </c>
      <c r="F129" s="209" t="s">
        <v>1776</v>
      </c>
      <c r="G129" s="210" t="s">
        <v>162</v>
      </c>
      <c r="H129" s="211">
        <v>220</v>
      </c>
      <c r="I129" s="212"/>
      <c r="J129" s="213">
        <f>ROUND(I129*H129,2)</f>
        <v>0</v>
      </c>
      <c r="K129" s="209" t="s">
        <v>174</v>
      </c>
      <c r="L129" s="47"/>
      <c r="M129" s="214" t="s">
        <v>19</v>
      </c>
      <c r="N129" s="215" t="s">
        <v>46</v>
      </c>
      <c r="O129" s="87"/>
      <c r="P129" s="216">
        <f>O129*H129</f>
        <v>0</v>
      </c>
      <c r="Q129" s="216">
        <v>0</v>
      </c>
      <c r="R129" s="216">
        <f>Q129*H129</f>
        <v>0</v>
      </c>
      <c r="S129" s="216">
        <v>0</v>
      </c>
      <c r="T129" s="217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8" t="s">
        <v>163</v>
      </c>
      <c r="AT129" s="218" t="s">
        <v>159</v>
      </c>
      <c r="AU129" s="218" t="s">
        <v>85</v>
      </c>
      <c r="AY129" s="20" t="s">
        <v>157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20" t="s">
        <v>83</v>
      </c>
      <c r="BK129" s="219">
        <f>ROUND(I129*H129,2)</f>
        <v>0</v>
      </c>
      <c r="BL129" s="20" t="s">
        <v>163</v>
      </c>
      <c r="BM129" s="218" t="s">
        <v>287</v>
      </c>
    </row>
    <row r="130" s="2" customFormat="1">
      <c r="A130" s="41"/>
      <c r="B130" s="42"/>
      <c r="C130" s="43"/>
      <c r="D130" s="220" t="s">
        <v>165</v>
      </c>
      <c r="E130" s="43"/>
      <c r="F130" s="221" t="s">
        <v>1777</v>
      </c>
      <c r="G130" s="43"/>
      <c r="H130" s="43"/>
      <c r="I130" s="222"/>
      <c r="J130" s="43"/>
      <c r="K130" s="43"/>
      <c r="L130" s="47"/>
      <c r="M130" s="223"/>
      <c r="N130" s="224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165</v>
      </c>
      <c r="AU130" s="20" t="s">
        <v>85</v>
      </c>
    </row>
    <row r="131" s="2" customFormat="1">
      <c r="A131" s="41"/>
      <c r="B131" s="42"/>
      <c r="C131" s="43"/>
      <c r="D131" s="237" t="s">
        <v>177</v>
      </c>
      <c r="E131" s="43"/>
      <c r="F131" s="238" t="s">
        <v>1778</v>
      </c>
      <c r="G131" s="43"/>
      <c r="H131" s="43"/>
      <c r="I131" s="222"/>
      <c r="J131" s="43"/>
      <c r="K131" s="43"/>
      <c r="L131" s="47"/>
      <c r="M131" s="223"/>
      <c r="N131" s="224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177</v>
      </c>
      <c r="AU131" s="20" t="s">
        <v>85</v>
      </c>
    </row>
    <row r="132" s="13" customFormat="1">
      <c r="A132" s="13"/>
      <c r="B132" s="226"/>
      <c r="C132" s="227"/>
      <c r="D132" s="220" t="s">
        <v>169</v>
      </c>
      <c r="E132" s="228" t="s">
        <v>19</v>
      </c>
      <c r="F132" s="229" t="s">
        <v>1774</v>
      </c>
      <c r="G132" s="227"/>
      <c r="H132" s="230">
        <v>220</v>
      </c>
      <c r="I132" s="231"/>
      <c r="J132" s="227"/>
      <c r="K132" s="227"/>
      <c r="L132" s="232"/>
      <c r="M132" s="233"/>
      <c r="N132" s="234"/>
      <c r="O132" s="234"/>
      <c r="P132" s="234"/>
      <c r="Q132" s="234"/>
      <c r="R132" s="234"/>
      <c r="S132" s="234"/>
      <c r="T132" s="23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6" t="s">
        <v>169</v>
      </c>
      <c r="AU132" s="236" t="s">
        <v>85</v>
      </c>
      <c r="AV132" s="13" t="s">
        <v>85</v>
      </c>
      <c r="AW132" s="13" t="s">
        <v>37</v>
      </c>
      <c r="AX132" s="13" t="s">
        <v>75</v>
      </c>
      <c r="AY132" s="236" t="s">
        <v>157</v>
      </c>
    </row>
    <row r="133" s="15" customFormat="1">
      <c r="A133" s="15"/>
      <c r="B133" s="249"/>
      <c r="C133" s="250"/>
      <c r="D133" s="220" t="s">
        <v>169</v>
      </c>
      <c r="E133" s="251" t="s">
        <v>19</v>
      </c>
      <c r="F133" s="252" t="s">
        <v>187</v>
      </c>
      <c r="G133" s="250"/>
      <c r="H133" s="253">
        <v>220</v>
      </c>
      <c r="I133" s="254"/>
      <c r="J133" s="250"/>
      <c r="K133" s="250"/>
      <c r="L133" s="255"/>
      <c r="M133" s="256"/>
      <c r="N133" s="257"/>
      <c r="O133" s="257"/>
      <c r="P133" s="257"/>
      <c r="Q133" s="257"/>
      <c r="R133" s="257"/>
      <c r="S133" s="257"/>
      <c r="T133" s="258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59" t="s">
        <v>169</v>
      </c>
      <c r="AU133" s="259" t="s">
        <v>85</v>
      </c>
      <c r="AV133" s="15" t="s">
        <v>163</v>
      </c>
      <c r="AW133" s="15" t="s">
        <v>37</v>
      </c>
      <c r="AX133" s="15" t="s">
        <v>83</v>
      </c>
      <c r="AY133" s="259" t="s">
        <v>157</v>
      </c>
    </row>
    <row r="134" s="2" customFormat="1" ht="24.15" customHeight="1">
      <c r="A134" s="41"/>
      <c r="B134" s="42"/>
      <c r="C134" s="207" t="s">
        <v>233</v>
      </c>
      <c r="D134" s="207" t="s">
        <v>159</v>
      </c>
      <c r="E134" s="208" t="s">
        <v>1779</v>
      </c>
      <c r="F134" s="209" t="s">
        <v>1780</v>
      </c>
      <c r="G134" s="210" t="s">
        <v>173</v>
      </c>
      <c r="H134" s="211">
        <v>4.5629999999999997</v>
      </c>
      <c r="I134" s="212"/>
      <c r="J134" s="213">
        <f>ROUND(I134*H134,2)</f>
        <v>0</v>
      </c>
      <c r="K134" s="209" t="s">
        <v>174</v>
      </c>
      <c r="L134" s="47"/>
      <c r="M134" s="214" t="s">
        <v>19</v>
      </c>
      <c r="N134" s="215" t="s">
        <v>46</v>
      </c>
      <c r="O134" s="87"/>
      <c r="P134" s="216">
        <f>O134*H134</f>
        <v>0</v>
      </c>
      <c r="Q134" s="216">
        <v>0</v>
      </c>
      <c r="R134" s="216">
        <f>Q134*H134</f>
        <v>0</v>
      </c>
      <c r="S134" s="216">
        <v>0</v>
      </c>
      <c r="T134" s="217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18" t="s">
        <v>163</v>
      </c>
      <c r="AT134" s="218" t="s">
        <v>159</v>
      </c>
      <c r="AU134" s="218" t="s">
        <v>85</v>
      </c>
      <c r="AY134" s="20" t="s">
        <v>157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20" t="s">
        <v>83</v>
      </c>
      <c r="BK134" s="219">
        <f>ROUND(I134*H134,2)</f>
        <v>0</v>
      </c>
      <c r="BL134" s="20" t="s">
        <v>163</v>
      </c>
      <c r="BM134" s="218" t="s">
        <v>1781</v>
      </c>
    </row>
    <row r="135" s="2" customFormat="1">
      <c r="A135" s="41"/>
      <c r="B135" s="42"/>
      <c r="C135" s="43"/>
      <c r="D135" s="220" t="s">
        <v>165</v>
      </c>
      <c r="E135" s="43"/>
      <c r="F135" s="221" t="s">
        <v>1782</v>
      </c>
      <c r="G135" s="43"/>
      <c r="H135" s="43"/>
      <c r="I135" s="222"/>
      <c r="J135" s="43"/>
      <c r="K135" s="43"/>
      <c r="L135" s="47"/>
      <c r="M135" s="223"/>
      <c r="N135" s="224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165</v>
      </c>
      <c r="AU135" s="20" t="s">
        <v>85</v>
      </c>
    </row>
    <row r="136" s="2" customFormat="1">
      <c r="A136" s="41"/>
      <c r="B136" s="42"/>
      <c r="C136" s="43"/>
      <c r="D136" s="237" t="s">
        <v>177</v>
      </c>
      <c r="E136" s="43"/>
      <c r="F136" s="238" t="s">
        <v>1783</v>
      </c>
      <c r="G136" s="43"/>
      <c r="H136" s="43"/>
      <c r="I136" s="222"/>
      <c r="J136" s="43"/>
      <c r="K136" s="43"/>
      <c r="L136" s="47"/>
      <c r="M136" s="223"/>
      <c r="N136" s="224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177</v>
      </c>
      <c r="AU136" s="20" t="s">
        <v>85</v>
      </c>
    </row>
    <row r="137" s="13" customFormat="1">
      <c r="A137" s="13"/>
      <c r="B137" s="226"/>
      <c r="C137" s="227"/>
      <c r="D137" s="220" t="s">
        <v>169</v>
      </c>
      <c r="E137" s="228" t="s">
        <v>19</v>
      </c>
      <c r="F137" s="229" t="s">
        <v>1784</v>
      </c>
      <c r="G137" s="227"/>
      <c r="H137" s="230">
        <v>4.5629999999999997</v>
      </c>
      <c r="I137" s="231"/>
      <c r="J137" s="227"/>
      <c r="K137" s="227"/>
      <c r="L137" s="232"/>
      <c r="M137" s="233"/>
      <c r="N137" s="234"/>
      <c r="O137" s="234"/>
      <c r="P137" s="234"/>
      <c r="Q137" s="234"/>
      <c r="R137" s="234"/>
      <c r="S137" s="234"/>
      <c r="T137" s="23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6" t="s">
        <v>169</v>
      </c>
      <c r="AU137" s="236" t="s">
        <v>85</v>
      </c>
      <c r="AV137" s="13" t="s">
        <v>85</v>
      </c>
      <c r="AW137" s="13" t="s">
        <v>37</v>
      </c>
      <c r="AX137" s="13" t="s">
        <v>75</v>
      </c>
      <c r="AY137" s="236" t="s">
        <v>157</v>
      </c>
    </row>
    <row r="138" s="15" customFormat="1">
      <c r="A138" s="15"/>
      <c r="B138" s="249"/>
      <c r="C138" s="250"/>
      <c r="D138" s="220" t="s">
        <v>169</v>
      </c>
      <c r="E138" s="251" t="s">
        <v>19</v>
      </c>
      <c r="F138" s="252" t="s">
        <v>187</v>
      </c>
      <c r="G138" s="250"/>
      <c r="H138" s="253">
        <v>4.5629999999999997</v>
      </c>
      <c r="I138" s="254"/>
      <c r="J138" s="250"/>
      <c r="K138" s="250"/>
      <c r="L138" s="255"/>
      <c r="M138" s="256"/>
      <c r="N138" s="257"/>
      <c r="O138" s="257"/>
      <c r="P138" s="257"/>
      <c r="Q138" s="257"/>
      <c r="R138" s="257"/>
      <c r="S138" s="257"/>
      <c r="T138" s="258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59" t="s">
        <v>169</v>
      </c>
      <c r="AU138" s="259" t="s">
        <v>85</v>
      </c>
      <c r="AV138" s="15" t="s">
        <v>163</v>
      </c>
      <c r="AW138" s="15" t="s">
        <v>37</v>
      </c>
      <c r="AX138" s="15" t="s">
        <v>83</v>
      </c>
      <c r="AY138" s="259" t="s">
        <v>157</v>
      </c>
    </row>
    <row r="139" s="2" customFormat="1" ht="24.15" customHeight="1">
      <c r="A139" s="41"/>
      <c r="B139" s="42"/>
      <c r="C139" s="207" t="s">
        <v>241</v>
      </c>
      <c r="D139" s="207" t="s">
        <v>159</v>
      </c>
      <c r="E139" s="208" t="s">
        <v>1785</v>
      </c>
      <c r="F139" s="209" t="s">
        <v>1786</v>
      </c>
      <c r="G139" s="210" t="s">
        <v>173</v>
      </c>
      <c r="H139" s="211">
        <v>4.5629999999999997</v>
      </c>
      <c r="I139" s="212"/>
      <c r="J139" s="213">
        <f>ROUND(I139*H139,2)</f>
        <v>0</v>
      </c>
      <c r="K139" s="209" t="s">
        <v>174</v>
      </c>
      <c r="L139" s="47"/>
      <c r="M139" s="214" t="s">
        <v>19</v>
      </c>
      <c r="N139" s="215" t="s">
        <v>46</v>
      </c>
      <c r="O139" s="87"/>
      <c r="P139" s="216">
        <f>O139*H139</f>
        <v>0</v>
      </c>
      <c r="Q139" s="216">
        <v>0</v>
      </c>
      <c r="R139" s="216">
        <f>Q139*H139</f>
        <v>0</v>
      </c>
      <c r="S139" s="216">
        <v>0</v>
      </c>
      <c r="T139" s="217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8" t="s">
        <v>163</v>
      </c>
      <c r="AT139" s="218" t="s">
        <v>159</v>
      </c>
      <c r="AU139" s="218" t="s">
        <v>85</v>
      </c>
      <c r="AY139" s="20" t="s">
        <v>157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20" t="s">
        <v>83</v>
      </c>
      <c r="BK139" s="219">
        <f>ROUND(I139*H139,2)</f>
        <v>0</v>
      </c>
      <c r="BL139" s="20" t="s">
        <v>163</v>
      </c>
      <c r="BM139" s="218" t="s">
        <v>1787</v>
      </c>
    </row>
    <row r="140" s="2" customFormat="1">
      <c r="A140" s="41"/>
      <c r="B140" s="42"/>
      <c r="C140" s="43"/>
      <c r="D140" s="220" t="s">
        <v>165</v>
      </c>
      <c r="E140" s="43"/>
      <c r="F140" s="221" t="s">
        <v>1788</v>
      </c>
      <c r="G140" s="43"/>
      <c r="H140" s="43"/>
      <c r="I140" s="222"/>
      <c r="J140" s="43"/>
      <c r="K140" s="43"/>
      <c r="L140" s="47"/>
      <c r="M140" s="223"/>
      <c r="N140" s="224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165</v>
      </c>
      <c r="AU140" s="20" t="s">
        <v>85</v>
      </c>
    </row>
    <row r="141" s="2" customFormat="1">
      <c r="A141" s="41"/>
      <c r="B141" s="42"/>
      <c r="C141" s="43"/>
      <c r="D141" s="237" t="s">
        <v>177</v>
      </c>
      <c r="E141" s="43"/>
      <c r="F141" s="238" t="s">
        <v>1789</v>
      </c>
      <c r="G141" s="43"/>
      <c r="H141" s="43"/>
      <c r="I141" s="222"/>
      <c r="J141" s="43"/>
      <c r="K141" s="43"/>
      <c r="L141" s="47"/>
      <c r="M141" s="223"/>
      <c r="N141" s="224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177</v>
      </c>
      <c r="AU141" s="20" t="s">
        <v>85</v>
      </c>
    </row>
    <row r="142" s="13" customFormat="1">
      <c r="A142" s="13"/>
      <c r="B142" s="226"/>
      <c r="C142" s="227"/>
      <c r="D142" s="220" t="s">
        <v>169</v>
      </c>
      <c r="E142" s="228" t="s">
        <v>19</v>
      </c>
      <c r="F142" s="229" t="s">
        <v>1790</v>
      </c>
      <c r="G142" s="227"/>
      <c r="H142" s="230">
        <v>14.375</v>
      </c>
      <c r="I142" s="231"/>
      <c r="J142" s="227"/>
      <c r="K142" s="227"/>
      <c r="L142" s="232"/>
      <c r="M142" s="233"/>
      <c r="N142" s="234"/>
      <c r="O142" s="234"/>
      <c r="P142" s="234"/>
      <c r="Q142" s="234"/>
      <c r="R142" s="234"/>
      <c r="S142" s="234"/>
      <c r="T142" s="23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6" t="s">
        <v>169</v>
      </c>
      <c r="AU142" s="236" t="s">
        <v>85</v>
      </c>
      <c r="AV142" s="13" t="s">
        <v>85</v>
      </c>
      <c r="AW142" s="13" t="s">
        <v>37</v>
      </c>
      <c r="AX142" s="13" t="s">
        <v>75</v>
      </c>
      <c r="AY142" s="236" t="s">
        <v>157</v>
      </c>
    </row>
    <row r="143" s="13" customFormat="1">
      <c r="A143" s="13"/>
      <c r="B143" s="226"/>
      <c r="C143" s="227"/>
      <c r="D143" s="220" t="s">
        <v>169</v>
      </c>
      <c r="E143" s="228" t="s">
        <v>19</v>
      </c>
      <c r="F143" s="229" t="s">
        <v>1791</v>
      </c>
      <c r="G143" s="227"/>
      <c r="H143" s="230">
        <v>8.4380000000000006</v>
      </c>
      <c r="I143" s="231"/>
      <c r="J143" s="227"/>
      <c r="K143" s="227"/>
      <c r="L143" s="232"/>
      <c r="M143" s="233"/>
      <c r="N143" s="234"/>
      <c r="O143" s="234"/>
      <c r="P143" s="234"/>
      <c r="Q143" s="234"/>
      <c r="R143" s="234"/>
      <c r="S143" s="234"/>
      <c r="T143" s="23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6" t="s">
        <v>169</v>
      </c>
      <c r="AU143" s="236" t="s">
        <v>85</v>
      </c>
      <c r="AV143" s="13" t="s">
        <v>85</v>
      </c>
      <c r="AW143" s="13" t="s">
        <v>37</v>
      </c>
      <c r="AX143" s="13" t="s">
        <v>75</v>
      </c>
      <c r="AY143" s="236" t="s">
        <v>157</v>
      </c>
    </row>
    <row r="144" s="16" customFormat="1">
      <c r="A144" s="16"/>
      <c r="B144" s="277"/>
      <c r="C144" s="278"/>
      <c r="D144" s="220" t="s">
        <v>169</v>
      </c>
      <c r="E144" s="279" t="s">
        <v>19</v>
      </c>
      <c r="F144" s="280" t="s">
        <v>1792</v>
      </c>
      <c r="G144" s="278"/>
      <c r="H144" s="281">
        <v>22.813000000000002</v>
      </c>
      <c r="I144" s="282"/>
      <c r="J144" s="278"/>
      <c r="K144" s="278"/>
      <c r="L144" s="283"/>
      <c r="M144" s="284"/>
      <c r="N144" s="285"/>
      <c r="O144" s="285"/>
      <c r="P144" s="285"/>
      <c r="Q144" s="285"/>
      <c r="R144" s="285"/>
      <c r="S144" s="285"/>
      <c r="T144" s="28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T144" s="287" t="s">
        <v>169</v>
      </c>
      <c r="AU144" s="287" t="s">
        <v>85</v>
      </c>
      <c r="AV144" s="16" t="s">
        <v>188</v>
      </c>
      <c r="AW144" s="16" t="s">
        <v>37</v>
      </c>
      <c r="AX144" s="16" t="s">
        <v>75</v>
      </c>
      <c r="AY144" s="287" t="s">
        <v>157</v>
      </c>
    </row>
    <row r="145" s="13" customFormat="1">
      <c r="A145" s="13"/>
      <c r="B145" s="226"/>
      <c r="C145" s="227"/>
      <c r="D145" s="220" t="s">
        <v>169</v>
      </c>
      <c r="E145" s="228" t="s">
        <v>19</v>
      </c>
      <c r="F145" s="229" t="s">
        <v>1793</v>
      </c>
      <c r="G145" s="227"/>
      <c r="H145" s="230">
        <v>4.5629999999999997</v>
      </c>
      <c r="I145" s="231"/>
      <c r="J145" s="227"/>
      <c r="K145" s="227"/>
      <c r="L145" s="232"/>
      <c r="M145" s="233"/>
      <c r="N145" s="234"/>
      <c r="O145" s="234"/>
      <c r="P145" s="234"/>
      <c r="Q145" s="234"/>
      <c r="R145" s="234"/>
      <c r="S145" s="234"/>
      <c r="T145" s="23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6" t="s">
        <v>169</v>
      </c>
      <c r="AU145" s="236" t="s">
        <v>85</v>
      </c>
      <c r="AV145" s="13" t="s">
        <v>85</v>
      </c>
      <c r="AW145" s="13" t="s">
        <v>37</v>
      </c>
      <c r="AX145" s="13" t="s">
        <v>83</v>
      </c>
      <c r="AY145" s="236" t="s">
        <v>157</v>
      </c>
    </row>
    <row r="146" s="2" customFormat="1" ht="24.15" customHeight="1">
      <c r="A146" s="41"/>
      <c r="B146" s="42"/>
      <c r="C146" s="207" t="s">
        <v>251</v>
      </c>
      <c r="D146" s="207" t="s">
        <v>159</v>
      </c>
      <c r="E146" s="208" t="s">
        <v>1794</v>
      </c>
      <c r="F146" s="209" t="s">
        <v>1795</v>
      </c>
      <c r="G146" s="210" t="s">
        <v>173</v>
      </c>
      <c r="H146" s="211">
        <v>6.8440000000000003</v>
      </c>
      <c r="I146" s="212"/>
      <c r="J146" s="213">
        <f>ROUND(I146*H146,2)</f>
        <v>0</v>
      </c>
      <c r="K146" s="209" t="s">
        <v>174</v>
      </c>
      <c r="L146" s="47"/>
      <c r="M146" s="214" t="s">
        <v>19</v>
      </c>
      <c r="N146" s="215" t="s">
        <v>46</v>
      </c>
      <c r="O146" s="87"/>
      <c r="P146" s="216">
        <f>O146*H146</f>
        <v>0</v>
      </c>
      <c r="Q146" s="216">
        <v>0</v>
      </c>
      <c r="R146" s="216">
        <f>Q146*H146</f>
        <v>0</v>
      </c>
      <c r="S146" s="216">
        <v>0</v>
      </c>
      <c r="T146" s="217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18" t="s">
        <v>163</v>
      </c>
      <c r="AT146" s="218" t="s">
        <v>159</v>
      </c>
      <c r="AU146" s="218" t="s">
        <v>85</v>
      </c>
      <c r="AY146" s="20" t="s">
        <v>157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20" t="s">
        <v>83</v>
      </c>
      <c r="BK146" s="219">
        <f>ROUND(I146*H146,2)</f>
        <v>0</v>
      </c>
      <c r="BL146" s="20" t="s">
        <v>163</v>
      </c>
      <c r="BM146" s="218" t="s">
        <v>1796</v>
      </c>
    </row>
    <row r="147" s="2" customFormat="1">
      <c r="A147" s="41"/>
      <c r="B147" s="42"/>
      <c r="C147" s="43"/>
      <c r="D147" s="220" t="s">
        <v>165</v>
      </c>
      <c r="E147" s="43"/>
      <c r="F147" s="221" t="s">
        <v>1797</v>
      </c>
      <c r="G147" s="43"/>
      <c r="H147" s="43"/>
      <c r="I147" s="222"/>
      <c r="J147" s="43"/>
      <c r="K147" s="43"/>
      <c r="L147" s="47"/>
      <c r="M147" s="223"/>
      <c r="N147" s="224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165</v>
      </c>
      <c r="AU147" s="20" t="s">
        <v>85</v>
      </c>
    </row>
    <row r="148" s="2" customFormat="1">
      <c r="A148" s="41"/>
      <c r="B148" s="42"/>
      <c r="C148" s="43"/>
      <c r="D148" s="237" t="s">
        <v>177</v>
      </c>
      <c r="E148" s="43"/>
      <c r="F148" s="238" t="s">
        <v>1798</v>
      </c>
      <c r="G148" s="43"/>
      <c r="H148" s="43"/>
      <c r="I148" s="222"/>
      <c r="J148" s="43"/>
      <c r="K148" s="43"/>
      <c r="L148" s="47"/>
      <c r="M148" s="223"/>
      <c r="N148" s="224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177</v>
      </c>
      <c r="AU148" s="20" t="s">
        <v>85</v>
      </c>
    </row>
    <row r="149" s="13" customFormat="1">
      <c r="A149" s="13"/>
      <c r="B149" s="226"/>
      <c r="C149" s="227"/>
      <c r="D149" s="220" t="s">
        <v>169</v>
      </c>
      <c r="E149" s="228" t="s">
        <v>19</v>
      </c>
      <c r="F149" s="229" t="s">
        <v>1799</v>
      </c>
      <c r="G149" s="227"/>
      <c r="H149" s="230">
        <v>6.8440000000000003</v>
      </c>
      <c r="I149" s="231"/>
      <c r="J149" s="227"/>
      <c r="K149" s="227"/>
      <c r="L149" s="232"/>
      <c r="M149" s="233"/>
      <c r="N149" s="234"/>
      <c r="O149" s="234"/>
      <c r="P149" s="234"/>
      <c r="Q149" s="234"/>
      <c r="R149" s="234"/>
      <c r="S149" s="234"/>
      <c r="T149" s="23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6" t="s">
        <v>169</v>
      </c>
      <c r="AU149" s="236" t="s">
        <v>85</v>
      </c>
      <c r="AV149" s="13" t="s">
        <v>85</v>
      </c>
      <c r="AW149" s="13" t="s">
        <v>37</v>
      </c>
      <c r="AX149" s="13" t="s">
        <v>75</v>
      </c>
      <c r="AY149" s="236" t="s">
        <v>157</v>
      </c>
    </row>
    <row r="150" s="15" customFormat="1">
      <c r="A150" s="15"/>
      <c r="B150" s="249"/>
      <c r="C150" s="250"/>
      <c r="D150" s="220" t="s">
        <v>169</v>
      </c>
      <c r="E150" s="251" t="s">
        <v>19</v>
      </c>
      <c r="F150" s="252" t="s">
        <v>187</v>
      </c>
      <c r="G150" s="250"/>
      <c r="H150" s="253">
        <v>6.8440000000000003</v>
      </c>
      <c r="I150" s="254"/>
      <c r="J150" s="250"/>
      <c r="K150" s="250"/>
      <c r="L150" s="255"/>
      <c r="M150" s="256"/>
      <c r="N150" s="257"/>
      <c r="O150" s="257"/>
      <c r="P150" s="257"/>
      <c r="Q150" s="257"/>
      <c r="R150" s="257"/>
      <c r="S150" s="257"/>
      <c r="T150" s="258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59" t="s">
        <v>169</v>
      </c>
      <c r="AU150" s="259" t="s">
        <v>85</v>
      </c>
      <c r="AV150" s="15" t="s">
        <v>163</v>
      </c>
      <c r="AW150" s="15" t="s">
        <v>37</v>
      </c>
      <c r="AX150" s="15" t="s">
        <v>83</v>
      </c>
      <c r="AY150" s="259" t="s">
        <v>157</v>
      </c>
    </row>
    <row r="151" s="2" customFormat="1" ht="33" customHeight="1">
      <c r="A151" s="41"/>
      <c r="B151" s="42"/>
      <c r="C151" s="207" t="s">
        <v>8</v>
      </c>
      <c r="D151" s="207" t="s">
        <v>159</v>
      </c>
      <c r="E151" s="208" t="s">
        <v>1800</v>
      </c>
      <c r="F151" s="209" t="s">
        <v>1801</v>
      </c>
      <c r="G151" s="210" t="s">
        <v>173</v>
      </c>
      <c r="H151" s="211">
        <v>6.8440000000000003</v>
      </c>
      <c r="I151" s="212"/>
      <c r="J151" s="213">
        <f>ROUND(I151*H151,2)</f>
        <v>0</v>
      </c>
      <c r="K151" s="209" t="s">
        <v>174</v>
      </c>
      <c r="L151" s="47"/>
      <c r="M151" s="214" t="s">
        <v>19</v>
      </c>
      <c r="N151" s="215" t="s">
        <v>46</v>
      </c>
      <c r="O151" s="87"/>
      <c r="P151" s="216">
        <f>O151*H151</f>
        <v>0</v>
      </c>
      <c r="Q151" s="216">
        <v>0</v>
      </c>
      <c r="R151" s="216">
        <f>Q151*H151</f>
        <v>0</v>
      </c>
      <c r="S151" s="216">
        <v>0</v>
      </c>
      <c r="T151" s="217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8" t="s">
        <v>163</v>
      </c>
      <c r="AT151" s="218" t="s">
        <v>159</v>
      </c>
      <c r="AU151" s="218" t="s">
        <v>85</v>
      </c>
      <c r="AY151" s="20" t="s">
        <v>157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20" t="s">
        <v>83</v>
      </c>
      <c r="BK151" s="219">
        <f>ROUND(I151*H151,2)</f>
        <v>0</v>
      </c>
      <c r="BL151" s="20" t="s">
        <v>163</v>
      </c>
      <c r="BM151" s="218" t="s">
        <v>1802</v>
      </c>
    </row>
    <row r="152" s="2" customFormat="1">
      <c r="A152" s="41"/>
      <c r="B152" s="42"/>
      <c r="C152" s="43"/>
      <c r="D152" s="220" t="s">
        <v>165</v>
      </c>
      <c r="E152" s="43"/>
      <c r="F152" s="221" t="s">
        <v>1803</v>
      </c>
      <c r="G152" s="43"/>
      <c r="H152" s="43"/>
      <c r="I152" s="222"/>
      <c r="J152" s="43"/>
      <c r="K152" s="43"/>
      <c r="L152" s="47"/>
      <c r="M152" s="223"/>
      <c r="N152" s="224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165</v>
      </c>
      <c r="AU152" s="20" t="s">
        <v>85</v>
      </c>
    </row>
    <row r="153" s="2" customFormat="1">
      <c r="A153" s="41"/>
      <c r="B153" s="42"/>
      <c r="C153" s="43"/>
      <c r="D153" s="237" t="s">
        <v>177</v>
      </c>
      <c r="E153" s="43"/>
      <c r="F153" s="238" t="s">
        <v>1804</v>
      </c>
      <c r="G153" s="43"/>
      <c r="H153" s="43"/>
      <c r="I153" s="222"/>
      <c r="J153" s="43"/>
      <c r="K153" s="43"/>
      <c r="L153" s="47"/>
      <c r="M153" s="223"/>
      <c r="N153" s="224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177</v>
      </c>
      <c r="AU153" s="20" t="s">
        <v>85</v>
      </c>
    </row>
    <row r="154" s="13" customFormat="1">
      <c r="A154" s="13"/>
      <c r="B154" s="226"/>
      <c r="C154" s="227"/>
      <c r="D154" s="220" t="s">
        <v>169</v>
      </c>
      <c r="E154" s="228" t="s">
        <v>19</v>
      </c>
      <c r="F154" s="229" t="s">
        <v>1805</v>
      </c>
      <c r="G154" s="227"/>
      <c r="H154" s="230">
        <v>6.8440000000000003</v>
      </c>
      <c r="I154" s="231"/>
      <c r="J154" s="227"/>
      <c r="K154" s="227"/>
      <c r="L154" s="232"/>
      <c r="M154" s="233"/>
      <c r="N154" s="234"/>
      <c r="O154" s="234"/>
      <c r="P154" s="234"/>
      <c r="Q154" s="234"/>
      <c r="R154" s="234"/>
      <c r="S154" s="234"/>
      <c r="T154" s="23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6" t="s">
        <v>169</v>
      </c>
      <c r="AU154" s="236" t="s">
        <v>85</v>
      </c>
      <c r="AV154" s="13" t="s">
        <v>85</v>
      </c>
      <c r="AW154" s="13" t="s">
        <v>37</v>
      </c>
      <c r="AX154" s="13" t="s">
        <v>75</v>
      </c>
      <c r="AY154" s="236" t="s">
        <v>157</v>
      </c>
    </row>
    <row r="155" s="15" customFormat="1">
      <c r="A155" s="15"/>
      <c r="B155" s="249"/>
      <c r="C155" s="250"/>
      <c r="D155" s="220" t="s">
        <v>169</v>
      </c>
      <c r="E155" s="251" t="s">
        <v>19</v>
      </c>
      <c r="F155" s="252" t="s">
        <v>187</v>
      </c>
      <c r="G155" s="250"/>
      <c r="H155" s="253">
        <v>6.8440000000000003</v>
      </c>
      <c r="I155" s="254"/>
      <c r="J155" s="250"/>
      <c r="K155" s="250"/>
      <c r="L155" s="255"/>
      <c r="M155" s="256"/>
      <c r="N155" s="257"/>
      <c r="O155" s="257"/>
      <c r="P155" s="257"/>
      <c r="Q155" s="257"/>
      <c r="R155" s="257"/>
      <c r="S155" s="257"/>
      <c r="T155" s="258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59" t="s">
        <v>169</v>
      </c>
      <c r="AU155" s="259" t="s">
        <v>85</v>
      </c>
      <c r="AV155" s="15" t="s">
        <v>163</v>
      </c>
      <c r="AW155" s="15" t="s">
        <v>37</v>
      </c>
      <c r="AX155" s="15" t="s">
        <v>83</v>
      </c>
      <c r="AY155" s="259" t="s">
        <v>157</v>
      </c>
    </row>
    <row r="156" s="2" customFormat="1" ht="33" customHeight="1">
      <c r="A156" s="41"/>
      <c r="B156" s="42"/>
      <c r="C156" s="207" t="s">
        <v>265</v>
      </c>
      <c r="D156" s="207" t="s">
        <v>159</v>
      </c>
      <c r="E156" s="208" t="s">
        <v>1806</v>
      </c>
      <c r="F156" s="209" t="s">
        <v>1807</v>
      </c>
      <c r="G156" s="210" t="s">
        <v>173</v>
      </c>
      <c r="H156" s="211">
        <v>10.560000000000001</v>
      </c>
      <c r="I156" s="212"/>
      <c r="J156" s="213">
        <f>ROUND(I156*H156,2)</f>
        <v>0</v>
      </c>
      <c r="K156" s="209" t="s">
        <v>174</v>
      </c>
      <c r="L156" s="47"/>
      <c r="M156" s="214" t="s">
        <v>19</v>
      </c>
      <c r="N156" s="215" t="s">
        <v>46</v>
      </c>
      <c r="O156" s="87"/>
      <c r="P156" s="216">
        <f>O156*H156</f>
        <v>0</v>
      </c>
      <c r="Q156" s="216">
        <v>0</v>
      </c>
      <c r="R156" s="216">
        <f>Q156*H156</f>
        <v>0</v>
      </c>
      <c r="S156" s="216">
        <v>0</v>
      </c>
      <c r="T156" s="217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18" t="s">
        <v>163</v>
      </c>
      <c r="AT156" s="218" t="s">
        <v>159</v>
      </c>
      <c r="AU156" s="218" t="s">
        <v>85</v>
      </c>
      <c r="AY156" s="20" t="s">
        <v>157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20" t="s">
        <v>83</v>
      </c>
      <c r="BK156" s="219">
        <f>ROUND(I156*H156,2)</f>
        <v>0</v>
      </c>
      <c r="BL156" s="20" t="s">
        <v>163</v>
      </c>
      <c r="BM156" s="218" t="s">
        <v>1808</v>
      </c>
    </row>
    <row r="157" s="2" customFormat="1">
      <c r="A157" s="41"/>
      <c r="B157" s="42"/>
      <c r="C157" s="43"/>
      <c r="D157" s="220" t="s">
        <v>165</v>
      </c>
      <c r="E157" s="43"/>
      <c r="F157" s="221" t="s">
        <v>1809</v>
      </c>
      <c r="G157" s="43"/>
      <c r="H157" s="43"/>
      <c r="I157" s="222"/>
      <c r="J157" s="43"/>
      <c r="K157" s="43"/>
      <c r="L157" s="47"/>
      <c r="M157" s="223"/>
      <c r="N157" s="224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165</v>
      </c>
      <c r="AU157" s="20" t="s">
        <v>85</v>
      </c>
    </row>
    <row r="158" s="2" customFormat="1">
      <c r="A158" s="41"/>
      <c r="B158" s="42"/>
      <c r="C158" s="43"/>
      <c r="D158" s="237" t="s">
        <v>177</v>
      </c>
      <c r="E158" s="43"/>
      <c r="F158" s="238" t="s">
        <v>1810</v>
      </c>
      <c r="G158" s="43"/>
      <c r="H158" s="43"/>
      <c r="I158" s="222"/>
      <c r="J158" s="43"/>
      <c r="K158" s="43"/>
      <c r="L158" s="47"/>
      <c r="M158" s="223"/>
      <c r="N158" s="224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177</v>
      </c>
      <c r="AU158" s="20" t="s">
        <v>85</v>
      </c>
    </row>
    <row r="159" s="13" customFormat="1">
      <c r="A159" s="13"/>
      <c r="B159" s="226"/>
      <c r="C159" s="227"/>
      <c r="D159" s="220" t="s">
        <v>169</v>
      </c>
      <c r="E159" s="228" t="s">
        <v>19</v>
      </c>
      <c r="F159" s="229" t="s">
        <v>1811</v>
      </c>
      <c r="G159" s="227"/>
      <c r="H159" s="230">
        <v>10.560000000000001</v>
      </c>
      <c r="I159" s="231"/>
      <c r="J159" s="227"/>
      <c r="K159" s="227"/>
      <c r="L159" s="232"/>
      <c r="M159" s="233"/>
      <c r="N159" s="234"/>
      <c r="O159" s="234"/>
      <c r="P159" s="234"/>
      <c r="Q159" s="234"/>
      <c r="R159" s="234"/>
      <c r="S159" s="234"/>
      <c r="T159" s="23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6" t="s">
        <v>169</v>
      </c>
      <c r="AU159" s="236" t="s">
        <v>85</v>
      </c>
      <c r="AV159" s="13" t="s">
        <v>85</v>
      </c>
      <c r="AW159" s="13" t="s">
        <v>37</v>
      </c>
      <c r="AX159" s="13" t="s">
        <v>75</v>
      </c>
      <c r="AY159" s="236" t="s">
        <v>157</v>
      </c>
    </row>
    <row r="160" s="15" customFormat="1">
      <c r="A160" s="15"/>
      <c r="B160" s="249"/>
      <c r="C160" s="250"/>
      <c r="D160" s="220" t="s">
        <v>169</v>
      </c>
      <c r="E160" s="251" t="s">
        <v>19</v>
      </c>
      <c r="F160" s="252" t="s">
        <v>187</v>
      </c>
      <c r="G160" s="250"/>
      <c r="H160" s="253">
        <v>10.560000000000001</v>
      </c>
      <c r="I160" s="254"/>
      <c r="J160" s="250"/>
      <c r="K160" s="250"/>
      <c r="L160" s="255"/>
      <c r="M160" s="256"/>
      <c r="N160" s="257"/>
      <c r="O160" s="257"/>
      <c r="P160" s="257"/>
      <c r="Q160" s="257"/>
      <c r="R160" s="257"/>
      <c r="S160" s="257"/>
      <c r="T160" s="258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59" t="s">
        <v>169</v>
      </c>
      <c r="AU160" s="259" t="s">
        <v>85</v>
      </c>
      <c r="AV160" s="15" t="s">
        <v>163</v>
      </c>
      <c r="AW160" s="15" t="s">
        <v>37</v>
      </c>
      <c r="AX160" s="15" t="s">
        <v>83</v>
      </c>
      <c r="AY160" s="259" t="s">
        <v>157</v>
      </c>
    </row>
    <row r="161" s="2" customFormat="1" ht="33" customHeight="1">
      <c r="A161" s="41"/>
      <c r="B161" s="42"/>
      <c r="C161" s="207" t="s">
        <v>273</v>
      </c>
      <c r="D161" s="207" t="s">
        <v>159</v>
      </c>
      <c r="E161" s="208" t="s">
        <v>1812</v>
      </c>
      <c r="F161" s="209" t="s">
        <v>1813</v>
      </c>
      <c r="G161" s="210" t="s">
        <v>173</v>
      </c>
      <c r="H161" s="211">
        <v>10.560000000000001</v>
      </c>
      <c r="I161" s="212"/>
      <c r="J161" s="213">
        <f>ROUND(I161*H161,2)</f>
        <v>0</v>
      </c>
      <c r="K161" s="209" t="s">
        <v>174</v>
      </c>
      <c r="L161" s="47"/>
      <c r="M161" s="214" t="s">
        <v>19</v>
      </c>
      <c r="N161" s="215" t="s">
        <v>46</v>
      </c>
      <c r="O161" s="87"/>
      <c r="P161" s="216">
        <f>O161*H161</f>
        <v>0</v>
      </c>
      <c r="Q161" s="216">
        <v>0</v>
      </c>
      <c r="R161" s="216">
        <f>Q161*H161</f>
        <v>0</v>
      </c>
      <c r="S161" s="216">
        <v>0</v>
      </c>
      <c r="T161" s="217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18" t="s">
        <v>163</v>
      </c>
      <c r="AT161" s="218" t="s">
        <v>159</v>
      </c>
      <c r="AU161" s="218" t="s">
        <v>85</v>
      </c>
      <c r="AY161" s="20" t="s">
        <v>157</v>
      </c>
      <c r="BE161" s="219">
        <f>IF(N161="základní",J161,0)</f>
        <v>0</v>
      </c>
      <c r="BF161" s="219">
        <f>IF(N161="snížená",J161,0)</f>
        <v>0</v>
      </c>
      <c r="BG161" s="219">
        <f>IF(N161="zákl. přenesená",J161,0)</f>
        <v>0</v>
      </c>
      <c r="BH161" s="219">
        <f>IF(N161="sníž. přenesená",J161,0)</f>
        <v>0</v>
      </c>
      <c r="BI161" s="219">
        <f>IF(N161="nulová",J161,0)</f>
        <v>0</v>
      </c>
      <c r="BJ161" s="20" t="s">
        <v>83</v>
      </c>
      <c r="BK161" s="219">
        <f>ROUND(I161*H161,2)</f>
        <v>0</v>
      </c>
      <c r="BL161" s="20" t="s">
        <v>163</v>
      </c>
      <c r="BM161" s="218" t="s">
        <v>1814</v>
      </c>
    </row>
    <row r="162" s="2" customFormat="1">
      <c r="A162" s="41"/>
      <c r="B162" s="42"/>
      <c r="C162" s="43"/>
      <c r="D162" s="220" t="s">
        <v>165</v>
      </c>
      <c r="E162" s="43"/>
      <c r="F162" s="221" t="s">
        <v>1815</v>
      </c>
      <c r="G162" s="43"/>
      <c r="H162" s="43"/>
      <c r="I162" s="222"/>
      <c r="J162" s="43"/>
      <c r="K162" s="43"/>
      <c r="L162" s="47"/>
      <c r="M162" s="223"/>
      <c r="N162" s="224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165</v>
      </c>
      <c r="AU162" s="20" t="s">
        <v>85</v>
      </c>
    </row>
    <row r="163" s="2" customFormat="1">
      <c r="A163" s="41"/>
      <c r="B163" s="42"/>
      <c r="C163" s="43"/>
      <c r="D163" s="237" t="s">
        <v>177</v>
      </c>
      <c r="E163" s="43"/>
      <c r="F163" s="238" t="s">
        <v>1816</v>
      </c>
      <c r="G163" s="43"/>
      <c r="H163" s="43"/>
      <c r="I163" s="222"/>
      <c r="J163" s="43"/>
      <c r="K163" s="43"/>
      <c r="L163" s="47"/>
      <c r="M163" s="223"/>
      <c r="N163" s="224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177</v>
      </c>
      <c r="AU163" s="20" t="s">
        <v>85</v>
      </c>
    </row>
    <row r="164" s="13" customFormat="1">
      <c r="A164" s="13"/>
      <c r="B164" s="226"/>
      <c r="C164" s="227"/>
      <c r="D164" s="220" t="s">
        <v>169</v>
      </c>
      <c r="E164" s="228" t="s">
        <v>19</v>
      </c>
      <c r="F164" s="229" t="s">
        <v>1817</v>
      </c>
      <c r="G164" s="227"/>
      <c r="H164" s="230">
        <v>52.799999999999997</v>
      </c>
      <c r="I164" s="231"/>
      <c r="J164" s="227"/>
      <c r="K164" s="227"/>
      <c r="L164" s="232"/>
      <c r="M164" s="233"/>
      <c r="N164" s="234"/>
      <c r="O164" s="234"/>
      <c r="P164" s="234"/>
      <c r="Q164" s="234"/>
      <c r="R164" s="234"/>
      <c r="S164" s="234"/>
      <c r="T164" s="235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6" t="s">
        <v>169</v>
      </c>
      <c r="AU164" s="236" t="s">
        <v>85</v>
      </c>
      <c r="AV164" s="13" t="s">
        <v>85</v>
      </c>
      <c r="AW164" s="13" t="s">
        <v>37</v>
      </c>
      <c r="AX164" s="13" t="s">
        <v>75</v>
      </c>
      <c r="AY164" s="236" t="s">
        <v>157</v>
      </c>
    </row>
    <row r="165" s="15" customFormat="1">
      <c r="A165" s="15"/>
      <c r="B165" s="249"/>
      <c r="C165" s="250"/>
      <c r="D165" s="220" t="s">
        <v>169</v>
      </c>
      <c r="E165" s="251" t="s">
        <v>19</v>
      </c>
      <c r="F165" s="252" t="s">
        <v>187</v>
      </c>
      <c r="G165" s="250"/>
      <c r="H165" s="253">
        <v>52.799999999999997</v>
      </c>
      <c r="I165" s="254"/>
      <c r="J165" s="250"/>
      <c r="K165" s="250"/>
      <c r="L165" s="255"/>
      <c r="M165" s="256"/>
      <c r="N165" s="257"/>
      <c r="O165" s="257"/>
      <c r="P165" s="257"/>
      <c r="Q165" s="257"/>
      <c r="R165" s="257"/>
      <c r="S165" s="257"/>
      <c r="T165" s="258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59" t="s">
        <v>169</v>
      </c>
      <c r="AU165" s="259" t="s">
        <v>85</v>
      </c>
      <c r="AV165" s="15" t="s">
        <v>163</v>
      </c>
      <c r="AW165" s="15" t="s">
        <v>37</v>
      </c>
      <c r="AX165" s="15" t="s">
        <v>75</v>
      </c>
      <c r="AY165" s="259" t="s">
        <v>157</v>
      </c>
    </row>
    <row r="166" s="13" customFormat="1">
      <c r="A166" s="13"/>
      <c r="B166" s="226"/>
      <c r="C166" s="227"/>
      <c r="D166" s="220" t="s">
        <v>169</v>
      </c>
      <c r="E166" s="228" t="s">
        <v>19</v>
      </c>
      <c r="F166" s="229" t="s">
        <v>1818</v>
      </c>
      <c r="G166" s="227"/>
      <c r="H166" s="230">
        <v>10.560000000000001</v>
      </c>
      <c r="I166" s="231"/>
      <c r="J166" s="227"/>
      <c r="K166" s="227"/>
      <c r="L166" s="232"/>
      <c r="M166" s="233"/>
      <c r="N166" s="234"/>
      <c r="O166" s="234"/>
      <c r="P166" s="234"/>
      <c r="Q166" s="234"/>
      <c r="R166" s="234"/>
      <c r="S166" s="234"/>
      <c r="T166" s="23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6" t="s">
        <v>169</v>
      </c>
      <c r="AU166" s="236" t="s">
        <v>85</v>
      </c>
      <c r="AV166" s="13" t="s">
        <v>85</v>
      </c>
      <c r="AW166" s="13" t="s">
        <v>37</v>
      </c>
      <c r="AX166" s="13" t="s">
        <v>75</v>
      </c>
      <c r="AY166" s="236" t="s">
        <v>157</v>
      </c>
    </row>
    <row r="167" s="15" customFormat="1">
      <c r="A167" s="15"/>
      <c r="B167" s="249"/>
      <c r="C167" s="250"/>
      <c r="D167" s="220" t="s">
        <v>169</v>
      </c>
      <c r="E167" s="251" t="s">
        <v>19</v>
      </c>
      <c r="F167" s="252" t="s">
        <v>187</v>
      </c>
      <c r="G167" s="250"/>
      <c r="H167" s="253">
        <v>10.560000000000001</v>
      </c>
      <c r="I167" s="254"/>
      <c r="J167" s="250"/>
      <c r="K167" s="250"/>
      <c r="L167" s="255"/>
      <c r="M167" s="256"/>
      <c r="N167" s="257"/>
      <c r="O167" s="257"/>
      <c r="P167" s="257"/>
      <c r="Q167" s="257"/>
      <c r="R167" s="257"/>
      <c r="S167" s="257"/>
      <c r="T167" s="258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59" t="s">
        <v>169</v>
      </c>
      <c r="AU167" s="259" t="s">
        <v>85</v>
      </c>
      <c r="AV167" s="15" t="s">
        <v>163</v>
      </c>
      <c r="AW167" s="15" t="s">
        <v>37</v>
      </c>
      <c r="AX167" s="15" t="s">
        <v>83</v>
      </c>
      <c r="AY167" s="259" t="s">
        <v>157</v>
      </c>
    </row>
    <row r="168" s="2" customFormat="1" ht="37.8" customHeight="1">
      <c r="A168" s="41"/>
      <c r="B168" s="42"/>
      <c r="C168" s="207" t="s">
        <v>281</v>
      </c>
      <c r="D168" s="207" t="s">
        <v>159</v>
      </c>
      <c r="E168" s="208" t="s">
        <v>1819</v>
      </c>
      <c r="F168" s="209" t="s">
        <v>1820</v>
      </c>
      <c r="G168" s="210" t="s">
        <v>173</v>
      </c>
      <c r="H168" s="211">
        <v>15.84</v>
      </c>
      <c r="I168" s="212"/>
      <c r="J168" s="213">
        <f>ROUND(I168*H168,2)</f>
        <v>0</v>
      </c>
      <c r="K168" s="209" t="s">
        <v>174</v>
      </c>
      <c r="L168" s="47"/>
      <c r="M168" s="214" t="s">
        <v>19</v>
      </c>
      <c r="N168" s="215" t="s">
        <v>46</v>
      </c>
      <c r="O168" s="87"/>
      <c r="P168" s="216">
        <f>O168*H168</f>
        <v>0</v>
      </c>
      <c r="Q168" s="216">
        <v>0</v>
      </c>
      <c r="R168" s="216">
        <f>Q168*H168</f>
        <v>0</v>
      </c>
      <c r="S168" s="216">
        <v>0</v>
      </c>
      <c r="T168" s="217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18" t="s">
        <v>163</v>
      </c>
      <c r="AT168" s="218" t="s">
        <v>159</v>
      </c>
      <c r="AU168" s="218" t="s">
        <v>85</v>
      </c>
      <c r="AY168" s="20" t="s">
        <v>157</v>
      </c>
      <c r="BE168" s="219">
        <f>IF(N168="základní",J168,0)</f>
        <v>0</v>
      </c>
      <c r="BF168" s="219">
        <f>IF(N168="snížená",J168,0)</f>
        <v>0</v>
      </c>
      <c r="BG168" s="219">
        <f>IF(N168="zákl. přenesená",J168,0)</f>
        <v>0</v>
      </c>
      <c r="BH168" s="219">
        <f>IF(N168="sníž. přenesená",J168,0)</f>
        <v>0</v>
      </c>
      <c r="BI168" s="219">
        <f>IF(N168="nulová",J168,0)</f>
        <v>0</v>
      </c>
      <c r="BJ168" s="20" t="s">
        <v>83</v>
      </c>
      <c r="BK168" s="219">
        <f>ROUND(I168*H168,2)</f>
        <v>0</v>
      </c>
      <c r="BL168" s="20" t="s">
        <v>163</v>
      </c>
      <c r="BM168" s="218" t="s">
        <v>1821</v>
      </c>
    </row>
    <row r="169" s="2" customFormat="1">
      <c r="A169" s="41"/>
      <c r="B169" s="42"/>
      <c r="C169" s="43"/>
      <c r="D169" s="220" t="s">
        <v>165</v>
      </c>
      <c r="E169" s="43"/>
      <c r="F169" s="221" t="s">
        <v>1822</v>
      </c>
      <c r="G169" s="43"/>
      <c r="H169" s="43"/>
      <c r="I169" s="222"/>
      <c r="J169" s="43"/>
      <c r="K169" s="43"/>
      <c r="L169" s="47"/>
      <c r="M169" s="223"/>
      <c r="N169" s="224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165</v>
      </c>
      <c r="AU169" s="20" t="s">
        <v>85</v>
      </c>
    </row>
    <row r="170" s="2" customFormat="1">
      <c r="A170" s="41"/>
      <c r="B170" s="42"/>
      <c r="C170" s="43"/>
      <c r="D170" s="237" t="s">
        <v>177</v>
      </c>
      <c r="E170" s="43"/>
      <c r="F170" s="238" t="s">
        <v>1823</v>
      </c>
      <c r="G170" s="43"/>
      <c r="H170" s="43"/>
      <c r="I170" s="222"/>
      <c r="J170" s="43"/>
      <c r="K170" s="43"/>
      <c r="L170" s="47"/>
      <c r="M170" s="223"/>
      <c r="N170" s="224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177</v>
      </c>
      <c r="AU170" s="20" t="s">
        <v>85</v>
      </c>
    </row>
    <row r="171" s="13" customFormat="1">
      <c r="A171" s="13"/>
      <c r="B171" s="226"/>
      <c r="C171" s="227"/>
      <c r="D171" s="220" t="s">
        <v>169</v>
      </c>
      <c r="E171" s="228" t="s">
        <v>19</v>
      </c>
      <c r="F171" s="229" t="s">
        <v>1824</v>
      </c>
      <c r="G171" s="227"/>
      <c r="H171" s="230">
        <v>15.84</v>
      </c>
      <c r="I171" s="231"/>
      <c r="J171" s="227"/>
      <c r="K171" s="227"/>
      <c r="L171" s="232"/>
      <c r="M171" s="233"/>
      <c r="N171" s="234"/>
      <c r="O171" s="234"/>
      <c r="P171" s="234"/>
      <c r="Q171" s="234"/>
      <c r="R171" s="234"/>
      <c r="S171" s="234"/>
      <c r="T171" s="23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6" t="s">
        <v>169</v>
      </c>
      <c r="AU171" s="236" t="s">
        <v>85</v>
      </c>
      <c r="AV171" s="13" t="s">
        <v>85</v>
      </c>
      <c r="AW171" s="13" t="s">
        <v>37</v>
      </c>
      <c r="AX171" s="13" t="s">
        <v>75</v>
      </c>
      <c r="AY171" s="236" t="s">
        <v>157</v>
      </c>
    </row>
    <row r="172" s="15" customFormat="1">
      <c r="A172" s="15"/>
      <c r="B172" s="249"/>
      <c r="C172" s="250"/>
      <c r="D172" s="220" t="s">
        <v>169</v>
      </c>
      <c r="E172" s="251" t="s">
        <v>19</v>
      </c>
      <c r="F172" s="252" t="s">
        <v>187</v>
      </c>
      <c r="G172" s="250"/>
      <c r="H172" s="253">
        <v>15.84</v>
      </c>
      <c r="I172" s="254"/>
      <c r="J172" s="250"/>
      <c r="K172" s="250"/>
      <c r="L172" s="255"/>
      <c r="M172" s="256"/>
      <c r="N172" s="257"/>
      <c r="O172" s="257"/>
      <c r="P172" s="257"/>
      <c r="Q172" s="257"/>
      <c r="R172" s="257"/>
      <c r="S172" s="257"/>
      <c r="T172" s="258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59" t="s">
        <v>169</v>
      </c>
      <c r="AU172" s="259" t="s">
        <v>85</v>
      </c>
      <c r="AV172" s="15" t="s">
        <v>163</v>
      </c>
      <c r="AW172" s="15" t="s">
        <v>37</v>
      </c>
      <c r="AX172" s="15" t="s">
        <v>83</v>
      </c>
      <c r="AY172" s="259" t="s">
        <v>157</v>
      </c>
    </row>
    <row r="173" s="2" customFormat="1" ht="33" customHeight="1">
      <c r="A173" s="41"/>
      <c r="B173" s="42"/>
      <c r="C173" s="207" t="s">
        <v>287</v>
      </c>
      <c r="D173" s="207" t="s">
        <v>159</v>
      </c>
      <c r="E173" s="208" t="s">
        <v>1825</v>
      </c>
      <c r="F173" s="209" t="s">
        <v>1826</v>
      </c>
      <c r="G173" s="210" t="s">
        <v>173</v>
      </c>
      <c r="H173" s="211">
        <v>15.84</v>
      </c>
      <c r="I173" s="212"/>
      <c r="J173" s="213">
        <f>ROUND(I173*H173,2)</f>
        <v>0</v>
      </c>
      <c r="K173" s="209" t="s">
        <v>174</v>
      </c>
      <c r="L173" s="47"/>
      <c r="M173" s="214" t="s">
        <v>19</v>
      </c>
      <c r="N173" s="215" t="s">
        <v>46</v>
      </c>
      <c r="O173" s="87"/>
      <c r="P173" s="216">
        <f>O173*H173</f>
        <v>0</v>
      </c>
      <c r="Q173" s="216">
        <v>0</v>
      </c>
      <c r="R173" s="216">
        <f>Q173*H173</f>
        <v>0</v>
      </c>
      <c r="S173" s="216">
        <v>0</v>
      </c>
      <c r="T173" s="217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18" t="s">
        <v>163</v>
      </c>
      <c r="AT173" s="218" t="s">
        <v>159</v>
      </c>
      <c r="AU173" s="218" t="s">
        <v>85</v>
      </c>
      <c r="AY173" s="20" t="s">
        <v>157</v>
      </c>
      <c r="BE173" s="219">
        <f>IF(N173="základní",J173,0)</f>
        <v>0</v>
      </c>
      <c r="BF173" s="219">
        <f>IF(N173="snížená",J173,0)</f>
        <v>0</v>
      </c>
      <c r="BG173" s="219">
        <f>IF(N173="zákl. přenesená",J173,0)</f>
        <v>0</v>
      </c>
      <c r="BH173" s="219">
        <f>IF(N173="sníž. přenesená",J173,0)</f>
        <v>0</v>
      </c>
      <c r="BI173" s="219">
        <f>IF(N173="nulová",J173,0)</f>
        <v>0</v>
      </c>
      <c r="BJ173" s="20" t="s">
        <v>83</v>
      </c>
      <c r="BK173" s="219">
        <f>ROUND(I173*H173,2)</f>
        <v>0</v>
      </c>
      <c r="BL173" s="20" t="s">
        <v>163</v>
      </c>
      <c r="BM173" s="218" t="s">
        <v>1827</v>
      </c>
    </row>
    <row r="174" s="2" customFormat="1">
      <c r="A174" s="41"/>
      <c r="B174" s="42"/>
      <c r="C174" s="43"/>
      <c r="D174" s="220" t="s">
        <v>165</v>
      </c>
      <c r="E174" s="43"/>
      <c r="F174" s="221" t="s">
        <v>1828</v>
      </c>
      <c r="G174" s="43"/>
      <c r="H174" s="43"/>
      <c r="I174" s="222"/>
      <c r="J174" s="43"/>
      <c r="K174" s="43"/>
      <c r="L174" s="47"/>
      <c r="M174" s="223"/>
      <c r="N174" s="224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165</v>
      </c>
      <c r="AU174" s="20" t="s">
        <v>85</v>
      </c>
    </row>
    <row r="175" s="2" customFormat="1">
      <c r="A175" s="41"/>
      <c r="B175" s="42"/>
      <c r="C175" s="43"/>
      <c r="D175" s="237" t="s">
        <v>177</v>
      </c>
      <c r="E175" s="43"/>
      <c r="F175" s="238" t="s">
        <v>1829</v>
      </c>
      <c r="G175" s="43"/>
      <c r="H175" s="43"/>
      <c r="I175" s="222"/>
      <c r="J175" s="43"/>
      <c r="K175" s="43"/>
      <c r="L175" s="47"/>
      <c r="M175" s="223"/>
      <c r="N175" s="224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177</v>
      </c>
      <c r="AU175" s="20" t="s">
        <v>85</v>
      </c>
    </row>
    <row r="176" s="13" customFormat="1">
      <c r="A176" s="13"/>
      <c r="B176" s="226"/>
      <c r="C176" s="227"/>
      <c r="D176" s="220" t="s">
        <v>169</v>
      </c>
      <c r="E176" s="228" t="s">
        <v>19</v>
      </c>
      <c r="F176" s="229" t="s">
        <v>1830</v>
      </c>
      <c r="G176" s="227"/>
      <c r="H176" s="230">
        <v>15.84</v>
      </c>
      <c r="I176" s="231"/>
      <c r="J176" s="227"/>
      <c r="K176" s="227"/>
      <c r="L176" s="232"/>
      <c r="M176" s="233"/>
      <c r="N176" s="234"/>
      <c r="O176" s="234"/>
      <c r="P176" s="234"/>
      <c r="Q176" s="234"/>
      <c r="R176" s="234"/>
      <c r="S176" s="234"/>
      <c r="T176" s="23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6" t="s">
        <v>169</v>
      </c>
      <c r="AU176" s="236" t="s">
        <v>85</v>
      </c>
      <c r="AV176" s="13" t="s">
        <v>85</v>
      </c>
      <c r="AW176" s="13" t="s">
        <v>37</v>
      </c>
      <c r="AX176" s="13" t="s">
        <v>75</v>
      </c>
      <c r="AY176" s="236" t="s">
        <v>157</v>
      </c>
    </row>
    <row r="177" s="15" customFormat="1">
      <c r="A177" s="15"/>
      <c r="B177" s="249"/>
      <c r="C177" s="250"/>
      <c r="D177" s="220" t="s">
        <v>169</v>
      </c>
      <c r="E177" s="251" t="s">
        <v>19</v>
      </c>
      <c r="F177" s="252" t="s">
        <v>187</v>
      </c>
      <c r="G177" s="250"/>
      <c r="H177" s="253">
        <v>15.84</v>
      </c>
      <c r="I177" s="254"/>
      <c r="J177" s="250"/>
      <c r="K177" s="250"/>
      <c r="L177" s="255"/>
      <c r="M177" s="256"/>
      <c r="N177" s="257"/>
      <c r="O177" s="257"/>
      <c r="P177" s="257"/>
      <c r="Q177" s="257"/>
      <c r="R177" s="257"/>
      <c r="S177" s="257"/>
      <c r="T177" s="258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59" t="s">
        <v>169</v>
      </c>
      <c r="AU177" s="259" t="s">
        <v>85</v>
      </c>
      <c r="AV177" s="15" t="s">
        <v>163</v>
      </c>
      <c r="AW177" s="15" t="s">
        <v>37</v>
      </c>
      <c r="AX177" s="15" t="s">
        <v>83</v>
      </c>
      <c r="AY177" s="259" t="s">
        <v>157</v>
      </c>
    </row>
    <row r="178" s="2" customFormat="1" ht="33" customHeight="1">
      <c r="A178" s="41"/>
      <c r="B178" s="42"/>
      <c r="C178" s="207" t="s">
        <v>293</v>
      </c>
      <c r="D178" s="207" t="s">
        <v>159</v>
      </c>
      <c r="E178" s="208" t="s">
        <v>1831</v>
      </c>
      <c r="F178" s="209" t="s">
        <v>1832</v>
      </c>
      <c r="G178" s="210" t="s">
        <v>173</v>
      </c>
      <c r="H178" s="211">
        <v>7.2000000000000002</v>
      </c>
      <c r="I178" s="212"/>
      <c r="J178" s="213">
        <f>ROUND(I178*H178,2)</f>
        <v>0</v>
      </c>
      <c r="K178" s="209" t="s">
        <v>174</v>
      </c>
      <c r="L178" s="47"/>
      <c r="M178" s="214" t="s">
        <v>19</v>
      </c>
      <c r="N178" s="215" t="s">
        <v>46</v>
      </c>
      <c r="O178" s="87"/>
      <c r="P178" s="216">
        <f>O178*H178</f>
        <v>0</v>
      </c>
      <c r="Q178" s="216">
        <v>0</v>
      </c>
      <c r="R178" s="216">
        <f>Q178*H178</f>
        <v>0</v>
      </c>
      <c r="S178" s="216">
        <v>0</v>
      </c>
      <c r="T178" s="217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18" t="s">
        <v>163</v>
      </c>
      <c r="AT178" s="218" t="s">
        <v>159</v>
      </c>
      <c r="AU178" s="218" t="s">
        <v>85</v>
      </c>
      <c r="AY178" s="20" t="s">
        <v>157</v>
      </c>
      <c r="BE178" s="219">
        <f>IF(N178="základní",J178,0)</f>
        <v>0</v>
      </c>
      <c r="BF178" s="219">
        <f>IF(N178="snížená",J178,0)</f>
        <v>0</v>
      </c>
      <c r="BG178" s="219">
        <f>IF(N178="zákl. přenesená",J178,0)</f>
        <v>0</v>
      </c>
      <c r="BH178" s="219">
        <f>IF(N178="sníž. přenesená",J178,0)</f>
        <v>0</v>
      </c>
      <c r="BI178" s="219">
        <f>IF(N178="nulová",J178,0)</f>
        <v>0</v>
      </c>
      <c r="BJ178" s="20" t="s">
        <v>83</v>
      </c>
      <c r="BK178" s="219">
        <f>ROUND(I178*H178,2)</f>
        <v>0</v>
      </c>
      <c r="BL178" s="20" t="s">
        <v>163</v>
      </c>
      <c r="BM178" s="218" t="s">
        <v>1833</v>
      </c>
    </row>
    <row r="179" s="2" customFormat="1">
      <c r="A179" s="41"/>
      <c r="B179" s="42"/>
      <c r="C179" s="43"/>
      <c r="D179" s="220" t="s">
        <v>165</v>
      </c>
      <c r="E179" s="43"/>
      <c r="F179" s="221" t="s">
        <v>1834</v>
      </c>
      <c r="G179" s="43"/>
      <c r="H179" s="43"/>
      <c r="I179" s="222"/>
      <c r="J179" s="43"/>
      <c r="K179" s="43"/>
      <c r="L179" s="47"/>
      <c r="M179" s="223"/>
      <c r="N179" s="224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165</v>
      </c>
      <c r="AU179" s="20" t="s">
        <v>85</v>
      </c>
    </row>
    <row r="180" s="2" customFormat="1">
      <c r="A180" s="41"/>
      <c r="B180" s="42"/>
      <c r="C180" s="43"/>
      <c r="D180" s="237" t="s">
        <v>177</v>
      </c>
      <c r="E180" s="43"/>
      <c r="F180" s="238" t="s">
        <v>1835</v>
      </c>
      <c r="G180" s="43"/>
      <c r="H180" s="43"/>
      <c r="I180" s="222"/>
      <c r="J180" s="43"/>
      <c r="K180" s="43"/>
      <c r="L180" s="47"/>
      <c r="M180" s="223"/>
      <c r="N180" s="224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177</v>
      </c>
      <c r="AU180" s="20" t="s">
        <v>85</v>
      </c>
    </row>
    <row r="181" s="13" customFormat="1">
      <c r="A181" s="13"/>
      <c r="B181" s="226"/>
      <c r="C181" s="227"/>
      <c r="D181" s="220" t="s">
        <v>169</v>
      </c>
      <c r="E181" s="228" t="s">
        <v>19</v>
      </c>
      <c r="F181" s="229" t="s">
        <v>1836</v>
      </c>
      <c r="G181" s="227"/>
      <c r="H181" s="230">
        <v>7.2000000000000002</v>
      </c>
      <c r="I181" s="231"/>
      <c r="J181" s="227"/>
      <c r="K181" s="227"/>
      <c r="L181" s="232"/>
      <c r="M181" s="233"/>
      <c r="N181" s="234"/>
      <c r="O181" s="234"/>
      <c r="P181" s="234"/>
      <c r="Q181" s="234"/>
      <c r="R181" s="234"/>
      <c r="S181" s="234"/>
      <c r="T181" s="23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6" t="s">
        <v>169</v>
      </c>
      <c r="AU181" s="236" t="s">
        <v>85</v>
      </c>
      <c r="AV181" s="13" t="s">
        <v>85</v>
      </c>
      <c r="AW181" s="13" t="s">
        <v>37</v>
      </c>
      <c r="AX181" s="13" t="s">
        <v>83</v>
      </c>
      <c r="AY181" s="236" t="s">
        <v>157</v>
      </c>
    </row>
    <row r="182" s="2" customFormat="1" ht="24.15" customHeight="1">
      <c r="A182" s="41"/>
      <c r="B182" s="42"/>
      <c r="C182" s="207" t="s">
        <v>301</v>
      </c>
      <c r="D182" s="207" t="s">
        <v>159</v>
      </c>
      <c r="E182" s="208" t="s">
        <v>1837</v>
      </c>
      <c r="F182" s="209" t="s">
        <v>1838</v>
      </c>
      <c r="G182" s="210" t="s">
        <v>173</v>
      </c>
      <c r="H182" s="211">
        <v>63.82</v>
      </c>
      <c r="I182" s="212"/>
      <c r="J182" s="213">
        <f>ROUND(I182*H182,2)</f>
        <v>0</v>
      </c>
      <c r="K182" s="209" t="s">
        <v>174</v>
      </c>
      <c r="L182" s="47"/>
      <c r="M182" s="214" t="s">
        <v>19</v>
      </c>
      <c r="N182" s="215" t="s">
        <v>46</v>
      </c>
      <c r="O182" s="87"/>
      <c r="P182" s="216">
        <f>O182*H182</f>
        <v>0</v>
      </c>
      <c r="Q182" s="216">
        <v>0</v>
      </c>
      <c r="R182" s="216">
        <f>Q182*H182</f>
        <v>0</v>
      </c>
      <c r="S182" s="216">
        <v>0</v>
      </c>
      <c r="T182" s="217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18" t="s">
        <v>163</v>
      </c>
      <c r="AT182" s="218" t="s">
        <v>159</v>
      </c>
      <c r="AU182" s="218" t="s">
        <v>85</v>
      </c>
      <c r="AY182" s="20" t="s">
        <v>157</v>
      </c>
      <c r="BE182" s="219">
        <f>IF(N182="základní",J182,0)</f>
        <v>0</v>
      </c>
      <c r="BF182" s="219">
        <f>IF(N182="snížená",J182,0)</f>
        <v>0</v>
      </c>
      <c r="BG182" s="219">
        <f>IF(N182="zákl. přenesená",J182,0)</f>
        <v>0</v>
      </c>
      <c r="BH182" s="219">
        <f>IF(N182="sníž. přenesená",J182,0)</f>
        <v>0</v>
      </c>
      <c r="BI182" s="219">
        <f>IF(N182="nulová",J182,0)</f>
        <v>0</v>
      </c>
      <c r="BJ182" s="20" t="s">
        <v>83</v>
      </c>
      <c r="BK182" s="219">
        <f>ROUND(I182*H182,2)</f>
        <v>0</v>
      </c>
      <c r="BL182" s="20" t="s">
        <v>163</v>
      </c>
      <c r="BM182" s="218" t="s">
        <v>1839</v>
      </c>
    </row>
    <row r="183" s="2" customFormat="1">
      <c r="A183" s="41"/>
      <c r="B183" s="42"/>
      <c r="C183" s="43"/>
      <c r="D183" s="220" t="s">
        <v>165</v>
      </c>
      <c r="E183" s="43"/>
      <c r="F183" s="221" t="s">
        <v>1840</v>
      </c>
      <c r="G183" s="43"/>
      <c r="H183" s="43"/>
      <c r="I183" s="222"/>
      <c r="J183" s="43"/>
      <c r="K183" s="43"/>
      <c r="L183" s="47"/>
      <c r="M183" s="223"/>
      <c r="N183" s="224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165</v>
      </c>
      <c r="AU183" s="20" t="s">
        <v>85</v>
      </c>
    </row>
    <row r="184" s="2" customFormat="1">
      <c r="A184" s="41"/>
      <c r="B184" s="42"/>
      <c r="C184" s="43"/>
      <c r="D184" s="237" t="s">
        <v>177</v>
      </c>
      <c r="E184" s="43"/>
      <c r="F184" s="238" t="s">
        <v>1841</v>
      </c>
      <c r="G184" s="43"/>
      <c r="H184" s="43"/>
      <c r="I184" s="222"/>
      <c r="J184" s="43"/>
      <c r="K184" s="43"/>
      <c r="L184" s="47"/>
      <c r="M184" s="223"/>
      <c r="N184" s="224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177</v>
      </c>
      <c r="AU184" s="20" t="s">
        <v>85</v>
      </c>
    </row>
    <row r="185" s="13" customFormat="1">
      <c r="A185" s="13"/>
      <c r="B185" s="226"/>
      <c r="C185" s="227"/>
      <c r="D185" s="220" t="s">
        <v>169</v>
      </c>
      <c r="E185" s="228" t="s">
        <v>19</v>
      </c>
      <c r="F185" s="229" t="s">
        <v>1842</v>
      </c>
      <c r="G185" s="227"/>
      <c r="H185" s="230">
        <v>63.82</v>
      </c>
      <c r="I185" s="231"/>
      <c r="J185" s="227"/>
      <c r="K185" s="227"/>
      <c r="L185" s="232"/>
      <c r="M185" s="233"/>
      <c r="N185" s="234"/>
      <c r="O185" s="234"/>
      <c r="P185" s="234"/>
      <c r="Q185" s="234"/>
      <c r="R185" s="234"/>
      <c r="S185" s="234"/>
      <c r="T185" s="235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6" t="s">
        <v>169</v>
      </c>
      <c r="AU185" s="236" t="s">
        <v>85</v>
      </c>
      <c r="AV185" s="13" t="s">
        <v>85</v>
      </c>
      <c r="AW185" s="13" t="s">
        <v>37</v>
      </c>
      <c r="AX185" s="13" t="s">
        <v>75</v>
      </c>
      <c r="AY185" s="236" t="s">
        <v>157</v>
      </c>
    </row>
    <row r="186" s="15" customFormat="1">
      <c r="A186" s="15"/>
      <c r="B186" s="249"/>
      <c r="C186" s="250"/>
      <c r="D186" s="220" t="s">
        <v>169</v>
      </c>
      <c r="E186" s="251" t="s">
        <v>19</v>
      </c>
      <c r="F186" s="252" t="s">
        <v>187</v>
      </c>
      <c r="G186" s="250"/>
      <c r="H186" s="253">
        <v>63.82</v>
      </c>
      <c r="I186" s="254"/>
      <c r="J186" s="250"/>
      <c r="K186" s="250"/>
      <c r="L186" s="255"/>
      <c r="M186" s="256"/>
      <c r="N186" s="257"/>
      <c r="O186" s="257"/>
      <c r="P186" s="257"/>
      <c r="Q186" s="257"/>
      <c r="R186" s="257"/>
      <c r="S186" s="257"/>
      <c r="T186" s="258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59" t="s">
        <v>169</v>
      </c>
      <c r="AU186" s="259" t="s">
        <v>85</v>
      </c>
      <c r="AV186" s="15" t="s">
        <v>163</v>
      </c>
      <c r="AW186" s="15" t="s">
        <v>37</v>
      </c>
      <c r="AX186" s="15" t="s">
        <v>83</v>
      </c>
      <c r="AY186" s="259" t="s">
        <v>157</v>
      </c>
    </row>
    <row r="187" s="2" customFormat="1" ht="21.75" customHeight="1">
      <c r="A187" s="41"/>
      <c r="B187" s="42"/>
      <c r="C187" s="207" t="s">
        <v>309</v>
      </c>
      <c r="D187" s="207" t="s">
        <v>159</v>
      </c>
      <c r="E187" s="208" t="s">
        <v>1843</v>
      </c>
      <c r="F187" s="209" t="s">
        <v>1844</v>
      </c>
      <c r="G187" s="210" t="s">
        <v>254</v>
      </c>
      <c r="H187" s="211">
        <v>211.19999999999999</v>
      </c>
      <c r="I187" s="212"/>
      <c r="J187" s="213">
        <f>ROUND(I187*H187,2)</f>
        <v>0</v>
      </c>
      <c r="K187" s="209" t="s">
        <v>174</v>
      </c>
      <c r="L187" s="47"/>
      <c r="M187" s="214" t="s">
        <v>19</v>
      </c>
      <c r="N187" s="215" t="s">
        <v>46</v>
      </c>
      <c r="O187" s="87"/>
      <c r="P187" s="216">
        <f>O187*H187</f>
        <v>0</v>
      </c>
      <c r="Q187" s="216">
        <v>0.00084000000000000003</v>
      </c>
      <c r="R187" s="216">
        <f>Q187*H187</f>
        <v>0.17740800000000001</v>
      </c>
      <c r="S187" s="216">
        <v>0</v>
      </c>
      <c r="T187" s="217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18" t="s">
        <v>163</v>
      </c>
      <c r="AT187" s="218" t="s">
        <v>159</v>
      </c>
      <c r="AU187" s="218" t="s">
        <v>85</v>
      </c>
      <c r="AY187" s="20" t="s">
        <v>157</v>
      </c>
      <c r="BE187" s="219">
        <f>IF(N187="základní",J187,0)</f>
        <v>0</v>
      </c>
      <c r="BF187" s="219">
        <f>IF(N187="snížená",J187,0)</f>
        <v>0</v>
      </c>
      <c r="BG187" s="219">
        <f>IF(N187="zákl. přenesená",J187,0)</f>
        <v>0</v>
      </c>
      <c r="BH187" s="219">
        <f>IF(N187="sníž. přenesená",J187,0)</f>
        <v>0</v>
      </c>
      <c r="BI187" s="219">
        <f>IF(N187="nulová",J187,0)</f>
        <v>0</v>
      </c>
      <c r="BJ187" s="20" t="s">
        <v>83</v>
      </c>
      <c r="BK187" s="219">
        <f>ROUND(I187*H187,2)</f>
        <v>0</v>
      </c>
      <c r="BL187" s="20" t="s">
        <v>163</v>
      </c>
      <c r="BM187" s="218" t="s">
        <v>629</v>
      </c>
    </row>
    <row r="188" s="2" customFormat="1">
      <c r="A188" s="41"/>
      <c r="B188" s="42"/>
      <c r="C188" s="43"/>
      <c r="D188" s="220" t="s">
        <v>165</v>
      </c>
      <c r="E188" s="43"/>
      <c r="F188" s="221" t="s">
        <v>1845</v>
      </c>
      <c r="G188" s="43"/>
      <c r="H188" s="43"/>
      <c r="I188" s="222"/>
      <c r="J188" s="43"/>
      <c r="K188" s="43"/>
      <c r="L188" s="47"/>
      <c r="M188" s="223"/>
      <c r="N188" s="224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165</v>
      </c>
      <c r="AU188" s="20" t="s">
        <v>85</v>
      </c>
    </row>
    <row r="189" s="2" customFormat="1">
      <c r="A189" s="41"/>
      <c r="B189" s="42"/>
      <c r="C189" s="43"/>
      <c r="D189" s="237" t="s">
        <v>177</v>
      </c>
      <c r="E189" s="43"/>
      <c r="F189" s="238" t="s">
        <v>1846</v>
      </c>
      <c r="G189" s="43"/>
      <c r="H189" s="43"/>
      <c r="I189" s="222"/>
      <c r="J189" s="43"/>
      <c r="K189" s="43"/>
      <c r="L189" s="47"/>
      <c r="M189" s="223"/>
      <c r="N189" s="224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177</v>
      </c>
      <c r="AU189" s="20" t="s">
        <v>85</v>
      </c>
    </row>
    <row r="190" s="13" customFormat="1">
      <c r="A190" s="13"/>
      <c r="B190" s="226"/>
      <c r="C190" s="227"/>
      <c r="D190" s="220" t="s">
        <v>169</v>
      </c>
      <c r="E190" s="228" t="s">
        <v>19</v>
      </c>
      <c r="F190" s="229" t="s">
        <v>1847</v>
      </c>
      <c r="G190" s="227"/>
      <c r="H190" s="230">
        <v>211.19999999999999</v>
      </c>
      <c r="I190" s="231"/>
      <c r="J190" s="227"/>
      <c r="K190" s="227"/>
      <c r="L190" s="232"/>
      <c r="M190" s="233"/>
      <c r="N190" s="234"/>
      <c r="O190" s="234"/>
      <c r="P190" s="234"/>
      <c r="Q190" s="234"/>
      <c r="R190" s="234"/>
      <c r="S190" s="234"/>
      <c r="T190" s="235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6" t="s">
        <v>169</v>
      </c>
      <c r="AU190" s="236" t="s">
        <v>85</v>
      </c>
      <c r="AV190" s="13" t="s">
        <v>85</v>
      </c>
      <c r="AW190" s="13" t="s">
        <v>37</v>
      </c>
      <c r="AX190" s="13" t="s">
        <v>75</v>
      </c>
      <c r="AY190" s="236" t="s">
        <v>157</v>
      </c>
    </row>
    <row r="191" s="15" customFormat="1">
      <c r="A191" s="15"/>
      <c r="B191" s="249"/>
      <c r="C191" s="250"/>
      <c r="D191" s="220" t="s">
        <v>169</v>
      </c>
      <c r="E191" s="251" t="s">
        <v>19</v>
      </c>
      <c r="F191" s="252" t="s">
        <v>187</v>
      </c>
      <c r="G191" s="250"/>
      <c r="H191" s="253">
        <v>211.19999999999999</v>
      </c>
      <c r="I191" s="254"/>
      <c r="J191" s="250"/>
      <c r="K191" s="250"/>
      <c r="L191" s="255"/>
      <c r="M191" s="256"/>
      <c r="N191" s="257"/>
      <c r="O191" s="257"/>
      <c r="P191" s="257"/>
      <c r="Q191" s="257"/>
      <c r="R191" s="257"/>
      <c r="S191" s="257"/>
      <c r="T191" s="258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59" t="s">
        <v>169</v>
      </c>
      <c r="AU191" s="259" t="s">
        <v>85</v>
      </c>
      <c r="AV191" s="15" t="s">
        <v>163</v>
      </c>
      <c r="AW191" s="15" t="s">
        <v>37</v>
      </c>
      <c r="AX191" s="15" t="s">
        <v>83</v>
      </c>
      <c r="AY191" s="259" t="s">
        <v>157</v>
      </c>
    </row>
    <row r="192" s="2" customFormat="1" ht="24.15" customHeight="1">
      <c r="A192" s="41"/>
      <c r="B192" s="42"/>
      <c r="C192" s="207" t="s">
        <v>317</v>
      </c>
      <c r="D192" s="207" t="s">
        <v>159</v>
      </c>
      <c r="E192" s="208" t="s">
        <v>1848</v>
      </c>
      <c r="F192" s="209" t="s">
        <v>1849</v>
      </c>
      <c r="G192" s="210" t="s">
        <v>254</v>
      </c>
      <c r="H192" s="211">
        <v>211.19999999999999</v>
      </c>
      <c r="I192" s="212"/>
      <c r="J192" s="213">
        <f>ROUND(I192*H192,2)</f>
        <v>0</v>
      </c>
      <c r="K192" s="209" t="s">
        <v>174</v>
      </c>
      <c r="L192" s="47"/>
      <c r="M192" s="214" t="s">
        <v>19</v>
      </c>
      <c r="N192" s="215" t="s">
        <v>46</v>
      </c>
      <c r="O192" s="87"/>
      <c r="P192" s="216">
        <f>O192*H192</f>
        <v>0</v>
      </c>
      <c r="Q192" s="216">
        <v>0</v>
      </c>
      <c r="R192" s="216">
        <f>Q192*H192</f>
        <v>0</v>
      </c>
      <c r="S192" s="216">
        <v>0</v>
      </c>
      <c r="T192" s="217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18" t="s">
        <v>163</v>
      </c>
      <c r="AT192" s="218" t="s">
        <v>159</v>
      </c>
      <c r="AU192" s="218" t="s">
        <v>85</v>
      </c>
      <c r="AY192" s="20" t="s">
        <v>157</v>
      </c>
      <c r="BE192" s="219">
        <f>IF(N192="základní",J192,0)</f>
        <v>0</v>
      </c>
      <c r="BF192" s="219">
        <f>IF(N192="snížená",J192,0)</f>
        <v>0</v>
      </c>
      <c r="BG192" s="219">
        <f>IF(N192="zákl. přenesená",J192,0)</f>
        <v>0</v>
      </c>
      <c r="BH192" s="219">
        <f>IF(N192="sníž. přenesená",J192,0)</f>
        <v>0</v>
      </c>
      <c r="BI192" s="219">
        <f>IF(N192="nulová",J192,0)</f>
        <v>0</v>
      </c>
      <c r="BJ192" s="20" t="s">
        <v>83</v>
      </c>
      <c r="BK192" s="219">
        <f>ROUND(I192*H192,2)</f>
        <v>0</v>
      </c>
      <c r="BL192" s="20" t="s">
        <v>163</v>
      </c>
      <c r="BM192" s="218" t="s">
        <v>644</v>
      </c>
    </row>
    <row r="193" s="2" customFormat="1">
      <c r="A193" s="41"/>
      <c r="B193" s="42"/>
      <c r="C193" s="43"/>
      <c r="D193" s="220" t="s">
        <v>165</v>
      </c>
      <c r="E193" s="43"/>
      <c r="F193" s="221" t="s">
        <v>1850</v>
      </c>
      <c r="G193" s="43"/>
      <c r="H193" s="43"/>
      <c r="I193" s="222"/>
      <c r="J193" s="43"/>
      <c r="K193" s="43"/>
      <c r="L193" s="47"/>
      <c r="M193" s="223"/>
      <c r="N193" s="224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165</v>
      </c>
      <c r="AU193" s="20" t="s">
        <v>85</v>
      </c>
    </row>
    <row r="194" s="2" customFormat="1">
      <c r="A194" s="41"/>
      <c r="B194" s="42"/>
      <c r="C194" s="43"/>
      <c r="D194" s="237" t="s">
        <v>177</v>
      </c>
      <c r="E194" s="43"/>
      <c r="F194" s="238" t="s">
        <v>1851</v>
      </c>
      <c r="G194" s="43"/>
      <c r="H194" s="43"/>
      <c r="I194" s="222"/>
      <c r="J194" s="43"/>
      <c r="K194" s="43"/>
      <c r="L194" s="47"/>
      <c r="M194" s="223"/>
      <c r="N194" s="224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177</v>
      </c>
      <c r="AU194" s="20" t="s">
        <v>85</v>
      </c>
    </row>
    <row r="195" s="13" customFormat="1">
      <c r="A195" s="13"/>
      <c r="B195" s="226"/>
      <c r="C195" s="227"/>
      <c r="D195" s="220" t="s">
        <v>169</v>
      </c>
      <c r="E195" s="228" t="s">
        <v>19</v>
      </c>
      <c r="F195" s="229" t="s">
        <v>1852</v>
      </c>
      <c r="G195" s="227"/>
      <c r="H195" s="230">
        <v>211.19999999999999</v>
      </c>
      <c r="I195" s="231"/>
      <c r="J195" s="227"/>
      <c r="K195" s="227"/>
      <c r="L195" s="232"/>
      <c r="M195" s="233"/>
      <c r="N195" s="234"/>
      <c r="O195" s="234"/>
      <c r="P195" s="234"/>
      <c r="Q195" s="234"/>
      <c r="R195" s="234"/>
      <c r="S195" s="234"/>
      <c r="T195" s="23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6" t="s">
        <v>169</v>
      </c>
      <c r="AU195" s="236" t="s">
        <v>85</v>
      </c>
      <c r="AV195" s="13" t="s">
        <v>85</v>
      </c>
      <c r="AW195" s="13" t="s">
        <v>37</v>
      </c>
      <c r="AX195" s="13" t="s">
        <v>75</v>
      </c>
      <c r="AY195" s="236" t="s">
        <v>157</v>
      </c>
    </row>
    <row r="196" s="15" customFormat="1">
      <c r="A196" s="15"/>
      <c r="B196" s="249"/>
      <c r="C196" s="250"/>
      <c r="D196" s="220" t="s">
        <v>169</v>
      </c>
      <c r="E196" s="251" t="s">
        <v>19</v>
      </c>
      <c r="F196" s="252" t="s">
        <v>187</v>
      </c>
      <c r="G196" s="250"/>
      <c r="H196" s="253">
        <v>211.19999999999999</v>
      </c>
      <c r="I196" s="254"/>
      <c r="J196" s="250"/>
      <c r="K196" s="250"/>
      <c r="L196" s="255"/>
      <c r="M196" s="256"/>
      <c r="N196" s="257"/>
      <c r="O196" s="257"/>
      <c r="P196" s="257"/>
      <c r="Q196" s="257"/>
      <c r="R196" s="257"/>
      <c r="S196" s="257"/>
      <c r="T196" s="258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59" t="s">
        <v>169</v>
      </c>
      <c r="AU196" s="259" t="s">
        <v>85</v>
      </c>
      <c r="AV196" s="15" t="s">
        <v>163</v>
      </c>
      <c r="AW196" s="15" t="s">
        <v>37</v>
      </c>
      <c r="AX196" s="15" t="s">
        <v>83</v>
      </c>
      <c r="AY196" s="259" t="s">
        <v>157</v>
      </c>
    </row>
    <row r="197" s="2" customFormat="1" ht="21.75" customHeight="1">
      <c r="A197" s="41"/>
      <c r="B197" s="42"/>
      <c r="C197" s="207" t="s">
        <v>7</v>
      </c>
      <c r="D197" s="207" t="s">
        <v>159</v>
      </c>
      <c r="E197" s="208" t="s">
        <v>1853</v>
      </c>
      <c r="F197" s="209" t="s">
        <v>1854</v>
      </c>
      <c r="G197" s="210" t="s">
        <v>254</v>
      </c>
      <c r="H197" s="211">
        <v>25</v>
      </c>
      <c r="I197" s="212"/>
      <c r="J197" s="213">
        <f>ROUND(I197*H197,2)</f>
        <v>0</v>
      </c>
      <c r="K197" s="209" t="s">
        <v>174</v>
      </c>
      <c r="L197" s="47"/>
      <c r="M197" s="214" t="s">
        <v>19</v>
      </c>
      <c r="N197" s="215" t="s">
        <v>46</v>
      </c>
      <c r="O197" s="87"/>
      <c r="P197" s="216">
        <f>O197*H197</f>
        <v>0</v>
      </c>
      <c r="Q197" s="216">
        <v>0.00069999999999999999</v>
      </c>
      <c r="R197" s="216">
        <f>Q197*H197</f>
        <v>0.017499999999999998</v>
      </c>
      <c r="S197" s="216">
        <v>0</v>
      </c>
      <c r="T197" s="217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18" t="s">
        <v>163</v>
      </c>
      <c r="AT197" s="218" t="s">
        <v>159</v>
      </c>
      <c r="AU197" s="218" t="s">
        <v>85</v>
      </c>
      <c r="AY197" s="20" t="s">
        <v>157</v>
      </c>
      <c r="BE197" s="219">
        <f>IF(N197="základní",J197,0)</f>
        <v>0</v>
      </c>
      <c r="BF197" s="219">
        <f>IF(N197="snížená",J197,0)</f>
        <v>0</v>
      </c>
      <c r="BG197" s="219">
        <f>IF(N197="zákl. přenesená",J197,0)</f>
        <v>0</v>
      </c>
      <c r="BH197" s="219">
        <f>IF(N197="sníž. přenesená",J197,0)</f>
        <v>0</v>
      </c>
      <c r="BI197" s="219">
        <f>IF(N197="nulová",J197,0)</f>
        <v>0</v>
      </c>
      <c r="BJ197" s="20" t="s">
        <v>83</v>
      </c>
      <c r="BK197" s="219">
        <f>ROUND(I197*H197,2)</f>
        <v>0</v>
      </c>
      <c r="BL197" s="20" t="s">
        <v>163</v>
      </c>
      <c r="BM197" s="218" t="s">
        <v>443</v>
      </c>
    </row>
    <row r="198" s="2" customFormat="1">
      <c r="A198" s="41"/>
      <c r="B198" s="42"/>
      <c r="C198" s="43"/>
      <c r="D198" s="220" t="s">
        <v>165</v>
      </c>
      <c r="E198" s="43"/>
      <c r="F198" s="221" t="s">
        <v>1855</v>
      </c>
      <c r="G198" s="43"/>
      <c r="H198" s="43"/>
      <c r="I198" s="222"/>
      <c r="J198" s="43"/>
      <c r="K198" s="43"/>
      <c r="L198" s="47"/>
      <c r="M198" s="223"/>
      <c r="N198" s="224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165</v>
      </c>
      <c r="AU198" s="20" t="s">
        <v>85</v>
      </c>
    </row>
    <row r="199" s="2" customFormat="1">
      <c r="A199" s="41"/>
      <c r="B199" s="42"/>
      <c r="C199" s="43"/>
      <c r="D199" s="237" t="s">
        <v>177</v>
      </c>
      <c r="E199" s="43"/>
      <c r="F199" s="238" t="s">
        <v>1856</v>
      </c>
      <c r="G199" s="43"/>
      <c r="H199" s="43"/>
      <c r="I199" s="222"/>
      <c r="J199" s="43"/>
      <c r="K199" s="43"/>
      <c r="L199" s="47"/>
      <c r="M199" s="223"/>
      <c r="N199" s="224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177</v>
      </c>
      <c r="AU199" s="20" t="s">
        <v>85</v>
      </c>
    </row>
    <row r="200" s="13" customFormat="1">
      <c r="A200" s="13"/>
      <c r="B200" s="226"/>
      <c r="C200" s="227"/>
      <c r="D200" s="220" t="s">
        <v>169</v>
      </c>
      <c r="E200" s="228" t="s">
        <v>19</v>
      </c>
      <c r="F200" s="229" t="s">
        <v>1857</v>
      </c>
      <c r="G200" s="227"/>
      <c r="H200" s="230">
        <v>16</v>
      </c>
      <c r="I200" s="231"/>
      <c r="J200" s="227"/>
      <c r="K200" s="227"/>
      <c r="L200" s="232"/>
      <c r="M200" s="233"/>
      <c r="N200" s="234"/>
      <c r="O200" s="234"/>
      <c r="P200" s="234"/>
      <c r="Q200" s="234"/>
      <c r="R200" s="234"/>
      <c r="S200" s="234"/>
      <c r="T200" s="235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6" t="s">
        <v>169</v>
      </c>
      <c r="AU200" s="236" t="s">
        <v>85</v>
      </c>
      <c r="AV200" s="13" t="s">
        <v>85</v>
      </c>
      <c r="AW200" s="13" t="s">
        <v>37</v>
      </c>
      <c r="AX200" s="13" t="s">
        <v>75</v>
      </c>
      <c r="AY200" s="236" t="s">
        <v>157</v>
      </c>
    </row>
    <row r="201" s="13" customFormat="1">
      <c r="A201" s="13"/>
      <c r="B201" s="226"/>
      <c r="C201" s="227"/>
      <c r="D201" s="220" t="s">
        <v>169</v>
      </c>
      <c r="E201" s="228" t="s">
        <v>19</v>
      </c>
      <c r="F201" s="229" t="s">
        <v>1858</v>
      </c>
      <c r="G201" s="227"/>
      <c r="H201" s="230">
        <v>9</v>
      </c>
      <c r="I201" s="231"/>
      <c r="J201" s="227"/>
      <c r="K201" s="227"/>
      <c r="L201" s="232"/>
      <c r="M201" s="233"/>
      <c r="N201" s="234"/>
      <c r="O201" s="234"/>
      <c r="P201" s="234"/>
      <c r="Q201" s="234"/>
      <c r="R201" s="234"/>
      <c r="S201" s="234"/>
      <c r="T201" s="235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6" t="s">
        <v>169</v>
      </c>
      <c r="AU201" s="236" t="s">
        <v>85</v>
      </c>
      <c r="AV201" s="13" t="s">
        <v>85</v>
      </c>
      <c r="AW201" s="13" t="s">
        <v>37</v>
      </c>
      <c r="AX201" s="13" t="s">
        <v>75</v>
      </c>
      <c r="AY201" s="236" t="s">
        <v>157</v>
      </c>
    </row>
    <row r="202" s="15" customFormat="1">
      <c r="A202" s="15"/>
      <c r="B202" s="249"/>
      <c r="C202" s="250"/>
      <c r="D202" s="220" t="s">
        <v>169</v>
      </c>
      <c r="E202" s="251" t="s">
        <v>19</v>
      </c>
      <c r="F202" s="252" t="s">
        <v>187</v>
      </c>
      <c r="G202" s="250"/>
      <c r="H202" s="253">
        <v>25</v>
      </c>
      <c r="I202" s="254"/>
      <c r="J202" s="250"/>
      <c r="K202" s="250"/>
      <c r="L202" s="255"/>
      <c r="M202" s="256"/>
      <c r="N202" s="257"/>
      <c r="O202" s="257"/>
      <c r="P202" s="257"/>
      <c r="Q202" s="257"/>
      <c r="R202" s="257"/>
      <c r="S202" s="257"/>
      <c r="T202" s="258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59" t="s">
        <v>169</v>
      </c>
      <c r="AU202" s="259" t="s">
        <v>85</v>
      </c>
      <c r="AV202" s="15" t="s">
        <v>163</v>
      </c>
      <c r="AW202" s="15" t="s">
        <v>37</v>
      </c>
      <c r="AX202" s="15" t="s">
        <v>83</v>
      </c>
      <c r="AY202" s="259" t="s">
        <v>157</v>
      </c>
    </row>
    <row r="203" s="2" customFormat="1" ht="16.5" customHeight="1">
      <c r="A203" s="41"/>
      <c r="B203" s="42"/>
      <c r="C203" s="207" t="s">
        <v>374</v>
      </c>
      <c r="D203" s="207" t="s">
        <v>159</v>
      </c>
      <c r="E203" s="208" t="s">
        <v>1859</v>
      </c>
      <c r="F203" s="209" t="s">
        <v>1860</v>
      </c>
      <c r="G203" s="210" t="s">
        <v>254</v>
      </c>
      <c r="H203" s="211">
        <v>25</v>
      </c>
      <c r="I203" s="212"/>
      <c r="J203" s="213">
        <f>ROUND(I203*H203,2)</f>
        <v>0</v>
      </c>
      <c r="K203" s="209" t="s">
        <v>174</v>
      </c>
      <c r="L203" s="47"/>
      <c r="M203" s="214" t="s">
        <v>19</v>
      </c>
      <c r="N203" s="215" t="s">
        <v>46</v>
      </c>
      <c r="O203" s="87"/>
      <c r="P203" s="216">
        <f>O203*H203</f>
        <v>0</v>
      </c>
      <c r="Q203" s="216">
        <v>0</v>
      </c>
      <c r="R203" s="216">
        <f>Q203*H203</f>
        <v>0</v>
      </c>
      <c r="S203" s="216">
        <v>0</v>
      </c>
      <c r="T203" s="217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18" t="s">
        <v>163</v>
      </c>
      <c r="AT203" s="218" t="s">
        <v>159</v>
      </c>
      <c r="AU203" s="218" t="s">
        <v>85</v>
      </c>
      <c r="AY203" s="20" t="s">
        <v>157</v>
      </c>
      <c r="BE203" s="219">
        <f>IF(N203="základní",J203,0)</f>
        <v>0</v>
      </c>
      <c r="BF203" s="219">
        <f>IF(N203="snížená",J203,0)</f>
        <v>0</v>
      </c>
      <c r="BG203" s="219">
        <f>IF(N203="zákl. přenesená",J203,0)</f>
        <v>0</v>
      </c>
      <c r="BH203" s="219">
        <f>IF(N203="sníž. přenesená",J203,0)</f>
        <v>0</v>
      </c>
      <c r="BI203" s="219">
        <f>IF(N203="nulová",J203,0)</f>
        <v>0</v>
      </c>
      <c r="BJ203" s="20" t="s">
        <v>83</v>
      </c>
      <c r="BK203" s="219">
        <f>ROUND(I203*H203,2)</f>
        <v>0</v>
      </c>
      <c r="BL203" s="20" t="s">
        <v>163</v>
      </c>
      <c r="BM203" s="218" t="s">
        <v>449</v>
      </c>
    </row>
    <row r="204" s="2" customFormat="1">
      <c r="A204" s="41"/>
      <c r="B204" s="42"/>
      <c r="C204" s="43"/>
      <c r="D204" s="220" t="s">
        <v>165</v>
      </c>
      <c r="E204" s="43"/>
      <c r="F204" s="221" t="s">
        <v>1861</v>
      </c>
      <c r="G204" s="43"/>
      <c r="H204" s="43"/>
      <c r="I204" s="222"/>
      <c r="J204" s="43"/>
      <c r="K204" s="43"/>
      <c r="L204" s="47"/>
      <c r="M204" s="223"/>
      <c r="N204" s="224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165</v>
      </c>
      <c r="AU204" s="20" t="s">
        <v>85</v>
      </c>
    </row>
    <row r="205" s="2" customFormat="1">
      <c r="A205" s="41"/>
      <c r="B205" s="42"/>
      <c r="C205" s="43"/>
      <c r="D205" s="237" t="s">
        <v>177</v>
      </c>
      <c r="E205" s="43"/>
      <c r="F205" s="238" t="s">
        <v>1862</v>
      </c>
      <c r="G205" s="43"/>
      <c r="H205" s="43"/>
      <c r="I205" s="222"/>
      <c r="J205" s="43"/>
      <c r="K205" s="43"/>
      <c r="L205" s="47"/>
      <c r="M205" s="223"/>
      <c r="N205" s="224"/>
      <c r="O205" s="87"/>
      <c r="P205" s="87"/>
      <c r="Q205" s="87"/>
      <c r="R205" s="87"/>
      <c r="S205" s="87"/>
      <c r="T205" s="88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20" t="s">
        <v>177</v>
      </c>
      <c r="AU205" s="20" t="s">
        <v>85</v>
      </c>
    </row>
    <row r="206" s="13" customFormat="1">
      <c r="A206" s="13"/>
      <c r="B206" s="226"/>
      <c r="C206" s="227"/>
      <c r="D206" s="220" t="s">
        <v>169</v>
      </c>
      <c r="E206" s="228" t="s">
        <v>19</v>
      </c>
      <c r="F206" s="229" t="s">
        <v>462</v>
      </c>
      <c r="G206" s="227"/>
      <c r="H206" s="230">
        <v>25</v>
      </c>
      <c r="I206" s="231"/>
      <c r="J206" s="227"/>
      <c r="K206" s="227"/>
      <c r="L206" s="232"/>
      <c r="M206" s="233"/>
      <c r="N206" s="234"/>
      <c r="O206" s="234"/>
      <c r="P206" s="234"/>
      <c r="Q206" s="234"/>
      <c r="R206" s="234"/>
      <c r="S206" s="234"/>
      <c r="T206" s="235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6" t="s">
        <v>169</v>
      </c>
      <c r="AU206" s="236" t="s">
        <v>85</v>
      </c>
      <c r="AV206" s="13" t="s">
        <v>85</v>
      </c>
      <c r="AW206" s="13" t="s">
        <v>37</v>
      </c>
      <c r="AX206" s="13" t="s">
        <v>75</v>
      </c>
      <c r="AY206" s="236" t="s">
        <v>157</v>
      </c>
    </row>
    <row r="207" s="15" customFormat="1">
      <c r="A207" s="15"/>
      <c r="B207" s="249"/>
      <c r="C207" s="250"/>
      <c r="D207" s="220" t="s">
        <v>169</v>
      </c>
      <c r="E207" s="251" t="s">
        <v>19</v>
      </c>
      <c r="F207" s="252" t="s">
        <v>187</v>
      </c>
      <c r="G207" s="250"/>
      <c r="H207" s="253">
        <v>25</v>
      </c>
      <c r="I207" s="254"/>
      <c r="J207" s="250"/>
      <c r="K207" s="250"/>
      <c r="L207" s="255"/>
      <c r="M207" s="256"/>
      <c r="N207" s="257"/>
      <c r="O207" s="257"/>
      <c r="P207" s="257"/>
      <c r="Q207" s="257"/>
      <c r="R207" s="257"/>
      <c r="S207" s="257"/>
      <c r="T207" s="258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59" t="s">
        <v>169</v>
      </c>
      <c r="AU207" s="259" t="s">
        <v>85</v>
      </c>
      <c r="AV207" s="15" t="s">
        <v>163</v>
      </c>
      <c r="AW207" s="15" t="s">
        <v>37</v>
      </c>
      <c r="AX207" s="15" t="s">
        <v>83</v>
      </c>
      <c r="AY207" s="259" t="s">
        <v>157</v>
      </c>
    </row>
    <row r="208" s="2" customFormat="1" ht="21.75" customHeight="1">
      <c r="A208" s="41"/>
      <c r="B208" s="42"/>
      <c r="C208" s="207" t="s">
        <v>453</v>
      </c>
      <c r="D208" s="207" t="s">
        <v>159</v>
      </c>
      <c r="E208" s="208" t="s">
        <v>1863</v>
      </c>
      <c r="F208" s="209" t="s">
        <v>1864</v>
      </c>
      <c r="G208" s="210" t="s">
        <v>173</v>
      </c>
      <c r="H208" s="211">
        <v>22.812999999999999</v>
      </c>
      <c r="I208" s="212"/>
      <c r="J208" s="213">
        <f>ROUND(I208*H208,2)</f>
        <v>0</v>
      </c>
      <c r="K208" s="209" t="s">
        <v>174</v>
      </c>
      <c r="L208" s="47"/>
      <c r="M208" s="214" t="s">
        <v>19</v>
      </c>
      <c r="N208" s="215" t="s">
        <v>46</v>
      </c>
      <c r="O208" s="87"/>
      <c r="P208" s="216">
        <f>O208*H208</f>
        <v>0</v>
      </c>
      <c r="Q208" s="216">
        <v>0.00046000000000000001</v>
      </c>
      <c r="R208" s="216">
        <f>Q208*H208</f>
        <v>0.01049398</v>
      </c>
      <c r="S208" s="216">
        <v>0</v>
      </c>
      <c r="T208" s="217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18" t="s">
        <v>163</v>
      </c>
      <c r="AT208" s="218" t="s">
        <v>159</v>
      </c>
      <c r="AU208" s="218" t="s">
        <v>85</v>
      </c>
      <c r="AY208" s="20" t="s">
        <v>157</v>
      </c>
      <c r="BE208" s="219">
        <f>IF(N208="základní",J208,0)</f>
        <v>0</v>
      </c>
      <c r="BF208" s="219">
        <f>IF(N208="snížená",J208,0)</f>
        <v>0</v>
      </c>
      <c r="BG208" s="219">
        <f>IF(N208="zákl. přenesená",J208,0)</f>
        <v>0</v>
      </c>
      <c r="BH208" s="219">
        <f>IF(N208="sníž. přenesená",J208,0)</f>
        <v>0</v>
      </c>
      <c r="BI208" s="219">
        <f>IF(N208="nulová",J208,0)</f>
        <v>0</v>
      </c>
      <c r="BJ208" s="20" t="s">
        <v>83</v>
      </c>
      <c r="BK208" s="219">
        <f>ROUND(I208*H208,2)</f>
        <v>0</v>
      </c>
      <c r="BL208" s="20" t="s">
        <v>163</v>
      </c>
      <c r="BM208" s="218" t="s">
        <v>456</v>
      </c>
    </row>
    <row r="209" s="2" customFormat="1">
      <c r="A209" s="41"/>
      <c r="B209" s="42"/>
      <c r="C209" s="43"/>
      <c r="D209" s="220" t="s">
        <v>165</v>
      </c>
      <c r="E209" s="43"/>
      <c r="F209" s="221" t="s">
        <v>1865</v>
      </c>
      <c r="G209" s="43"/>
      <c r="H209" s="43"/>
      <c r="I209" s="222"/>
      <c r="J209" s="43"/>
      <c r="K209" s="43"/>
      <c r="L209" s="47"/>
      <c r="M209" s="223"/>
      <c r="N209" s="224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165</v>
      </c>
      <c r="AU209" s="20" t="s">
        <v>85</v>
      </c>
    </row>
    <row r="210" s="2" customFormat="1">
      <c r="A210" s="41"/>
      <c r="B210" s="42"/>
      <c r="C210" s="43"/>
      <c r="D210" s="237" t="s">
        <v>177</v>
      </c>
      <c r="E210" s="43"/>
      <c r="F210" s="238" t="s">
        <v>1866</v>
      </c>
      <c r="G210" s="43"/>
      <c r="H210" s="43"/>
      <c r="I210" s="222"/>
      <c r="J210" s="43"/>
      <c r="K210" s="43"/>
      <c r="L210" s="47"/>
      <c r="M210" s="223"/>
      <c r="N210" s="224"/>
      <c r="O210" s="87"/>
      <c r="P210" s="87"/>
      <c r="Q210" s="87"/>
      <c r="R210" s="87"/>
      <c r="S210" s="87"/>
      <c r="T210" s="88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20" t="s">
        <v>177</v>
      </c>
      <c r="AU210" s="20" t="s">
        <v>85</v>
      </c>
    </row>
    <row r="211" s="13" customFormat="1">
      <c r="A211" s="13"/>
      <c r="B211" s="226"/>
      <c r="C211" s="227"/>
      <c r="D211" s="220" t="s">
        <v>169</v>
      </c>
      <c r="E211" s="228" t="s">
        <v>19</v>
      </c>
      <c r="F211" s="229" t="s">
        <v>1867</v>
      </c>
      <c r="G211" s="227"/>
      <c r="H211" s="230">
        <v>22.812999999999999</v>
      </c>
      <c r="I211" s="231"/>
      <c r="J211" s="227"/>
      <c r="K211" s="227"/>
      <c r="L211" s="232"/>
      <c r="M211" s="233"/>
      <c r="N211" s="234"/>
      <c r="O211" s="234"/>
      <c r="P211" s="234"/>
      <c r="Q211" s="234"/>
      <c r="R211" s="234"/>
      <c r="S211" s="234"/>
      <c r="T211" s="23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6" t="s">
        <v>169</v>
      </c>
      <c r="AU211" s="236" t="s">
        <v>85</v>
      </c>
      <c r="AV211" s="13" t="s">
        <v>85</v>
      </c>
      <c r="AW211" s="13" t="s">
        <v>37</v>
      </c>
      <c r="AX211" s="13" t="s">
        <v>75</v>
      </c>
      <c r="AY211" s="236" t="s">
        <v>157</v>
      </c>
    </row>
    <row r="212" s="15" customFormat="1">
      <c r="A212" s="15"/>
      <c r="B212" s="249"/>
      <c r="C212" s="250"/>
      <c r="D212" s="220" t="s">
        <v>169</v>
      </c>
      <c r="E212" s="251" t="s">
        <v>19</v>
      </c>
      <c r="F212" s="252" t="s">
        <v>187</v>
      </c>
      <c r="G212" s="250"/>
      <c r="H212" s="253">
        <v>22.812999999999999</v>
      </c>
      <c r="I212" s="254"/>
      <c r="J212" s="250"/>
      <c r="K212" s="250"/>
      <c r="L212" s="255"/>
      <c r="M212" s="256"/>
      <c r="N212" s="257"/>
      <c r="O212" s="257"/>
      <c r="P212" s="257"/>
      <c r="Q212" s="257"/>
      <c r="R212" s="257"/>
      <c r="S212" s="257"/>
      <c r="T212" s="258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59" t="s">
        <v>169</v>
      </c>
      <c r="AU212" s="259" t="s">
        <v>85</v>
      </c>
      <c r="AV212" s="15" t="s">
        <v>163</v>
      </c>
      <c r="AW212" s="15" t="s">
        <v>37</v>
      </c>
      <c r="AX212" s="15" t="s">
        <v>83</v>
      </c>
      <c r="AY212" s="259" t="s">
        <v>157</v>
      </c>
    </row>
    <row r="213" s="2" customFormat="1" ht="24.15" customHeight="1">
      <c r="A213" s="41"/>
      <c r="B213" s="42"/>
      <c r="C213" s="207" t="s">
        <v>381</v>
      </c>
      <c r="D213" s="207" t="s">
        <v>159</v>
      </c>
      <c r="E213" s="208" t="s">
        <v>1868</v>
      </c>
      <c r="F213" s="209" t="s">
        <v>1869</v>
      </c>
      <c r="G213" s="210" t="s">
        <v>173</v>
      </c>
      <c r="H213" s="211">
        <v>22.812999999999999</v>
      </c>
      <c r="I213" s="212"/>
      <c r="J213" s="213">
        <f>ROUND(I213*H213,2)</f>
        <v>0</v>
      </c>
      <c r="K213" s="209" t="s">
        <v>174</v>
      </c>
      <c r="L213" s="47"/>
      <c r="M213" s="214" t="s">
        <v>19</v>
      </c>
      <c r="N213" s="215" t="s">
        <v>46</v>
      </c>
      <c r="O213" s="87"/>
      <c r="P213" s="216">
        <f>O213*H213</f>
        <v>0</v>
      </c>
      <c r="Q213" s="216">
        <v>0</v>
      </c>
      <c r="R213" s="216">
        <f>Q213*H213</f>
        <v>0</v>
      </c>
      <c r="S213" s="216">
        <v>0</v>
      </c>
      <c r="T213" s="217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18" t="s">
        <v>163</v>
      </c>
      <c r="AT213" s="218" t="s">
        <v>159</v>
      </c>
      <c r="AU213" s="218" t="s">
        <v>85</v>
      </c>
      <c r="AY213" s="20" t="s">
        <v>157</v>
      </c>
      <c r="BE213" s="219">
        <f>IF(N213="základní",J213,0)</f>
        <v>0</v>
      </c>
      <c r="BF213" s="219">
        <f>IF(N213="snížená",J213,0)</f>
        <v>0</v>
      </c>
      <c r="BG213" s="219">
        <f>IF(N213="zákl. přenesená",J213,0)</f>
        <v>0</v>
      </c>
      <c r="BH213" s="219">
        <f>IF(N213="sníž. přenesená",J213,0)</f>
        <v>0</v>
      </c>
      <c r="BI213" s="219">
        <f>IF(N213="nulová",J213,0)</f>
        <v>0</v>
      </c>
      <c r="BJ213" s="20" t="s">
        <v>83</v>
      </c>
      <c r="BK213" s="219">
        <f>ROUND(I213*H213,2)</f>
        <v>0</v>
      </c>
      <c r="BL213" s="20" t="s">
        <v>163</v>
      </c>
      <c r="BM213" s="218" t="s">
        <v>460</v>
      </c>
    </row>
    <row r="214" s="2" customFormat="1">
      <c r="A214" s="41"/>
      <c r="B214" s="42"/>
      <c r="C214" s="43"/>
      <c r="D214" s="220" t="s">
        <v>165</v>
      </c>
      <c r="E214" s="43"/>
      <c r="F214" s="221" t="s">
        <v>1870</v>
      </c>
      <c r="G214" s="43"/>
      <c r="H214" s="43"/>
      <c r="I214" s="222"/>
      <c r="J214" s="43"/>
      <c r="K214" s="43"/>
      <c r="L214" s="47"/>
      <c r="M214" s="223"/>
      <c r="N214" s="224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20" t="s">
        <v>165</v>
      </c>
      <c r="AU214" s="20" t="s">
        <v>85</v>
      </c>
    </row>
    <row r="215" s="2" customFormat="1">
      <c r="A215" s="41"/>
      <c r="B215" s="42"/>
      <c r="C215" s="43"/>
      <c r="D215" s="237" t="s">
        <v>177</v>
      </c>
      <c r="E215" s="43"/>
      <c r="F215" s="238" t="s">
        <v>1871</v>
      </c>
      <c r="G215" s="43"/>
      <c r="H215" s="43"/>
      <c r="I215" s="222"/>
      <c r="J215" s="43"/>
      <c r="K215" s="43"/>
      <c r="L215" s="47"/>
      <c r="M215" s="223"/>
      <c r="N215" s="224"/>
      <c r="O215" s="87"/>
      <c r="P215" s="87"/>
      <c r="Q215" s="87"/>
      <c r="R215" s="87"/>
      <c r="S215" s="87"/>
      <c r="T215" s="88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20" t="s">
        <v>177</v>
      </c>
      <c r="AU215" s="20" t="s">
        <v>85</v>
      </c>
    </row>
    <row r="216" s="13" customFormat="1">
      <c r="A216" s="13"/>
      <c r="B216" s="226"/>
      <c r="C216" s="227"/>
      <c r="D216" s="220" t="s">
        <v>169</v>
      </c>
      <c r="E216" s="228" t="s">
        <v>19</v>
      </c>
      <c r="F216" s="229" t="s">
        <v>1867</v>
      </c>
      <c r="G216" s="227"/>
      <c r="H216" s="230">
        <v>22.812999999999999</v>
      </c>
      <c r="I216" s="231"/>
      <c r="J216" s="227"/>
      <c r="K216" s="227"/>
      <c r="L216" s="232"/>
      <c r="M216" s="233"/>
      <c r="N216" s="234"/>
      <c r="O216" s="234"/>
      <c r="P216" s="234"/>
      <c r="Q216" s="234"/>
      <c r="R216" s="234"/>
      <c r="S216" s="234"/>
      <c r="T216" s="235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6" t="s">
        <v>169</v>
      </c>
      <c r="AU216" s="236" t="s">
        <v>85</v>
      </c>
      <c r="AV216" s="13" t="s">
        <v>85</v>
      </c>
      <c r="AW216" s="13" t="s">
        <v>37</v>
      </c>
      <c r="AX216" s="13" t="s">
        <v>75</v>
      </c>
      <c r="AY216" s="236" t="s">
        <v>157</v>
      </c>
    </row>
    <row r="217" s="15" customFormat="1">
      <c r="A217" s="15"/>
      <c r="B217" s="249"/>
      <c r="C217" s="250"/>
      <c r="D217" s="220" t="s">
        <v>169</v>
      </c>
      <c r="E217" s="251" t="s">
        <v>19</v>
      </c>
      <c r="F217" s="252" t="s">
        <v>187</v>
      </c>
      <c r="G217" s="250"/>
      <c r="H217" s="253">
        <v>22.812999999999999</v>
      </c>
      <c r="I217" s="254"/>
      <c r="J217" s="250"/>
      <c r="K217" s="250"/>
      <c r="L217" s="255"/>
      <c r="M217" s="256"/>
      <c r="N217" s="257"/>
      <c r="O217" s="257"/>
      <c r="P217" s="257"/>
      <c r="Q217" s="257"/>
      <c r="R217" s="257"/>
      <c r="S217" s="257"/>
      <c r="T217" s="258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59" t="s">
        <v>169</v>
      </c>
      <c r="AU217" s="259" t="s">
        <v>85</v>
      </c>
      <c r="AV217" s="15" t="s">
        <v>163</v>
      </c>
      <c r="AW217" s="15" t="s">
        <v>37</v>
      </c>
      <c r="AX217" s="15" t="s">
        <v>83</v>
      </c>
      <c r="AY217" s="259" t="s">
        <v>157</v>
      </c>
    </row>
    <row r="218" s="2" customFormat="1" ht="37.8" customHeight="1">
      <c r="A218" s="41"/>
      <c r="B218" s="42"/>
      <c r="C218" s="207" t="s">
        <v>462</v>
      </c>
      <c r="D218" s="207" t="s">
        <v>159</v>
      </c>
      <c r="E218" s="208" t="s">
        <v>226</v>
      </c>
      <c r="F218" s="209" t="s">
        <v>227</v>
      </c>
      <c r="G218" s="210" t="s">
        <v>173</v>
      </c>
      <c r="H218" s="211">
        <v>38.325000000000003</v>
      </c>
      <c r="I218" s="212"/>
      <c r="J218" s="213">
        <f>ROUND(I218*H218,2)</f>
        <v>0</v>
      </c>
      <c r="K218" s="209" t="s">
        <v>174</v>
      </c>
      <c r="L218" s="47"/>
      <c r="M218" s="214" t="s">
        <v>19</v>
      </c>
      <c r="N218" s="215" t="s">
        <v>46</v>
      </c>
      <c r="O218" s="87"/>
      <c r="P218" s="216">
        <f>O218*H218</f>
        <v>0</v>
      </c>
      <c r="Q218" s="216">
        <v>0</v>
      </c>
      <c r="R218" s="216">
        <f>Q218*H218</f>
        <v>0</v>
      </c>
      <c r="S218" s="216">
        <v>0</v>
      </c>
      <c r="T218" s="217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18" t="s">
        <v>163</v>
      </c>
      <c r="AT218" s="218" t="s">
        <v>159</v>
      </c>
      <c r="AU218" s="218" t="s">
        <v>85</v>
      </c>
      <c r="AY218" s="20" t="s">
        <v>157</v>
      </c>
      <c r="BE218" s="219">
        <f>IF(N218="základní",J218,0)</f>
        <v>0</v>
      </c>
      <c r="BF218" s="219">
        <f>IF(N218="snížená",J218,0)</f>
        <v>0</v>
      </c>
      <c r="BG218" s="219">
        <f>IF(N218="zákl. přenesená",J218,0)</f>
        <v>0</v>
      </c>
      <c r="BH218" s="219">
        <f>IF(N218="sníž. přenesená",J218,0)</f>
        <v>0</v>
      </c>
      <c r="BI218" s="219">
        <f>IF(N218="nulová",J218,0)</f>
        <v>0</v>
      </c>
      <c r="BJ218" s="20" t="s">
        <v>83</v>
      </c>
      <c r="BK218" s="219">
        <f>ROUND(I218*H218,2)</f>
        <v>0</v>
      </c>
      <c r="BL218" s="20" t="s">
        <v>163</v>
      </c>
      <c r="BM218" s="218" t="s">
        <v>1872</v>
      </c>
    </row>
    <row r="219" s="2" customFormat="1">
      <c r="A219" s="41"/>
      <c r="B219" s="42"/>
      <c r="C219" s="43"/>
      <c r="D219" s="220" t="s">
        <v>165</v>
      </c>
      <c r="E219" s="43"/>
      <c r="F219" s="221" t="s">
        <v>229</v>
      </c>
      <c r="G219" s="43"/>
      <c r="H219" s="43"/>
      <c r="I219" s="222"/>
      <c r="J219" s="43"/>
      <c r="K219" s="43"/>
      <c r="L219" s="47"/>
      <c r="M219" s="223"/>
      <c r="N219" s="224"/>
      <c r="O219" s="87"/>
      <c r="P219" s="87"/>
      <c r="Q219" s="87"/>
      <c r="R219" s="87"/>
      <c r="S219" s="87"/>
      <c r="T219" s="88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20" t="s">
        <v>165</v>
      </c>
      <c r="AU219" s="20" t="s">
        <v>85</v>
      </c>
    </row>
    <row r="220" s="2" customFormat="1">
      <c r="A220" s="41"/>
      <c r="B220" s="42"/>
      <c r="C220" s="43"/>
      <c r="D220" s="237" t="s">
        <v>177</v>
      </c>
      <c r="E220" s="43"/>
      <c r="F220" s="238" t="s">
        <v>230</v>
      </c>
      <c r="G220" s="43"/>
      <c r="H220" s="43"/>
      <c r="I220" s="222"/>
      <c r="J220" s="43"/>
      <c r="K220" s="43"/>
      <c r="L220" s="47"/>
      <c r="M220" s="223"/>
      <c r="N220" s="224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177</v>
      </c>
      <c r="AU220" s="20" t="s">
        <v>85</v>
      </c>
    </row>
    <row r="221" s="13" customFormat="1">
      <c r="A221" s="13"/>
      <c r="B221" s="226"/>
      <c r="C221" s="227"/>
      <c r="D221" s="220" t="s">
        <v>169</v>
      </c>
      <c r="E221" s="228" t="s">
        <v>19</v>
      </c>
      <c r="F221" s="229" t="s">
        <v>1873</v>
      </c>
      <c r="G221" s="227"/>
      <c r="H221" s="230">
        <v>35.200000000000003</v>
      </c>
      <c r="I221" s="231"/>
      <c r="J221" s="227"/>
      <c r="K221" s="227"/>
      <c r="L221" s="232"/>
      <c r="M221" s="233"/>
      <c r="N221" s="234"/>
      <c r="O221" s="234"/>
      <c r="P221" s="234"/>
      <c r="Q221" s="234"/>
      <c r="R221" s="234"/>
      <c r="S221" s="234"/>
      <c r="T221" s="235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6" t="s">
        <v>169</v>
      </c>
      <c r="AU221" s="236" t="s">
        <v>85</v>
      </c>
      <c r="AV221" s="13" t="s">
        <v>85</v>
      </c>
      <c r="AW221" s="13" t="s">
        <v>37</v>
      </c>
      <c r="AX221" s="13" t="s">
        <v>75</v>
      </c>
      <c r="AY221" s="236" t="s">
        <v>157</v>
      </c>
    </row>
    <row r="222" s="13" customFormat="1">
      <c r="A222" s="13"/>
      <c r="B222" s="226"/>
      <c r="C222" s="227"/>
      <c r="D222" s="220" t="s">
        <v>169</v>
      </c>
      <c r="E222" s="228" t="s">
        <v>19</v>
      </c>
      <c r="F222" s="229" t="s">
        <v>1874</v>
      </c>
      <c r="G222" s="227"/>
      <c r="H222" s="230">
        <v>3.125</v>
      </c>
      <c r="I222" s="231"/>
      <c r="J222" s="227"/>
      <c r="K222" s="227"/>
      <c r="L222" s="232"/>
      <c r="M222" s="233"/>
      <c r="N222" s="234"/>
      <c r="O222" s="234"/>
      <c r="P222" s="234"/>
      <c r="Q222" s="234"/>
      <c r="R222" s="234"/>
      <c r="S222" s="234"/>
      <c r="T222" s="235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6" t="s">
        <v>169</v>
      </c>
      <c r="AU222" s="236" t="s">
        <v>85</v>
      </c>
      <c r="AV222" s="13" t="s">
        <v>85</v>
      </c>
      <c r="AW222" s="13" t="s">
        <v>37</v>
      </c>
      <c r="AX222" s="13" t="s">
        <v>75</v>
      </c>
      <c r="AY222" s="236" t="s">
        <v>157</v>
      </c>
    </row>
    <row r="223" s="15" customFormat="1">
      <c r="A223" s="15"/>
      <c r="B223" s="249"/>
      <c r="C223" s="250"/>
      <c r="D223" s="220" t="s">
        <v>169</v>
      </c>
      <c r="E223" s="251" t="s">
        <v>19</v>
      </c>
      <c r="F223" s="252" t="s">
        <v>1875</v>
      </c>
      <c r="G223" s="250"/>
      <c r="H223" s="253">
        <v>38.325000000000003</v>
      </c>
      <c r="I223" s="254"/>
      <c r="J223" s="250"/>
      <c r="K223" s="250"/>
      <c r="L223" s="255"/>
      <c r="M223" s="256"/>
      <c r="N223" s="257"/>
      <c r="O223" s="257"/>
      <c r="P223" s="257"/>
      <c r="Q223" s="257"/>
      <c r="R223" s="257"/>
      <c r="S223" s="257"/>
      <c r="T223" s="258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59" t="s">
        <v>169</v>
      </c>
      <c r="AU223" s="259" t="s">
        <v>85</v>
      </c>
      <c r="AV223" s="15" t="s">
        <v>163</v>
      </c>
      <c r="AW223" s="15" t="s">
        <v>37</v>
      </c>
      <c r="AX223" s="15" t="s">
        <v>83</v>
      </c>
      <c r="AY223" s="259" t="s">
        <v>157</v>
      </c>
    </row>
    <row r="224" s="2" customFormat="1" ht="33" customHeight="1">
      <c r="A224" s="41"/>
      <c r="B224" s="42"/>
      <c r="C224" s="207" t="s">
        <v>386</v>
      </c>
      <c r="D224" s="207" t="s">
        <v>159</v>
      </c>
      <c r="E224" s="208" t="s">
        <v>406</v>
      </c>
      <c r="F224" s="209" t="s">
        <v>407</v>
      </c>
      <c r="G224" s="210" t="s">
        <v>236</v>
      </c>
      <c r="H224" s="211">
        <v>104.101</v>
      </c>
      <c r="I224" s="212"/>
      <c r="J224" s="213">
        <f>ROUND(I224*H224,2)</f>
        <v>0</v>
      </c>
      <c r="K224" s="209" t="s">
        <v>174</v>
      </c>
      <c r="L224" s="47"/>
      <c r="M224" s="214" t="s">
        <v>19</v>
      </c>
      <c r="N224" s="215" t="s">
        <v>46</v>
      </c>
      <c r="O224" s="87"/>
      <c r="P224" s="216">
        <f>O224*H224</f>
        <v>0</v>
      </c>
      <c r="Q224" s="216">
        <v>0</v>
      </c>
      <c r="R224" s="216">
        <f>Q224*H224</f>
        <v>0</v>
      </c>
      <c r="S224" s="216">
        <v>0</v>
      </c>
      <c r="T224" s="217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18" t="s">
        <v>163</v>
      </c>
      <c r="AT224" s="218" t="s">
        <v>159</v>
      </c>
      <c r="AU224" s="218" t="s">
        <v>85</v>
      </c>
      <c r="AY224" s="20" t="s">
        <v>157</v>
      </c>
      <c r="BE224" s="219">
        <f>IF(N224="základní",J224,0)</f>
        <v>0</v>
      </c>
      <c r="BF224" s="219">
        <f>IF(N224="snížená",J224,0)</f>
        <v>0</v>
      </c>
      <c r="BG224" s="219">
        <f>IF(N224="zákl. přenesená",J224,0)</f>
        <v>0</v>
      </c>
      <c r="BH224" s="219">
        <f>IF(N224="sníž. přenesená",J224,0)</f>
        <v>0</v>
      </c>
      <c r="BI224" s="219">
        <f>IF(N224="nulová",J224,0)</f>
        <v>0</v>
      </c>
      <c r="BJ224" s="20" t="s">
        <v>83</v>
      </c>
      <c r="BK224" s="219">
        <f>ROUND(I224*H224,2)</f>
        <v>0</v>
      </c>
      <c r="BL224" s="20" t="s">
        <v>163</v>
      </c>
      <c r="BM224" s="218" t="s">
        <v>1876</v>
      </c>
    </row>
    <row r="225" s="2" customFormat="1">
      <c r="A225" s="41"/>
      <c r="B225" s="42"/>
      <c r="C225" s="43"/>
      <c r="D225" s="220" t="s">
        <v>165</v>
      </c>
      <c r="E225" s="43"/>
      <c r="F225" s="221" t="s">
        <v>245</v>
      </c>
      <c r="G225" s="43"/>
      <c r="H225" s="43"/>
      <c r="I225" s="222"/>
      <c r="J225" s="43"/>
      <c r="K225" s="43"/>
      <c r="L225" s="47"/>
      <c r="M225" s="223"/>
      <c r="N225" s="224"/>
      <c r="O225" s="87"/>
      <c r="P225" s="87"/>
      <c r="Q225" s="87"/>
      <c r="R225" s="87"/>
      <c r="S225" s="87"/>
      <c r="T225" s="88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0" t="s">
        <v>165</v>
      </c>
      <c r="AU225" s="20" t="s">
        <v>85</v>
      </c>
    </row>
    <row r="226" s="2" customFormat="1">
      <c r="A226" s="41"/>
      <c r="B226" s="42"/>
      <c r="C226" s="43"/>
      <c r="D226" s="237" t="s">
        <v>177</v>
      </c>
      <c r="E226" s="43"/>
      <c r="F226" s="238" t="s">
        <v>409</v>
      </c>
      <c r="G226" s="43"/>
      <c r="H226" s="43"/>
      <c r="I226" s="222"/>
      <c r="J226" s="43"/>
      <c r="K226" s="43"/>
      <c r="L226" s="47"/>
      <c r="M226" s="223"/>
      <c r="N226" s="224"/>
      <c r="O226" s="87"/>
      <c r="P226" s="87"/>
      <c r="Q226" s="87"/>
      <c r="R226" s="87"/>
      <c r="S226" s="87"/>
      <c r="T226" s="88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T226" s="20" t="s">
        <v>177</v>
      </c>
      <c r="AU226" s="20" t="s">
        <v>85</v>
      </c>
    </row>
    <row r="227" s="13" customFormat="1">
      <c r="A227" s="13"/>
      <c r="B227" s="226"/>
      <c r="C227" s="227"/>
      <c r="D227" s="220" t="s">
        <v>169</v>
      </c>
      <c r="E227" s="228" t="s">
        <v>19</v>
      </c>
      <c r="F227" s="229" t="s">
        <v>1877</v>
      </c>
      <c r="G227" s="227"/>
      <c r="H227" s="230">
        <v>104.101</v>
      </c>
      <c r="I227" s="231"/>
      <c r="J227" s="227"/>
      <c r="K227" s="227"/>
      <c r="L227" s="232"/>
      <c r="M227" s="233"/>
      <c r="N227" s="234"/>
      <c r="O227" s="234"/>
      <c r="P227" s="234"/>
      <c r="Q227" s="234"/>
      <c r="R227" s="234"/>
      <c r="S227" s="234"/>
      <c r="T227" s="235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6" t="s">
        <v>169</v>
      </c>
      <c r="AU227" s="236" t="s">
        <v>85</v>
      </c>
      <c r="AV227" s="13" t="s">
        <v>85</v>
      </c>
      <c r="AW227" s="13" t="s">
        <v>37</v>
      </c>
      <c r="AX227" s="13" t="s">
        <v>75</v>
      </c>
      <c r="AY227" s="236" t="s">
        <v>157</v>
      </c>
    </row>
    <row r="228" s="15" customFormat="1">
      <c r="A228" s="15"/>
      <c r="B228" s="249"/>
      <c r="C228" s="250"/>
      <c r="D228" s="220" t="s">
        <v>169</v>
      </c>
      <c r="E228" s="251" t="s">
        <v>19</v>
      </c>
      <c r="F228" s="252" t="s">
        <v>187</v>
      </c>
      <c r="G228" s="250"/>
      <c r="H228" s="253">
        <v>104.101</v>
      </c>
      <c r="I228" s="254"/>
      <c r="J228" s="250"/>
      <c r="K228" s="250"/>
      <c r="L228" s="255"/>
      <c r="M228" s="256"/>
      <c r="N228" s="257"/>
      <c r="O228" s="257"/>
      <c r="P228" s="257"/>
      <c r="Q228" s="257"/>
      <c r="R228" s="257"/>
      <c r="S228" s="257"/>
      <c r="T228" s="258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59" t="s">
        <v>169</v>
      </c>
      <c r="AU228" s="259" t="s">
        <v>85</v>
      </c>
      <c r="AV228" s="15" t="s">
        <v>163</v>
      </c>
      <c r="AW228" s="15" t="s">
        <v>37</v>
      </c>
      <c r="AX228" s="15" t="s">
        <v>83</v>
      </c>
      <c r="AY228" s="259" t="s">
        <v>157</v>
      </c>
    </row>
    <row r="229" s="2" customFormat="1" ht="16.5" customHeight="1">
      <c r="A229" s="41"/>
      <c r="B229" s="42"/>
      <c r="C229" s="207" t="s">
        <v>475</v>
      </c>
      <c r="D229" s="207" t="s">
        <v>159</v>
      </c>
      <c r="E229" s="208" t="s">
        <v>1878</v>
      </c>
      <c r="F229" s="209" t="s">
        <v>1879</v>
      </c>
      <c r="G229" s="210" t="s">
        <v>173</v>
      </c>
      <c r="H229" s="211">
        <v>75.613</v>
      </c>
      <c r="I229" s="212"/>
      <c r="J229" s="213">
        <f>ROUND(I229*H229,2)</f>
        <v>0</v>
      </c>
      <c r="K229" s="209" t="s">
        <v>174</v>
      </c>
      <c r="L229" s="47"/>
      <c r="M229" s="214" t="s">
        <v>19</v>
      </c>
      <c r="N229" s="215" t="s">
        <v>46</v>
      </c>
      <c r="O229" s="87"/>
      <c r="P229" s="216">
        <f>O229*H229</f>
        <v>0</v>
      </c>
      <c r="Q229" s="216">
        <v>0</v>
      </c>
      <c r="R229" s="216">
        <f>Q229*H229</f>
        <v>0</v>
      </c>
      <c r="S229" s="216">
        <v>0</v>
      </c>
      <c r="T229" s="217">
        <f>S229*H229</f>
        <v>0</v>
      </c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R229" s="218" t="s">
        <v>163</v>
      </c>
      <c r="AT229" s="218" t="s">
        <v>159</v>
      </c>
      <c r="AU229" s="218" t="s">
        <v>85</v>
      </c>
      <c r="AY229" s="20" t="s">
        <v>157</v>
      </c>
      <c r="BE229" s="219">
        <f>IF(N229="základní",J229,0)</f>
        <v>0</v>
      </c>
      <c r="BF229" s="219">
        <f>IF(N229="snížená",J229,0)</f>
        <v>0</v>
      </c>
      <c r="BG229" s="219">
        <f>IF(N229="zákl. přenesená",J229,0)</f>
        <v>0</v>
      </c>
      <c r="BH229" s="219">
        <f>IF(N229="sníž. přenesená",J229,0)</f>
        <v>0</v>
      </c>
      <c r="BI229" s="219">
        <f>IF(N229="nulová",J229,0)</f>
        <v>0</v>
      </c>
      <c r="BJ229" s="20" t="s">
        <v>83</v>
      </c>
      <c r="BK229" s="219">
        <f>ROUND(I229*H229,2)</f>
        <v>0</v>
      </c>
      <c r="BL229" s="20" t="s">
        <v>163</v>
      </c>
      <c r="BM229" s="218" t="s">
        <v>1880</v>
      </c>
    </row>
    <row r="230" s="2" customFormat="1">
      <c r="A230" s="41"/>
      <c r="B230" s="42"/>
      <c r="C230" s="43"/>
      <c r="D230" s="220" t="s">
        <v>165</v>
      </c>
      <c r="E230" s="43"/>
      <c r="F230" s="221" t="s">
        <v>1881</v>
      </c>
      <c r="G230" s="43"/>
      <c r="H230" s="43"/>
      <c r="I230" s="222"/>
      <c r="J230" s="43"/>
      <c r="K230" s="43"/>
      <c r="L230" s="47"/>
      <c r="M230" s="223"/>
      <c r="N230" s="224"/>
      <c r="O230" s="87"/>
      <c r="P230" s="87"/>
      <c r="Q230" s="87"/>
      <c r="R230" s="87"/>
      <c r="S230" s="87"/>
      <c r="T230" s="88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T230" s="20" t="s">
        <v>165</v>
      </c>
      <c r="AU230" s="20" t="s">
        <v>85</v>
      </c>
    </row>
    <row r="231" s="2" customFormat="1">
      <c r="A231" s="41"/>
      <c r="B231" s="42"/>
      <c r="C231" s="43"/>
      <c r="D231" s="237" t="s">
        <v>177</v>
      </c>
      <c r="E231" s="43"/>
      <c r="F231" s="238" t="s">
        <v>1882</v>
      </c>
      <c r="G231" s="43"/>
      <c r="H231" s="43"/>
      <c r="I231" s="222"/>
      <c r="J231" s="43"/>
      <c r="K231" s="43"/>
      <c r="L231" s="47"/>
      <c r="M231" s="223"/>
      <c r="N231" s="224"/>
      <c r="O231" s="87"/>
      <c r="P231" s="87"/>
      <c r="Q231" s="87"/>
      <c r="R231" s="87"/>
      <c r="S231" s="87"/>
      <c r="T231" s="88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T231" s="20" t="s">
        <v>177</v>
      </c>
      <c r="AU231" s="20" t="s">
        <v>85</v>
      </c>
    </row>
    <row r="232" s="13" customFormat="1">
      <c r="A232" s="13"/>
      <c r="B232" s="226"/>
      <c r="C232" s="227"/>
      <c r="D232" s="220" t="s">
        <v>169</v>
      </c>
      <c r="E232" s="228" t="s">
        <v>19</v>
      </c>
      <c r="F232" s="229" t="s">
        <v>1883</v>
      </c>
      <c r="G232" s="227"/>
      <c r="H232" s="230">
        <v>75.613</v>
      </c>
      <c r="I232" s="231"/>
      <c r="J232" s="227"/>
      <c r="K232" s="227"/>
      <c r="L232" s="232"/>
      <c r="M232" s="233"/>
      <c r="N232" s="234"/>
      <c r="O232" s="234"/>
      <c r="P232" s="234"/>
      <c r="Q232" s="234"/>
      <c r="R232" s="234"/>
      <c r="S232" s="234"/>
      <c r="T232" s="235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6" t="s">
        <v>169</v>
      </c>
      <c r="AU232" s="236" t="s">
        <v>85</v>
      </c>
      <c r="AV232" s="13" t="s">
        <v>85</v>
      </c>
      <c r="AW232" s="13" t="s">
        <v>37</v>
      </c>
      <c r="AX232" s="13" t="s">
        <v>75</v>
      </c>
      <c r="AY232" s="236" t="s">
        <v>157</v>
      </c>
    </row>
    <row r="233" s="15" customFormat="1">
      <c r="A233" s="15"/>
      <c r="B233" s="249"/>
      <c r="C233" s="250"/>
      <c r="D233" s="220" t="s">
        <v>169</v>
      </c>
      <c r="E233" s="251" t="s">
        <v>19</v>
      </c>
      <c r="F233" s="252" t="s">
        <v>187</v>
      </c>
      <c r="G233" s="250"/>
      <c r="H233" s="253">
        <v>75.613</v>
      </c>
      <c r="I233" s="254"/>
      <c r="J233" s="250"/>
      <c r="K233" s="250"/>
      <c r="L233" s="255"/>
      <c r="M233" s="256"/>
      <c r="N233" s="257"/>
      <c r="O233" s="257"/>
      <c r="P233" s="257"/>
      <c r="Q233" s="257"/>
      <c r="R233" s="257"/>
      <c r="S233" s="257"/>
      <c r="T233" s="258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59" t="s">
        <v>169</v>
      </c>
      <c r="AU233" s="259" t="s">
        <v>85</v>
      </c>
      <c r="AV233" s="15" t="s">
        <v>163</v>
      </c>
      <c r="AW233" s="15" t="s">
        <v>37</v>
      </c>
      <c r="AX233" s="15" t="s">
        <v>83</v>
      </c>
      <c r="AY233" s="259" t="s">
        <v>157</v>
      </c>
    </row>
    <row r="234" s="2" customFormat="1" ht="24.15" customHeight="1">
      <c r="A234" s="41"/>
      <c r="B234" s="42"/>
      <c r="C234" s="207" t="s">
        <v>392</v>
      </c>
      <c r="D234" s="207" t="s">
        <v>159</v>
      </c>
      <c r="E234" s="208" t="s">
        <v>1884</v>
      </c>
      <c r="F234" s="209" t="s">
        <v>739</v>
      </c>
      <c r="G234" s="210" t="s">
        <v>173</v>
      </c>
      <c r="H234" s="211">
        <v>44.488</v>
      </c>
      <c r="I234" s="212"/>
      <c r="J234" s="213">
        <f>ROUND(I234*H234,2)</f>
        <v>0</v>
      </c>
      <c r="K234" s="209" t="s">
        <v>174</v>
      </c>
      <c r="L234" s="47"/>
      <c r="M234" s="214" t="s">
        <v>19</v>
      </c>
      <c r="N234" s="215" t="s">
        <v>46</v>
      </c>
      <c r="O234" s="87"/>
      <c r="P234" s="216">
        <f>O234*H234</f>
        <v>0</v>
      </c>
      <c r="Q234" s="216">
        <v>0</v>
      </c>
      <c r="R234" s="216">
        <f>Q234*H234</f>
        <v>0</v>
      </c>
      <c r="S234" s="216">
        <v>0</v>
      </c>
      <c r="T234" s="217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18" t="s">
        <v>163</v>
      </c>
      <c r="AT234" s="218" t="s">
        <v>159</v>
      </c>
      <c r="AU234" s="218" t="s">
        <v>85</v>
      </c>
      <c r="AY234" s="20" t="s">
        <v>157</v>
      </c>
      <c r="BE234" s="219">
        <f>IF(N234="základní",J234,0)</f>
        <v>0</v>
      </c>
      <c r="BF234" s="219">
        <f>IF(N234="snížená",J234,0)</f>
        <v>0</v>
      </c>
      <c r="BG234" s="219">
        <f>IF(N234="zákl. přenesená",J234,0)</f>
        <v>0</v>
      </c>
      <c r="BH234" s="219">
        <f>IF(N234="sníž. přenesená",J234,0)</f>
        <v>0</v>
      </c>
      <c r="BI234" s="219">
        <f>IF(N234="nulová",J234,0)</f>
        <v>0</v>
      </c>
      <c r="BJ234" s="20" t="s">
        <v>83</v>
      </c>
      <c r="BK234" s="219">
        <f>ROUND(I234*H234,2)</f>
        <v>0</v>
      </c>
      <c r="BL234" s="20" t="s">
        <v>163</v>
      </c>
      <c r="BM234" s="218" t="s">
        <v>540</v>
      </c>
    </row>
    <row r="235" s="2" customFormat="1">
      <c r="A235" s="41"/>
      <c r="B235" s="42"/>
      <c r="C235" s="43"/>
      <c r="D235" s="220" t="s">
        <v>165</v>
      </c>
      <c r="E235" s="43"/>
      <c r="F235" s="221" t="s">
        <v>741</v>
      </c>
      <c r="G235" s="43"/>
      <c r="H235" s="43"/>
      <c r="I235" s="222"/>
      <c r="J235" s="43"/>
      <c r="K235" s="43"/>
      <c r="L235" s="47"/>
      <c r="M235" s="223"/>
      <c r="N235" s="224"/>
      <c r="O235" s="87"/>
      <c r="P235" s="87"/>
      <c r="Q235" s="87"/>
      <c r="R235" s="87"/>
      <c r="S235" s="87"/>
      <c r="T235" s="88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T235" s="20" t="s">
        <v>165</v>
      </c>
      <c r="AU235" s="20" t="s">
        <v>85</v>
      </c>
    </row>
    <row r="236" s="2" customFormat="1">
      <c r="A236" s="41"/>
      <c r="B236" s="42"/>
      <c r="C236" s="43"/>
      <c r="D236" s="237" t="s">
        <v>177</v>
      </c>
      <c r="E236" s="43"/>
      <c r="F236" s="238" t="s">
        <v>1885</v>
      </c>
      <c r="G236" s="43"/>
      <c r="H236" s="43"/>
      <c r="I236" s="222"/>
      <c r="J236" s="43"/>
      <c r="K236" s="43"/>
      <c r="L236" s="47"/>
      <c r="M236" s="223"/>
      <c r="N236" s="224"/>
      <c r="O236" s="87"/>
      <c r="P236" s="87"/>
      <c r="Q236" s="87"/>
      <c r="R236" s="87"/>
      <c r="S236" s="87"/>
      <c r="T236" s="88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T236" s="20" t="s">
        <v>177</v>
      </c>
      <c r="AU236" s="20" t="s">
        <v>85</v>
      </c>
    </row>
    <row r="237" s="13" customFormat="1">
      <c r="A237" s="13"/>
      <c r="B237" s="226"/>
      <c r="C237" s="227"/>
      <c r="D237" s="220" t="s">
        <v>169</v>
      </c>
      <c r="E237" s="228" t="s">
        <v>19</v>
      </c>
      <c r="F237" s="229" t="s">
        <v>1790</v>
      </c>
      <c r="G237" s="227"/>
      <c r="H237" s="230">
        <v>14.375</v>
      </c>
      <c r="I237" s="231"/>
      <c r="J237" s="227"/>
      <c r="K237" s="227"/>
      <c r="L237" s="232"/>
      <c r="M237" s="233"/>
      <c r="N237" s="234"/>
      <c r="O237" s="234"/>
      <c r="P237" s="234"/>
      <c r="Q237" s="234"/>
      <c r="R237" s="234"/>
      <c r="S237" s="234"/>
      <c r="T237" s="235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6" t="s">
        <v>169</v>
      </c>
      <c r="AU237" s="236" t="s">
        <v>85</v>
      </c>
      <c r="AV237" s="13" t="s">
        <v>85</v>
      </c>
      <c r="AW237" s="13" t="s">
        <v>37</v>
      </c>
      <c r="AX237" s="13" t="s">
        <v>75</v>
      </c>
      <c r="AY237" s="236" t="s">
        <v>157</v>
      </c>
    </row>
    <row r="238" s="13" customFormat="1">
      <c r="A238" s="13"/>
      <c r="B238" s="226"/>
      <c r="C238" s="227"/>
      <c r="D238" s="220" t="s">
        <v>169</v>
      </c>
      <c r="E238" s="228" t="s">
        <v>19</v>
      </c>
      <c r="F238" s="229" t="s">
        <v>1791</v>
      </c>
      <c r="G238" s="227"/>
      <c r="H238" s="230">
        <v>8.4380000000000006</v>
      </c>
      <c r="I238" s="231"/>
      <c r="J238" s="227"/>
      <c r="K238" s="227"/>
      <c r="L238" s="232"/>
      <c r="M238" s="233"/>
      <c r="N238" s="234"/>
      <c r="O238" s="234"/>
      <c r="P238" s="234"/>
      <c r="Q238" s="234"/>
      <c r="R238" s="234"/>
      <c r="S238" s="234"/>
      <c r="T238" s="235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6" t="s">
        <v>169</v>
      </c>
      <c r="AU238" s="236" t="s">
        <v>85</v>
      </c>
      <c r="AV238" s="13" t="s">
        <v>85</v>
      </c>
      <c r="AW238" s="13" t="s">
        <v>37</v>
      </c>
      <c r="AX238" s="13" t="s">
        <v>75</v>
      </c>
      <c r="AY238" s="236" t="s">
        <v>157</v>
      </c>
    </row>
    <row r="239" s="13" customFormat="1">
      <c r="A239" s="13"/>
      <c r="B239" s="226"/>
      <c r="C239" s="227"/>
      <c r="D239" s="220" t="s">
        <v>169</v>
      </c>
      <c r="E239" s="228" t="s">
        <v>19</v>
      </c>
      <c r="F239" s="229" t="s">
        <v>1817</v>
      </c>
      <c r="G239" s="227"/>
      <c r="H239" s="230">
        <v>52.799999999999997</v>
      </c>
      <c r="I239" s="231"/>
      <c r="J239" s="227"/>
      <c r="K239" s="227"/>
      <c r="L239" s="232"/>
      <c r="M239" s="233"/>
      <c r="N239" s="234"/>
      <c r="O239" s="234"/>
      <c r="P239" s="234"/>
      <c r="Q239" s="234"/>
      <c r="R239" s="234"/>
      <c r="S239" s="234"/>
      <c r="T239" s="235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6" t="s">
        <v>169</v>
      </c>
      <c r="AU239" s="236" t="s">
        <v>85</v>
      </c>
      <c r="AV239" s="13" t="s">
        <v>85</v>
      </c>
      <c r="AW239" s="13" t="s">
        <v>37</v>
      </c>
      <c r="AX239" s="13" t="s">
        <v>75</v>
      </c>
      <c r="AY239" s="236" t="s">
        <v>157</v>
      </c>
    </row>
    <row r="240" s="13" customFormat="1">
      <c r="A240" s="13"/>
      <c r="B240" s="226"/>
      <c r="C240" s="227"/>
      <c r="D240" s="220" t="s">
        <v>169</v>
      </c>
      <c r="E240" s="228" t="s">
        <v>19</v>
      </c>
      <c r="F240" s="229" t="s">
        <v>1836</v>
      </c>
      <c r="G240" s="227"/>
      <c r="H240" s="230">
        <v>7.2000000000000002</v>
      </c>
      <c r="I240" s="231"/>
      <c r="J240" s="227"/>
      <c r="K240" s="227"/>
      <c r="L240" s="232"/>
      <c r="M240" s="233"/>
      <c r="N240" s="234"/>
      <c r="O240" s="234"/>
      <c r="P240" s="234"/>
      <c r="Q240" s="234"/>
      <c r="R240" s="234"/>
      <c r="S240" s="234"/>
      <c r="T240" s="235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6" t="s">
        <v>169</v>
      </c>
      <c r="AU240" s="236" t="s">
        <v>85</v>
      </c>
      <c r="AV240" s="13" t="s">
        <v>85</v>
      </c>
      <c r="AW240" s="13" t="s">
        <v>37</v>
      </c>
      <c r="AX240" s="13" t="s">
        <v>75</v>
      </c>
      <c r="AY240" s="236" t="s">
        <v>157</v>
      </c>
    </row>
    <row r="241" s="16" customFormat="1">
      <c r="A241" s="16"/>
      <c r="B241" s="277"/>
      <c r="C241" s="278"/>
      <c r="D241" s="220" t="s">
        <v>169</v>
      </c>
      <c r="E241" s="279" t="s">
        <v>19</v>
      </c>
      <c r="F241" s="280" t="s">
        <v>1886</v>
      </c>
      <c r="G241" s="278"/>
      <c r="H241" s="281">
        <v>82.813000000000002</v>
      </c>
      <c r="I241" s="282"/>
      <c r="J241" s="278"/>
      <c r="K241" s="278"/>
      <c r="L241" s="283"/>
      <c r="M241" s="284"/>
      <c r="N241" s="285"/>
      <c r="O241" s="285"/>
      <c r="P241" s="285"/>
      <c r="Q241" s="285"/>
      <c r="R241" s="285"/>
      <c r="S241" s="285"/>
      <c r="T241" s="28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T241" s="287" t="s">
        <v>169</v>
      </c>
      <c r="AU241" s="287" t="s">
        <v>85</v>
      </c>
      <c r="AV241" s="16" t="s">
        <v>188</v>
      </c>
      <c r="AW241" s="16" t="s">
        <v>37</v>
      </c>
      <c r="AX241" s="16" t="s">
        <v>75</v>
      </c>
      <c r="AY241" s="287" t="s">
        <v>157</v>
      </c>
    </row>
    <row r="242" s="13" customFormat="1">
      <c r="A242" s="13"/>
      <c r="B242" s="226"/>
      <c r="C242" s="227"/>
      <c r="D242" s="220" t="s">
        <v>169</v>
      </c>
      <c r="E242" s="228" t="s">
        <v>19</v>
      </c>
      <c r="F242" s="229" t="s">
        <v>1887</v>
      </c>
      <c r="G242" s="227"/>
      <c r="H242" s="230">
        <v>-35.200000000000003</v>
      </c>
      <c r="I242" s="231"/>
      <c r="J242" s="227"/>
      <c r="K242" s="227"/>
      <c r="L242" s="232"/>
      <c r="M242" s="233"/>
      <c r="N242" s="234"/>
      <c r="O242" s="234"/>
      <c r="P242" s="234"/>
      <c r="Q242" s="234"/>
      <c r="R242" s="234"/>
      <c r="S242" s="234"/>
      <c r="T242" s="235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6" t="s">
        <v>169</v>
      </c>
      <c r="AU242" s="236" t="s">
        <v>85</v>
      </c>
      <c r="AV242" s="13" t="s">
        <v>85</v>
      </c>
      <c r="AW242" s="13" t="s">
        <v>37</v>
      </c>
      <c r="AX242" s="13" t="s">
        <v>75</v>
      </c>
      <c r="AY242" s="236" t="s">
        <v>157</v>
      </c>
    </row>
    <row r="243" s="13" customFormat="1">
      <c r="A243" s="13"/>
      <c r="B243" s="226"/>
      <c r="C243" s="227"/>
      <c r="D243" s="220" t="s">
        <v>169</v>
      </c>
      <c r="E243" s="228" t="s">
        <v>19</v>
      </c>
      <c r="F243" s="229" t="s">
        <v>1888</v>
      </c>
      <c r="G243" s="227"/>
      <c r="H243" s="230">
        <v>-3.125</v>
      </c>
      <c r="I243" s="231"/>
      <c r="J243" s="227"/>
      <c r="K243" s="227"/>
      <c r="L243" s="232"/>
      <c r="M243" s="233"/>
      <c r="N243" s="234"/>
      <c r="O243" s="234"/>
      <c r="P243" s="234"/>
      <c r="Q243" s="234"/>
      <c r="R243" s="234"/>
      <c r="S243" s="234"/>
      <c r="T243" s="235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6" t="s">
        <v>169</v>
      </c>
      <c r="AU243" s="236" t="s">
        <v>85</v>
      </c>
      <c r="AV243" s="13" t="s">
        <v>85</v>
      </c>
      <c r="AW243" s="13" t="s">
        <v>37</v>
      </c>
      <c r="AX243" s="13" t="s">
        <v>75</v>
      </c>
      <c r="AY243" s="236" t="s">
        <v>157</v>
      </c>
    </row>
    <row r="244" s="16" customFormat="1">
      <c r="A244" s="16"/>
      <c r="B244" s="277"/>
      <c r="C244" s="278"/>
      <c r="D244" s="220" t="s">
        <v>169</v>
      </c>
      <c r="E244" s="279" t="s">
        <v>19</v>
      </c>
      <c r="F244" s="280" t="s">
        <v>1889</v>
      </c>
      <c r="G244" s="278"/>
      <c r="H244" s="281">
        <v>-38.325000000000003</v>
      </c>
      <c r="I244" s="282"/>
      <c r="J244" s="278"/>
      <c r="K244" s="278"/>
      <c r="L244" s="283"/>
      <c r="M244" s="284"/>
      <c r="N244" s="285"/>
      <c r="O244" s="285"/>
      <c r="P244" s="285"/>
      <c r="Q244" s="285"/>
      <c r="R244" s="285"/>
      <c r="S244" s="285"/>
      <c r="T244" s="28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T244" s="287" t="s">
        <v>169</v>
      </c>
      <c r="AU244" s="287" t="s">
        <v>85</v>
      </c>
      <c r="AV244" s="16" t="s">
        <v>188</v>
      </c>
      <c r="AW244" s="16" t="s">
        <v>37</v>
      </c>
      <c r="AX244" s="16" t="s">
        <v>75</v>
      </c>
      <c r="AY244" s="287" t="s">
        <v>157</v>
      </c>
    </row>
    <row r="245" s="15" customFormat="1">
      <c r="A245" s="15"/>
      <c r="B245" s="249"/>
      <c r="C245" s="250"/>
      <c r="D245" s="220" t="s">
        <v>169</v>
      </c>
      <c r="E245" s="251" t="s">
        <v>19</v>
      </c>
      <c r="F245" s="252" t="s">
        <v>187</v>
      </c>
      <c r="G245" s="250"/>
      <c r="H245" s="253">
        <v>44.488</v>
      </c>
      <c r="I245" s="254"/>
      <c r="J245" s="250"/>
      <c r="K245" s="250"/>
      <c r="L245" s="255"/>
      <c r="M245" s="256"/>
      <c r="N245" s="257"/>
      <c r="O245" s="257"/>
      <c r="P245" s="257"/>
      <c r="Q245" s="257"/>
      <c r="R245" s="257"/>
      <c r="S245" s="257"/>
      <c r="T245" s="258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59" t="s">
        <v>169</v>
      </c>
      <c r="AU245" s="259" t="s">
        <v>85</v>
      </c>
      <c r="AV245" s="15" t="s">
        <v>163</v>
      </c>
      <c r="AW245" s="15" t="s">
        <v>37</v>
      </c>
      <c r="AX245" s="15" t="s">
        <v>83</v>
      </c>
      <c r="AY245" s="259" t="s">
        <v>157</v>
      </c>
    </row>
    <row r="246" s="2" customFormat="1" ht="24.15" customHeight="1">
      <c r="A246" s="41"/>
      <c r="B246" s="42"/>
      <c r="C246" s="207" t="s">
        <v>487</v>
      </c>
      <c r="D246" s="207" t="s">
        <v>159</v>
      </c>
      <c r="E246" s="208" t="s">
        <v>1166</v>
      </c>
      <c r="F246" s="209" t="s">
        <v>1167</v>
      </c>
      <c r="G246" s="210" t="s">
        <v>173</v>
      </c>
      <c r="H246" s="211">
        <v>30.66</v>
      </c>
      <c r="I246" s="212"/>
      <c r="J246" s="213">
        <f>ROUND(I246*H246,2)</f>
        <v>0</v>
      </c>
      <c r="K246" s="209" t="s">
        <v>174</v>
      </c>
      <c r="L246" s="47"/>
      <c r="M246" s="214" t="s">
        <v>19</v>
      </c>
      <c r="N246" s="215" t="s">
        <v>46</v>
      </c>
      <c r="O246" s="87"/>
      <c r="P246" s="216">
        <f>O246*H246</f>
        <v>0</v>
      </c>
      <c r="Q246" s="216">
        <v>0</v>
      </c>
      <c r="R246" s="216">
        <f>Q246*H246</f>
        <v>0</v>
      </c>
      <c r="S246" s="216">
        <v>0</v>
      </c>
      <c r="T246" s="217">
        <f>S246*H246</f>
        <v>0</v>
      </c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R246" s="218" t="s">
        <v>163</v>
      </c>
      <c r="AT246" s="218" t="s">
        <v>159</v>
      </c>
      <c r="AU246" s="218" t="s">
        <v>85</v>
      </c>
      <c r="AY246" s="20" t="s">
        <v>157</v>
      </c>
      <c r="BE246" s="219">
        <f>IF(N246="základní",J246,0)</f>
        <v>0</v>
      </c>
      <c r="BF246" s="219">
        <f>IF(N246="snížená",J246,0)</f>
        <v>0</v>
      </c>
      <c r="BG246" s="219">
        <f>IF(N246="zákl. přenesená",J246,0)</f>
        <v>0</v>
      </c>
      <c r="BH246" s="219">
        <f>IF(N246="sníž. přenesená",J246,0)</f>
        <v>0</v>
      </c>
      <c r="BI246" s="219">
        <f>IF(N246="nulová",J246,0)</f>
        <v>0</v>
      </c>
      <c r="BJ246" s="20" t="s">
        <v>83</v>
      </c>
      <c r="BK246" s="219">
        <f>ROUND(I246*H246,2)</f>
        <v>0</v>
      </c>
      <c r="BL246" s="20" t="s">
        <v>163</v>
      </c>
      <c r="BM246" s="218" t="s">
        <v>1890</v>
      </c>
    </row>
    <row r="247" s="2" customFormat="1">
      <c r="A247" s="41"/>
      <c r="B247" s="42"/>
      <c r="C247" s="43"/>
      <c r="D247" s="220" t="s">
        <v>165</v>
      </c>
      <c r="E247" s="43"/>
      <c r="F247" s="221" t="s">
        <v>1169</v>
      </c>
      <c r="G247" s="43"/>
      <c r="H247" s="43"/>
      <c r="I247" s="222"/>
      <c r="J247" s="43"/>
      <c r="K247" s="43"/>
      <c r="L247" s="47"/>
      <c r="M247" s="223"/>
      <c r="N247" s="224"/>
      <c r="O247" s="87"/>
      <c r="P247" s="87"/>
      <c r="Q247" s="87"/>
      <c r="R247" s="87"/>
      <c r="S247" s="87"/>
      <c r="T247" s="88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T247" s="20" t="s">
        <v>165</v>
      </c>
      <c r="AU247" s="20" t="s">
        <v>85</v>
      </c>
    </row>
    <row r="248" s="2" customFormat="1">
      <c r="A248" s="41"/>
      <c r="B248" s="42"/>
      <c r="C248" s="43"/>
      <c r="D248" s="237" t="s">
        <v>177</v>
      </c>
      <c r="E248" s="43"/>
      <c r="F248" s="238" t="s">
        <v>1170</v>
      </c>
      <c r="G248" s="43"/>
      <c r="H248" s="43"/>
      <c r="I248" s="222"/>
      <c r="J248" s="43"/>
      <c r="K248" s="43"/>
      <c r="L248" s="47"/>
      <c r="M248" s="223"/>
      <c r="N248" s="224"/>
      <c r="O248" s="87"/>
      <c r="P248" s="87"/>
      <c r="Q248" s="87"/>
      <c r="R248" s="87"/>
      <c r="S248" s="87"/>
      <c r="T248" s="88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T248" s="20" t="s">
        <v>177</v>
      </c>
      <c r="AU248" s="20" t="s">
        <v>85</v>
      </c>
    </row>
    <row r="249" s="13" customFormat="1">
      <c r="A249" s="13"/>
      <c r="B249" s="226"/>
      <c r="C249" s="227"/>
      <c r="D249" s="220" t="s">
        <v>169</v>
      </c>
      <c r="E249" s="228" t="s">
        <v>19</v>
      </c>
      <c r="F249" s="229" t="s">
        <v>1891</v>
      </c>
      <c r="G249" s="227"/>
      <c r="H249" s="230">
        <v>28.16</v>
      </c>
      <c r="I249" s="231"/>
      <c r="J249" s="227"/>
      <c r="K249" s="227"/>
      <c r="L249" s="232"/>
      <c r="M249" s="233"/>
      <c r="N249" s="234"/>
      <c r="O249" s="234"/>
      <c r="P249" s="234"/>
      <c r="Q249" s="234"/>
      <c r="R249" s="234"/>
      <c r="S249" s="234"/>
      <c r="T249" s="235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6" t="s">
        <v>169</v>
      </c>
      <c r="AU249" s="236" t="s">
        <v>85</v>
      </c>
      <c r="AV249" s="13" t="s">
        <v>85</v>
      </c>
      <c r="AW249" s="13" t="s">
        <v>37</v>
      </c>
      <c r="AX249" s="13" t="s">
        <v>75</v>
      </c>
      <c r="AY249" s="236" t="s">
        <v>157</v>
      </c>
    </row>
    <row r="250" s="13" customFormat="1">
      <c r="A250" s="13"/>
      <c r="B250" s="226"/>
      <c r="C250" s="227"/>
      <c r="D250" s="220" t="s">
        <v>169</v>
      </c>
      <c r="E250" s="228" t="s">
        <v>19</v>
      </c>
      <c r="F250" s="229" t="s">
        <v>1892</v>
      </c>
      <c r="G250" s="227"/>
      <c r="H250" s="230">
        <v>2.5</v>
      </c>
      <c r="I250" s="231"/>
      <c r="J250" s="227"/>
      <c r="K250" s="227"/>
      <c r="L250" s="232"/>
      <c r="M250" s="233"/>
      <c r="N250" s="234"/>
      <c r="O250" s="234"/>
      <c r="P250" s="234"/>
      <c r="Q250" s="234"/>
      <c r="R250" s="234"/>
      <c r="S250" s="234"/>
      <c r="T250" s="235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6" t="s">
        <v>169</v>
      </c>
      <c r="AU250" s="236" t="s">
        <v>85</v>
      </c>
      <c r="AV250" s="13" t="s">
        <v>85</v>
      </c>
      <c r="AW250" s="13" t="s">
        <v>37</v>
      </c>
      <c r="AX250" s="13" t="s">
        <v>75</v>
      </c>
      <c r="AY250" s="236" t="s">
        <v>157</v>
      </c>
    </row>
    <row r="251" s="15" customFormat="1">
      <c r="A251" s="15"/>
      <c r="B251" s="249"/>
      <c r="C251" s="250"/>
      <c r="D251" s="220" t="s">
        <v>169</v>
      </c>
      <c r="E251" s="251" t="s">
        <v>19</v>
      </c>
      <c r="F251" s="252" t="s">
        <v>187</v>
      </c>
      <c r="G251" s="250"/>
      <c r="H251" s="253">
        <v>30.66</v>
      </c>
      <c r="I251" s="254"/>
      <c r="J251" s="250"/>
      <c r="K251" s="250"/>
      <c r="L251" s="255"/>
      <c r="M251" s="256"/>
      <c r="N251" s="257"/>
      <c r="O251" s="257"/>
      <c r="P251" s="257"/>
      <c r="Q251" s="257"/>
      <c r="R251" s="257"/>
      <c r="S251" s="257"/>
      <c r="T251" s="258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59" t="s">
        <v>169</v>
      </c>
      <c r="AU251" s="259" t="s">
        <v>85</v>
      </c>
      <c r="AV251" s="15" t="s">
        <v>163</v>
      </c>
      <c r="AW251" s="15" t="s">
        <v>37</v>
      </c>
      <c r="AX251" s="15" t="s">
        <v>83</v>
      </c>
      <c r="AY251" s="259" t="s">
        <v>157</v>
      </c>
    </row>
    <row r="252" s="2" customFormat="1" ht="16.5" customHeight="1">
      <c r="A252" s="41"/>
      <c r="B252" s="42"/>
      <c r="C252" s="260" t="s">
        <v>398</v>
      </c>
      <c r="D252" s="260" t="s">
        <v>259</v>
      </c>
      <c r="E252" s="261" t="s">
        <v>1172</v>
      </c>
      <c r="F252" s="262" t="s">
        <v>1173</v>
      </c>
      <c r="G252" s="263" t="s">
        <v>236</v>
      </c>
      <c r="H252" s="264">
        <v>61.32</v>
      </c>
      <c r="I252" s="265"/>
      <c r="J252" s="266">
        <f>ROUND(I252*H252,2)</f>
        <v>0</v>
      </c>
      <c r="K252" s="262" t="s">
        <v>174</v>
      </c>
      <c r="L252" s="267"/>
      <c r="M252" s="268" t="s">
        <v>19</v>
      </c>
      <c r="N252" s="269" t="s">
        <v>46</v>
      </c>
      <c r="O252" s="87"/>
      <c r="P252" s="216">
        <f>O252*H252</f>
        <v>0</v>
      </c>
      <c r="Q252" s="216">
        <v>1</v>
      </c>
      <c r="R252" s="216">
        <f>Q252*H252</f>
        <v>61.32</v>
      </c>
      <c r="S252" s="216">
        <v>0</v>
      </c>
      <c r="T252" s="217">
        <f>S252*H252</f>
        <v>0</v>
      </c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R252" s="218" t="s">
        <v>225</v>
      </c>
      <c r="AT252" s="218" t="s">
        <v>259</v>
      </c>
      <c r="AU252" s="218" t="s">
        <v>85</v>
      </c>
      <c r="AY252" s="20" t="s">
        <v>157</v>
      </c>
      <c r="BE252" s="219">
        <f>IF(N252="základní",J252,0)</f>
        <v>0</v>
      </c>
      <c r="BF252" s="219">
        <f>IF(N252="snížená",J252,0)</f>
        <v>0</v>
      </c>
      <c r="BG252" s="219">
        <f>IF(N252="zákl. přenesená",J252,0)</f>
        <v>0</v>
      </c>
      <c r="BH252" s="219">
        <f>IF(N252="sníž. přenesená",J252,0)</f>
        <v>0</v>
      </c>
      <c r="BI252" s="219">
        <f>IF(N252="nulová",J252,0)</f>
        <v>0</v>
      </c>
      <c r="BJ252" s="20" t="s">
        <v>83</v>
      </c>
      <c r="BK252" s="219">
        <f>ROUND(I252*H252,2)</f>
        <v>0</v>
      </c>
      <c r="BL252" s="20" t="s">
        <v>163</v>
      </c>
      <c r="BM252" s="218" t="s">
        <v>568</v>
      </c>
    </row>
    <row r="253" s="2" customFormat="1">
      <c r="A253" s="41"/>
      <c r="B253" s="42"/>
      <c r="C253" s="43"/>
      <c r="D253" s="220" t="s">
        <v>165</v>
      </c>
      <c r="E253" s="43"/>
      <c r="F253" s="221" t="s">
        <v>1173</v>
      </c>
      <c r="G253" s="43"/>
      <c r="H253" s="43"/>
      <c r="I253" s="222"/>
      <c r="J253" s="43"/>
      <c r="K253" s="43"/>
      <c r="L253" s="47"/>
      <c r="M253" s="223"/>
      <c r="N253" s="224"/>
      <c r="O253" s="87"/>
      <c r="P253" s="87"/>
      <c r="Q253" s="87"/>
      <c r="R253" s="87"/>
      <c r="S253" s="87"/>
      <c r="T253" s="88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T253" s="20" t="s">
        <v>165</v>
      </c>
      <c r="AU253" s="20" t="s">
        <v>85</v>
      </c>
    </row>
    <row r="254" s="13" customFormat="1">
      <c r="A254" s="13"/>
      <c r="B254" s="226"/>
      <c r="C254" s="227"/>
      <c r="D254" s="220" t="s">
        <v>169</v>
      </c>
      <c r="E254" s="227"/>
      <c r="F254" s="229" t="s">
        <v>1893</v>
      </c>
      <c r="G254" s="227"/>
      <c r="H254" s="230">
        <v>61.32</v>
      </c>
      <c r="I254" s="231"/>
      <c r="J254" s="227"/>
      <c r="K254" s="227"/>
      <c r="L254" s="232"/>
      <c r="M254" s="233"/>
      <c r="N254" s="234"/>
      <c r="O254" s="234"/>
      <c r="P254" s="234"/>
      <c r="Q254" s="234"/>
      <c r="R254" s="234"/>
      <c r="S254" s="234"/>
      <c r="T254" s="235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6" t="s">
        <v>169</v>
      </c>
      <c r="AU254" s="236" t="s">
        <v>85</v>
      </c>
      <c r="AV254" s="13" t="s">
        <v>85</v>
      </c>
      <c r="AW254" s="13" t="s">
        <v>4</v>
      </c>
      <c r="AX254" s="13" t="s">
        <v>83</v>
      </c>
      <c r="AY254" s="236" t="s">
        <v>157</v>
      </c>
    </row>
    <row r="255" s="2" customFormat="1" ht="21.75" customHeight="1">
      <c r="A255" s="41"/>
      <c r="B255" s="42"/>
      <c r="C255" s="207" t="s">
        <v>496</v>
      </c>
      <c r="D255" s="207" t="s">
        <v>159</v>
      </c>
      <c r="E255" s="208" t="s">
        <v>1894</v>
      </c>
      <c r="F255" s="209" t="s">
        <v>1895</v>
      </c>
      <c r="G255" s="210" t="s">
        <v>254</v>
      </c>
      <c r="H255" s="211">
        <v>5</v>
      </c>
      <c r="I255" s="212"/>
      <c r="J255" s="213">
        <f>ROUND(I255*H255,2)</f>
        <v>0</v>
      </c>
      <c r="K255" s="209" t="s">
        <v>174</v>
      </c>
      <c r="L255" s="47"/>
      <c r="M255" s="214" t="s">
        <v>19</v>
      </c>
      <c r="N255" s="215" t="s">
        <v>46</v>
      </c>
      <c r="O255" s="87"/>
      <c r="P255" s="216">
        <f>O255*H255</f>
        <v>0</v>
      </c>
      <c r="Q255" s="216">
        <v>0</v>
      </c>
      <c r="R255" s="216">
        <f>Q255*H255</f>
        <v>0</v>
      </c>
      <c r="S255" s="216">
        <v>0</v>
      </c>
      <c r="T255" s="217">
        <f>S255*H255</f>
        <v>0</v>
      </c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R255" s="218" t="s">
        <v>163</v>
      </c>
      <c r="AT255" s="218" t="s">
        <v>159</v>
      </c>
      <c r="AU255" s="218" t="s">
        <v>85</v>
      </c>
      <c r="AY255" s="20" t="s">
        <v>157</v>
      </c>
      <c r="BE255" s="219">
        <f>IF(N255="základní",J255,0)</f>
        <v>0</v>
      </c>
      <c r="BF255" s="219">
        <f>IF(N255="snížená",J255,0)</f>
        <v>0</v>
      </c>
      <c r="BG255" s="219">
        <f>IF(N255="zákl. přenesená",J255,0)</f>
        <v>0</v>
      </c>
      <c r="BH255" s="219">
        <f>IF(N255="sníž. přenesená",J255,0)</f>
        <v>0</v>
      </c>
      <c r="BI255" s="219">
        <f>IF(N255="nulová",J255,0)</f>
        <v>0</v>
      </c>
      <c r="BJ255" s="20" t="s">
        <v>83</v>
      </c>
      <c r="BK255" s="219">
        <f>ROUND(I255*H255,2)</f>
        <v>0</v>
      </c>
      <c r="BL255" s="20" t="s">
        <v>163</v>
      </c>
      <c r="BM255" s="218" t="s">
        <v>830</v>
      </c>
    </row>
    <row r="256" s="2" customFormat="1">
      <c r="A256" s="41"/>
      <c r="B256" s="42"/>
      <c r="C256" s="43"/>
      <c r="D256" s="220" t="s">
        <v>165</v>
      </c>
      <c r="E256" s="43"/>
      <c r="F256" s="221" t="s">
        <v>1896</v>
      </c>
      <c r="G256" s="43"/>
      <c r="H256" s="43"/>
      <c r="I256" s="222"/>
      <c r="J256" s="43"/>
      <c r="K256" s="43"/>
      <c r="L256" s="47"/>
      <c r="M256" s="223"/>
      <c r="N256" s="224"/>
      <c r="O256" s="87"/>
      <c r="P256" s="87"/>
      <c r="Q256" s="87"/>
      <c r="R256" s="87"/>
      <c r="S256" s="87"/>
      <c r="T256" s="88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T256" s="20" t="s">
        <v>165</v>
      </c>
      <c r="AU256" s="20" t="s">
        <v>85</v>
      </c>
    </row>
    <row r="257" s="2" customFormat="1">
      <c r="A257" s="41"/>
      <c r="B257" s="42"/>
      <c r="C257" s="43"/>
      <c r="D257" s="237" t="s">
        <v>177</v>
      </c>
      <c r="E257" s="43"/>
      <c r="F257" s="238" t="s">
        <v>1897</v>
      </c>
      <c r="G257" s="43"/>
      <c r="H257" s="43"/>
      <c r="I257" s="222"/>
      <c r="J257" s="43"/>
      <c r="K257" s="43"/>
      <c r="L257" s="47"/>
      <c r="M257" s="223"/>
      <c r="N257" s="224"/>
      <c r="O257" s="87"/>
      <c r="P257" s="87"/>
      <c r="Q257" s="87"/>
      <c r="R257" s="87"/>
      <c r="S257" s="87"/>
      <c r="T257" s="88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T257" s="20" t="s">
        <v>177</v>
      </c>
      <c r="AU257" s="20" t="s">
        <v>85</v>
      </c>
    </row>
    <row r="258" s="13" customFormat="1">
      <c r="A258" s="13"/>
      <c r="B258" s="226"/>
      <c r="C258" s="227"/>
      <c r="D258" s="220" t="s">
        <v>169</v>
      </c>
      <c r="E258" s="228" t="s">
        <v>19</v>
      </c>
      <c r="F258" s="229" t="s">
        <v>201</v>
      </c>
      <c r="G258" s="227"/>
      <c r="H258" s="230">
        <v>5</v>
      </c>
      <c r="I258" s="231"/>
      <c r="J258" s="227"/>
      <c r="K258" s="227"/>
      <c r="L258" s="232"/>
      <c r="M258" s="233"/>
      <c r="N258" s="234"/>
      <c r="O258" s="234"/>
      <c r="P258" s="234"/>
      <c r="Q258" s="234"/>
      <c r="R258" s="234"/>
      <c r="S258" s="234"/>
      <c r="T258" s="235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6" t="s">
        <v>169</v>
      </c>
      <c r="AU258" s="236" t="s">
        <v>85</v>
      </c>
      <c r="AV258" s="13" t="s">
        <v>85</v>
      </c>
      <c r="AW258" s="13" t="s">
        <v>37</v>
      </c>
      <c r="AX258" s="13" t="s">
        <v>75</v>
      </c>
      <c r="AY258" s="236" t="s">
        <v>157</v>
      </c>
    </row>
    <row r="259" s="15" customFormat="1">
      <c r="A259" s="15"/>
      <c r="B259" s="249"/>
      <c r="C259" s="250"/>
      <c r="D259" s="220" t="s">
        <v>169</v>
      </c>
      <c r="E259" s="251" t="s">
        <v>19</v>
      </c>
      <c r="F259" s="252" t="s">
        <v>187</v>
      </c>
      <c r="G259" s="250"/>
      <c r="H259" s="253">
        <v>5</v>
      </c>
      <c r="I259" s="254"/>
      <c r="J259" s="250"/>
      <c r="K259" s="250"/>
      <c r="L259" s="255"/>
      <c r="M259" s="256"/>
      <c r="N259" s="257"/>
      <c r="O259" s="257"/>
      <c r="P259" s="257"/>
      <c r="Q259" s="257"/>
      <c r="R259" s="257"/>
      <c r="S259" s="257"/>
      <c r="T259" s="258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59" t="s">
        <v>169</v>
      </c>
      <c r="AU259" s="259" t="s">
        <v>85</v>
      </c>
      <c r="AV259" s="15" t="s">
        <v>163</v>
      </c>
      <c r="AW259" s="15" t="s">
        <v>37</v>
      </c>
      <c r="AX259" s="15" t="s">
        <v>83</v>
      </c>
      <c r="AY259" s="259" t="s">
        <v>157</v>
      </c>
    </row>
    <row r="260" s="2" customFormat="1" ht="24.15" customHeight="1">
      <c r="A260" s="41"/>
      <c r="B260" s="42"/>
      <c r="C260" s="260" t="s">
        <v>402</v>
      </c>
      <c r="D260" s="260" t="s">
        <v>259</v>
      </c>
      <c r="E260" s="261" t="s">
        <v>1898</v>
      </c>
      <c r="F260" s="262" t="s">
        <v>1899</v>
      </c>
      <c r="G260" s="263" t="s">
        <v>254</v>
      </c>
      <c r="H260" s="264">
        <v>5</v>
      </c>
      <c r="I260" s="265"/>
      <c r="J260" s="266">
        <f>ROUND(I260*H260,2)</f>
        <v>0</v>
      </c>
      <c r="K260" s="262" t="s">
        <v>174</v>
      </c>
      <c r="L260" s="267"/>
      <c r="M260" s="268" t="s">
        <v>19</v>
      </c>
      <c r="N260" s="269" t="s">
        <v>46</v>
      </c>
      <c r="O260" s="87"/>
      <c r="P260" s="216">
        <f>O260*H260</f>
        <v>0</v>
      </c>
      <c r="Q260" s="216">
        <v>0.002</v>
      </c>
      <c r="R260" s="216">
        <f>Q260*H260</f>
        <v>0.01</v>
      </c>
      <c r="S260" s="216">
        <v>0</v>
      </c>
      <c r="T260" s="217">
        <f>S260*H260</f>
        <v>0</v>
      </c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R260" s="218" t="s">
        <v>225</v>
      </c>
      <c r="AT260" s="218" t="s">
        <v>259</v>
      </c>
      <c r="AU260" s="218" t="s">
        <v>85</v>
      </c>
      <c r="AY260" s="20" t="s">
        <v>157</v>
      </c>
      <c r="BE260" s="219">
        <f>IF(N260="základní",J260,0)</f>
        <v>0</v>
      </c>
      <c r="BF260" s="219">
        <f>IF(N260="snížená",J260,0)</f>
        <v>0</v>
      </c>
      <c r="BG260" s="219">
        <f>IF(N260="zákl. přenesená",J260,0)</f>
        <v>0</v>
      </c>
      <c r="BH260" s="219">
        <f>IF(N260="sníž. přenesená",J260,0)</f>
        <v>0</v>
      </c>
      <c r="BI260" s="219">
        <f>IF(N260="nulová",J260,0)</f>
        <v>0</v>
      </c>
      <c r="BJ260" s="20" t="s">
        <v>83</v>
      </c>
      <c r="BK260" s="219">
        <f>ROUND(I260*H260,2)</f>
        <v>0</v>
      </c>
      <c r="BL260" s="20" t="s">
        <v>163</v>
      </c>
      <c r="BM260" s="218" t="s">
        <v>1067</v>
      </c>
    </row>
    <row r="261" s="2" customFormat="1">
      <c r="A261" s="41"/>
      <c r="B261" s="42"/>
      <c r="C261" s="43"/>
      <c r="D261" s="220" t="s">
        <v>165</v>
      </c>
      <c r="E261" s="43"/>
      <c r="F261" s="221" t="s">
        <v>1899</v>
      </c>
      <c r="G261" s="43"/>
      <c r="H261" s="43"/>
      <c r="I261" s="222"/>
      <c r="J261" s="43"/>
      <c r="K261" s="43"/>
      <c r="L261" s="47"/>
      <c r="M261" s="223"/>
      <c r="N261" s="224"/>
      <c r="O261" s="87"/>
      <c r="P261" s="87"/>
      <c r="Q261" s="87"/>
      <c r="R261" s="87"/>
      <c r="S261" s="87"/>
      <c r="T261" s="88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T261" s="20" t="s">
        <v>165</v>
      </c>
      <c r="AU261" s="20" t="s">
        <v>85</v>
      </c>
    </row>
    <row r="262" s="13" customFormat="1">
      <c r="A262" s="13"/>
      <c r="B262" s="226"/>
      <c r="C262" s="227"/>
      <c r="D262" s="220" t="s">
        <v>169</v>
      </c>
      <c r="E262" s="228" t="s">
        <v>19</v>
      </c>
      <c r="F262" s="229" t="s">
        <v>201</v>
      </c>
      <c r="G262" s="227"/>
      <c r="H262" s="230">
        <v>5</v>
      </c>
      <c r="I262" s="231"/>
      <c r="J262" s="227"/>
      <c r="K262" s="227"/>
      <c r="L262" s="232"/>
      <c r="M262" s="233"/>
      <c r="N262" s="234"/>
      <c r="O262" s="234"/>
      <c r="P262" s="234"/>
      <c r="Q262" s="234"/>
      <c r="R262" s="234"/>
      <c r="S262" s="234"/>
      <c r="T262" s="235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6" t="s">
        <v>169</v>
      </c>
      <c r="AU262" s="236" t="s">
        <v>85</v>
      </c>
      <c r="AV262" s="13" t="s">
        <v>85</v>
      </c>
      <c r="AW262" s="13" t="s">
        <v>37</v>
      </c>
      <c r="AX262" s="13" t="s">
        <v>75</v>
      </c>
      <c r="AY262" s="236" t="s">
        <v>157</v>
      </c>
    </row>
    <row r="263" s="15" customFormat="1">
      <c r="A263" s="15"/>
      <c r="B263" s="249"/>
      <c r="C263" s="250"/>
      <c r="D263" s="220" t="s">
        <v>169</v>
      </c>
      <c r="E263" s="251" t="s">
        <v>19</v>
      </c>
      <c r="F263" s="252" t="s">
        <v>187</v>
      </c>
      <c r="G263" s="250"/>
      <c r="H263" s="253">
        <v>5</v>
      </c>
      <c r="I263" s="254"/>
      <c r="J263" s="250"/>
      <c r="K263" s="250"/>
      <c r="L263" s="255"/>
      <c r="M263" s="256"/>
      <c r="N263" s="257"/>
      <c r="O263" s="257"/>
      <c r="P263" s="257"/>
      <c r="Q263" s="257"/>
      <c r="R263" s="257"/>
      <c r="S263" s="257"/>
      <c r="T263" s="258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59" t="s">
        <v>169</v>
      </c>
      <c r="AU263" s="259" t="s">
        <v>85</v>
      </c>
      <c r="AV263" s="15" t="s">
        <v>163</v>
      </c>
      <c r="AW263" s="15" t="s">
        <v>37</v>
      </c>
      <c r="AX263" s="15" t="s">
        <v>83</v>
      </c>
      <c r="AY263" s="259" t="s">
        <v>157</v>
      </c>
    </row>
    <row r="264" s="12" customFormat="1" ht="22.8" customHeight="1">
      <c r="A264" s="12"/>
      <c r="B264" s="191"/>
      <c r="C264" s="192"/>
      <c r="D264" s="193" t="s">
        <v>74</v>
      </c>
      <c r="E264" s="205" t="s">
        <v>163</v>
      </c>
      <c r="F264" s="205" t="s">
        <v>292</v>
      </c>
      <c r="G264" s="192"/>
      <c r="H264" s="192"/>
      <c r="I264" s="195"/>
      <c r="J264" s="206">
        <f>BK264</f>
        <v>0</v>
      </c>
      <c r="K264" s="192"/>
      <c r="L264" s="197"/>
      <c r="M264" s="198"/>
      <c r="N264" s="199"/>
      <c r="O264" s="199"/>
      <c r="P264" s="200">
        <f>SUM(P265:P270)</f>
        <v>0</v>
      </c>
      <c r="Q264" s="199"/>
      <c r="R264" s="200">
        <f>SUM(R265:R270)</f>
        <v>0</v>
      </c>
      <c r="S264" s="199"/>
      <c r="T264" s="201">
        <f>SUM(T265:T270)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02" t="s">
        <v>83</v>
      </c>
      <c r="AT264" s="203" t="s">
        <v>74</v>
      </c>
      <c r="AU264" s="203" t="s">
        <v>83</v>
      </c>
      <c r="AY264" s="202" t="s">
        <v>157</v>
      </c>
      <c r="BK264" s="204">
        <f>SUM(BK265:BK270)</f>
        <v>0</v>
      </c>
    </row>
    <row r="265" s="2" customFormat="1" ht="16.5" customHeight="1">
      <c r="A265" s="41"/>
      <c r="B265" s="42"/>
      <c r="C265" s="207" t="s">
        <v>508</v>
      </c>
      <c r="D265" s="207" t="s">
        <v>159</v>
      </c>
      <c r="E265" s="208" t="s">
        <v>1176</v>
      </c>
      <c r="F265" s="209" t="s">
        <v>1177</v>
      </c>
      <c r="G265" s="210" t="s">
        <v>173</v>
      </c>
      <c r="H265" s="211">
        <v>7.665</v>
      </c>
      <c r="I265" s="212"/>
      <c r="J265" s="213">
        <f>ROUND(I265*H265,2)</f>
        <v>0</v>
      </c>
      <c r="K265" s="209" t="s">
        <v>174</v>
      </c>
      <c r="L265" s="47"/>
      <c r="M265" s="214" t="s">
        <v>19</v>
      </c>
      <c r="N265" s="215" t="s">
        <v>46</v>
      </c>
      <c r="O265" s="87"/>
      <c r="P265" s="216">
        <f>O265*H265</f>
        <v>0</v>
      </c>
      <c r="Q265" s="216">
        <v>0</v>
      </c>
      <c r="R265" s="216">
        <f>Q265*H265</f>
        <v>0</v>
      </c>
      <c r="S265" s="216">
        <v>0</v>
      </c>
      <c r="T265" s="217">
        <f>S265*H265</f>
        <v>0</v>
      </c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R265" s="218" t="s">
        <v>163</v>
      </c>
      <c r="AT265" s="218" t="s">
        <v>159</v>
      </c>
      <c r="AU265" s="218" t="s">
        <v>85</v>
      </c>
      <c r="AY265" s="20" t="s">
        <v>157</v>
      </c>
      <c r="BE265" s="219">
        <f>IF(N265="základní",J265,0)</f>
        <v>0</v>
      </c>
      <c r="BF265" s="219">
        <f>IF(N265="snížená",J265,0)</f>
        <v>0</v>
      </c>
      <c r="BG265" s="219">
        <f>IF(N265="zákl. přenesená",J265,0)</f>
        <v>0</v>
      </c>
      <c r="BH265" s="219">
        <f>IF(N265="sníž. přenesená",J265,0)</f>
        <v>0</v>
      </c>
      <c r="BI265" s="219">
        <f>IF(N265="nulová",J265,0)</f>
        <v>0</v>
      </c>
      <c r="BJ265" s="20" t="s">
        <v>83</v>
      </c>
      <c r="BK265" s="219">
        <f>ROUND(I265*H265,2)</f>
        <v>0</v>
      </c>
      <c r="BL265" s="20" t="s">
        <v>163</v>
      </c>
      <c r="BM265" s="218" t="s">
        <v>1900</v>
      </c>
    </row>
    <row r="266" s="2" customFormat="1">
      <c r="A266" s="41"/>
      <c r="B266" s="42"/>
      <c r="C266" s="43"/>
      <c r="D266" s="220" t="s">
        <v>165</v>
      </c>
      <c r="E266" s="43"/>
      <c r="F266" s="221" t="s">
        <v>1179</v>
      </c>
      <c r="G266" s="43"/>
      <c r="H266" s="43"/>
      <c r="I266" s="222"/>
      <c r="J266" s="43"/>
      <c r="K266" s="43"/>
      <c r="L266" s="47"/>
      <c r="M266" s="223"/>
      <c r="N266" s="224"/>
      <c r="O266" s="87"/>
      <c r="P266" s="87"/>
      <c r="Q266" s="87"/>
      <c r="R266" s="87"/>
      <c r="S266" s="87"/>
      <c r="T266" s="88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T266" s="20" t="s">
        <v>165</v>
      </c>
      <c r="AU266" s="20" t="s">
        <v>85</v>
      </c>
    </row>
    <row r="267" s="2" customFormat="1">
      <c r="A267" s="41"/>
      <c r="B267" s="42"/>
      <c r="C267" s="43"/>
      <c r="D267" s="237" t="s">
        <v>177</v>
      </c>
      <c r="E267" s="43"/>
      <c r="F267" s="238" t="s">
        <v>1180</v>
      </c>
      <c r="G267" s="43"/>
      <c r="H267" s="43"/>
      <c r="I267" s="222"/>
      <c r="J267" s="43"/>
      <c r="K267" s="43"/>
      <c r="L267" s="47"/>
      <c r="M267" s="223"/>
      <c r="N267" s="224"/>
      <c r="O267" s="87"/>
      <c r="P267" s="87"/>
      <c r="Q267" s="87"/>
      <c r="R267" s="87"/>
      <c r="S267" s="87"/>
      <c r="T267" s="88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T267" s="20" t="s">
        <v>177</v>
      </c>
      <c r="AU267" s="20" t="s">
        <v>85</v>
      </c>
    </row>
    <row r="268" s="13" customFormat="1">
      <c r="A268" s="13"/>
      <c r="B268" s="226"/>
      <c r="C268" s="227"/>
      <c r="D268" s="220" t="s">
        <v>169</v>
      </c>
      <c r="E268" s="228" t="s">
        <v>19</v>
      </c>
      <c r="F268" s="229" t="s">
        <v>1901</v>
      </c>
      <c r="G268" s="227"/>
      <c r="H268" s="230">
        <v>7.04</v>
      </c>
      <c r="I268" s="231"/>
      <c r="J268" s="227"/>
      <c r="K268" s="227"/>
      <c r="L268" s="232"/>
      <c r="M268" s="233"/>
      <c r="N268" s="234"/>
      <c r="O268" s="234"/>
      <c r="P268" s="234"/>
      <c r="Q268" s="234"/>
      <c r="R268" s="234"/>
      <c r="S268" s="234"/>
      <c r="T268" s="235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6" t="s">
        <v>169</v>
      </c>
      <c r="AU268" s="236" t="s">
        <v>85</v>
      </c>
      <c r="AV268" s="13" t="s">
        <v>85</v>
      </c>
      <c r="AW268" s="13" t="s">
        <v>37</v>
      </c>
      <c r="AX268" s="13" t="s">
        <v>75</v>
      </c>
      <c r="AY268" s="236" t="s">
        <v>157</v>
      </c>
    </row>
    <row r="269" s="13" customFormat="1">
      <c r="A269" s="13"/>
      <c r="B269" s="226"/>
      <c r="C269" s="227"/>
      <c r="D269" s="220" t="s">
        <v>169</v>
      </c>
      <c r="E269" s="228" t="s">
        <v>19</v>
      </c>
      <c r="F269" s="229" t="s">
        <v>1902</v>
      </c>
      <c r="G269" s="227"/>
      <c r="H269" s="230">
        <v>0.625</v>
      </c>
      <c r="I269" s="231"/>
      <c r="J269" s="227"/>
      <c r="K269" s="227"/>
      <c r="L269" s="232"/>
      <c r="M269" s="233"/>
      <c r="N269" s="234"/>
      <c r="O269" s="234"/>
      <c r="P269" s="234"/>
      <c r="Q269" s="234"/>
      <c r="R269" s="234"/>
      <c r="S269" s="234"/>
      <c r="T269" s="235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6" t="s">
        <v>169</v>
      </c>
      <c r="AU269" s="236" t="s">
        <v>85</v>
      </c>
      <c r="AV269" s="13" t="s">
        <v>85</v>
      </c>
      <c r="AW269" s="13" t="s">
        <v>37</v>
      </c>
      <c r="AX269" s="13" t="s">
        <v>75</v>
      </c>
      <c r="AY269" s="236" t="s">
        <v>157</v>
      </c>
    </row>
    <row r="270" s="15" customFormat="1">
      <c r="A270" s="15"/>
      <c r="B270" s="249"/>
      <c r="C270" s="250"/>
      <c r="D270" s="220" t="s">
        <v>169</v>
      </c>
      <c r="E270" s="251" t="s">
        <v>19</v>
      </c>
      <c r="F270" s="252" t="s">
        <v>187</v>
      </c>
      <c r="G270" s="250"/>
      <c r="H270" s="253">
        <v>7.665</v>
      </c>
      <c r="I270" s="254"/>
      <c r="J270" s="250"/>
      <c r="K270" s="250"/>
      <c r="L270" s="255"/>
      <c r="M270" s="256"/>
      <c r="N270" s="257"/>
      <c r="O270" s="257"/>
      <c r="P270" s="257"/>
      <c r="Q270" s="257"/>
      <c r="R270" s="257"/>
      <c r="S270" s="257"/>
      <c r="T270" s="258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59" t="s">
        <v>169</v>
      </c>
      <c r="AU270" s="259" t="s">
        <v>85</v>
      </c>
      <c r="AV270" s="15" t="s">
        <v>163</v>
      </c>
      <c r="AW270" s="15" t="s">
        <v>37</v>
      </c>
      <c r="AX270" s="15" t="s">
        <v>83</v>
      </c>
      <c r="AY270" s="259" t="s">
        <v>157</v>
      </c>
    </row>
    <row r="271" s="12" customFormat="1" ht="25.92" customHeight="1">
      <c r="A271" s="12"/>
      <c r="B271" s="191"/>
      <c r="C271" s="192"/>
      <c r="D271" s="193" t="s">
        <v>74</v>
      </c>
      <c r="E271" s="194" t="s">
        <v>259</v>
      </c>
      <c r="F271" s="194" t="s">
        <v>1315</v>
      </c>
      <c r="G271" s="192"/>
      <c r="H271" s="192"/>
      <c r="I271" s="195"/>
      <c r="J271" s="196">
        <f>BK271</f>
        <v>0</v>
      </c>
      <c r="K271" s="192"/>
      <c r="L271" s="197"/>
      <c r="M271" s="198"/>
      <c r="N271" s="199"/>
      <c r="O271" s="199"/>
      <c r="P271" s="200">
        <f>P272+P285+P430</f>
        <v>0</v>
      </c>
      <c r="Q271" s="199"/>
      <c r="R271" s="200">
        <f>R272+R285+R430</f>
        <v>1.3171700000000002</v>
      </c>
      <c r="S271" s="199"/>
      <c r="T271" s="201">
        <f>T272+T285+T430</f>
        <v>0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202" t="s">
        <v>188</v>
      </c>
      <c r="AT271" s="203" t="s">
        <v>74</v>
      </c>
      <c r="AU271" s="203" t="s">
        <v>75</v>
      </c>
      <c r="AY271" s="202" t="s">
        <v>157</v>
      </c>
      <c r="BK271" s="204">
        <f>BK272+BK285+BK430</f>
        <v>0</v>
      </c>
    </row>
    <row r="272" s="12" customFormat="1" ht="22.8" customHeight="1">
      <c r="A272" s="12"/>
      <c r="B272" s="191"/>
      <c r="C272" s="192"/>
      <c r="D272" s="193" t="s">
        <v>74</v>
      </c>
      <c r="E272" s="205" t="s">
        <v>1903</v>
      </c>
      <c r="F272" s="205" t="s">
        <v>1904</v>
      </c>
      <c r="G272" s="192"/>
      <c r="H272" s="192"/>
      <c r="I272" s="195"/>
      <c r="J272" s="206">
        <f>BK272</f>
        <v>0</v>
      </c>
      <c r="K272" s="192"/>
      <c r="L272" s="197"/>
      <c r="M272" s="198"/>
      <c r="N272" s="199"/>
      <c r="O272" s="199"/>
      <c r="P272" s="200">
        <f>SUM(P273:P284)</f>
        <v>0</v>
      </c>
      <c r="Q272" s="199"/>
      <c r="R272" s="200">
        <f>SUM(R273:R284)</f>
        <v>0.010151400000000001</v>
      </c>
      <c r="S272" s="199"/>
      <c r="T272" s="201">
        <f>SUM(T273:T284)</f>
        <v>0</v>
      </c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R272" s="202" t="s">
        <v>188</v>
      </c>
      <c r="AT272" s="203" t="s">
        <v>74</v>
      </c>
      <c r="AU272" s="203" t="s">
        <v>83</v>
      </c>
      <c r="AY272" s="202" t="s">
        <v>157</v>
      </c>
      <c r="BK272" s="204">
        <f>SUM(BK273:BK284)</f>
        <v>0</v>
      </c>
    </row>
    <row r="273" s="2" customFormat="1" ht="33" customHeight="1">
      <c r="A273" s="41"/>
      <c r="B273" s="42"/>
      <c r="C273" s="207" t="s">
        <v>516</v>
      </c>
      <c r="D273" s="207" t="s">
        <v>159</v>
      </c>
      <c r="E273" s="208" t="s">
        <v>1905</v>
      </c>
      <c r="F273" s="209" t="s">
        <v>1906</v>
      </c>
      <c r="G273" s="210" t="s">
        <v>401</v>
      </c>
      <c r="H273" s="211">
        <v>2</v>
      </c>
      <c r="I273" s="212"/>
      <c r="J273" s="213">
        <f>ROUND(I273*H273,2)</f>
        <v>0</v>
      </c>
      <c r="K273" s="209" t="s">
        <v>174</v>
      </c>
      <c r="L273" s="47"/>
      <c r="M273" s="214" t="s">
        <v>19</v>
      </c>
      <c r="N273" s="215" t="s">
        <v>46</v>
      </c>
      <c r="O273" s="87"/>
      <c r="P273" s="216">
        <f>O273*H273</f>
        <v>0</v>
      </c>
      <c r="Q273" s="216">
        <v>0</v>
      </c>
      <c r="R273" s="216">
        <f>Q273*H273</f>
        <v>0</v>
      </c>
      <c r="S273" s="216">
        <v>0</v>
      </c>
      <c r="T273" s="217">
        <f>S273*H273</f>
        <v>0</v>
      </c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R273" s="218" t="s">
        <v>460</v>
      </c>
      <c r="AT273" s="218" t="s">
        <v>159</v>
      </c>
      <c r="AU273" s="218" t="s">
        <v>85</v>
      </c>
      <c r="AY273" s="20" t="s">
        <v>157</v>
      </c>
      <c r="BE273" s="219">
        <f>IF(N273="základní",J273,0)</f>
        <v>0</v>
      </c>
      <c r="BF273" s="219">
        <f>IF(N273="snížená",J273,0)</f>
        <v>0</v>
      </c>
      <c r="BG273" s="219">
        <f>IF(N273="zákl. přenesená",J273,0)</f>
        <v>0</v>
      </c>
      <c r="BH273" s="219">
        <f>IF(N273="sníž. přenesená",J273,0)</f>
        <v>0</v>
      </c>
      <c r="BI273" s="219">
        <f>IF(N273="nulová",J273,0)</f>
        <v>0</v>
      </c>
      <c r="BJ273" s="20" t="s">
        <v>83</v>
      </c>
      <c r="BK273" s="219">
        <f>ROUND(I273*H273,2)</f>
        <v>0</v>
      </c>
      <c r="BL273" s="20" t="s">
        <v>460</v>
      </c>
      <c r="BM273" s="218" t="s">
        <v>1907</v>
      </c>
    </row>
    <row r="274" s="2" customFormat="1">
      <c r="A274" s="41"/>
      <c r="B274" s="42"/>
      <c r="C274" s="43"/>
      <c r="D274" s="220" t="s">
        <v>165</v>
      </c>
      <c r="E274" s="43"/>
      <c r="F274" s="221" t="s">
        <v>1908</v>
      </c>
      <c r="G274" s="43"/>
      <c r="H274" s="43"/>
      <c r="I274" s="222"/>
      <c r="J274" s="43"/>
      <c r="K274" s="43"/>
      <c r="L274" s="47"/>
      <c r="M274" s="223"/>
      <c r="N274" s="224"/>
      <c r="O274" s="87"/>
      <c r="P274" s="87"/>
      <c r="Q274" s="87"/>
      <c r="R274" s="87"/>
      <c r="S274" s="87"/>
      <c r="T274" s="88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T274" s="20" t="s">
        <v>165</v>
      </c>
      <c r="AU274" s="20" t="s">
        <v>85</v>
      </c>
    </row>
    <row r="275" s="2" customFormat="1">
      <c r="A275" s="41"/>
      <c r="B275" s="42"/>
      <c r="C275" s="43"/>
      <c r="D275" s="237" t="s">
        <v>177</v>
      </c>
      <c r="E275" s="43"/>
      <c r="F275" s="238" t="s">
        <v>1909</v>
      </c>
      <c r="G275" s="43"/>
      <c r="H275" s="43"/>
      <c r="I275" s="222"/>
      <c r="J275" s="43"/>
      <c r="K275" s="43"/>
      <c r="L275" s="47"/>
      <c r="M275" s="223"/>
      <c r="N275" s="224"/>
      <c r="O275" s="87"/>
      <c r="P275" s="87"/>
      <c r="Q275" s="87"/>
      <c r="R275" s="87"/>
      <c r="S275" s="87"/>
      <c r="T275" s="88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T275" s="20" t="s">
        <v>177</v>
      </c>
      <c r="AU275" s="20" t="s">
        <v>85</v>
      </c>
    </row>
    <row r="276" s="2" customFormat="1" ht="16.5" customHeight="1">
      <c r="A276" s="41"/>
      <c r="B276" s="42"/>
      <c r="C276" s="260" t="s">
        <v>523</v>
      </c>
      <c r="D276" s="260" t="s">
        <v>259</v>
      </c>
      <c r="E276" s="261" t="s">
        <v>1910</v>
      </c>
      <c r="F276" s="262" t="s">
        <v>1911</v>
      </c>
      <c r="G276" s="263" t="s">
        <v>162</v>
      </c>
      <c r="H276" s="264">
        <v>3.1400000000000001</v>
      </c>
      <c r="I276" s="265"/>
      <c r="J276" s="266">
        <f>ROUND(I276*H276,2)</f>
        <v>0</v>
      </c>
      <c r="K276" s="262" t="s">
        <v>174</v>
      </c>
      <c r="L276" s="267"/>
      <c r="M276" s="268" t="s">
        <v>19</v>
      </c>
      <c r="N276" s="269" t="s">
        <v>46</v>
      </c>
      <c r="O276" s="87"/>
      <c r="P276" s="216">
        <f>O276*H276</f>
        <v>0</v>
      </c>
      <c r="Q276" s="216">
        <v>1.0000000000000001E-05</v>
      </c>
      <c r="R276" s="216">
        <f>Q276*H276</f>
        <v>3.1400000000000004E-05</v>
      </c>
      <c r="S276" s="216">
        <v>0</v>
      </c>
      <c r="T276" s="217">
        <f>S276*H276</f>
        <v>0</v>
      </c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R276" s="218" t="s">
        <v>626</v>
      </c>
      <c r="AT276" s="218" t="s">
        <v>259</v>
      </c>
      <c r="AU276" s="218" t="s">
        <v>85</v>
      </c>
      <c r="AY276" s="20" t="s">
        <v>157</v>
      </c>
      <c r="BE276" s="219">
        <f>IF(N276="základní",J276,0)</f>
        <v>0</v>
      </c>
      <c r="BF276" s="219">
        <f>IF(N276="snížená",J276,0)</f>
        <v>0</v>
      </c>
      <c r="BG276" s="219">
        <f>IF(N276="zákl. přenesená",J276,0)</f>
        <v>0</v>
      </c>
      <c r="BH276" s="219">
        <f>IF(N276="sníž. přenesená",J276,0)</f>
        <v>0</v>
      </c>
      <c r="BI276" s="219">
        <f>IF(N276="nulová",J276,0)</f>
        <v>0</v>
      </c>
      <c r="BJ276" s="20" t="s">
        <v>83</v>
      </c>
      <c r="BK276" s="219">
        <f>ROUND(I276*H276,2)</f>
        <v>0</v>
      </c>
      <c r="BL276" s="20" t="s">
        <v>626</v>
      </c>
      <c r="BM276" s="218" t="s">
        <v>1912</v>
      </c>
    </row>
    <row r="277" s="2" customFormat="1">
      <c r="A277" s="41"/>
      <c r="B277" s="42"/>
      <c r="C277" s="43"/>
      <c r="D277" s="220" t="s">
        <v>165</v>
      </c>
      <c r="E277" s="43"/>
      <c r="F277" s="221" t="s">
        <v>1911</v>
      </c>
      <c r="G277" s="43"/>
      <c r="H277" s="43"/>
      <c r="I277" s="222"/>
      <c r="J277" s="43"/>
      <c r="K277" s="43"/>
      <c r="L277" s="47"/>
      <c r="M277" s="223"/>
      <c r="N277" s="224"/>
      <c r="O277" s="87"/>
      <c r="P277" s="87"/>
      <c r="Q277" s="87"/>
      <c r="R277" s="87"/>
      <c r="S277" s="87"/>
      <c r="T277" s="88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T277" s="20" t="s">
        <v>165</v>
      </c>
      <c r="AU277" s="20" t="s">
        <v>85</v>
      </c>
    </row>
    <row r="278" s="13" customFormat="1">
      <c r="A278" s="13"/>
      <c r="B278" s="226"/>
      <c r="C278" s="227"/>
      <c r="D278" s="220" t="s">
        <v>169</v>
      </c>
      <c r="E278" s="227"/>
      <c r="F278" s="229" t="s">
        <v>1913</v>
      </c>
      <c r="G278" s="227"/>
      <c r="H278" s="230">
        <v>3.1400000000000001</v>
      </c>
      <c r="I278" s="231"/>
      <c r="J278" s="227"/>
      <c r="K278" s="227"/>
      <c r="L278" s="232"/>
      <c r="M278" s="233"/>
      <c r="N278" s="234"/>
      <c r="O278" s="234"/>
      <c r="P278" s="234"/>
      <c r="Q278" s="234"/>
      <c r="R278" s="234"/>
      <c r="S278" s="234"/>
      <c r="T278" s="235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6" t="s">
        <v>169</v>
      </c>
      <c r="AU278" s="236" t="s">
        <v>85</v>
      </c>
      <c r="AV278" s="13" t="s">
        <v>85</v>
      </c>
      <c r="AW278" s="13" t="s">
        <v>4</v>
      </c>
      <c r="AX278" s="13" t="s">
        <v>83</v>
      </c>
      <c r="AY278" s="236" t="s">
        <v>157</v>
      </c>
    </row>
    <row r="279" s="2" customFormat="1" ht="37.8" customHeight="1">
      <c r="A279" s="41"/>
      <c r="B279" s="42"/>
      <c r="C279" s="207" t="s">
        <v>531</v>
      </c>
      <c r="D279" s="207" t="s">
        <v>159</v>
      </c>
      <c r="E279" s="208" t="s">
        <v>1914</v>
      </c>
      <c r="F279" s="209" t="s">
        <v>1915</v>
      </c>
      <c r="G279" s="210" t="s">
        <v>162</v>
      </c>
      <c r="H279" s="211">
        <v>88</v>
      </c>
      <c r="I279" s="212"/>
      <c r="J279" s="213">
        <f>ROUND(I279*H279,2)</f>
        <v>0</v>
      </c>
      <c r="K279" s="209" t="s">
        <v>174</v>
      </c>
      <c r="L279" s="47"/>
      <c r="M279" s="214" t="s">
        <v>19</v>
      </c>
      <c r="N279" s="215" t="s">
        <v>46</v>
      </c>
      <c r="O279" s="87"/>
      <c r="P279" s="216">
        <f>O279*H279</f>
        <v>0</v>
      </c>
      <c r="Q279" s="216">
        <v>0</v>
      </c>
      <c r="R279" s="216">
        <f>Q279*H279</f>
        <v>0</v>
      </c>
      <c r="S279" s="216">
        <v>0</v>
      </c>
      <c r="T279" s="217">
        <f>S279*H279</f>
        <v>0</v>
      </c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R279" s="218" t="s">
        <v>460</v>
      </c>
      <c r="AT279" s="218" t="s">
        <v>159</v>
      </c>
      <c r="AU279" s="218" t="s">
        <v>85</v>
      </c>
      <c r="AY279" s="20" t="s">
        <v>157</v>
      </c>
      <c r="BE279" s="219">
        <f>IF(N279="základní",J279,0)</f>
        <v>0</v>
      </c>
      <c r="BF279" s="219">
        <f>IF(N279="snížená",J279,0)</f>
        <v>0</v>
      </c>
      <c r="BG279" s="219">
        <f>IF(N279="zákl. přenesená",J279,0)</f>
        <v>0</v>
      </c>
      <c r="BH279" s="219">
        <f>IF(N279="sníž. přenesená",J279,0)</f>
        <v>0</v>
      </c>
      <c r="BI279" s="219">
        <f>IF(N279="nulová",J279,0)</f>
        <v>0</v>
      </c>
      <c r="BJ279" s="20" t="s">
        <v>83</v>
      </c>
      <c r="BK279" s="219">
        <f>ROUND(I279*H279,2)</f>
        <v>0</v>
      </c>
      <c r="BL279" s="20" t="s">
        <v>460</v>
      </c>
      <c r="BM279" s="218" t="s">
        <v>1916</v>
      </c>
    </row>
    <row r="280" s="2" customFormat="1">
      <c r="A280" s="41"/>
      <c r="B280" s="42"/>
      <c r="C280" s="43"/>
      <c r="D280" s="220" t="s">
        <v>165</v>
      </c>
      <c r="E280" s="43"/>
      <c r="F280" s="221" t="s">
        <v>1917</v>
      </c>
      <c r="G280" s="43"/>
      <c r="H280" s="43"/>
      <c r="I280" s="222"/>
      <c r="J280" s="43"/>
      <c r="K280" s="43"/>
      <c r="L280" s="47"/>
      <c r="M280" s="223"/>
      <c r="N280" s="224"/>
      <c r="O280" s="87"/>
      <c r="P280" s="87"/>
      <c r="Q280" s="87"/>
      <c r="R280" s="87"/>
      <c r="S280" s="87"/>
      <c r="T280" s="88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T280" s="20" t="s">
        <v>165</v>
      </c>
      <c r="AU280" s="20" t="s">
        <v>85</v>
      </c>
    </row>
    <row r="281" s="2" customFormat="1">
      <c r="A281" s="41"/>
      <c r="B281" s="42"/>
      <c r="C281" s="43"/>
      <c r="D281" s="237" t="s">
        <v>177</v>
      </c>
      <c r="E281" s="43"/>
      <c r="F281" s="238" t="s">
        <v>1918</v>
      </c>
      <c r="G281" s="43"/>
      <c r="H281" s="43"/>
      <c r="I281" s="222"/>
      <c r="J281" s="43"/>
      <c r="K281" s="43"/>
      <c r="L281" s="47"/>
      <c r="M281" s="223"/>
      <c r="N281" s="224"/>
      <c r="O281" s="87"/>
      <c r="P281" s="87"/>
      <c r="Q281" s="87"/>
      <c r="R281" s="87"/>
      <c r="S281" s="87"/>
      <c r="T281" s="88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T281" s="20" t="s">
        <v>177</v>
      </c>
      <c r="AU281" s="20" t="s">
        <v>85</v>
      </c>
    </row>
    <row r="282" s="2" customFormat="1" ht="24.15" customHeight="1">
      <c r="A282" s="41"/>
      <c r="B282" s="42"/>
      <c r="C282" s="260" t="s">
        <v>537</v>
      </c>
      <c r="D282" s="260" t="s">
        <v>259</v>
      </c>
      <c r="E282" s="261" t="s">
        <v>1919</v>
      </c>
      <c r="F282" s="262" t="s">
        <v>1920</v>
      </c>
      <c r="G282" s="263" t="s">
        <v>162</v>
      </c>
      <c r="H282" s="264">
        <v>101.2</v>
      </c>
      <c r="I282" s="265"/>
      <c r="J282" s="266">
        <f>ROUND(I282*H282,2)</f>
        <v>0</v>
      </c>
      <c r="K282" s="262" t="s">
        <v>174</v>
      </c>
      <c r="L282" s="267"/>
      <c r="M282" s="268" t="s">
        <v>19</v>
      </c>
      <c r="N282" s="269" t="s">
        <v>46</v>
      </c>
      <c r="O282" s="87"/>
      <c r="P282" s="216">
        <f>O282*H282</f>
        <v>0</v>
      </c>
      <c r="Q282" s="216">
        <v>0.00010000000000000001</v>
      </c>
      <c r="R282" s="216">
        <f>Q282*H282</f>
        <v>0.010120000000000001</v>
      </c>
      <c r="S282" s="216">
        <v>0</v>
      </c>
      <c r="T282" s="217">
        <f>S282*H282</f>
        <v>0</v>
      </c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R282" s="218" t="s">
        <v>626</v>
      </c>
      <c r="AT282" s="218" t="s">
        <v>259</v>
      </c>
      <c r="AU282" s="218" t="s">
        <v>85</v>
      </c>
      <c r="AY282" s="20" t="s">
        <v>157</v>
      </c>
      <c r="BE282" s="219">
        <f>IF(N282="základní",J282,0)</f>
        <v>0</v>
      </c>
      <c r="BF282" s="219">
        <f>IF(N282="snížená",J282,0)</f>
        <v>0</v>
      </c>
      <c r="BG282" s="219">
        <f>IF(N282="zákl. přenesená",J282,0)</f>
        <v>0</v>
      </c>
      <c r="BH282" s="219">
        <f>IF(N282="sníž. přenesená",J282,0)</f>
        <v>0</v>
      </c>
      <c r="BI282" s="219">
        <f>IF(N282="nulová",J282,0)</f>
        <v>0</v>
      </c>
      <c r="BJ282" s="20" t="s">
        <v>83</v>
      </c>
      <c r="BK282" s="219">
        <f>ROUND(I282*H282,2)</f>
        <v>0</v>
      </c>
      <c r="BL282" s="20" t="s">
        <v>626</v>
      </c>
      <c r="BM282" s="218" t="s">
        <v>1921</v>
      </c>
    </row>
    <row r="283" s="2" customFormat="1">
      <c r="A283" s="41"/>
      <c r="B283" s="42"/>
      <c r="C283" s="43"/>
      <c r="D283" s="220" t="s">
        <v>165</v>
      </c>
      <c r="E283" s="43"/>
      <c r="F283" s="221" t="s">
        <v>1920</v>
      </c>
      <c r="G283" s="43"/>
      <c r="H283" s="43"/>
      <c r="I283" s="222"/>
      <c r="J283" s="43"/>
      <c r="K283" s="43"/>
      <c r="L283" s="47"/>
      <c r="M283" s="223"/>
      <c r="N283" s="224"/>
      <c r="O283" s="87"/>
      <c r="P283" s="87"/>
      <c r="Q283" s="87"/>
      <c r="R283" s="87"/>
      <c r="S283" s="87"/>
      <c r="T283" s="88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T283" s="20" t="s">
        <v>165</v>
      </c>
      <c r="AU283" s="20" t="s">
        <v>85</v>
      </c>
    </row>
    <row r="284" s="13" customFormat="1">
      <c r="A284" s="13"/>
      <c r="B284" s="226"/>
      <c r="C284" s="227"/>
      <c r="D284" s="220" t="s">
        <v>169</v>
      </c>
      <c r="E284" s="227"/>
      <c r="F284" s="229" t="s">
        <v>1922</v>
      </c>
      <c r="G284" s="227"/>
      <c r="H284" s="230">
        <v>101.2</v>
      </c>
      <c r="I284" s="231"/>
      <c r="J284" s="227"/>
      <c r="K284" s="227"/>
      <c r="L284" s="232"/>
      <c r="M284" s="233"/>
      <c r="N284" s="234"/>
      <c r="O284" s="234"/>
      <c r="P284" s="234"/>
      <c r="Q284" s="234"/>
      <c r="R284" s="234"/>
      <c r="S284" s="234"/>
      <c r="T284" s="235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6" t="s">
        <v>169</v>
      </c>
      <c r="AU284" s="236" t="s">
        <v>85</v>
      </c>
      <c r="AV284" s="13" t="s">
        <v>85</v>
      </c>
      <c r="AW284" s="13" t="s">
        <v>4</v>
      </c>
      <c r="AX284" s="13" t="s">
        <v>83</v>
      </c>
      <c r="AY284" s="236" t="s">
        <v>157</v>
      </c>
    </row>
    <row r="285" s="12" customFormat="1" ht="22.8" customHeight="1">
      <c r="A285" s="12"/>
      <c r="B285" s="191"/>
      <c r="C285" s="192"/>
      <c r="D285" s="193" t="s">
        <v>74</v>
      </c>
      <c r="E285" s="205" t="s">
        <v>1316</v>
      </c>
      <c r="F285" s="205" t="s">
        <v>1317</v>
      </c>
      <c r="G285" s="192"/>
      <c r="H285" s="192"/>
      <c r="I285" s="195"/>
      <c r="J285" s="206">
        <f>BK285</f>
        <v>0</v>
      </c>
      <c r="K285" s="192"/>
      <c r="L285" s="197"/>
      <c r="M285" s="198"/>
      <c r="N285" s="199"/>
      <c r="O285" s="199"/>
      <c r="P285" s="200">
        <f>SUM(P286:P429)</f>
        <v>0</v>
      </c>
      <c r="Q285" s="199"/>
      <c r="R285" s="200">
        <f>SUM(R286:R429)</f>
        <v>0.55245860000000013</v>
      </c>
      <c r="S285" s="199"/>
      <c r="T285" s="201">
        <f>SUM(T286:T429)</f>
        <v>0</v>
      </c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R285" s="202" t="s">
        <v>188</v>
      </c>
      <c r="AT285" s="203" t="s">
        <v>74</v>
      </c>
      <c r="AU285" s="203" t="s">
        <v>83</v>
      </c>
      <c r="AY285" s="202" t="s">
        <v>157</v>
      </c>
      <c r="BK285" s="204">
        <f>SUM(BK286:BK429)</f>
        <v>0</v>
      </c>
    </row>
    <row r="286" s="2" customFormat="1" ht="16.5" customHeight="1">
      <c r="A286" s="41"/>
      <c r="B286" s="42"/>
      <c r="C286" s="207" t="s">
        <v>546</v>
      </c>
      <c r="D286" s="207" t="s">
        <v>159</v>
      </c>
      <c r="E286" s="208" t="s">
        <v>1923</v>
      </c>
      <c r="F286" s="209" t="s">
        <v>1924</v>
      </c>
      <c r="G286" s="210" t="s">
        <v>162</v>
      </c>
      <c r="H286" s="211">
        <v>100</v>
      </c>
      <c r="I286" s="212"/>
      <c r="J286" s="213">
        <f>ROUND(I286*H286,2)</f>
        <v>0</v>
      </c>
      <c r="K286" s="209" t="s">
        <v>174</v>
      </c>
      <c r="L286" s="47"/>
      <c r="M286" s="214" t="s">
        <v>19</v>
      </c>
      <c r="N286" s="215" t="s">
        <v>46</v>
      </c>
      <c r="O286" s="87"/>
      <c r="P286" s="216">
        <f>O286*H286</f>
        <v>0</v>
      </c>
      <c r="Q286" s="216">
        <v>0</v>
      </c>
      <c r="R286" s="216">
        <f>Q286*H286</f>
        <v>0</v>
      </c>
      <c r="S286" s="216">
        <v>0</v>
      </c>
      <c r="T286" s="217">
        <f>S286*H286</f>
        <v>0</v>
      </c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R286" s="218" t="s">
        <v>460</v>
      </c>
      <c r="AT286" s="218" t="s">
        <v>159</v>
      </c>
      <c r="AU286" s="218" t="s">
        <v>85</v>
      </c>
      <c r="AY286" s="20" t="s">
        <v>157</v>
      </c>
      <c r="BE286" s="219">
        <f>IF(N286="základní",J286,0)</f>
        <v>0</v>
      </c>
      <c r="BF286" s="219">
        <f>IF(N286="snížená",J286,0)</f>
        <v>0</v>
      </c>
      <c r="BG286" s="219">
        <f>IF(N286="zákl. přenesená",J286,0)</f>
        <v>0</v>
      </c>
      <c r="BH286" s="219">
        <f>IF(N286="sníž. přenesená",J286,0)</f>
        <v>0</v>
      </c>
      <c r="BI286" s="219">
        <f>IF(N286="nulová",J286,0)</f>
        <v>0</v>
      </c>
      <c r="BJ286" s="20" t="s">
        <v>83</v>
      </c>
      <c r="BK286" s="219">
        <f>ROUND(I286*H286,2)</f>
        <v>0</v>
      </c>
      <c r="BL286" s="20" t="s">
        <v>460</v>
      </c>
      <c r="BM286" s="218" t="s">
        <v>1925</v>
      </c>
    </row>
    <row r="287" s="2" customFormat="1">
      <c r="A287" s="41"/>
      <c r="B287" s="42"/>
      <c r="C287" s="43"/>
      <c r="D287" s="220" t="s">
        <v>165</v>
      </c>
      <c r="E287" s="43"/>
      <c r="F287" s="221" t="s">
        <v>1924</v>
      </c>
      <c r="G287" s="43"/>
      <c r="H287" s="43"/>
      <c r="I287" s="222"/>
      <c r="J287" s="43"/>
      <c r="K287" s="43"/>
      <c r="L287" s="47"/>
      <c r="M287" s="223"/>
      <c r="N287" s="224"/>
      <c r="O287" s="87"/>
      <c r="P287" s="87"/>
      <c r="Q287" s="87"/>
      <c r="R287" s="87"/>
      <c r="S287" s="87"/>
      <c r="T287" s="88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T287" s="20" t="s">
        <v>165</v>
      </c>
      <c r="AU287" s="20" t="s">
        <v>85</v>
      </c>
    </row>
    <row r="288" s="2" customFormat="1">
      <c r="A288" s="41"/>
      <c r="B288" s="42"/>
      <c r="C288" s="43"/>
      <c r="D288" s="237" t="s">
        <v>177</v>
      </c>
      <c r="E288" s="43"/>
      <c r="F288" s="238" t="s">
        <v>1926</v>
      </c>
      <c r="G288" s="43"/>
      <c r="H288" s="43"/>
      <c r="I288" s="222"/>
      <c r="J288" s="43"/>
      <c r="K288" s="43"/>
      <c r="L288" s="47"/>
      <c r="M288" s="223"/>
      <c r="N288" s="224"/>
      <c r="O288" s="87"/>
      <c r="P288" s="87"/>
      <c r="Q288" s="87"/>
      <c r="R288" s="87"/>
      <c r="S288" s="87"/>
      <c r="T288" s="88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T288" s="20" t="s">
        <v>177</v>
      </c>
      <c r="AU288" s="20" t="s">
        <v>85</v>
      </c>
    </row>
    <row r="289" s="13" customFormat="1">
      <c r="A289" s="13"/>
      <c r="B289" s="226"/>
      <c r="C289" s="227"/>
      <c r="D289" s="220" t="s">
        <v>169</v>
      </c>
      <c r="E289" s="228" t="s">
        <v>19</v>
      </c>
      <c r="F289" s="229" t="s">
        <v>1927</v>
      </c>
      <c r="G289" s="227"/>
      <c r="H289" s="230">
        <v>100</v>
      </c>
      <c r="I289" s="231"/>
      <c r="J289" s="227"/>
      <c r="K289" s="227"/>
      <c r="L289" s="232"/>
      <c r="M289" s="233"/>
      <c r="N289" s="234"/>
      <c r="O289" s="234"/>
      <c r="P289" s="234"/>
      <c r="Q289" s="234"/>
      <c r="R289" s="234"/>
      <c r="S289" s="234"/>
      <c r="T289" s="235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6" t="s">
        <v>169</v>
      </c>
      <c r="AU289" s="236" t="s">
        <v>85</v>
      </c>
      <c r="AV289" s="13" t="s">
        <v>85</v>
      </c>
      <c r="AW289" s="13" t="s">
        <v>37</v>
      </c>
      <c r="AX289" s="13" t="s">
        <v>83</v>
      </c>
      <c r="AY289" s="236" t="s">
        <v>157</v>
      </c>
    </row>
    <row r="290" s="2" customFormat="1" ht="24.15" customHeight="1">
      <c r="A290" s="41"/>
      <c r="B290" s="42"/>
      <c r="C290" s="207" t="s">
        <v>808</v>
      </c>
      <c r="D290" s="207" t="s">
        <v>159</v>
      </c>
      <c r="E290" s="208" t="s">
        <v>1928</v>
      </c>
      <c r="F290" s="209" t="s">
        <v>1929</v>
      </c>
      <c r="G290" s="210" t="s">
        <v>162</v>
      </c>
      <c r="H290" s="211">
        <v>88</v>
      </c>
      <c r="I290" s="212"/>
      <c r="J290" s="213">
        <f>ROUND(I290*H290,2)</f>
        <v>0</v>
      </c>
      <c r="K290" s="209" t="s">
        <v>174</v>
      </c>
      <c r="L290" s="47"/>
      <c r="M290" s="214" t="s">
        <v>19</v>
      </c>
      <c r="N290" s="215" t="s">
        <v>46</v>
      </c>
      <c r="O290" s="87"/>
      <c r="P290" s="216">
        <f>O290*H290</f>
        <v>0</v>
      </c>
      <c r="Q290" s="216">
        <v>0</v>
      </c>
      <c r="R290" s="216">
        <f>Q290*H290</f>
        <v>0</v>
      </c>
      <c r="S290" s="216">
        <v>0</v>
      </c>
      <c r="T290" s="217">
        <f>S290*H290</f>
        <v>0</v>
      </c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R290" s="218" t="s">
        <v>460</v>
      </c>
      <c r="AT290" s="218" t="s">
        <v>159</v>
      </c>
      <c r="AU290" s="218" t="s">
        <v>85</v>
      </c>
      <c r="AY290" s="20" t="s">
        <v>157</v>
      </c>
      <c r="BE290" s="219">
        <f>IF(N290="základní",J290,0)</f>
        <v>0</v>
      </c>
      <c r="BF290" s="219">
        <f>IF(N290="snížená",J290,0)</f>
        <v>0</v>
      </c>
      <c r="BG290" s="219">
        <f>IF(N290="zákl. přenesená",J290,0)</f>
        <v>0</v>
      </c>
      <c r="BH290" s="219">
        <f>IF(N290="sníž. přenesená",J290,0)</f>
        <v>0</v>
      </c>
      <c r="BI290" s="219">
        <f>IF(N290="nulová",J290,0)</f>
        <v>0</v>
      </c>
      <c r="BJ290" s="20" t="s">
        <v>83</v>
      </c>
      <c r="BK290" s="219">
        <f>ROUND(I290*H290,2)</f>
        <v>0</v>
      </c>
      <c r="BL290" s="20" t="s">
        <v>460</v>
      </c>
      <c r="BM290" s="218" t="s">
        <v>1930</v>
      </c>
    </row>
    <row r="291" s="2" customFormat="1">
      <c r="A291" s="41"/>
      <c r="B291" s="42"/>
      <c r="C291" s="43"/>
      <c r="D291" s="220" t="s">
        <v>165</v>
      </c>
      <c r="E291" s="43"/>
      <c r="F291" s="221" t="s">
        <v>1929</v>
      </c>
      <c r="G291" s="43"/>
      <c r="H291" s="43"/>
      <c r="I291" s="222"/>
      <c r="J291" s="43"/>
      <c r="K291" s="43"/>
      <c r="L291" s="47"/>
      <c r="M291" s="223"/>
      <c r="N291" s="224"/>
      <c r="O291" s="87"/>
      <c r="P291" s="87"/>
      <c r="Q291" s="87"/>
      <c r="R291" s="87"/>
      <c r="S291" s="87"/>
      <c r="T291" s="88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T291" s="20" t="s">
        <v>165</v>
      </c>
      <c r="AU291" s="20" t="s">
        <v>85</v>
      </c>
    </row>
    <row r="292" s="2" customFormat="1">
      <c r="A292" s="41"/>
      <c r="B292" s="42"/>
      <c r="C292" s="43"/>
      <c r="D292" s="237" t="s">
        <v>177</v>
      </c>
      <c r="E292" s="43"/>
      <c r="F292" s="238" t="s">
        <v>1931</v>
      </c>
      <c r="G292" s="43"/>
      <c r="H292" s="43"/>
      <c r="I292" s="222"/>
      <c r="J292" s="43"/>
      <c r="K292" s="43"/>
      <c r="L292" s="47"/>
      <c r="M292" s="223"/>
      <c r="N292" s="224"/>
      <c r="O292" s="87"/>
      <c r="P292" s="87"/>
      <c r="Q292" s="87"/>
      <c r="R292" s="87"/>
      <c r="S292" s="87"/>
      <c r="T292" s="88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T292" s="20" t="s">
        <v>177</v>
      </c>
      <c r="AU292" s="20" t="s">
        <v>85</v>
      </c>
    </row>
    <row r="293" s="13" customFormat="1">
      <c r="A293" s="13"/>
      <c r="B293" s="226"/>
      <c r="C293" s="227"/>
      <c r="D293" s="220" t="s">
        <v>169</v>
      </c>
      <c r="E293" s="228" t="s">
        <v>19</v>
      </c>
      <c r="F293" s="229" t="s">
        <v>568</v>
      </c>
      <c r="G293" s="227"/>
      <c r="H293" s="230">
        <v>88</v>
      </c>
      <c r="I293" s="231"/>
      <c r="J293" s="227"/>
      <c r="K293" s="227"/>
      <c r="L293" s="232"/>
      <c r="M293" s="233"/>
      <c r="N293" s="234"/>
      <c r="O293" s="234"/>
      <c r="P293" s="234"/>
      <c r="Q293" s="234"/>
      <c r="R293" s="234"/>
      <c r="S293" s="234"/>
      <c r="T293" s="235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6" t="s">
        <v>169</v>
      </c>
      <c r="AU293" s="236" t="s">
        <v>85</v>
      </c>
      <c r="AV293" s="13" t="s">
        <v>85</v>
      </c>
      <c r="AW293" s="13" t="s">
        <v>37</v>
      </c>
      <c r="AX293" s="13" t="s">
        <v>75</v>
      </c>
      <c r="AY293" s="236" t="s">
        <v>157</v>
      </c>
    </row>
    <row r="294" s="15" customFormat="1">
      <c r="A294" s="15"/>
      <c r="B294" s="249"/>
      <c r="C294" s="250"/>
      <c r="D294" s="220" t="s">
        <v>169</v>
      </c>
      <c r="E294" s="251" t="s">
        <v>19</v>
      </c>
      <c r="F294" s="252" t="s">
        <v>187</v>
      </c>
      <c r="G294" s="250"/>
      <c r="H294" s="253">
        <v>88</v>
      </c>
      <c r="I294" s="254"/>
      <c r="J294" s="250"/>
      <c r="K294" s="250"/>
      <c r="L294" s="255"/>
      <c r="M294" s="256"/>
      <c r="N294" s="257"/>
      <c r="O294" s="257"/>
      <c r="P294" s="257"/>
      <c r="Q294" s="257"/>
      <c r="R294" s="257"/>
      <c r="S294" s="257"/>
      <c r="T294" s="258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T294" s="259" t="s">
        <v>169</v>
      </c>
      <c r="AU294" s="259" t="s">
        <v>85</v>
      </c>
      <c r="AV294" s="15" t="s">
        <v>163</v>
      </c>
      <c r="AW294" s="15" t="s">
        <v>37</v>
      </c>
      <c r="AX294" s="15" t="s">
        <v>83</v>
      </c>
      <c r="AY294" s="259" t="s">
        <v>157</v>
      </c>
    </row>
    <row r="295" s="2" customFormat="1" ht="24.15" customHeight="1">
      <c r="A295" s="41"/>
      <c r="B295" s="42"/>
      <c r="C295" s="207" t="s">
        <v>553</v>
      </c>
      <c r="D295" s="207" t="s">
        <v>159</v>
      </c>
      <c r="E295" s="208" t="s">
        <v>1932</v>
      </c>
      <c r="F295" s="209" t="s">
        <v>1933</v>
      </c>
      <c r="G295" s="210" t="s">
        <v>1934</v>
      </c>
      <c r="H295" s="211">
        <v>1</v>
      </c>
      <c r="I295" s="212"/>
      <c r="J295" s="213">
        <f>ROUND(I295*H295,2)</f>
        <v>0</v>
      </c>
      <c r="K295" s="209" t="s">
        <v>174</v>
      </c>
      <c r="L295" s="47"/>
      <c r="M295" s="214" t="s">
        <v>19</v>
      </c>
      <c r="N295" s="215" t="s">
        <v>46</v>
      </c>
      <c r="O295" s="87"/>
      <c r="P295" s="216">
        <f>O295*H295</f>
        <v>0</v>
      </c>
      <c r="Q295" s="216">
        <v>0</v>
      </c>
      <c r="R295" s="216">
        <f>Q295*H295</f>
        <v>0</v>
      </c>
      <c r="S295" s="216">
        <v>0</v>
      </c>
      <c r="T295" s="217">
        <f>S295*H295</f>
        <v>0</v>
      </c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R295" s="218" t="s">
        <v>460</v>
      </c>
      <c r="AT295" s="218" t="s">
        <v>159</v>
      </c>
      <c r="AU295" s="218" t="s">
        <v>85</v>
      </c>
      <c r="AY295" s="20" t="s">
        <v>157</v>
      </c>
      <c r="BE295" s="219">
        <f>IF(N295="základní",J295,0)</f>
        <v>0</v>
      </c>
      <c r="BF295" s="219">
        <f>IF(N295="snížená",J295,0)</f>
        <v>0</v>
      </c>
      <c r="BG295" s="219">
        <f>IF(N295="zákl. přenesená",J295,0)</f>
        <v>0</v>
      </c>
      <c r="BH295" s="219">
        <f>IF(N295="sníž. přenesená",J295,0)</f>
        <v>0</v>
      </c>
      <c r="BI295" s="219">
        <f>IF(N295="nulová",J295,0)</f>
        <v>0</v>
      </c>
      <c r="BJ295" s="20" t="s">
        <v>83</v>
      </c>
      <c r="BK295" s="219">
        <f>ROUND(I295*H295,2)</f>
        <v>0</v>
      </c>
      <c r="BL295" s="20" t="s">
        <v>460</v>
      </c>
      <c r="BM295" s="218" t="s">
        <v>1935</v>
      </c>
    </row>
    <row r="296" s="2" customFormat="1">
      <c r="A296" s="41"/>
      <c r="B296" s="42"/>
      <c r="C296" s="43"/>
      <c r="D296" s="220" t="s">
        <v>165</v>
      </c>
      <c r="E296" s="43"/>
      <c r="F296" s="221" t="s">
        <v>1936</v>
      </c>
      <c r="G296" s="43"/>
      <c r="H296" s="43"/>
      <c r="I296" s="222"/>
      <c r="J296" s="43"/>
      <c r="K296" s="43"/>
      <c r="L296" s="47"/>
      <c r="M296" s="223"/>
      <c r="N296" s="224"/>
      <c r="O296" s="87"/>
      <c r="P296" s="87"/>
      <c r="Q296" s="87"/>
      <c r="R296" s="87"/>
      <c r="S296" s="87"/>
      <c r="T296" s="88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T296" s="20" t="s">
        <v>165</v>
      </c>
      <c r="AU296" s="20" t="s">
        <v>85</v>
      </c>
    </row>
    <row r="297" s="2" customFormat="1">
      <c r="A297" s="41"/>
      <c r="B297" s="42"/>
      <c r="C297" s="43"/>
      <c r="D297" s="237" t="s">
        <v>177</v>
      </c>
      <c r="E297" s="43"/>
      <c r="F297" s="238" t="s">
        <v>1937</v>
      </c>
      <c r="G297" s="43"/>
      <c r="H297" s="43"/>
      <c r="I297" s="222"/>
      <c r="J297" s="43"/>
      <c r="K297" s="43"/>
      <c r="L297" s="47"/>
      <c r="M297" s="223"/>
      <c r="N297" s="224"/>
      <c r="O297" s="87"/>
      <c r="P297" s="87"/>
      <c r="Q297" s="87"/>
      <c r="R297" s="87"/>
      <c r="S297" s="87"/>
      <c r="T297" s="88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T297" s="20" t="s">
        <v>177</v>
      </c>
      <c r="AU297" s="20" t="s">
        <v>85</v>
      </c>
    </row>
    <row r="298" s="13" customFormat="1">
      <c r="A298" s="13"/>
      <c r="B298" s="226"/>
      <c r="C298" s="227"/>
      <c r="D298" s="220" t="s">
        <v>169</v>
      </c>
      <c r="E298" s="228" t="s">
        <v>19</v>
      </c>
      <c r="F298" s="229" t="s">
        <v>83</v>
      </c>
      <c r="G298" s="227"/>
      <c r="H298" s="230">
        <v>1</v>
      </c>
      <c r="I298" s="231"/>
      <c r="J298" s="227"/>
      <c r="K298" s="227"/>
      <c r="L298" s="232"/>
      <c r="M298" s="233"/>
      <c r="N298" s="234"/>
      <c r="O298" s="234"/>
      <c r="P298" s="234"/>
      <c r="Q298" s="234"/>
      <c r="R298" s="234"/>
      <c r="S298" s="234"/>
      <c r="T298" s="235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6" t="s">
        <v>169</v>
      </c>
      <c r="AU298" s="236" t="s">
        <v>85</v>
      </c>
      <c r="AV298" s="13" t="s">
        <v>85</v>
      </c>
      <c r="AW298" s="13" t="s">
        <v>37</v>
      </c>
      <c r="AX298" s="13" t="s">
        <v>75</v>
      </c>
      <c r="AY298" s="236" t="s">
        <v>157</v>
      </c>
    </row>
    <row r="299" s="15" customFormat="1">
      <c r="A299" s="15"/>
      <c r="B299" s="249"/>
      <c r="C299" s="250"/>
      <c r="D299" s="220" t="s">
        <v>169</v>
      </c>
      <c r="E299" s="251" t="s">
        <v>19</v>
      </c>
      <c r="F299" s="252" t="s">
        <v>187</v>
      </c>
      <c r="G299" s="250"/>
      <c r="H299" s="253">
        <v>1</v>
      </c>
      <c r="I299" s="254"/>
      <c r="J299" s="250"/>
      <c r="K299" s="250"/>
      <c r="L299" s="255"/>
      <c r="M299" s="256"/>
      <c r="N299" s="257"/>
      <c r="O299" s="257"/>
      <c r="P299" s="257"/>
      <c r="Q299" s="257"/>
      <c r="R299" s="257"/>
      <c r="S299" s="257"/>
      <c r="T299" s="258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T299" s="259" t="s">
        <v>169</v>
      </c>
      <c r="AU299" s="259" t="s">
        <v>85</v>
      </c>
      <c r="AV299" s="15" t="s">
        <v>163</v>
      </c>
      <c r="AW299" s="15" t="s">
        <v>37</v>
      </c>
      <c r="AX299" s="15" t="s">
        <v>83</v>
      </c>
      <c r="AY299" s="259" t="s">
        <v>157</v>
      </c>
    </row>
    <row r="300" s="2" customFormat="1" ht="24.15" customHeight="1">
      <c r="A300" s="41"/>
      <c r="B300" s="42"/>
      <c r="C300" s="207" t="s">
        <v>560</v>
      </c>
      <c r="D300" s="207" t="s">
        <v>159</v>
      </c>
      <c r="E300" s="208" t="s">
        <v>1938</v>
      </c>
      <c r="F300" s="209" t="s">
        <v>1939</v>
      </c>
      <c r="G300" s="210" t="s">
        <v>162</v>
      </c>
      <c r="H300" s="211">
        <v>88</v>
      </c>
      <c r="I300" s="212"/>
      <c r="J300" s="213">
        <f>ROUND(I300*H300,2)</f>
        <v>0</v>
      </c>
      <c r="K300" s="209" t="s">
        <v>174</v>
      </c>
      <c r="L300" s="47"/>
      <c r="M300" s="214" t="s">
        <v>19</v>
      </c>
      <c r="N300" s="215" t="s">
        <v>46</v>
      </c>
      <c r="O300" s="87"/>
      <c r="P300" s="216">
        <f>O300*H300</f>
        <v>0</v>
      </c>
      <c r="Q300" s="216">
        <v>0</v>
      </c>
      <c r="R300" s="216">
        <f>Q300*H300</f>
        <v>0</v>
      </c>
      <c r="S300" s="216">
        <v>0</v>
      </c>
      <c r="T300" s="217">
        <f>S300*H300</f>
        <v>0</v>
      </c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R300" s="218" t="s">
        <v>460</v>
      </c>
      <c r="AT300" s="218" t="s">
        <v>159</v>
      </c>
      <c r="AU300" s="218" t="s">
        <v>85</v>
      </c>
      <c r="AY300" s="20" t="s">
        <v>157</v>
      </c>
      <c r="BE300" s="219">
        <f>IF(N300="základní",J300,0)</f>
        <v>0</v>
      </c>
      <c r="BF300" s="219">
        <f>IF(N300="snížená",J300,0)</f>
        <v>0</v>
      </c>
      <c r="BG300" s="219">
        <f>IF(N300="zákl. přenesená",J300,0)</f>
        <v>0</v>
      </c>
      <c r="BH300" s="219">
        <f>IF(N300="sníž. přenesená",J300,0)</f>
        <v>0</v>
      </c>
      <c r="BI300" s="219">
        <f>IF(N300="nulová",J300,0)</f>
        <v>0</v>
      </c>
      <c r="BJ300" s="20" t="s">
        <v>83</v>
      </c>
      <c r="BK300" s="219">
        <f>ROUND(I300*H300,2)</f>
        <v>0</v>
      </c>
      <c r="BL300" s="20" t="s">
        <v>460</v>
      </c>
      <c r="BM300" s="218" t="s">
        <v>1940</v>
      </c>
    </row>
    <row r="301" s="2" customFormat="1">
      <c r="A301" s="41"/>
      <c r="B301" s="42"/>
      <c r="C301" s="43"/>
      <c r="D301" s="220" t="s">
        <v>165</v>
      </c>
      <c r="E301" s="43"/>
      <c r="F301" s="221" t="s">
        <v>1941</v>
      </c>
      <c r="G301" s="43"/>
      <c r="H301" s="43"/>
      <c r="I301" s="222"/>
      <c r="J301" s="43"/>
      <c r="K301" s="43"/>
      <c r="L301" s="47"/>
      <c r="M301" s="223"/>
      <c r="N301" s="224"/>
      <c r="O301" s="87"/>
      <c r="P301" s="87"/>
      <c r="Q301" s="87"/>
      <c r="R301" s="87"/>
      <c r="S301" s="87"/>
      <c r="T301" s="88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T301" s="20" t="s">
        <v>165</v>
      </c>
      <c r="AU301" s="20" t="s">
        <v>85</v>
      </c>
    </row>
    <row r="302" s="2" customFormat="1">
      <c r="A302" s="41"/>
      <c r="B302" s="42"/>
      <c r="C302" s="43"/>
      <c r="D302" s="237" t="s">
        <v>177</v>
      </c>
      <c r="E302" s="43"/>
      <c r="F302" s="238" t="s">
        <v>1942</v>
      </c>
      <c r="G302" s="43"/>
      <c r="H302" s="43"/>
      <c r="I302" s="222"/>
      <c r="J302" s="43"/>
      <c r="K302" s="43"/>
      <c r="L302" s="47"/>
      <c r="M302" s="223"/>
      <c r="N302" s="224"/>
      <c r="O302" s="87"/>
      <c r="P302" s="87"/>
      <c r="Q302" s="87"/>
      <c r="R302" s="87"/>
      <c r="S302" s="87"/>
      <c r="T302" s="88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T302" s="20" t="s">
        <v>177</v>
      </c>
      <c r="AU302" s="20" t="s">
        <v>85</v>
      </c>
    </row>
    <row r="303" s="2" customFormat="1" ht="33" customHeight="1">
      <c r="A303" s="41"/>
      <c r="B303" s="42"/>
      <c r="C303" s="207" t="s">
        <v>423</v>
      </c>
      <c r="D303" s="207" t="s">
        <v>159</v>
      </c>
      <c r="E303" s="208" t="s">
        <v>1943</v>
      </c>
      <c r="F303" s="209" t="s">
        <v>1944</v>
      </c>
      <c r="G303" s="210" t="s">
        <v>401</v>
      </c>
      <c r="H303" s="211">
        <v>2</v>
      </c>
      <c r="I303" s="212"/>
      <c r="J303" s="213">
        <f>ROUND(I303*H303,2)</f>
        <v>0</v>
      </c>
      <c r="K303" s="209" t="s">
        <v>174</v>
      </c>
      <c r="L303" s="47"/>
      <c r="M303" s="214" t="s">
        <v>19</v>
      </c>
      <c r="N303" s="215" t="s">
        <v>46</v>
      </c>
      <c r="O303" s="87"/>
      <c r="P303" s="216">
        <f>O303*H303</f>
        <v>0</v>
      </c>
      <c r="Q303" s="216">
        <v>0.00016000000000000001</v>
      </c>
      <c r="R303" s="216">
        <f>Q303*H303</f>
        <v>0.00032000000000000003</v>
      </c>
      <c r="S303" s="216">
        <v>0</v>
      </c>
      <c r="T303" s="217">
        <f>S303*H303</f>
        <v>0</v>
      </c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R303" s="218" t="s">
        <v>460</v>
      </c>
      <c r="AT303" s="218" t="s">
        <v>159</v>
      </c>
      <c r="AU303" s="218" t="s">
        <v>85</v>
      </c>
      <c r="AY303" s="20" t="s">
        <v>157</v>
      </c>
      <c r="BE303" s="219">
        <f>IF(N303="základní",J303,0)</f>
        <v>0</v>
      </c>
      <c r="BF303" s="219">
        <f>IF(N303="snížená",J303,0)</f>
        <v>0</v>
      </c>
      <c r="BG303" s="219">
        <f>IF(N303="zákl. přenesená",J303,0)</f>
        <v>0</v>
      </c>
      <c r="BH303" s="219">
        <f>IF(N303="sníž. přenesená",J303,0)</f>
        <v>0</v>
      </c>
      <c r="BI303" s="219">
        <f>IF(N303="nulová",J303,0)</f>
        <v>0</v>
      </c>
      <c r="BJ303" s="20" t="s">
        <v>83</v>
      </c>
      <c r="BK303" s="219">
        <f>ROUND(I303*H303,2)</f>
        <v>0</v>
      </c>
      <c r="BL303" s="20" t="s">
        <v>460</v>
      </c>
      <c r="BM303" s="218" t="s">
        <v>1945</v>
      </c>
    </row>
    <row r="304" s="2" customFormat="1">
      <c r="A304" s="41"/>
      <c r="B304" s="42"/>
      <c r="C304" s="43"/>
      <c r="D304" s="220" t="s">
        <v>165</v>
      </c>
      <c r="E304" s="43"/>
      <c r="F304" s="221" t="s">
        <v>1946</v>
      </c>
      <c r="G304" s="43"/>
      <c r="H304" s="43"/>
      <c r="I304" s="222"/>
      <c r="J304" s="43"/>
      <c r="K304" s="43"/>
      <c r="L304" s="47"/>
      <c r="M304" s="223"/>
      <c r="N304" s="224"/>
      <c r="O304" s="87"/>
      <c r="P304" s="87"/>
      <c r="Q304" s="87"/>
      <c r="R304" s="87"/>
      <c r="S304" s="87"/>
      <c r="T304" s="88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T304" s="20" t="s">
        <v>165</v>
      </c>
      <c r="AU304" s="20" t="s">
        <v>85</v>
      </c>
    </row>
    <row r="305" s="2" customFormat="1">
      <c r="A305" s="41"/>
      <c r="B305" s="42"/>
      <c r="C305" s="43"/>
      <c r="D305" s="237" t="s">
        <v>177</v>
      </c>
      <c r="E305" s="43"/>
      <c r="F305" s="238" t="s">
        <v>1947</v>
      </c>
      <c r="G305" s="43"/>
      <c r="H305" s="43"/>
      <c r="I305" s="222"/>
      <c r="J305" s="43"/>
      <c r="K305" s="43"/>
      <c r="L305" s="47"/>
      <c r="M305" s="223"/>
      <c r="N305" s="224"/>
      <c r="O305" s="87"/>
      <c r="P305" s="87"/>
      <c r="Q305" s="87"/>
      <c r="R305" s="87"/>
      <c r="S305" s="87"/>
      <c r="T305" s="88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T305" s="20" t="s">
        <v>177</v>
      </c>
      <c r="AU305" s="20" t="s">
        <v>85</v>
      </c>
    </row>
    <row r="306" s="2" customFormat="1" ht="16.5" customHeight="1">
      <c r="A306" s="41"/>
      <c r="B306" s="42"/>
      <c r="C306" s="260" t="s">
        <v>573</v>
      </c>
      <c r="D306" s="260" t="s">
        <v>259</v>
      </c>
      <c r="E306" s="261" t="s">
        <v>1948</v>
      </c>
      <c r="F306" s="262" t="s">
        <v>1949</v>
      </c>
      <c r="G306" s="263" t="s">
        <v>1950</v>
      </c>
      <c r="H306" s="264">
        <v>4</v>
      </c>
      <c r="I306" s="265"/>
      <c r="J306" s="266">
        <f>ROUND(I306*H306,2)</f>
        <v>0</v>
      </c>
      <c r="K306" s="262" t="s">
        <v>19</v>
      </c>
      <c r="L306" s="267"/>
      <c r="M306" s="268" t="s">
        <v>19</v>
      </c>
      <c r="N306" s="269" t="s">
        <v>46</v>
      </c>
      <c r="O306" s="87"/>
      <c r="P306" s="216">
        <f>O306*H306</f>
        <v>0</v>
      </c>
      <c r="Q306" s="216">
        <v>0</v>
      </c>
      <c r="R306" s="216">
        <f>Q306*H306</f>
        <v>0</v>
      </c>
      <c r="S306" s="216">
        <v>0</v>
      </c>
      <c r="T306" s="217">
        <f>S306*H306</f>
        <v>0</v>
      </c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R306" s="218" t="s">
        <v>1951</v>
      </c>
      <c r="AT306" s="218" t="s">
        <v>259</v>
      </c>
      <c r="AU306" s="218" t="s">
        <v>85</v>
      </c>
      <c r="AY306" s="20" t="s">
        <v>157</v>
      </c>
      <c r="BE306" s="219">
        <f>IF(N306="základní",J306,0)</f>
        <v>0</v>
      </c>
      <c r="BF306" s="219">
        <f>IF(N306="snížená",J306,0)</f>
        <v>0</v>
      </c>
      <c r="BG306" s="219">
        <f>IF(N306="zákl. přenesená",J306,0)</f>
        <v>0</v>
      </c>
      <c r="BH306" s="219">
        <f>IF(N306="sníž. přenesená",J306,0)</f>
        <v>0</v>
      </c>
      <c r="BI306" s="219">
        <f>IF(N306="nulová",J306,0)</f>
        <v>0</v>
      </c>
      <c r="BJ306" s="20" t="s">
        <v>83</v>
      </c>
      <c r="BK306" s="219">
        <f>ROUND(I306*H306,2)</f>
        <v>0</v>
      </c>
      <c r="BL306" s="20" t="s">
        <v>460</v>
      </c>
      <c r="BM306" s="218" t="s">
        <v>1952</v>
      </c>
    </row>
    <row r="307" s="2" customFormat="1">
      <c r="A307" s="41"/>
      <c r="B307" s="42"/>
      <c r="C307" s="43"/>
      <c r="D307" s="220" t="s">
        <v>165</v>
      </c>
      <c r="E307" s="43"/>
      <c r="F307" s="221" t="s">
        <v>1949</v>
      </c>
      <c r="G307" s="43"/>
      <c r="H307" s="43"/>
      <c r="I307" s="222"/>
      <c r="J307" s="43"/>
      <c r="K307" s="43"/>
      <c r="L307" s="47"/>
      <c r="M307" s="223"/>
      <c r="N307" s="224"/>
      <c r="O307" s="87"/>
      <c r="P307" s="87"/>
      <c r="Q307" s="87"/>
      <c r="R307" s="87"/>
      <c r="S307" s="87"/>
      <c r="T307" s="88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T307" s="20" t="s">
        <v>165</v>
      </c>
      <c r="AU307" s="20" t="s">
        <v>85</v>
      </c>
    </row>
    <row r="308" s="2" customFormat="1" ht="33" customHeight="1">
      <c r="A308" s="41"/>
      <c r="B308" s="42"/>
      <c r="C308" s="207" t="s">
        <v>580</v>
      </c>
      <c r="D308" s="207" t="s">
        <v>159</v>
      </c>
      <c r="E308" s="208" t="s">
        <v>1953</v>
      </c>
      <c r="F308" s="209" t="s">
        <v>1954</v>
      </c>
      <c r="G308" s="210" t="s">
        <v>401</v>
      </c>
      <c r="H308" s="211">
        <v>2</v>
      </c>
      <c r="I308" s="212"/>
      <c r="J308" s="213">
        <f>ROUND(I308*H308,2)</f>
        <v>0</v>
      </c>
      <c r="K308" s="209" t="s">
        <v>174</v>
      </c>
      <c r="L308" s="47"/>
      <c r="M308" s="214" t="s">
        <v>19</v>
      </c>
      <c r="N308" s="215" t="s">
        <v>46</v>
      </c>
      <c r="O308" s="87"/>
      <c r="P308" s="216">
        <f>O308*H308</f>
        <v>0</v>
      </c>
      <c r="Q308" s="216">
        <v>4.0000000000000003E-05</v>
      </c>
      <c r="R308" s="216">
        <f>Q308*H308</f>
        <v>8.0000000000000007E-05</v>
      </c>
      <c r="S308" s="216">
        <v>0</v>
      </c>
      <c r="T308" s="217">
        <f>S308*H308</f>
        <v>0</v>
      </c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R308" s="218" t="s">
        <v>460</v>
      </c>
      <c r="AT308" s="218" t="s">
        <v>159</v>
      </c>
      <c r="AU308" s="218" t="s">
        <v>85</v>
      </c>
      <c r="AY308" s="20" t="s">
        <v>157</v>
      </c>
      <c r="BE308" s="219">
        <f>IF(N308="základní",J308,0)</f>
        <v>0</v>
      </c>
      <c r="BF308" s="219">
        <f>IF(N308="snížená",J308,0)</f>
        <v>0</v>
      </c>
      <c r="BG308" s="219">
        <f>IF(N308="zákl. přenesená",J308,0)</f>
        <v>0</v>
      </c>
      <c r="BH308" s="219">
        <f>IF(N308="sníž. přenesená",J308,0)</f>
        <v>0</v>
      </c>
      <c r="BI308" s="219">
        <f>IF(N308="nulová",J308,0)</f>
        <v>0</v>
      </c>
      <c r="BJ308" s="20" t="s">
        <v>83</v>
      </c>
      <c r="BK308" s="219">
        <f>ROUND(I308*H308,2)</f>
        <v>0</v>
      </c>
      <c r="BL308" s="20" t="s">
        <v>460</v>
      </c>
      <c r="BM308" s="218" t="s">
        <v>1955</v>
      </c>
    </row>
    <row r="309" s="2" customFormat="1">
      <c r="A309" s="41"/>
      <c r="B309" s="42"/>
      <c r="C309" s="43"/>
      <c r="D309" s="220" t="s">
        <v>165</v>
      </c>
      <c r="E309" s="43"/>
      <c r="F309" s="221" t="s">
        <v>1956</v>
      </c>
      <c r="G309" s="43"/>
      <c r="H309" s="43"/>
      <c r="I309" s="222"/>
      <c r="J309" s="43"/>
      <c r="K309" s="43"/>
      <c r="L309" s="47"/>
      <c r="M309" s="223"/>
      <c r="N309" s="224"/>
      <c r="O309" s="87"/>
      <c r="P309" s="87"/>
      <c r="Q309" s="87"/>
      <c r="R309" s="87"/>
      <c r="S309" s="87"/>
      <c r="T309" s="88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T309" s="20" t="s">
        <v>165</v>
      </c>
      <c r="AU309" s="20" t="s">
        <v>85</v>
      </c>
    </row>
    <row r="310" s="2" customFormat="1">
      <c r="A310" s="41"/>
      <c r="B310" s="42"/>
      <c r="C310" s="43"/>
      <c r="D310" s="237" t="s">
        <v>177</v>
      </c>
      <c r="E310" s="43"/>
      <c r="F310" s="238" t="s">
        <v>1957</v>
      </c>
      <c r="G310" s="43"/>
      <c r="H310" s="43"/>
      <c r="I310" s="222"/>
      <c r="J310" s="43"/>
      <c r="K310" s="43"/>
      <c r="L310" s="47"/>
      <c r="M310" s="223"/>
      <c r="N310" s="224"/>
      <c r="O310" s="87"/>
      <c r="P310" s="87"/>
      <c r="Q310" s="87"/>
      <c r="R310" s="87"/>
      <c r="S310" s="87"/>
      <c r="T310" s="88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T310" s="20" t="s">
        <v>177</v>
      </c>
      <c r="AU310" s="20" t="s">
        <v>85</v>
      </c>
    </row>
    <row r="311" s="2" customFormat="1" ht="16.5" customHeight="1">
      <c r="A311" s="41"/>
      <c r="B311" s="42"/>
      <c r="C311" s="260" t="s">
        <v>587</v>
      </c>
      <c r="D311" s="260" t="s">
        <v>259</v>
      </c>
      <c r="E311" s="261" t="s">
        <v>1958</v>
      </c>
      <c r="F311" s="262" t="s">
        <v>19</v>
      </c>
      <c r="G311" s="263" t="s">
        <v>401</v>
      </c>
      <c r="H311" s="264">
        <v>2</v>
      </c>
      <c r="I311" s="265"/>
      <c r="J311" s="266">
        <f>ROUND(I311*H311,2)</f>
        <v>0</v>
      </c>
      <c r="K311" s="262" t="s">
        <v>19</v>
      </c>
      <c r="L311" s="267"/>
      <c r="M311" s="268" t="s">
        <v>19</v>
      </c>
      <c r="N311" s="269" t="s">
        <v>46</v>
      </c>
      <c r="O311" s="87"/>
      <c r="P311" s="216">
        <f>O311*H311</f>
        <v>0</v>
      </c>
      <c r="Q311" s="216">
        <v>0</v>
      </c>
      <c r="R311" s="216">
        <f>Q311*H311</f>
        <v>0</v>
      </c>
      <c r="S311" s="216">
        <v>0</v>
      </c>
      <c r="T311" s="217">
        <f>S311*H311</f>
        <v>0</v>
      </c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R311" s="218" t="s">
        <v>1951</v>
      </c>
      <c r="AT311" s="218" t="s">
        <v>259</v>
      </c>
      <c r="AU311" s="218" t="s">
        <v>85</v>
      </c>
      <c r="AY311" s="20" t="s">
        <v>157</v>
      </c>
      <c r="BE311" s="219">
        <f>IF(N311="základní",J311,0)</f>
        <v>0</v>
      </c>
      <c r="BF311" s="219">
        <f>IF(N311="snížená",J311,0)</f>
        <v>0</v>
      </c>
      <c r="BG311" s="219">
        <f>IF(N311="zákl. přenesená",J311,0)</f>
        <v>0</v>
      </c>
      <c r="BH311" s="219">
        <f>IF(N311="sníž. přenesená",J311,0)</f>
        <v>0</v>
      </c>
      <c r="BI311" s="219">
        <f>IF(N311="nulová",J311,0)</f>
        <v>0</v>
      </c>
      <c r="BJ311" s="20" t="s">
        <v>83</v>
      </c>
      <c r="BK311" s="219">
        <f>ROUND(I311*H311,2)</f>
        <v>0</v>
      </c>
      <c r="BL311" s="20" t="s">
        <v>460</v>
      </c>
      <c r="BM311" s="218" t="s">
        <v>1959</v>
      </c>
    </row>
    <row r="312" s="2" customFormat="1">
      <c r="A312" s="41"/>
      <c r="B312" s="42"/>
      <c r="C312" s="43"/>
      <c r="D312" s="220" t="s">
        <v>165</v>
      </c>
      <c r="E312" s="43"/>
      <c r="F312" s="221" t="s">
        <v>1960</v>
      </c>
      <c r="G312" s="43"/>
      <c r="H312" s="43"/>
      <c r="I312" s="222"/>
      <c r="J312" s="43"/>
      <c r="K312" s="43"/>
      <c r="L312" s="47"/>
      <c r="M312" s="223"/>
      <c r="N312" s="224"/>
      <c r="O312" s="87"/>
      <c r="P312" s="87"/>
      <c r="Q312" s="87"/>
      <c r="R312" s="87"/>
      <c r="S312" s="87"/>
      <c r="T312" s="88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T312" s="20" t="s">
        <v>165</v>
      </c>
      <c r="AU312" s="20" t="s">
        <v>85</v>
      </c>
    </row>
    <row r="313" s="2" customFormat="1" ht="24.15" customHeight="1">
      <c r="A313" s="41"/>
      <c r="B313" s="42"/>
      <c r="C313" s="207" t="s">
        <v>592</v>
      </c>
      <c r="D313" s="207" t="s">
        <v>159</v>
      </c>
      <c r="E313" s="208" t="s">
        <v>1318</v>
      </c>
      <c r="F313" s="209" t="s">
        <v>1319</v>
      </c>
      <c r="G313" s="210" t="s">
        <v>162</v>
      </c>
      <c r="H313" s="211">
        <v>20</v>
      </c>
      <c r="I313" s="212"/>
      <c r="J313" s="213">
        <f>ROUND(I313*H313,2)</f>
        <v>0</v>
      </c>
      <c r="K313" s="209" t="s">
        <v>174</v>
      </c>
      <c r="L313" s="47"/>
      <c r="M313" s="214" t="s">
        <v>19</v>
      </c>
      <c r="N313" s="215" t="s">
        <v>46</v>
      </c>
      <c r="O313" s="87"/>
      <c r="P313" s="216">
        <f>O313*H313</f>
        <v>0</v>
      </c>
      <c r="Q313" s="216">
        <v>0</v>
      </c>
      <c r="R313" s="216">
        <f>Q313*H313</f>
        <v>0</v>
      </c>
      <c r="S313" s="216">
        <v>0</v>
      </c>
      <c r="T313" s="217">
        <f>S313*H313</f>
        <v>0</v>
      </c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R313" s="218" t="s">
        <v>460</v>
      </c>
      <c r="AT313" s="218" t="s">
        <v>159</v>
      </c>
      <c r="AU313" s="218" t="s">
        <v>85</v>
      </c>
      <c r="AY313" s="20" t="s">
        <v>157</v>
      </c>
      <c r="BE313" s="219">
        <f>IF(N313="základní",J313,0)</f>
        <v>0</v>
      </c>
      <c r="BF313" s="219">
        <f>IF(N313="snížená",J313,0)</f>
        <v>0</v>
      </c>
      <c r="BG313" s="219">
        <f>IF(N313="zákl. přenesená",J313,0)</f>
        <v>0</v>
      </c>
      <c r="BH313" s="219">
        <f>IF(N313="sníž. přenesená",J313,0)</f>
        <v>0</v>
      </c>
      <c r="BI313" s="219">
        <f>IF(N313="nulová",J313,0)</f>
        <v>0</v>
      </c>
      <c r="BJ313" s="20" t="s">
        <v>83</v>
      </c>
      <c r="BK313" s="219">
        <f>ROUND(I313*H313,2)</f>
        <v>0</v>
      </c>
      <c r="BL313" s="20" t="s">
        <v>460</v>
      </c>
      <c r="BM313" s="218" t="s">
        <v>1961</v>
      </c>
    </row>
    <row r="314" s="2" customFormat="1">
      <c r="A314" s="41"/>
      <c r="B314" s="42"/>
      <c r="C314" s="43"/>
      <c r="D314" s="220" t="s">
        <v>165</v>
      </c>
      <c r="E314" s="43"/>
      <c r="F314" s="221" t="s">
        <v>1321</v>
      </c>
      <c r="G314" s="43"/>
      <c r="H314" s="43"/>
      <c r="I314" s="222"/>
      <c r="J314" s="43"/>
      <c r="K314" s="43"/>
      <c r="L314" s="47"/>
      <c r="M314" s="223"/>
      <c r="N314" s="224"/>
      <c r="O314" s="87"/>
      <c r="P314" s="87"/>
      <c r="Q314" s="87"/>
      <c r="R314" s="87"/>
      <c r="S314" s="87"/>
      <c r="T314" s="88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T314" s="20" t="s">
        <v>165</v>
      </c>
      <c r="AU314" s="20" t="s">
        <v>85</v>
      </c>
    </row>
    <row r="315" s="2" customFormat="1">
      <c r="A315" s="41"/>
      <c r="B315" s="42"/>
      <c r="C315" s="43"/>
      <c r="D315" s="237" t="s">
        <v>177</v>
      </c>
      <c r="E315" s="43"/>
      <c r="F315" s="238" t="s">
        <v>1322</v>
      </c>
      <c r="G315" s="43"/>
      <c r="H315" s="43"/>
      <c r="I315" s="222"/>
      <c r="J315" s="43"/>
      <c r="K315" s="43"/>
      <c r="L315" s="47"/>
      <c r="M315" s="223"/>
      <c r="N315" s="224"/>
      <c r="O315" s="87"/>
      <c r="P315" s="87"/>
      <c r="Q315" s="87"/>
      <c r="R315" s="87"/>
      <c r="S315" s="87"/>
      <c r="T315" s="88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T315" s="20" t="s">
        <v>177</v>
      </c>
      <c r="AU315" s="20" t="s">
        <v>85</v>
      </c>
    </row>
    <row r="316" s="2" customFormat="1" ht="16.5" customHeight="1">
      <c r="A316" s="41"/>
      <c r="B316" s="42"/>
      <c r="C316" s="260" t="s">
        <v>597</v>
      </c>
      <c r="D316" s="260" t="s">
        <v>259</v>
      </c>
      <c r="E316" s="261" t="s">
        <v>1323</v>
      </c>
      <c r="F316" s="262" t="s">
        <v>1324</v>
      </c>
      <c r="G316" s="263" t="s">
        <v>162</v>
      </c>
      <c r="H316" s="264">
        <v>20</v>
      </c>
      <c r="I316" s="265"/>
      <c r="J316" s="266">
        <f>ROUND(I316*H316,2)</f>
        <v>0</v>
      </c>
      <c r="K316" s="262" t="s">
        <v>174</v>
      </c>
      <c r="L316" s="267"/>
      <c r="M316" s="268" t="s">
        <v>19</v>
      </c>
      <c r="N316" s="269" t="s">
        <v>46</v>
      </c>
      <c r="O316" s="87"/>
      <c r="P316" s="216">
        <f>O316*H316</f>
        <v>0</v>
      </c>
      <c r="Q316" s="216">
        <v>0.0030300000000000001</v>
      </c>
      <c r="R316" s="216">
        <f>Q316*H316</f>
        <v>0.060600000000000001</v>
      </c>
      <c r="S316" s="216">
        <v>0</v>
      </c>
      <c r="T316" s="217">
        <f>S316*H316</f>
        <v>0</v>
      </c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R316" s="218" t="s">
        <v>626</v>
      </c>
      <c r="AT316" s="218" t="s">
        <v>259</v>
      </c>
      <c r="AU316" s="218" t="s">
        <v>85</v>
      </c>
      <c r="AY316" s="20" t="s">
        <v>157</v>
      </c>
      <c r="BE316" s="219">
        <f>IF(N316="základní",J316,0)</f>
        <v>0</v>
      </c>
      <c r="BF316" s="219">
        <f>IF(N316="snížená",J316,0)</f>
        <v>0</v>
      </c>
      <c r="BG316" s="219">
        <f>IF(N316="zákl. přenesená",J316,0)</f>
        <v>0</v>
      </c>
      <c r="BH316" s="219">
        <f>IF(N316="sníž. přenesená",J316,0)</f>
        <v>0</v>
      </c>
      <c r="BI316" s="219">
        <f>IF(N316="nulová",J316,0)</f>
        <v>0</v>
      </c>
      <c r="BJ316" s="20" t="s">
        <v>83</v>
      </c>
      <c r="BK316" s="219">
        <f>ROUND(I316*H316,2)</f>
        <v>0</v>
      </c>
      <c r="BL316" s="20" t="s">
        <v>626</v>
      </c>
      <c r="BM316" s="218" t="s">
        <v>1962</v>
      </c>
    </row>
    <row r="317" s="2" customFormat="1">
      <c r="A317" s="41"/>
      <c r="B317" s="42"/>
      <c r="C317" s="43"/>
      <c r="D317" s="220" t="s">
        <v>165</v>
      </c>
      <c r="E317" s="43"/>
      <c r="F317" s="221" t="s">
        <v>1324</v>
      </c>
      <c r="G317" s="43"/>
      <c r="H317" s="43"/>
      <c r="I317" s="222"/>
      <c r="J317" s="43"/>
      <c r="K317" s="43"/>
      <c r="L317" s="47"/>
      <c r="M317" s="223"/>
      <c r="N317" s="224"/>
      <c r="O317" s="87"/>
      <c r="P317" s="87"/>
      <c r="Q317" s="87"/>
      <c r="R317" s="87"/>
      <c r="S317" s="87"/>
      <c r="T317" s="88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T317" s="20" t="s">
        <v>165</v>
      </c>
      <c r="AU317" s="20" t="s">
        <v>85</v>
      </c>
    </row>
    <row r="318" s="2" customFormat="1" ht="24.15" customHeight="1">
      <c r="A318" s="41"/>
      <c r="B318" s="42"/>
      <c r="C318" s="207" t="s">
        <v>819</v>
      </c>
      <c r="D318" s="207" t="s">
        <v>159</v>
      </c>
      <c r="E318" s="208" t="s">
        <v>1963</v>
      </c>
      <c r="F318" s="209" t="s">
        <v>1964</v>
      </c>
      <c r="G318" s="210" t="s">
        <v>162</v>
      </c>
      <c r="H318" s="211">
        <v>20</v>
      </c>
      <c r="I318" s="212"/>
      <c r="J318" s="213">
        <f>ROUND(I318*H318,2)</f>
        <v>0</v>
      </c>
      <c r="K318" s="209" t="s">
        <v>174</v>
      </c>
      <c r="L318" s="47"/>
      <c r="M318" s="214" t="s">
        <v>19</v>
      </c>
      <c r="N318" s="215" t="s">
        <v>46</v>
      </c>
      <c r="O318" s="87"/>
      <c r="P318" s="216">
        <f>O318*H318</f>
        <v>0</v>
      </c>
      <c r="Q318" s="216">
        <v>0</v>
      </c>
      <c r="R318" s="216">
        <f>Q318*H318</f>
        <v>0</v>
      </c>
      <c r="S318" s="216">
        <v>0</v>
      </c>
      <c r="T318" s="217">
        <f>S318*H318</f>
        <v>0</v>
      </c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R318" s="218" t="s">
        <v>460</v>
      </c>
      <c r="AT318" s="218" t="s">
        <v>159</v>
      </c>
      <c r="AU318" s="218" t="s">
        <v>85</v>
      </c>
      <c r="AY318" s="20" t="s">
        <v>157</v>
      </c>
      <c r="BE318" s="219">
        <f>IF(N318="základní",J318,0)</f>
        <v>0</v>
      </c>
      <c r="BF318" s="219">
        <f>IF(N318="snížená",J318,0)</f>
        <v>0</v>
      </c>
      <c r="BG318" s="219">
        <f>IF(N318="zákl. přenesená",J318,0)</f>
        <v>0</v>
      </c>
      <c r="BH318" s="219">
        <f>IF(N318="sníž. přenesená",J318,0)</f>
        <v>0</v>
      </c>
      <c r="BI318" s="219">
        <f>IF(N318="nulová",J318,0)</f>
        <v>0</v>
      </c>
      <c r="BJ318" s="20" t="s">
        <v>83</v>
      </c>
      <c r="BK318" s="219">
        <f>ROUND(I318*H318,2)</f>
        <v>0</v>
      </c>
      <c r="BL318" s="20" t="s">
        <v>460</v>
      </c>
      <c r="BM318" s="218" t="s">
        <v>1965</v>
      </c>
    </row>
    <row r="319" s="2" customFormat="1">
      <c r="A319" s="41"/>
      <c r="B319" s="42"/>
      <c r="C319" s="43"/>
      <c r="D319" s="220" t="s">
        <v>165</v>
      </c>
      <c r="E319" s="43"/>
      <c r="F319" s="221" t="s">
        <v>1966</v>
      </c>
      <c r="G319" s="43"/>
      <c r="H319" s="43"/>
      <c r="I319" s="222"/>
      <c r="J319" s="43"/>
      <c r="K319" s="43"/>
      <c r="L319" s="47"/>
      <c r="M319" s="223"/>
      <c r="N319" s="224"/>
      <c r="O319" s="87"/>
      <c r="P319" s="87"/>
      <c r="Q319" s="87"/>
      <c r="R319" s="87"/>
      <c r="S319" s="87"/>
      <c r="T319" s="88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T319" s="20" t="s">
        <v>165</v>
      </c>
      <c r="AU319" s="20" t="s">
        <v>85</v>
      </c>
    </row>
    <row r="320" s="2" customFormat="1">
      <c r="A320" s="41"/>
      <c r="B320" s="42"/>
      <c r="C320" s="43"/>
      <c r="D320" s="237" t="s">
        <v>177</v>
      </c>
      <c r="E320" s="43"/>
      <c r="F320" s="238" t="s">
        <v>1967</v>
      </c>
      <c r="G320" s="43"/>
      <c r="H320" s="43"/>
      <c r="I320" s="222"/>
      <c r="J320" s="43"/>
      <c r="K320" s="43"/>
      <c r="L320" s="47"/>
      <c r="M320" s="223"/>
      <c r="N320" s="224"/>
      <c r="O320" s="87"/>
      <c r="P320" s="87"/>
      <c r="Q320" s="87"/>
      <c r="R320" s="87"/>
      <c r="S320" s="87"/>
      <c r="T320" s="88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T320" s="20" t="s">
        <v>177</v>
      </c>
      <c r="AU320" s="20" t="s">
        <v>85</v>
      </c>
    </row>
    <row r="321" s="2" customFormat="1" ht="33" customHeight="1">
      <c r="A321" s="41"/>
      <c r="B321" s="42"/>
      <c r="C321" s="207" t="s">
        <v>927</v>
      </c>
      <c r="D321" s="207" t="s">
        <v>159</v>
      </c>
      <c r="E321" s="208" t="s">
        <v>1968</v>
      </c>
      <c r="F321" s="209" t="s">
        <v>1969</v>
      </c>
      <c r="G321" s="210" t="s">
        <v>401</v>
      </c>
      <c r="H321" s="211">
        <v>20</v>
      </c>
      <c r="I321" s="212"/>
      <c r="J321" s="213">
        <f>ROUND(I321*H321,2)</f>
        <v>0</v>
      </c>
      <c r="K321" s="209" t="s">
        <v>174</v>
      </c>
      <c r="L321" s="47"/>
      <c r="M321" s="214" t="s">
        <v>19</v>
      </c>
      <c r="N321" s="215" t="s">
        <v>46</v>
      </c>
      <c r="O321" s="87"/>
      <c r="P321" s="216">
        <f>O321*H321</f>
        <v>0</v>
      </c>
      <c r="Q321" s="216">
        <v>1.0000000000000001E-05</v>
      </c>
      <c r="R321" s="216">
        <f>Q321*H321</f>
        <v>0.00020000000000000001</v>
      </c>
      <c r="S321" s="216">
        <v>0</v>
      </c>
      <c r="T321" s="217">
        <f>S321*H321</f>
        <v>0</v>
      </c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R321" s="218" t="s">
        <v>460</v>
      </c>
      <c r="AT321" s="218" t="s">
        <v>159</v>
      </c>
      <c r="AU321" s="218" t="s">
        <v>85</v>
      </c>
      <c r="AY321" s="20" t="s">
        <v>157</v>
      </c>
      <c r="BE321" s="219">
        <f>IF(N321="základní",J321,0)</f>
        <v>0</v>
      </c>
      <c r="BF321" s="219">
        <f>IF(N321="snížená",J321,0)</f>
        <v>0</v>
      </c>
      <c r="BG321" s="219">
        <f>IF(N321="zákl. přenesená",J321,0)</f>
        <v>0</v>
      </c>
      <c r="BH321" s="219">
        <f>IF(N321="sníž. přenesená",J321,0)</f>
        <v>0</v>
      </c>
      <c r="BI321" s="219">
        <f>IF(N321="nulová",J321,0)</f>
        <v>0</v>
      </c>
      <c r="BJ321" s="20" t="s">
        <v>83</v>
      </c>
      <c r="BK321" s="219">
        <f>ROUND(I321*H321,2)</f>
        <v>0</v>
      </c>
      <c r="BL321" s="20" t="s">
        <v>460</v>
      </c>
      <c r="BM321" s="218" t="s">
        <v>1970</v>
      </c>
    </row>
    <row r="322" s="2" customFormat="1">
      <c r="A322" s="41"/>
      <c r="B322" s="42"/>
      <c r="C322" s="43"/>
      <c r="D322" s="220" t="s">
        <v>165</v>
      </c>
      <c r="E322" s="43"/>
      <c r="F322" s="221" t="s">
        <v>1971</v>
      </c>
      <c r="G322" s="43"/>
      <c r="H322" s="43"/>
      <c r="I322" s="222"/>
      <c r="J322" s="43"/>
      <c r="K322" s="43"/>
      <c r="L322" s="47"/>
      <c r="M322" s="223"/>
      <c r="N322" s="224"/>
      <c r="O322" s="87"/>
      <c r="P322" s="87"/>
      <c r="Q322" s="87"/>
      <c r="R322" s="87"/>
      <c r="S322" s="87"/>
      <c r="T322" s="88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T322" s="20" t="s">
        <v>165</v>
      </c>
      <c r="AU322" s="20" t="s">
        <v>85</v>
      </c>
    </row>
    <row r="323" s="2" customFormat="1">
      <c r="A323" s="41"/>
      <c r="B323" s="42"/>
      <c r="C323" s="43"/>
      <c r="D323" s="237" t="s">
        <v>177</v>
      </c>
      <c r="E323" s="43"/>
      <c r="F323" s="238" t="s">
        <v>1972</v>
      </c>
      <c r="G323" s="43"/>
      <c r="H323" s="43"/>
      <c r="I323" s="222"/>
      <c r="J323" s="43"/>
      <c r="K323" s="43"/>
      <c r="L323" s="47"/>
      <c r="M323" s="223"/>
      <c r="N323" s="224"/>
      <c r="O323" s="87"/>
      <c r="P323" s="87"/>
      <c r="Q323" s="87"/>
      <c r="R323" s="87"/>
      <c r="S323" s="87"/>
      <c r="T323" s="88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T323" s="20" t="s">
        <v>177</v>
      </c>
      <c r="AU323" s="20" t="s">
        <v>85</v>
      </c>
    </row>
    <row r="324" s="2" customFormat="1" ht="16.5" customHeight="1">
      <c r="A324" s="41"/>
      <c r="B324" s="42"/>
      <c r="C324" s="260" t="s">
        <v>601</v>
      </c>
      <c r="D324" s="260" t="s">
        <v>259</v>
      </c>
      <c r="E324" s="261" t="s">
        <v>1973</v>
      </c>
      <c r="F324" s="262" t="s">
        <v>1974</v>
      </c>
      <c r="G324" s="263" t="s">
        <v>401</v>
      </c>
      <c r="H324" s="264">
        <v>60</v>
      </c>
      <c r="I324" s="265"/>
      <c r="J324" s="266">
        <f>ROUND(I324*H324,2)</f>
        <v>0</v>
      </c>
      <c r="K324" s="262" t="s">
        <v>174</v>
      </c>
      <c r="L324" s="267"/>
      <c r="M324" s="268" t="s">
        <v>19</v>
      </c>
      <c r="N324" s="269" t="s">
        <v>46</v>
      </c>
      <c r="O324" s="87"/>
      <c r="P324" s="216">
        <f>O324*H324</f>
        <v>0</v>
      </c>
      <c r="Q324" s="216">
        <v>6.0000000000000002E-05</v>
      </c>
      <c r="R324" s="216">
        <f>Q324*H324</f>
        <v>0.0035999999999999999</v>
      </c>
      <c r="S324" s="216">
        <v>0</v>
      </c>
      <c r="T324" s="217">
        <f>S324*H324</f>
        <v>0</v>
      </c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R324" s="218" t="s">
        <v>626</v>
      </c>
      <c r="AT324" s="218" t="s">
        <v>259</v>
      </c>
      <c r="AU324" s="218" t="s">
        <v>85</v>
      </c>
      <c r="AY324" s="20" t="s">
        <v>157</v>
      </c>
      <c r="BE324" s="219">
        <f>IF(N324="základní",J324,0)</f>
        <v>0</v>
      </c>
      <c r="BF324" s="219">
        <f>IF(N324="snížená",J324,0)</f>
        <v>0</v>
      </c>
      <c r="BG324" s="219">
        <f>IF(N324="zákl. přenesená",J324,0)</f>
        <v>0</v>
      </c>
      <c r="BH324" s="219">
        <f>IF(N324="sníž. přenesená",J324,0)</f>
        <v>0</v>
      </c>
      <c r="BI324" s="219">
        <f>IF(N324="nulová",J324,0)</f>
        <v>0</v>
      </c>
      <c r="BJ324" s="20" t="s">
        <v>83</v>
      </c>
      <c r="BK324" s="219">
        <f>ROUND(I324*H324,2)</f>
        <v>0</v>
      </c>
      <c r="BL324" s="20" t="s">
        <v>626</v>
      </c>
      <c r="BM324" s="218" t="s">
        <v>1975</v>
      </c>
    </row>
    <row r="325" s="2" customFormat="1">
      <c r="A325" s="41"/>
      <c r="B325" s="42"/>
      <c r="C325" s="43"/>
      <c r="D325" s="220" t="s">
        <v>165</v>
      </c>
      <c r="E325" s="43"/>
      <c r="F325" s="221" t="s">
        <v>1974</v>
      </c>
      <c r="G325" s="43"/>
      <c r="H325" s="43"/>
      <c r="I325" s="222"/>
      <c r="J325" s="43"/>
      <c r="K325" s="43"/>
      <c r="L325" s="47"/>
      <c r="M325" s="223"/>
      <c r="N325" s="224"/>
      <c r="O325" s="87"/>
      <c r="P325" s="87"/>
      <c r="Q325" s="87"/>
      <c r="R325" s="87"/>
      <c r="S325" s="87"/>
      <c r="T325" s="88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T325" s="20" t="s">
        <v>165</v>
      </c>
      <c r="AU325" s="20" t="s">
        <v>85</v>
      </c>
    </row>
    <row r="326" s="13" customFormat="1">
      <c r="A326" s="13"/>
      <c r="B326" s="226"/>
      <c r="C326" s="227"/>
      <c r="D326" s="220" t="s">
        <v>169</v>
      </c>
      <c r="E326" s="227"/>
      <c r="F326" s="229" t="s">
        <v>1976</v>
      </c>
      <c r="G326" s="227"/>
      <c r="H326" s="230">
        <v>60</v>
      </c>
      <c r="I326" s="231"/>
      <c r="J326" s="227"/>
      <c r="K326" s="227"/>
      <c r="L326" s="232"/>
      <c r="M326" s="233"/>
      <c r="N326" s="234"/>
      <c r="O326" s="234"/>
      <c r="P326" s="234"/>
      <c r="Q326" s="234"/>
      <c r="R326" s="234"/>
      <c r="S326" s="234"/>
      <c r="T326" s="235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6" t="s">
        <v>169</v>
      </c>
      <c r="AU326" s="236" t="s">
        <v>85</v>
      </c>
      <c r="AV326" s="13" t="s">
        <v>85</v>
      </c>
      <c r="AW326" s="13" t="s">
        <v>4</v>
      </c>
      <c r="AX326" s="13" t="s">
        <v>83</v>
      </c>
      <c r="AY326" s="236" t="s">
        <v>157</v>
      </c>
    </row>
    <row r="327" s="2" customFormat="1" ht="33" customHeight="1">
      <c r="A327" s="41"/>
      <c r="B327" s="42"/>
      <c r="C327" s="207" t="s">
        <v>609</v>
      </c>
      <c r="D327" s="207" t="s">
        <v>159</v>
      </c>
      <c r="E327" s="208" t="s">
        <v>1977</v>
      </c>
      <c r="F327" s="209" t="s">
        <v>1978</v>
      </c>
      <c r="G327" s="210" t="s">
        <v>401</v>
      </c>
      <c r="H327" s="211">
        <v>8</v>
      </c>
      <c r="I327" s="212"/>
      <c r="J327" s="213">
        <f>ROUND(I327*H327,2)</f>
        <v>0</v>
      </c>
      <c r="K327" s="209" t="s">
        <v>174</v>
      </c>
      <c r="L327" s="47"/>
      <c r="M327" s="214" t="s">
        <v>19</v>
      </c>
      <c r="N327" s="215" t="s">
        <v>46</v>
      </c>
      <c r="O327" s="87"/>
      <c r="P327" s="216">
        <f>O327*H327</f>
        <v>0</v>
      </c>
      <c r="Q327" s="216">
        <v>0</v>
      </c>
      <c r="R327" s="216">
        <f>Q327*H327</f>
        <v>0</v>
      </c>
      <c r="S327" s="216">
        <v>0</v>
      </c>
      <c r="T327" s="217">
        <f>S327*H327</f>
        <v>0</v>
      </c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R327" s="218" t="s">
        <v>460</v>
      </c>
      <c r="AT327" s="218" t="s">
        <v>159</v>
      </c>
      <c r="AU327" s="218" t="s">
        <v>85</v>
      </c>
      <c r="AY327" s="20" t="s">
        <v>157</v>
      </c>
      <c r="BE327" s="219">
        <f>IF(N327="základní",J327,0)</f>
        <v>0</v>
      </c>
      <c r="BF327" s="219">
        <f>IF(N327="snížená",J327,0)</f>
        <v>0</v>
      </c>
      <c r="BG327" s="219">
        <f>IF(N327="zákl. přenesená",J327,0)</f>
        <v>0</v>
      </c>
      <c r="BH327" s="219">
        <f>IF(N327="sníž. přenesená",J327,0)</f>
        <v>0</v>
      </c>
      <c r="BI327" s="219">
        <f>IF(N327="nulová",J327,0)</f>
        <v>0</v>
      </c>
      <c r="BJ327" s="20" t="s">
        <v>83</v>
      </c>
      <c r="BK327" s="219">
        <f>ROUND(I327*H327,2)</f>
        <v>0</v>
      </c>
      <c r="BL327" s="20" t="s">
        <v>460</v>
      </c>
      <c r="BM327" s="218" t="s">
        <v>1979</v>
      </c>
    </row>
    <row r="328" s="2" customFormat="1">
      <c r="A328" s="41"/>
      <c r="B328" s="42"/>
      <c r="C328" s="43"/>
      <c r="D328" s="220" t="s">
        <v>165</v>
      </c>
      <c r="E328" s="43"/>
      <c r="F328" s="221" t="s">
        <v>1980</v>
      </c>
      <c r="G328" s="43"/>
      <c r="H328" s="43"/>
      <c r="I328" s="222"/>
      <c r="J328" s="43"/>
      <c r="K328" s="43"/>
      <c r="L328" s="47"/>
      <c r="M328" s="223"/>
      <c r="N328" s="224"/>
      <c r="O328" s="87"/>
      <c r="P328" s="87"/>
      <c r="Q328" s="87"/>
      <c r="R328" s="87"/>
      <c r="S328" s="87"/>
      <c r="T328" s="88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T328" s="20" t="s">
        <v>165</v>
      </c>
      <c r="AU328" s="20" t="s">
        <v>85</v>
      </c>
    </row>
    <row r="329" s="2" customFormat="1">
      <c r="A329" s="41"/>
      <c r="B329" s="42"/>
      <c r="C329" s="43"/>
      <c r="D329" s="237" t="s">
        <v>177</v>
      </c>
      <c r="E329" s="43"/>
      <c r="F329" s="238" t="s">
        <v>1981</v>
      </c>
      <c r="G329" s="43"/>
      <c r="H329" s="43"/>
      <c r="I329" s="222"/>
      <c r="J329" s="43"/>
      <c r="K329" s="43"/>
      <c r="L329" s="47"/>
      <c r="M329" s="223"/>
      <c r="N329" s="224"/>
      <c r="O329" s="87"/>
      <c r="P329" s="87"/>
      <c r="Q329" s="87"/>
      <c r="R329" s="87"/>
      <c r="S329" s="87"/>
      <c r="T329" s="88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T329" s="20" t="s">
        <v>177</v>
      </c>
      <c r="AU329" s="20" t="s">
        <v>85</v>
      </c>
    </row>
    <row r="330" s="2" customFormat="1" ht="24.15" customHeight="1">
      <c r="A330" s="41"/>
      <c r="B330" s="42"/>
      <c r="C330" s="260" t="s">
        <v>433</v>
      </c>
      <c r="D330" s="260" t="s">
        <v>259</v>
      </c>
      <c r="E330" s="261" t="s">
        <v>1982</v>
      </c>
      <c r="F330" s="262" t="s">
        <v>1983</v>
      </c>
      <c r="G330" s="263" t="s">
        <v>401</v>
      </c>
      <c r="H330" s="264">
        <v>8</v>
      </c>
      <c r="I330" s="265"/>
      <c r="J330" s="266">
        <f>ROUND(I330*H330,2)</f>
        <v>0</v>
      </c>
      <c r="K330" s="262" t="s">
        <v>174</v>
      </c>
      <c r="L330" s="267"/>
      <c r="M330" s="268" t="s">
        <v>19</v>
      </c>
      <c r="N330" s="269" t="s">
        <v>46</v>
      </c>
      <c r="O330" s="87"/>
      <c r="P330" s="216">
        <f>O330*H330</f>
        <v>0</v>
      </c>
      <c r="Q330" s="216">
        <v>0.00040000000000000002</v>
      </c>
      <c r="R330" s="216">
        <f>Q330*H330</f>
        <v>0.0032000000000000002</v>
      </c>
      <c r="S330" s="216">
        <v>0</v>
      </c>
      <c r="T330" s="217">
        <f>S330*H330</f>
        <v>0</v>
      </c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R330" s="218" t="s">
        <v>626</v>
      </c>
      <c r="AT330" s="218" t="s">
        <v>259</v>
      </c>
      <c r="AU330" s="218" t="s">
        <v>85</v>
      </c>
      <c r="AY330" s="20" t="s">
        <v>157</v>
      </c>
      <c r="BE330" s="219">
        <f>IF(N330="základní",J330,0)</f>
        <v>0</v>
      </c>
      <c r="BF330" s="219">
        <f>IF(N330="snížená",J330,0)</f>
        <v>0</v>
      </c>
      <c r="BG330" s="219">
        <f>IF(N330="zákl. přenesená",J330,0)</f>
        <v>0</v>
      </c>
      <c r="BH330" s="219">
        <f>IF(N330="sníž. přenesená",J330,0)</f>
        <v>0</v>
      </c>
      <c r="BI330" s="219">
        <f>IF(N330="nulová",J330,0)</f>
        <v>0</v>
      </c>
      <c r="BJ330" s="20" t="s">
        <v>83</v>
      </c>
      <c r="BK330" s="219">
        <f>ROUND(I330*H330,2)</f>
        <v>0</v>
      </c>
      <c r="BL330" s="20" t="s">
        <v>626</v>
      </c>
      <c r="BM330" s="218" t="s">
        <v>1984</v>
      </c>
    </row>
    <row r="331" s="2" customFormat="1">
      <c r="A331" s="41"/>
      <c r="B331" s="42"/>
      <c r="C331" s="43"/>
      <c r="D331" s="220" t="s">
        <v>165</v>
      </c>
      <c r="E331" s="43"/>
      <c r="F331" s="221" t="s">
        <v>1983</v>
      </c>
      <c r="G331" s="43"/>
      <c r="H331" s="43"/>
      <c r="I331" s="222"/>
      <c r="J331" s="43"/>
      <c r="K331" s="43"/>
      <c r="L331" s="47"/>
      <c r="M331" s="223"/>
      <c r="N331" s="224"/>
      <c r="O331" s="87"/>
      <c r="P331" s="87"/>
      <c r="Q331" s="87"/>
      <c r="R331" s="87"/>
      <c r="S331" s="87"/>
      <c r="T331" s="88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T331" s="20" t="s">
        <v>165</v>
      </c>
      <c r="AU331" s="20" t="s">
        <v>85</v>
      </c>
    </row>
    <row r="332" s="2" customFormat="1" ht="33" customHeight="1">
      <c r="A332" s="41"/>
      <c r="B332" s="42"/>
      <c r="C332" s="207" t="s">
        <v>623</v>
      </c>
      <c r="D332" s="207" t="s">
        <v>159</v>
      </c>
      <c r="E332" s="208" t="s">
        <v>1985</v>
      </c>
      <c r="F332" s="209" t="s">
        <v>1986</v>
      </c>
      <c r="G332" s="210" t="s">
        <v>162</v>
      </c>
      <c r="H332" s="211">
        <v>100</v>
      </c>
      <c r="I332" s="212"/>
      <c r="J332" s="213">
        <f>ROUND(I332*H332,2)</f>
        <v>0</v>
      </c>
      <c r="K332" s="209" t="s">
        <v>174</v>
      </c>
      <c r="L332" s="47"/>
      <c r="M332" s="214" t="s">
        <v>19</v>
      </c>
      <c r="N332" s="215" t="s">
        <v>46</v>
      </c>
      <c r="O332" s="87"/>
      <c r="P332" s="216">
        <f>O332*H332</f>
        <v>0</v>
      </c>
      <c r="Q332" s="216">
        <v>0</v>
      </c>
      <c r="R332" s="216">
        <f>Q332*H332</f>
        <v>0</v>
      </c>
      <c r="S332" s="216">
        <v>0</v>
      </c>
      <c r="T332" s="217">
        <f>S332*H332</f>
        <v>0</v>
      </c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R332" s="218" t="s">
        <v>460</v>
      </c>
      <c r="AT332" s="218" t="s">
        <v>159</v>
      </c>
      <c r="AU332" s="218" t="s">
        <v>85</v>
      </c>
      <c r="AY332" s="20" t="s">
        <v>157</v>
      </c>
      <c r="BE332" s="219">
        <f>IF(N332="základní",J332,0)</f>
        <v>0</v>
      </c>
      <c r="BF332" s="219">
        <f>IF(N332="snížená",J332,0)</f>
        <v>0</v>
      </c>
      <c r="BG332" s="219">
        <f>IF(N332="zákl. přenesená",J332,0)</f>
        <v>0</v>
      </c>
      <c r="BH332" s="219">
        <f>IF(N332="sníž. přenesená",J332,0)</f>
        <v>0</v>
      </c>
      <c r="BI332" s="219">
        <f>IF(N332="nulová",J332,0)</f>
        <v>0</v>
      </c>
      <c r="BJ332" s="20" t="s">
        <v>83</v>
      </c>
      <c r="BK332" s="219">
        <f>ROUND(I332*H332,2)</f>
        <v>0</v>
      </c>
      <c r="BL332" s="20" t="s">
        <v>460</v>
      </c>
      <c r="BM332" s="218" t="s">
        <v>1987</v>
      </c>
    </row>
    <row r="333" s="2" customFormat="1">
      <c r="A333" s="41"/>
      <c r="B333" s="42"/>
      <c r="C333" s="43"/>
      <c r="D333" s="220" t="s">
        <v>165</v>
      </c>
      <c r="E333" s="43"/>
      <c r="F333" s="221" t="s">
        <v>1988</v>
      </c>
      <c r="G333" s="43"/>
      <c r="H333" s="43"/>
      <c r="I333" s="222"/>
      <c r="J333" s="43"/>
      <c r="K333" s="43"/>
      <c r="L333" s="47"/>
      <c r="M333" s="223"/>
      <c r="N333" s="224"/>
      <c r="O333" s="87"/>
      <c r="P333" s="87"/>
      <c r="Q333" s="87"/>
      <c r="R333" s="87"/>
      <c r="S333" s="87"/>
      <c r="T333" s="88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T333" s="20" t="s">
        <v>165</v>
      </c>
      <c r="AU333" s="20" t="s">
        <v>85</v>
      </c>
    </row>
    <row r="334" s="2" customFormat="1">
      <c r="A334" s="41"/>
      <c r="B334" s="42"/>
      <c r="C334" s="43"/>
      <c r="D334" s="237" t="s">
        <v>177</v>
      </c>
      <c r="E334" s="43"/>
      <c r="F334" s="238" t="s">
        <v>1989</v>
      </c>
      <c r="G334" s="43"/>
      <c r="H334" s="43"/>
      <c r="I334" s="222"/>
      <c r="J334" s="43"/>
      <c r="K334" s="43"/>
      <c r="L334" s="47"/>
      <c r="M334" s="223"/>
      <c r="N334" s="224"/>
      <c r="O334" s="87"/>
      <c r="P334" s="87"/>
      <c r="Q334" s="87"/>
      <c r="R334" s="87"/>
      <c r="S334" s="87"/>
      <c r="T334" s="88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T334" s="20" t="s">
        <v>177</v>
      </c>
      <c r="AU334" s="20" t="s">
        <v>85</v>
      </c>
    </row>
    <row r="335" s="13" customFormat="1">
      <c r="A335" s="13"/>
      <c r="B335" s="226"/>
      <c r="C335" s="227"/>
      <c r="D335" s="220" t="s">
        <v>169</v>
      </c>
      <c r="E335" s="228" t="s">
        <v>19</v>
      </c>
      <c r="F335" s="229" t="s">
        <v>1927</v>
      </c>
      <c r="G335" s="227"/>
      <c r="H335" s="230">
        <v>100</v>
      </c>
      <c r="I335" s="231"/>
      <c r="J335" s="227"/>
      <c r="K335" s="227"/>
      <c r="L335" s="232"/>
      <c r="M335" s="233"/>
      <c r="N335" s="234"/>
      <c r="O335" s="234"/>
      <c r="P335" s="234"/>
      <c r="Q335" s="234"/>
      <c r="R335" s="234"/>
      <c r="S335" s="234"/>
      <c r="T335" s="235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6" t="s">
        <v>169</v>
      </c>
      <c r="AU335" s="236" t="s">
        <v>85</v>
      </c>
      <c r="AV335" s="13" t="s">
        <v>85</v>
      </c>
      <c r="AW335" s="13" t="s">
        <v>37</v>
      </c>
      <c r="AX335" s="13" t="s">
        <v>83</v>
      </c>
      <c r="AY335" s="236" t="s">
        <v>157</v>
      </c>
    </row>
    <row r="336" s="2" customFormat="1" ht="24.15" customHeight="1">
      <c r="A336" s="41"/>
      <c r="B336" s="42"/>
      <c r="C336" s="260" t="s">
        <v>629</v>
      </c>
      <c r="D336" s="260" t="s">
        <v>259</v>
      </c>
      <c r="E336" s="261" t="s">
        <v>1990</v>
      </c>
      <c r="F336" s="262" t="s">
        <v>1991</v>
      </c>
      <c r="G336" s="263" t="s">
        <v>162</v>
      </c>
      <c r="H336" s="264">
        <v>100</v>
      </c>
      <c r="I336" s="265"/>
      <c r="J336" s="266">
        <f>ROUND(I336*H336,2)</f>
        <v>0</v>
      </c>
      <c r="K336" s="262" t="s">
        <v>174</v>
      </c>
      <c r="L336" s="267"/>
      <c r="M336" s="268" t="s">
        <v>19</v>
      </c>
      <c r="N336" s="269" t="s">
        <v>46</v>
      </c>
      <c r="O336" s="87"/>
      <c r="P336" s="216">
        <f>O336*H336</f>
        <v>0</v>
      </c>
      <c r="Q336" s="216">
        <v>0.0014400000000000001</v>
      </c>
      <c r="R336" s="216">
        <f>Q336*H336</f>
        <v>0.14400000000000002</v>
      </c>
      <c r="S336" s="216">
        <v>0</v>
      </c>
      <c r="T336" s="217">
        <f>S336*H336</f>
        <v>0</v>
      </c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R336" s="218" t="s">
        <v>626</v>
      </c>
      <c r="AT336" s="218" t="s">
        <v>259</v>
      </c>
      <c r="AU336" s="218" t="s">
        <v>85</v>
      </c>
      <c r="AY336" s="20" t="s">
        <v>157</v>
      </c>
      <c r="BE336" s="219">
        <f>IF(N336="základní",J336,0)</f>
        <v>0</v>
      </c>
      <c r="BF336" s="219">
        <f>IF(N336="snížená",J336,0)</f>
        <v>0</v>
      </c>
      <c r="BG336" s="219">
        <f>IF(N336="zákl. přenesená",J336,0)</f>
        <v>0</v>
      </c>
      <c r="BH336" s="219">
        <f>IF(N336="sníž. přenesená",J336,0)</f>
        <v>0</v>
      </c>
      <c r="BI336" s="219">
        <f>IF(N336="nulová",J336,0)</f>
        <v>0</v>
      </c>
      <c r="BJ336" s="20" t="s">
        <v>83</v>
      </c>
      <c r="BK336" s="219">
        <f>ROUND(I336*H336,2)</f>
        <v>0</v>
      </c>
      <c r="BL336" s="20" t="s">
        <v>626</v>
      </c>
      <c r="BM336" s="218" t="s">
        <v>1992</v>
      </c>
    </row>
    <row r="337" s="2" customFormat="1">
      <c r="A337" s="41"/>
      <c r="B337" s="42"/>
      <c r="C337" s="43"/>
      <c r="D337" s="220" t="s">
        <v>165</v>
      </c>
      <c r="E337" s="43"/>
      <c r="F337" s="221" t="s">
        <v>1991</v>
      </c>
      <c r="G337" s="43"/>
      <c r="H337" s="43"/>
      <c r="I337" s="222"/>
      <c r="J337" s="43"/>
      <c r="K337" s="43"/>
      <c r="L337" s="47"/>
      <c r="M337" s="223"/>
      <c r="N337" s="224"/>
      <c r="O337" s="87"/>
      <c r="P337" s="87"/>
      <c r="Q337" s="87"/>
      <c r="R337" s="87"/>
      <c r="S337" s="87"/>
      <c r="T337" s="88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T337" s="20" t="s">
        <v>165</v>
      </c>
      <c r="AU337" s="20" t="s">
        <v>85</v>
      </c>
    </row>
    <row r="338" s="2" customFormat="1" ht="33" customHeight="1">
      <c r="A338" s="41"/>
      <c r="B338" s="42"/>
      <c r="C338" s="207" t="s">
        <v>637</v>
      </c>
      <c r="D338" s="207" t="s">
        <v>159</v>
      </c>
      <c r="E338" s="208" t="s">
        <v>1993</v>
      </c>
      <c r="F338" s="209" t="s">
        <v>1994</v>
      </c>
      <c r="G338" s="210" t="s">
        <v>162</v>
      </c>
      <c r="H338" s="211">
        <v>88</v>
      </c>
      <c r="I338" s="212"/>
      <c r="J338" s="213">
        <f>ROUND(I338*H338,2)</f>
        <v>0</v>
      </c>
      <c r="K338" s="209" t="s">
        <v>174</v>
      </c>
      <c r="L338" s="47"/>
      <c r="M338" s="214" t="s">
        <v>19</v>
      </c>
      <c r="N338" s="215" t="s">
        <v>46</v>
      </c>
      <c r="O338" s="87"/>
      <c r="P338" s="216">
        <f>O338*H338</f>
        <v>0</v>
      </c>
      <c r="Q338" s="216">
        <v>0</v>
      </c>
      <c r="R338" s="216">
        <f>Q338*H338</f>
        <v>0</v>
      </c>
      <c r="S338" s="216">
        <v>0</v>
      </c>
      <c r="T338" s="217">
        <f>S338*H338</f>
        <v>0</v>
      </c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R338" s="218" t="s">
        <v>460</v>
      </c>
      <c r="AT338" s="218" t="s">
        <v>159</v>
      </c>
      <c r="AU338" s="218" t="s">
        <v>85</v>
      </c>
      <c r="AY338" s="20" t="s">
        <v>157</v>
      </c>
      <c r="BE338" s="219">
        <f>IF(N338="základní",J338,0)</f>
        <v>0</v>
      </c>
      <c r="BF338" s="219">
        <f>IF(N338="snížená",J338,0)</f>
        <v>0</v>
      </c>
      <c r="BG338" s="219">
        <f>IF(N338="zákl. přenesená",J338,0)</f>
        <v>0</v>
      </c>
      <c r="BH338" s="219">
        <f>IF(N338="sníž. přenesená",J338,0)</f>
        <v>0</v>
      </c>
      <c r="BI338" s="219">
        <f>IF(N338="nulová",J338,0)</f>
        <v>0</v>
      </c>
      <c r="BJ338" s="20" t="s">
        <v>83</v>
      </c>
      <c r="BK338" s="219">
        <f>ROUND(I338*H338,2)</f>
        <v>0</v>
      </c>
      <c r="BL338" s="20" t="s">
        <v>460</v>
      </c>
      <c r="BM338" s="218" t="s">
        <v>663</v>
      </c>
    </row>
    <row r="339" s="2" customFormat="1">
      <c r="A339" s="41"/>
      <c r="B339" s="42"/>
      <c r="C339" s="43"/>
      <c r="D339" s="220" t="s">
        <v>165</v>
      </c>
      <c r="E339" s="43"/>
      <c r="F339" s="221" t="s">
        <v>1995</v>
      </c>
      <c r="G339" s="43"/>
      <c r="H339" s="43"/>
      <c r="I339" s="222"/>
      <c r="J339" s="43"/>
      <c r="K339" s="43"/>
      <c r="L339" s="47"/>
      <c r="M339" s="223"/>
      <c r="N339" s="224"/>
      <c r="O339" s="87"/>
      <c r="P339" s="87"/>
      <c r="Q339" s="87"/>
      <c r="R339" s="87"/>
      <c r="S339" s="87"/>
      <c r="T339" s="88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T339" s="20" t="s">
        <v>165</v>
      </c>
      <c r="AU339" s="20" t="s">
        <v>85</v>
      </c>
    </row>
    <row r="340" s="2" customFormat="1">
      <c r="A340" s="41"/>
      <c r="B340" s="42"/>
      <c r="C340" s="43"/>
      <c r="D340" s="237" t="s">
        <v>177</v>
      </c>
      <c r="E340" s="43"/>
      <c r="F340" s="238" t="s">
        <v>1996</v>
      </c>
      <c r="G340" s="43"/>
      <c r="H340" s="43"/>
      <c r="I340" s="222"/>
      <c r="J340" s="43"/>
      <c r="K340" s="43"/>
      <c r="L340" s="47"/>
      <c r="M340" s="223"/>
      <c r="N340" s="224"/>
      <c r="O340" s="87"/>
      <c r="P340" s="87"/>
      <c r="Q340" s="87"/>
      <c r="R340" s="87"/>
      <c r="S340" s="87"/>
      <c r="T340" s="88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T340" s="20" t="s">
        <v>177</v>
      </c>
      <c r="AU340" s="20" t="s">
        <v>85</v>
      </c>
    </row>
    <row r="341" s="13" customFormat="1">
      <c r="A341" s="13"/>
      <c r="B341" s="226"/>
      <c r="C341" s="227"/>
      <c r="D341" s="220" t="s">
        <v>169</v>
      </c>
      <c r="E341" s="228" t="s">
        <v>19</v>
      </c>
      <c r="F341" s="229" t="s">
        <v>568</v>
      </c>
      <c r="G341" s="227"/>
      <c r="H341" s="230">
        <v>88</v>
      </c>
      <c r="I341" s="231"/>
      <c r="J341" s="227"/>
      <c r="K341" s="227"/>
      <c r="L341" s="232"/>
      <c r="M341" s="233"/>
      <c r="N341" s="234"/>
      <c r="O341" s="234"/>
      <c r="P341" s="234"/>
      <c r="Q341" s="234"/>
      <c r="R341" s="234"/>
      <c r="S341" s="234"/>
      <c r="T341" s="235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6" t="s">
        <v>169</v>
      </c>
      <c r="AU341" s="236" t="s">
        <v>85</v>
      </c>
      <c r="AV341" s="13" t="s">
        <v>85</v>
      </c>
      <c r="AW341" s="13" t="s">
        <v>37</v>
      </c>
      <c r="AX341" s="13" t="s">
        <v>75</v>
      </c>
      <c r="AY341" s="236" t="s">
        <v>157</v>
      </c>
    </row>
    <row r="342" s="15" customFormat="1">
      <c r="A342" s="15"/>
      <c r="B342" s="249"/>
      <c r="C342" s="250"/>
      <c r="D342" s="220" t="s">
        <v>169</v>
      </c>
      <c r="E342" s="251" t="s">
        <v>19</v>
      </c>
      <c r="F342" s="252" t="s">
        <v>187</v>
      </c>
      <c r="G342" s="250"/>
      <c r="H342" s="253">
        <v>88</v>
      </c>
      <c r="I342" s="254"/>
      <c r="J342" s="250"/>
      <c r="K342" s="250"/>
      <c r="L342" s="255"/>
      <c r="M342" s="256"/>
      <c r="N342" s="257"/>
      <c r="O342" s="257"/>
      <c r="P342" s="257"/>
      <c r="Q342" s="257"/>
      <c r="R342" s="257"/>
      <c r="S342" s="257"/>
      <c r="T342" s="258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T342" s="259" t="s">
        <v>169</v>
      </c>
      <c r="AU342" s="259" t="s">
        <v>85</v>
      </c>
      <c r="AV342" s="15" t="s">
        <v>163</v>
      </c>
      <c r="AW342" s="15" t="s">
        <v>37</v>
      </c>
      <c r="AX342" s="15" t="s">
        <v>83</v>
      </c>
      <c r="AY342" s="259" t="s">
        <v>157</v>
      </c>
    </row>
    <row r="343" s="2" customFormat="1" ht="24.15" customHeight="1">
      <c r="A343" s="41"/>
      <c r="B343" s="42"/>
      <c r="C343" s="260" t="s">
        <v>644</v>
      </c>
      <c r="D343" s="260" t="s">
        <v>259</v>
      </c>
      <c r="E343" s="261" t="s">
        <v>1997</v>
      </c>
      <c r="F343" s="262" t="s">
        <v>1998</v>
      </c>
      <c r="G343" s="263" t="s">
        <v>162</v>
      </c>
      <c r="H343" s="264">
        <v>89.319999999999993</v>
      </c>
      <c r="I343" s="265"/>
      <c r="J343" s="266">
        <f>ROUND(I343*H343,2)</f>
        <v>0</v>
      </c>
      <c r="K343" s="262" t="s">
        <v>174</v>
      </c>
      <c r="L343" s="267"/>
      <c r="M343" s="268" t="s">
        <v>19</v>
      </c>
      <c r="N343" s="269" t="s">
        <v>46</v>
      </c>
      <c r="O343" s="87"/>
      <c r="P343" s="216">
        <f>O343*H343</f>
        <v>0</v>
      </c>
      <c r="Q343" s="216">
        <v>0.0031800000000000001</v>
      </c>
      <c r="R343" s="216">
        <f>Q343*H343</f>
        <v>0.2840376</v>
      </c>
      <c r="S343" s="216">
        <v>0</v>
      </c>
      <c r="T343" s="217">
        <f>S343*H343</f>
        <v>0</v>
      </c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R343" s="218" t="s">
        <v>1951</v>
      </c>
      <c r="AT343" s="218" t="s">
        <v>259</v>
      </c>
      <c r="AU343" s="218" t="s">
        <v>85</v>
      </c>
      <c r="AY343" s="20" t="s">
        <v>157</v>
      </c>
      <c r="BE343" s="219">
        <f>IF(N343="základní",J343,0)</f>
        <v>0</v>
      </c>
      <c r="BF343" s="219">
        <f>IF(N343="snížená",J343,0)</f>
        <v>0</v>
      </c>
      <c r="BG343" s="219">
        <f>IF(N343="zákl. přenesená",J343,0)</f>
        <v>0</v>
      </c>
      <c r="BH343" s="219">
        <f>IF(N343="sníž. přenesená",J343,0)</f>
        <v>0</v>
      </c>
      <c r="BI343" s="219">
        <f>IF(N343="nulová",J343,0)</f>
        <v>0</v>
      </c>
      <c r="BJ343" s="20" t="s">
        <v>83</v>
      </c>
      <c r="BK343" s="219">
        <f>ROUND(I343*H343,2)</f>
        <v>0</v>
      </c>
      <c r="BL343" s="20" t="s">
        <v>460</v>
      </c>
      <c r="BM343" s="218" t="s">
        <v>1999</v>
      </c>
    </row>
    <row r="344" s="2" customFormat="1">
      <c r="A344" s="41"/>
      <c r="B344" s="42"/>
      <c r="C344" s="43"/>
      <c r="D344" s="220" t="s">
        <v>165</v>
      </c>
      <c r="E344" s="43"/>
      <c r="F344" s="221" t="s">
        <v>1998</v>
      </c>
      <c r="G344" s="43"/>
      <c r="H344" s="43"/>
      <c r="I344" s="222"/>
      <c r="J344" s="43"/>
      <c r="K344" s="43"/>
      <c r="L344" s="47"/>
      <c r="M344" s="223"/>
      <c r="N344" s="224"/>
      <c r="O344" s="87"/>
      <c r="P344" s="87"/>
      <c r="Q344" s="87"/>
      <c r="R344" s="87"/>
      <c r="S344" s="87"/>
      <c r="T344" s="88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T344" s="20" t="s">
        <v>165</v>
      </c>
      <c r="AU344" s="20" t="s">
        <v>85</v>
      </c>
    </row>
    <row r="345" s="13" customFormat="1">
      <c r="A345" s="13"/>
      <c r="B345" s="226"/>
      <c r="C345" s="227"/>
      <c r="D345" s="220" t="s">
        <v>169</v>
      </c>
      <c r="E345" s="227"/>
      <c r="F345" s="229" t="s">
        <v>2000</v>
      </c>
      <c r="G345" s="227"/>
      <c r="H345" s="230">
        <v>89.319999999999993</v>
      </c>
      <c r="I345" s="231"/>
      <c r="J345" s="227"/>
      <c r="K345" s="227"/>
      <c r="L345" s="232"/>
      <c r="M345" s="233"/>
      <c r="N345" s="234"/>
      <c r="O345" s="234"/>
      <c r="P345" s="234"/>
      <c r="Q345" s="234"/>
      <c r="R345" s="234"/>
      <c r="S345" s="234"/>
      <c r="T345" s="235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6" t="s">
        <v>169</v>
      </c>
      <c r="AU345" s="236" t="s">
        <v>85</v>
      </c>
      <c r="AV345" s="13" t="s">
        <v>85</v>
      </c>
      <c r="AW345" s="13" t="s">
        <v>4</v>
      </c>
      <c r="AX345" s="13" t="s">
        <v>83</v>
      </c>
      <c r="AY345" s="236" t="s">
        <v>157</v>
      </c>
    </row>
    <row r="346" s="2" customFormat="1" ht="33" customHeight="1">
      <c r="A346" s="41"/>
      <c r="B346" s="42"/>
      <c r="C346" s="207" t="s">
        <v>652</v>
      </c>
      <c r="D346" s="207" t="s">
        <v>159</v>
      </c>
      <c r="E346" s="208" t="s">
        <v>2001</v>
      </c>
      <c r="F346" s="209" t="s">
        <v>2002</v>
      </c>
      <c r="G346" s="210" t="s">
        <v>401</v>
      </c>
      <c r="H346" s="211">
        <v>6</v>
      </c>
      <c r="I346" s="212"/>
      <c r="J346" s="213">
        <f>ROUND(I346*H346,2)</f>
        <v>0</v>
      </c>
      <c r="K346" s="209" t="s">
        <v>174</v>
      </c>
      <c r="L346" s="47"/>
      <c r="M346" s="214" t="s">
        <v>19</v>
      </c>
      <c r="N346" s="215" t="s">
        <v>46</v>
      </c>
      <c r="O346" s="87"/>
      <c r="P346" s="216">
        <f>O346*H346</f>
        <v>0</v>
      </c>
      <c r="Q346" s="216">
        <v>0</v>
      </c>
      <c r="R346" s="216">
        <f>Q346*H346</f>
        <v>0</v>
      </c>
      <c r="S346" s="216">
        <v>0</v>
      </c>
      <c r="T346" s="217">
        <f>S346*H346</f>
        <v>0</v>
      </c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R346" s="218" t="s">
        <v>460</v>
      </c>
      <c r="AT346" s="218" t="s">
        <v>159</v>
      </c>
      <c r="AU346" s="218" t="s">
        <v>85</v>
      </c>
      <c r="AY346" s="20" t="s">
        <v>157</v>
      </c>
      <c r="BE346" s="219">
        <f>IF(N346="základní",J346,0)</f>
        <v>0</v>
      </c>
      <c r="BF346" s="219">
        <f>IF(N346="snížená",J346,0)</f>
        <v>0</v>
      </c>
      <c r="BG346" s="219">
        <f>IF(N346="zákl. přenesená",J346,0)</f>
        <v>0</v>
      </c>
      <c r="BH346" s="219">
        <f>IF(N346="sníž. přenesená",J346,0)</f>
        <v>0</v>
      </c>
      <c r="BI346" s="219">
        <f>IF(N346="nulová",J346,0)</f>
        <v>0</v>
      </c>
      <c r="BJ346" s="20" t="s">
        <v>83</v>
      </c>
      <c r="BK346" s="219">
        <f>ROUND(I346*H346,2)</f>
        <v>0</v>
      </c>
      <c r="BL346" s="20" t="s">
        <v>460</v>
      </c>
      <c r="BM346" s="218" t="s">
        <v>2003</v>
      </c>
    </row>
    <row r="347" s="2" customFormat="1">
      <c r="A347" s="41"/>
      <c r="B347" s="42"/>
      <c r="C347" s="43"/>
      <c r="D347" s="220" t="s">
        <v>165</v>
      </c>
      <c r="E347" s="43"/>
      <c r="F347" s="221" t="s">
        <v>2004</v>
      </c>
      <c r="G347" s="43"/>
      <c r="H347" s="43"/>
      <c r="I347" s="222"/>
      <c r="J347" s="43"/>
      <c r="K347" s="43"/>
      <c r="L347" s="47"/>
      <c r="M347" s="223"/>
      <c r="N347" s="224"/>
      <c r="O347" s="87"/>
      <c r="P347" s="87"/>
      <c r="Q347" s="87"/>
      <c r="R347" s="87"/>
      <c r="S347" s="87"/>
      <c r="T347" s="88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T347" s="20" t="s">
        <v>165</v>
      </c>
      <c r="AU347" s="20" t="s">
        <v>85</v>
      </c>
    </row>
    <row r="348" s="2" customFormat="1">
      <c r="A348" s="41"/>
      <c r="B348" s="42"/>
      <c r="C348" s="43"/>
      <c r="D348" s="237" t="s">
        <v>177</v>
      </c>
      <c r="E348" s="43"/>
      <c r="F348" s="238" t="s">
        <v>2005</v>
      </c>
      <c r="G348" s="43"/>
      <c r="H348" s="43"/>
      <c r="I348" s="222"/>
      <c r="J348" s="43"/>
      <c r="K348" s="43"/>
      <c r="L348" s="47"/>
      <c r="M348" s="223"/>
      <c r="N348" s="224"/>
      <c r="O348" s="87"/>
      <c r="P348" s="87"/>
      <c r="Q348" s="87"/>
      <c r="R348" s="87"/>
      <c r="S348" s="87"/>
      <c r="T348" s="88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T348" s="20" t="s">
        <v>177</v>
      </c>
      <c r="AU348" s="20" t="s">
        <v>85</v>
      </c>
    </row>
    <row r="349" s="13" customFormat="1">
      <c r="A349" s="13"/>
      <c r="B349" s="226"/>
      <c r="C349" s="227"/>
      <c r="D349" s="220" t="s">
        <v>169</v>
      </c>
      <c r="E349" s="228" t="s">
        <v>19</v>
      </c>
      <c r="F349" s="229" t="s">
        <v>2006</v>
      </c>
      <c r="G349" s="227"/>
      <c r="H349" s="230">
        <v>6</v>
      </c>
      <c r="I349" s="231"/>
      <c r="J349" s="227"/>
      <c r="K349" s="227"/>
      <c r="L349" s="232"/>
      <c r="M349" s="233"/>
      <c r="N349" s="234"/>
      <c r="O349" s="234"/>
      <c r="P349" s="234"/>
      <c r="Q349" s="234"/>
      <c r="R349" s="234"/>
      <c r="S349" s="234"/>
      <c r="T349" s="235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36" t="s">
        <v>169</v>
      </c>
      <c r="AU349" s="236" t="s">
        <v>85</v>
      </c>
      <c r="AV349" s="13" t="s">
        <v>85</v>
      </c>
      <c r="AW349" s="13" t="s">
        <v>37</v>
      </c>
      <c r="AX349" s="13" t="s">
        <v>83</v>
      </c>
      <c r="AY349" s="236" t="s">
        <v>157</v>
      </c>
    </row>
    <row r="350" s="2" customFormat="1" ht="16.5" customHeight="1">
      <c r="A350" s="41"/>
      <c r="B350" s="42"/>
      <c r="C350" s="260" t="s">
        <v>443</v>
      </c>
      <c r="D350" s="260" t="s">
        <v>259</v>
      </c>
      <c r="E350" s="261" t="s">
        <v>1227</v>
      </c>
      <c r="F350" s="262" t="s">
        <v>1228</v>
      </c>
      <c r="G350" s="263" t="s">
        <v>401</v>
      </c>
      <c r="H350" s="264">
        <v>4</v>
      </c>
      <c r="I350" s="265"/>
      <c r="J350" s="266">
        <f>ROUND(I350*H350,2)</f>
        <v>0</v>
      </c>
      <c r="K350" s="262" t="s">
        <v>174</v>
      </c>
      <c r="L350" s="267"/>
      <c r="M350" s="268" t="s">
        <v>19</v>
      </c>
      <c r="N350" s="269" t="s">
        <v>46</v>
      </c>
      <c r="O350" s="87"/>
      <c r="P350" s="216">
        <f>O350*H350</f>
        <v>0</v>
      </c>
      <c r="Q350" s="216">
        <v>0.00022000000000000001</v>
      </c>
      <c r="R350" s="216">
        <f>Q350*H350</f>
        <v>0.00088000000000000003</v>
      </c>
      <c r="S350" s="216">
        <v>0</v>
      </c>
      <c r="T350" s="217">
        <f>S350*H350</f>
        <v>0</v>
      </c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R350" s="218" t="s">
        <v>626</v>
      </c>
      <c r="AT350" s="218" t="s">
        <v>259</v>
      </c>
      <c r="AU350" s="218" t="s">
        <v>85</v>
      </c>
      <c r="AY350" s="20" t="s">
        <v>157</v>
      </c>
      <c r="BE350" s="219">
        <f>IF(N350="základní",J350,0)</f>
        <v>0</v>
      </c>
      <c r="BF350" s="219">
        <f>IF(N350="snížená",J350,0)</f>
        <v>0</v>
      </c>
      <c r="BG350" s="219">
        <f>IF(N350="zákl. přenesená",J350,0)</f>
        <v>0</v>
      </c>
      <c r="BH350" s="219">
        <f>IF(N350="sníž. přenesená",J350,0)</f>
        <v>0</v>
      </c>
      <c r="BI350" s="219">
        <f>IF(N350="nulová",J350,0)</f>
        <v>0</v>
      </c>
      <c r="BJ350" s="20" t="s">
        <v>83</v>
      </c>
      <c r="BK350" s="219">
        <f>ROUND(I350*H350,2)</f>
        <v>0</v>
      </c>
      <c r="BL350" s="20" t="s">
        <v>626</v>
      </c>
      <c r="BM350" s="218" t="s">
        <v>2007</v>
      </c>
    </row>
    <row r="351" s="2" customFormat="1">
      <c r="A351" s="41"/>
      <c r="B351" s="42"/>
      <c r="C351" s="43"/>
      <c r="D351" s="220" t="s">
        <v>165</v>
      </c>
      <c r="E351" s="43"/>
      <c r="F351" s="221" t="s">
        <v>1228</v>
      </c>
      <c r="G351" s="43"/>
      <c r="H351" s="43"/>
      <c r="I351" s="222"/>
      <c r="J351" s="43"/>
      <c r="K351" s="43"/>
      <c r="L351" s="47"/>
      <c r="M351" s="223"/>
      <c r="N351" s="224"/>
      <c r="O351" s="87"/>
      <c r="P351" s="87"/>
      <c r="Q351" s="87"/>
      <c r="R351" s="87"/>
      <c r="S351" s="87"/>
      <c r="T351" s="88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T351" s="20" t="s">
        <v>165</v>
      </c>
      <c r="AU351" s="20" t="s">
        <v>85</v>
      </c>
    </row>
    <row r="352" s="2" customFormat="1" ht="16.5" customHeight="1">
      <c r="A352" s="41"/>
      <c r="B352" s="42"/>
      <c r="C352" s="260" t="s">
        <v>667</v>
      </c>
      <c r="D352" s="260" t="s">
        <v>259</v>
      </c>
      <c r="E352" s="261" t="s">
        <v>2008</v>
      </c>
      <c r="F352" s="262" t="s">
        <v>2009</v>
      </c>
      <c r="G352" s="263" t="s">
        <v>401</v>
      </c>
      <c r="H352" s="264">
        <v>2</v>
      </c>
      <c r="I352" s="265"/>
      <c r="J352" s="266">
        <f>ROUND(I352*H352,2)</f>
        <v>0</v>
      </c>
      <c r="K352" s="262" t="s">
        <v>19</v>
      </c>
      <c r="L352" s="267"/>
      <c r="M352" s="268" t="s">
        <v>19</v>
      </c>
      <c r="N352" s="269" t="s">
        <v>46</v>
      </c>
      <c r="O352" s="87"/>
      <c r="P352" s="216">
        <f>O352*H352</f>
        <v>0</v>
      </c>
      <c r="Q352" s="216">
        <v>0</v>
      </c>
      <c r="R352" s="216">
        <f>Q352*H352</f>
        <v>0</v>
      </c>
      <c r="S352" s="216">
        <v>0</v>
      </c>
      <c r="T352" s="217">
        <f>S352*H352</f>
        <v>0</v>
      </c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R352" s="218" t="s">
        <v>1951</v>
      </c>
      <c r="AT352" s="218" t="s">
        <v>259</v>
      </c>
      <c r="AU352" s="218" t="s">
        <v>85</v>
      </c>
      <c r="AY352" s="20" t="s">
        <v>157</v>
      </c>
      <c r="BE352" s="219">
        <f>IF(N352="základní",J352,0)</f>
        <v>0</v>
      </c>
      <c r="BF352" s="219">
        <f>IF(N352="snížená",J352,0)</f>
        <v>0</v>
      </c>
      <c r="BG352" s="219">
        <f>IF(N352="zákl. přenesená",J352,0)</f>
        <v>0</v>
      </c>
      <c r="BH352" s="219">
        <f>IF(N352="sníž. přenesená",J352,0)</f>
        <v>0</v>
      </c>
      <c r="BI352" s="219">
        <f>IF(N352="nulová",J352,0)</f>
        <v>0</v>
      </c>
      <c r="BJ352" s="20" t="s">
        <v>83</v>
      </c>
      <c r="BK352" s="219">
        <f>ROUND(I352*H352,2)</f>
        <v>0</v>
      </c>
      <c r="BL352" s="20" t="s">
        <v>460</v>
      </c>
      <c r="BM352" s="218" t="s">
        <v>2010</v>
      </c>
    </row>
    <row r="353" s="2" customFormat="1">
      <c r="A353" s="41"/>
      <c r="B353" s="42"/>
      <c r="C353" s="43"/>
      <c r="D353" s="220" t="s">
        <v>165</v>
      </c>
      <c r="E353" s="43"/>
      <c r="F353" s="221" t="s">
        <v>2009</v>
      </c>
      <c r="G353" s="43"/>
      <c r="H353" s="43"/>
      <c r="I353" s="222"/>
      <c r="J353" s="43"/>
      <c r="K353" s="43"/>
      <c r="L353" s="47"/>
      <c r="M353" s="223"/>
      <c r="N353" s="224"/>
      <c r="O353" s="87"/>
      <c r="P353" s="87"/>
      <c r="Q353" s="87"/>
      <c r="R353" s="87"/>
      <c r="S353" s="87"/>
      <c r="T353" s="88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T353" s="20" t="s">
        <v>165</v>
      </c>
      <c r="AU353" s="20" t="s">
        <v>85</v>
      </c>
    </row>
    <row r="354" s="2" customFormat="1" ht="33" customHeight="1">
      <c r="A354" s="41"/>
      <c r="B354" s="42"/>
      <c r="C354" s="207" t="s">
        <v>449</v>
      </c>
      <c r="D354" s="207" t="s">
        <v>159</v>
      </c>
      <c r="E354" s="208" t="s">
        <v>2011</v>
      </c>
      <c r="F354" s="209" t="s">
        <v>2012</v>
      </c>
      <c r="G354" s="210" t="s">
        <v>401</v>
      </c>
      <c r="H354" s="211">
        <v>30</v>
      </c>
      <c r="I354" s="212"/>
      <c r="J354" s="213">
        <f>ROUND(I354*H354,2)</f>
        <v>0</v>
      </c>
      <c r="K354" s="209" t="s">
        <v>174</v>
      </c>
      <c r="L354" s="47"/>
      <c r="M354" s="214" t="s">
        <v>19</v>
      </c>
      <c r="N354" s="215" t="s">
        <v>46</v>
      </c>
      <c r="O354" s="87"/>
      <c r="P354" s="216">
        <f>O354*H354</f>
        <v>0</v>
      </c>
      <c r="Q354" s="216">
        <v>0</v>
      </c>
      <c r="R354" s="216">
        <f>Q354*H354</f>
        <v>0</v>
      </c>
      <c r="S354" s="216">
        <v>0</v>
      </c>
      <c r="T354" s="217">
        <f>S354*H354</f>
        <v>0</v>
      </c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R354" s="218" t="s">
        <v>460</v>
      </c>
      <c r="AT354" s="218" t="s">
        <v>159</v>
      </c>
      <c r="AU354" s="218" t="s">
        <v>85</v>
      </c>
      <c r="AY354" s="20" t="s">
        <v>157</v>
      </c>
      <c r="BE354" s="219">
        <f>IF(N354="základní",J354,0)</f>
        <v>0</v>
      </c>
      <c r="BF354" s="219">
        <f>IF(N354="snížená",J354,0)</f>
        <v>0</v>
      </c>
      <c r="BG354" s="219">
        <f>IF(N354="zákl. přenesená",J354,0)</f>
        <v>0</v>
      </c>
      <c r="BH354" s="219">
        <f>IF(N354="sníž. přenesená",J354,0)</f>
        <v>0</v>
      </c>
      <c r="BI354" s="219">
        <f>IF(N354="nulová",J354,0)</f>
        <v>0</v>
      </c>
      <c r="BJ354" s="20" t="s">
        <v>83</v>
      </c>
      <c r="BK354" s="219">
        <f>ROUND(I354*H354,2)</f>
        <v>0</v>
      </c>
      <c r="BL354" s="20" t="s">
        <v>460</v>
      </c>
      <c r="BM354" s="218" t="s">
        <v>2013</v>
      </c>
    </row>
    <row r="355" s="2" customFormat="1">
      <c r="A355" s="41"/>
      <c r="B355" s="42"/>
      <c r="C355" s="43"/>
      <c r="D355" s="220" t="s">
        <v>165</v>
      </c>
      <c r="E355" s="43"/>
      <c r="F355" s="221" t="s">
        <v>2014</v>
      </c>
      <c r="G355" s="43"/>
      <c r="H355" s="43"/>
      <c r="I355" s="222"/>
      <c r="J355" s="43"/>
      <c r="K355" s="43"/>
      <c r="L355" s="47"/>
      <c r="M355" s="223"/>
      <c r="N355" s="224"/>
      <c r="O355" s="87"/>
      <c r="P355" s="87"/>
      <c r="Q355" s="87"/>
      <c r="R355" s="87"/>
      <c r="S355" s="87"/>
      <c r="T355" s="88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T355" s="20" t="s">
        <v>165</v>
      </c>
      <c r="AU355" s="20" t="s">
        <v>85</v>
      </c>
    </row>
    <row r="356" s="2" customFormat="1">
      <c r="A356" s="41"/>
      <c r="B356" s="42"/>
      <c r="C356" s="43"/>
      <c r="D356" s="237" t="s">
        <v>177</v>
      </c>
      <c r="E356" s="43"/>
      <c r="F356" s="238" t="s">
        <v>2015</v>
      </c>
      <c r="G356" s="43"/>
      <c r="H356" s="43"/>
      <c r="I356" s="222"/>
      <c r="J356" s="43"/>
      <c r="K356" s="43"/>
      <c r="L356" s="47"/>
      <c r="M356" s="223"/>
      <c r="N356" s="224"/>
      <c r="O356" s="87"/>
      <c r="P356" s="87"/>
      <c r="Q356" s="87"/>
      <c r="R356" s="87"/>
      <c r="S356" s="87"/>
      <c r="T356" s="88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T356" s="20" t="s">
        <v>177</v>
      </c>
      <c r="AU356" s="20" t="s">
        <v>85</v>
      </c>
    </row>
    <row r="357" s="13" customFormat="1">
      <c r="A357" s="13"/>
      <c r="B357" s="226"/>
      <c r="C357" s="227"/>
      <c r="D357" s="220" t="s">
        <v>169</v>
      </c>
      <c r="E357" s="228" t="s">
        <v>19</v>
      </c>
      <c r="F357" s="229" t="s">
        <v>398</v>
      </c>
      <c r="G357" s="227"/>
      <c r="H357" s="230">
        <v>30</v>
      </c>
      <c r="I357" s="231"/>
      <c r="J357" s="227"/>
      <c r="K357" s="227"/>
      <c r="L357" s="232"/>
      <c r="M357" s="233"/>
      <c r="N357" s="234"/>
      <c r="O357" s="234"/>
      <c r="P357" s="234"/>
      <c r="Q357" s="234"/>
      <c r="R357" s="234"/>
      <c r="S357" s="234"/>
      <c r="T357" s="235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36" t="s">
        <v>169</v>
      </c>
      <c r="AU357" s="236" t="s">
        <v>85</v>
      </c>
      <c r="AV357" s="13" t="s">
        <v>85</v>
      </c>
      <c r="AW357" s="13" t="s">
        <v>37</v>
      </c>
      <c r="AX357" s="13" t="s">
        <v>75</v>
      </c>
      <c r="AY357" s="236" t="s">
        <v>157</v>
      </c>
    </row>
    <row r="358" s="15" customFormat="1">
      <c r="A358" s="15"/>
      <c r="B358" s="249"/>
      <c r="C358" s="250"/>
      <c r="D358" s="220" t="s">
        <v>169</v>
      </c>
      <c r="E358" s="251" t="s">
        <v>19</v>
      </c>
      <c r="F358" s="252" t="s">
        <v>187</v>
      </c>
      <c r="G358" s="250"/>
      <c r="H358" s="253">
        <v>30</v>
      </c>
      <c r="I358" s="254"/>
      <c r="J358" s="250"/>
      <c r="K358" s="250"/>
      <c r="L358" s="255"/>
      <c r="M358" s="256"/>
      <c r="N358" s="257"/>
      <c r="O358" s="257"/>
      <c r="P358" s="257"/>
      <c r="Q358" s="257"/>
      <c r="R358" s="257"/>
      <c r="S358" s="257"/>
      <c r="T358" s="258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T358" s="259" t="s">
        <v>169</v>
      </c>
      <c r="AU358" s="259" t="s">
        <v>85</v>
      </c>
      <c r="AV358" s="15" t="s">
        <v>163</v>
      </c>
      <c r="AW358" s="15" t="s">
        <v>37</v>
      </c>
      <c r="AX358" s="15" t="s">
        <v>83</v>
      </c>
      <c r="AY358" s="259" t="s">
        <v>157</v>
      </c>
    </row>
    <row r="359" s="2" customFormat="1" ht="16.5" customHeight="1">
      <c r="A359" s="41"/>
      <c r="B359" s="42"/>
      <c r="C359" s="260" t="s">
        <v>676</v>
      </c>
      <c r="D359" s="260" t="s">
        <v>259</v>
      </c>
      <c r="E359" s="261" t="s">
        <v>2016</v>
      </c>
      <c r="F359" s="262" t="s">
        <v>2017</v>
      </c>
      <c r="G359" s="263" t="s">
        <v>401</v>
      </c>
      <c r="H359" s="264">
        <v>8</v>
      </c>
      <c r="I359" s="265"/>
      <c r="J359" s="266">
        <f>ROUND(I359*H359,2)</f>
        <v>0</v>
      </c>
      <c r="K359" s="262" t="s">
        <v>174</v>
      </c>
      <c r="L359" s="267"/>
      <c r="M359" s="268" t="s">
        <v>19</v>
      </c>
      <c r="N359" s="269" t="s">
        <v>46</v>
      </c>
      <c r="O359" s="87"/>
      <c r="P359" s="216">
        <f>O359*H359</f>
        <v>0</v>
      </c>
      <c r="Q359" s="216">
        <v>0.00072000000000000005</v>
      </c>
      <c r="R359" s="216">
        <f>Q359*H359</f>
        <v>0.0057600000000000004</v>
      </c>
      <c r="S359" s="216">
        <v>0</v>
      </c>
      <c r="T359" s="217">
        <f>S359*H359</f>
        <v>0</v>
      </c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R359" s="218" t="s">
        <v>1951</v>
      </c>
      <c r="AT359" s="218" t="s">
        <v>259</v>
      </c>
      <c r="AU359" s="218" t="s">
        <v>85</v>
      </c>
      <c r="AY359" s="20" t="s">
        <v>157</v>
      </c>
      <c r="BE359" s="219">
        <f>IF(N359="základní",J359,0)</f>
        <v>0</v>
      </c>
      <c r="BF359" s="219">
        <f>IF(N359="snížená",J359,0)</f>
        <v>0</v>
      </c>
      <c r="BG359" s="219">
        <f>IF(N359="zákl. přenesená",J359,0)</f>
        <v>0</v>
      </c>
      <c r="BH359" s="219">
        <f>IF(N359="sníž. přenesená",J359,0)</f>
        <v>0</v>
      </c>
      <c r="BI359" s="219">
        <f>IF(N359="nulová",J359,0)</f>
        <v>0</v>
      </c>
      <c r="BJ359" s="20" t="s">
        <v>83</v>
      </c>
      <c r="BK359" s="219">
        <f>ROUND(I359*H359,2)</f>
        <v>0</v>
      </c>
      <c r="BL359" s="20" t="s">
        <v>460</v>
      </c>
      <c r="BM359" s="218" t="s">
        <v>2018</v>
      </c>
    </row>
    <row r="360" s="2" customFormat="1">
      <c r="A360" s="41"/>
      <c r="B360" s="42"/>
      <c r="C360" s="43"/>
      <c r="D360" s="220" t="s">
        <v>165</v>
      </c>
      <c r="E360" s="43"/>
      <c r="F360" s="221" t="s">
        <v>2017</v>
      </c>
      <c r="G360" s="43"/>
      <c r="H360" s="43"/>
      <c r="I360" s="222"/>
      <c r="J360" s="43"/>
      <c r="K360" s="43"/>
      <c r="L360" s="47"/>
      <c r="M360" s="223"/>
      <c r="N360" s="224"/>
      <c r="O360" s="87"/>
      <c r="P360" s="87"/>
      <c r="Q360" s="87"/>
      <c r="R360" s="87"/>
      <c r="S360" s="87"/>
      <c r="T360" s="88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T360" s="20" t="s">
        <v>165</v>
      </c>
      <c r="AU360" s="20" t="s">
        <v>85</v>
      </c>
    </row>
    <row r="361" s="2" customFormat="1" ht="16.5" customHeight="1">
      <c r="A361" s="41"/>
      <c r="B361" s="42"/>
      <c r="C361" s="260" t="s">
        <v>456</v>
      </c>
      <c r="D361" s="260" t="s">
        <v>259</v>
      </c>
      <c r="E361" s="261" t="s">
        <v>2019</v>
      </c>
      <c r="F361" s="262" t="s">
        <v>2020</v>
      </c>
      <c r="G361" s="263" t="s">
        <v>401</v>
      </c>
      <c r="H361" s="264">
        <v>16</v>
      </c>
      <c r="I361" s="265"/>
      <c r="J361" s="266">
        <f>ROUND(I361*H361,2)</f>
        <v>0</v>
      </c>
      <c r="K361" s="262" t="s">
        <v>174</v>
      </c>
      <c r="L361" s="267"/>
      <c r="M361" s="268" t="s">
        <v>19</v>
      </c>
      <c r="N361" s="269" t="s">
        <v>46</v>
      </c>
      <c r="O361" s="87"/>
      <c r="P361" s="216">
        <f>O361*H361</f>
        <v>0</v>
      </c>
      <c r="Q361" s="216">
        <v>0.00141</v>
      </c>
      <c r="R361" s="216">
        <f>Q361*H361</f>
        <v>0.02256</v>
      </c>
      <c r="S361" s="216">
        <v>0</v>
      </c>
      <c r="T361" s="217">
        <f>S361*H361</f>
        <v>0</v>
      </c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R361" s="218" t="s">
        <v>1951</v>
      </c>
      <c r="AT361" s="218" t="s">
        <v>259</v>
      </c>
      <c r="AU361" s="218" t="s">
        <v>85</v>
      </c>
      <c r="AY361" s="20" t="s">
        <v>157</v>
      </c>
      <c r="BE361" s="219">
        <f>IF(N361="základní",J361,0)</f>
        <v>0</v>
      </c>
      <c r="BF361" s="219">
        <f>IF(N361="snížená",J361,0)</f>
        <v>0</v>
      </c>
      <c r="BG361" s="219">
        <f>IF(N361="zákl. přenesená",J361,0)</f>
        <v>0</v>
      </c>
      <c r="BH361" s="219">
        <f>IF(N361="sníž. přenesená",J361,0)</f>
        <v>0</v>
      </c>
      <c r="BI361" s="219">
        <f>IF(N361="nulová",J361,0)</f>
        <v>0</v>
      </c>
      <c r="BJ361" s="20" t="s">
        <v>83</v>
      </c>
      <c r="BK361" s="219">
        <f>ROUND(I361*H361,2)</f>
        <v>0</v>
      </c>
      <c r="BL361" s="20" t="s">
        <v>460</v>
      </c>
      <c r="BM361" s="218" t="s">
        <v>2021</v>
      </c>
    </row>
    <row r="362" s="2" customFormat="1">
      <c r="A362" s="41"/>
      <c r="B362" s="42"/>
      <c r="C362" s="43"/>
      <c r="D362" s="220" t="s">
        <v>165</v>
      </c>
      <c r="E362" s="43"/>
      <c r="F362" s="221" t="s">
        <v>2020</v>
      </c>
      <c r="G362" s="43"/>
      <c r="H362" s="43"/>
      <c r="I362" s="222"/>
      <c r="J362" s="43"/>
      <c r="K362" s="43"/>
      <c r="L362" s="47"/>
      <c r="M362" s="223"/>
      <c r="N362" s="224"/>
      <c r="O362" s="87"/>
      <c r="P362" s="87"/>
      <c r="Q362" s="87"/>
      <c r="R362" s="87"/>
      <c r="S362" s="87"/>
      <c r="T362" s="88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T362" s="20" t="s">
        <v>165</v>
      </c>
      <c r="AU362" s="20" t="s">
        <v>85</v>
      </c>
    </row>
    <row r="363" s="2" customFormat="1" ht="24.15" customHeight="1">
      <c r="A363" s="41"/>
      <c r="B363" s="42"/>
      <c r="C363" s="260" t="s">
        <v>688</v>
      </c>
      <c r="D363" s="260" t="s">
        <v>259</v>
      </c>
      <c r="E363" s="261" t="s">
        <v>2022</v>
      </c>
      <c r="F363" s="262" t="s">
        <v>2023</v>
      </c>
      <c r="G363" s="263" t="s">
        <v>1950</v>
      </c>
      <c r="H363" s="264">
        <v>4</v>
      </c>
      <c r="I363" s="265"/>
      <c r="J363" s="266">
        <f>ROUND(I363*H363,2)</f>
        <v>0</v>
      </c>
      <c r="K363" s="262" t="s">
        <v>19</v>
      </c>
      <c r="L363" s="267"/>
      <c r="M363" s="268" t="s">
        <v>19</v>
      </c>
      <c r="N363" s="269" t="s">
        <v>46</v>
      </c>
      <c r="O363" s="87"/>
      <c r="P363" s="216">
        <f>O363*H363</f>
        <v>0</v>
      </c>
      <c r="Q363" s="216">
        <v>0</v>
      </c>
      <c r="R363" s="216">
        <f>Q363*H363</f>
        <v>0</v>
      </c>
      <c r="S363" s="216">
        <v>0</v>
      </c>
      <c r="T363" s="217">
        <f>S363*H363</f>
        <v>0</v>
      </c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R363" s="218" t="s">
        <v>1951</v>
      </c>
      <c r="AT363" s="218" t="s">
        <v>259</v>
      </c>
      <c r="AU363" s="218" t="s">
        <v>85</v>
      </c>
      <c r="AY363" s="20" t="s">
        <v>157</v>
      </c>
      <c r="BE363" s="219">
        <f>IF(N363="základní",J363,0)</f>
        <v>0</v>
      </c>
      <c r="BF363" s="219">
        <f>IF(N363="snížená",J363,0)</f>
        <v>0</v>
      </c>
      <c r="BG363" s="219">
        <f>IF(N363="zákl. přenesená",J363,0)</f>
        <v>0</v>
      </c>
      <c r="BH363" s="219">
        <f>IF(N363="sníž. přenesená",J363,0)</f>
        <v>0</v>
      </c>
      <c r="BI363" s="219">
        <f>IF(N363="nulová",J363,0)</f>
        <v>0</v>
      </c>
      <c r="BJ363" s="20" t="s">
        <v>83</v>
      </c>
      <c r="BK363" s="219">
        <f>ROUND(I363*H363,2)</f>
        <v>0</v>
      </c>
      <c r="BL363" s="20" t="s">
        <v>460</v>
      </c>
      <c r="BM363" s="218" t="s">
        <v>2024</v>
      </c>
    </row>
    <row r="364" s="2" customFormat="1">
      <c r="A364" s="41"/>
      <c r="B364" s="42"/>
      <c r="C364" s="43"/>
      <c r="D364" s="220" t="s">
        <v>165</v>
      </c>
      <c r="E364" s="43"/>
      <c r="F364" s="221" t="s">
        <v>2023</v>
      </c>
      <c r="G364" s="43"/>
      <c r="H364" s="43"/>
      <c r="I364" s="222"/>
      <c r="J364" s="43"/>
      <c r="K364" s="43"/>
      <c r="L364" s="47"/>
      <c r="M364" s="223"/>
      <c r="N364" s="224"/>
      <c r="O364" s="87"/>
      <c r="P364" s="87"/>
      <c r="Q364" s="87"/>
      <c r="R364" s="87"/>
      <c r="S364" s="87"/>
      <c r="T364" s="88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T364" s="20" t="s">
        <v>165</v>
      </c>
      <c r="AU364" s="20" t="s">
        <v>85</v>
      </c>
    </row>
    <row r="365" s="13" customFormat="1">
      <c r="A365" s="13"/>
      <c r="B365" s="226"/>
      <c r="C365" s="227"/>
      <c r="D365" s="220" t="s">
        <v>169</v>
      </c>
      <c r="E365" s="228" t="s">
        <v>19</v>
      </c>
      <c r="F365" s="229" t="s">
        <v>85</v>
      </c>
      <c r="G365" s="227"/>
      <c r="H365" s="230">
        <v>2</v>
      </c>
      <c r="I365" s="231"/>
      <c r="J365" s="227"/>
      <c r="K365" s="227"/>
      <c r="L365" s="232"/>
      <c r="M365" s="233"/>
      <c r="N365" s="234"/>
      <c r="O365" s="234"/>
      <c r="P365" s="234"/>
      <c r="Q365" s="234"/>
      <c r="R365" s="234"/>
      <c r="S365" s="234"/>
      <c r="T365" s="235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6" t="s">
        <v>169</v>
      </c>
      <c r="AU365" s="236" t="s">
        <v>85</v>
      </c>
      <c r="AV365" s="13" t="s">
        <v>85</v>
      </c>
      <c r="AW365" s="13" t="s">
        <v>37</v>
      </c>
      <c r="AX365" s="13" t="s">
        <v>75</v>
      </c>
      <c r="AY365" s="236" t="s">
        <v>157</v>
      </c>
    </row>
    <row r="366" s="16" customFormat="1">
      <c r="A366" s="16"/>
      <c r="B366" s="277"/>
      <c r="C366" s="278"/>
      <c r="D366" s="220" t="s">
        <v>169</v>
      </c>
      <c r="E366" s="279" t="s">
        <v>19</v>
      </c>
      <c r="F366" s="280" t="s">
        <v>2025</v>
      </c>
      <c r="G366" s="278"/>
      <c r="H366" s="281">
        <v>2</v>
      </c>
      <c r="I366" s="282"/>
      <c r="J366" s="278"/>
      <c r="K366" s="278"/>
      <c r="L366" s="283"/>
      <c r="M366" s="284"/>
      <c r="N366" s="285"/>
      <c r="O366" s="285"/>
      <c r="P366" s="285"/>
      <c r="Q366" s="285"/>
      <c r="R366" s="285"/>
      <c r="S366" s="285"/>
      <c r="T366" s="28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T366" s="287" t="s">
        <v>169</v>
      </c>
      <c r="AU366" s="287" t="s">
        <v>85</v>
      </c>
      <c r="AV366" s="16" t="s">
        <v>188</v>
      </c>
      <c r="AW366" s="16" t="s">
        <v>37</v>
      </c>
      <c r="AX366" s="16" t="s">
        <v>75</v>
      </c>
      <c r="AY366" s="287" t="s">
        <v>157</v>
      </c>
    </row>
    <row r="367" s="13" customFormat="1">
      <c r="A367" s="13"/>
      <c r="B367" s="226"/>
      <c r="C367" s="227"/>
      <c r="D367" s="220" t="s">
        <v>169</v>
      </c>
      <c r="E367" s="228" t="s">
        <v>19</v>
      </c>
      <c r="F367" s="229" t="s">
        <v>2026</v>
      </c>
      <c r="G367" s="227"/>
      <c r="H367" s="230">
        <v>2</v>
      </c>
      <c r="I367" s="231"/>
      <c r="J367" s="227"/>
      <c r="K367" s="227"/>
      <c r="L367" s="232"/>
      <c r="M367" s="233"/>
      <c r="N367" s="234"/>
      <c r="O367" s="234"/>
      <c r="P367" s="234"/>
      <c r="Q367" s="234"/>
      <c r="R367" s="234"/>
      <c r="S367" s="234"/>
      <c r="T367" s="235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36" t="s">
        <v>169</v>
      </c>
      <c r="AU367" s="236" t="s">
        <v>85</v>
      </c>
      <c r="AV367" s="13" t="s">
        <v>85</v>
      </c>
      <c r="AW367" s="13" t="s">
        <v>37</v>
      </c>
      <c r="AX367" s="13" t="s">
        <v>75</v>
      </c>
      <c r="AY367" s="236" t="s">
        <v>157</v>
      </c>
    </row>
    <row r="368" s="16" customFormat="1">
      <c r="A368" s="16"/>
      <c r="B368" s="277"/>
      <c r="C368" s="278"/>
      <c r="D368" s="220" t="s">
        <v>169</v>
      </c>
      <c r="E368" s="279" t="s">
        <v>19</v>
      </c>
      <c r="F368" s="280" t="s">
        <v>2027</v>
      </c>
      <c r="G368" s="278"/>
      <c r="H368" s="281">
        <v>2</v>
      </c>
      <c r="I368" s="282"/>
      <c r="J368" s="278"/>
      <c r="K368" s="278"/>
      <c r="L368" s="283"/>
      <c r="M368" s="284"/>
      <c r="N368" s="285"/>
      <c r="O368" s="285"/>
      <c r="P368" s="285"/>
      <c r="Q368" s="285"/>
      <c r="R368" s="285"/>
      <c r="S368" s="285"/>
      <c r="T368" s="28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T368" s="287" t="s">
        <v>169</v>
      </c>
      <c r="AU368" s="287" t="s">
        <v>85</v>
      </c>
      <c r="AV368" s="16" t="s">
        <v>188</v>
      </c>
      <c r="AW368" s="16" t="s">
        <v>37</v>
      </c>
      <c r="AX368" s="16" t="s">
        <v>75</v>
      </c>
      <c r="AY368" s="287" t="s">
        <v>157</v>
      </c>
    </row>
    <row r="369" s="15" customFormat="1">
      <c r="A369" s="15"/>
      <c r="B369" s="249"/>
      <c r="C369" s="250"/>
      <c r="D369" s="220" t="s">
        <v>169</v>
      </c>
      <c r="E369" s="251" t="s">
        <v>19</v>
      </c>
      <c r="F369" s="252" t="s">
        <v>187</v>
      </c>
      <c r="G369" s="250"/>
      <c r="H369" s="253">
        <v>4</v>
      </c>
      <c r="I369" s="254"/>
      <c r="J369" s="250"/>
      <c r="K369" s="250"/>
      <c r="L369" s="255"/>
      <c r="M369" s="256"/>
      <c r="N369" s="257"/>
      <c r="O369" s="257"/>
      <c r="P369" s="257"/>
      <c r="Q369" s="257"/>
      <c r="R369" s="257"/>
      <c r="S369" s="257"/>
      <c r="T369" s="258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T369" s="259" t="s">
        <v>169</v>
      </c>
      <c r="AU369" s="259" t="s">
        <v>85</v>
      </c>
      <c r="AV369" s="15" t="s">
        <v>163</v>
      </c>
      <c r="AW369" s="15" t="s">
        <v>37</v>
      </c>
      <c r="AX369" s="15" t="s">
        <v>83</v>
      </c>
      <c r="AY369" s="259" t="s">
        <v>157</v>
      </c>
    </row>
    <row r="370" s="2" customFormat="1" ht="21.75" customHeight="1">
      <c r="A370" s="41"/>
      <c r="B370" s="42"/>
      <c r="C370" s="260" t="s">
        <v>460</v>
      </c>
      <c r="D370" s="260" t="s">
        <v>259</v>
      </c>
      <c r="E370" s="261" t="s">
        <v>2028</v>
      </c>
      <c r="F370" s="262" t="s">
        <v>2029</v>
      </c>
      <c r="G370" s="263" t="s">
        <v>401</v>
      </c>
      <c r="H370" s="264">
        <v>2</v>
      </c>
      <c r="I370" s="265"/>
      <c r="J370" s="266">
        <f>ROUND(I370*H370,2)</f>
        <v>0</v>
      </c>
      <c r="K370" s="262" t="s">
        <v>174</v>
      </c>
      <c r="L370" s="267"/>
      <c r="M370" s="268" t="s">
        <v>19</v>
      </c>
      <c r="N370" s="269" t="s">
        <v>46</v>
      </c>
      <c r="O370" s="87"/>
      <c r="P370" s="216">
        <f>O370*H370</f>
        <v>0</v>
      </c>
      <c r="Q370" s="216">
        <v>0.00091</v>
      </c>
      <c r="R370" s="216">
        <f>Q370*H370</f>
        <v>0.00182</v>
      </c>
      <c r="S370" s="216">
        <v>0</v>
      </c>
      <c r="T370" s="217">
        <f>S370*H370</f>
        <v>0</v>
      </c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R370" s="218" t="s">
        <v>1951</v>
      </c>
      <c r="AT370" s="218" t="s">
        <v>259</v>
      </c>
      <c r="AU370" s="218" t="s">
        <v>85</v>
      </c>
      <c r="AY370" s="20" t="s">
        <v>157</v>
      </c>
      <c r="BE370" s="219">
        <f>IF(N370="základní",J370,0)</f>
        <v>0</v>
      </c>
      <c r="BF370" s="219">
        <f>IF(N370="snížená",J370,0)</f>
        <v>0</v>
      </c>
      <c r="BG370" s="219">
        <f>IF(N370="zákl. přenesená",J370,0)</f>
        <v>0</v>
      </c>
      <c r="BH370" s="219">
        <f>IF(N370="sníž. přenesená",J370,0)</f>
        <v>0</v>
      </c>
      <c r="BI370" s="219">
        <f>IF(N370="nulová",J370,0)</f>
        <v>0</v>
      </c>
      <c r="BJ370" s="20" t="s">
        <v>83</v>
      </c>
      <c r="BK370" s="219">
        <f>ROUND(I370*H370,2)</f>
        <v>0</v>
      </c>
      <c r="BL370" s="20" t="s">
        <v>460</v>
      </c>
      <c r="BM370" s="218" t="s">
        <v>2030</v>
      </c>
    </row>
    <row r="371" s="2" customFormat="1">
      <c r="A371" s="41"/>
      <c r="B371" s="42"/>
      <c r="C371" s="43"/>
      <c r="D371" s="220" t="s">
        <v>165</v>
      </c>
      <c r="E371" s="43"/>
      <c r="F371" s="221" t="s">
        <v>2029</v>
      </c>
      <c r="G371" s="43"/>
      <c r="H371" s="43"/>
      <c r="I371" s="222"/>
      <c r="J371" s="43"/>
      <c r="K371" s="43"/>
      <c r="L371" s="47"/>
      <c r="M371" s="223"/>
      <c r="N371" s="224"/>
      <c r="O371" s="87"/>
      <c r="P371" s="87"/>
      <c r="Q371" s="87"/>
      <c r="R371" s="87"/>
      <c r="S371" s="87"/>
      <c r="T371" s="88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T371" s="20" t="s">
        <v>165</v>
      </c>
      <c r="AU371" s="20" t="s">
        <v>85</v>
      </c>
    </row>
    <row r="372" s="2" customFormat="1" ht="24.15" customHeight="1">
      <c r="A372" s="41"/>
      <c r="B372" s="42"/>
      <c r="C372" s="207" t="s">
        <v>700</v>
      </c>
      <c r="D372" s="207" t="s">
        <v>159</v>
      </c>
      <c r="E372" s="208" t="s">
        <v>2031</v>
      </c>
      <c r="F372" s="209" t="s">
        <v>2032</v>
      </c>
      <c r="G372" s="210" t="s">
        <v>401</v>
      </c>
      <c r="H372" s="211">
        <v>5</v>
      </c>
      <c r="I372" s="212"/>
      <c r="J372" s="213">
        <f>ROUND(I372*H372,2)</f>
        <v>0</v>
      </c>
      <c r="K372" s="209" t="s">
        <v>174</v>
      </c>
      <c r="L372" s="47"/>
      <c r="M372" s="214" t="s">
        <v>19</v>
      </c>
      <c r="N372" s="215" t="s">
        <v>46</v>
      </c>
      <c r="O372" s="87"/>
      <c r="P372" s="216">
        <f>O372*H372</f>
        <v>0</v>
      </c>
      <c r="Q372" s="216">
        <v>0</v>
      </c>
      <c r="R372" s="216">
        <f>Q372*H372</f>
        <v>0</v>
      </c>
      <c r="S372" s="216">
        <v>0</v>
      </c>
      <c r="T372" s="217">
        <f>S372*H372</f>
        <v>0</v>
      </c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R372" s="218" t="s">
        <v>460</v>
      </c>
      <c r="AT372" s="218" t="s">
        <v>159</v>
      </c>
      <c r="AU372" s="218" t="s">
        <v>85</v>
      </c>
      <c r="AY372" s="20" t="s">
        <v>157</v>
      </c>
      <c r="BE372" s="219">
        <f>IF(N372="základní",J372,0)</f>
        <v>0</v>
      </c>
      <c r="BF372" s="219">
        <f>IF(N372="snížená",J372,0)</f>
        <v>0</v>
      </c>
      <c r="BG372" s="219">
        <f>IF(N372="zákl. přenesená",J372,0)</f>
        <v>0</v>
      </c>
      <c r="BH372" s="219">
        <f>IF(N372="sníž. přenesená",J372,0)</f>
        <v>0</v>
      </c>
      <c r="BI372" s="219">
        <f>IF(N372="nulová",J372,0)</f>
        <v>0</v>
      </c>
      <c r="BJ372" s="20" t="s">
        <v>83</v>
      </c>
      <c r="BK372" s="219">
        <f>ROUND(I372*H372,2)</f>
        <v>0</v>
      </c>
      <c r="BL372" s="20" t="s">
        <v>460</v>
      </c>
      <c r="BM372" s="218" t="s">
        <v>684</v>
      </c>
    </row>
    <row r="373" s="2" customFormat="1">
      <c r="A373" s="41"/>
      <c r="B373" s="42"/>
      <c r="C373" s="43"/>
      <c r="D373" s="220" t="s">
        <v>165</v>
      </c>
      <c r="E373" s="43"/>
      <c r="F373" s="221" t="s">
        <v>2033</v>
      </c>
      <c r="G373" s="43"/>
      <c r="H373" s="43"/>
      <c r="I373" s="222"/>
      <c r="J373" s="43"/>
      <c r="K373" s="43"/>
      <c r="L373" s="47"/>
      <c r="M373" s="223"/>
      <c r="N373" s="224"/>
      <c r="O373" s="87"/>
      <c r="P373" s="87"/>
      <c r="Q373" s="87"/>
      <c r="R373" s="87"/>
      <c r="S373" s="87"/>
      <c r="T373" s="88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T373" s="20" t="s">
        <v>165</v>
      </c>
      <c r="AU373" s="20" t="s">
        <v>85</v>
      </c>
    </row>
    <row r="374" s="2" customFormat="1">
      <c r="A374" s="41"/>
      <c r="B374" s="42"/>
      <c r="C374" s="43"/>
      <c r="D374" s="237" t="s">
        <v>177</v>
      </c>
      <c r="E374" s="43"/>
      <c r="F374" s="238" t="s">
        <v>2034</v>
      </c>
      <c r="G374" s="43"/>
      <c r="H374" s="43"/>
      <c r="I374" s="222"/>
      <c r="J374" s="43"/>
      <c r="K374" s="43"/>
      <c r="L374" s="47"/>
      <c r="M374" s="223"/>
      <c r="N374" s="224"/>
      <c r="O374" s="87"/>
      <c r="P374" s="87"/>
      <c r="Q374" s="87"/>
      <c r="R374" s="87"/>
      <c r="S374" s="87"/>
      <c r="T374" s="88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T374" s="20" t="s">
        <v>177</v>
      </c>
      <c r="AU374" s="20" t="s">
        <v>85</v>
      </c>
    </row>
    <row r="375" s="13" customFormat="1">
      <c r="A375" s="13"/>
      <c r="B375" s="226"/>
      <c r="C375" s="227"/>
      <c r="D375" s="220" t="s">
        <v>169</v>
      </c>
      <c r="E375" s="228" t="s">
        <v>19</v>
      </c>
      <c r="F375" s="229" t="s">
        <v>201</v>
      </c>
      <c r="G375" s="227"/>
      <c r="H375" s="230">
        <v>5</v>
      </c>
      <c r="I375" s="231"/>
      <c r="J375" s="227"/>
      <c r="K375" s="227"/>
      <c r="L375" s="232"/>
      <c r="M375" s="233"/>
      <c r="N375" s="234"/>
      <c r="O375" s="234"/>
      <c r="P375" s="234"/>
      <c r="Q375" s="234"/>
      <c r="R375" s="234"/>
      <c r="S375" s="234"/>
      <c r="T375" s="235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36" t="s">
        <v>169</v>
      </c>
      <c r="AU375" s="236" t="s">
        <v>85</v>
      </c>
      <c r="AV375" s="13" t="s">
        <v>85</v>
      </c>
      <c r="AW375" s="13" t="s">
        <v>37</v>
      </c>
      <c r="AX375" s="13" t="s">
        <v>75</v>
      </c>
      <c r="AY375" s="236" t="s">
        <v>157</v>
      </c>
    </row>
    <row r="376" s="15" customFormat="1">
      <c r="A376" s="15"/>
      <c r="B376" s="249"/>
      <c r="C376" s="250"/>
      <c r="D376" s="220" t="s">
        <v>169</v>
      </c>
      <c r="E376" s="251" t="s">
        <v>19</v>
      </c>
      <c r="F376" s="252" t="s">
        <v>187</v>
      </c>
      <c r="G376" s="250"/>
      <c r="H376" s="253">
        <v>5</v>
      </c>
      <c r="I376" s="254"/>
      <c r="J376" s="250"/>
      <c r="K376" s="250"/>
      <c r="L376" s="255"/>
      <c r="M376" s="256"/>
      <c r="N376" s="257"/>
      <c r="O376" s="257"/>
      <c r="P376" s="257"/>
      <c r="Q376" s="257"/>
      <c r="R376" s="257"/>
      <c r="S376" s="257"/>
      <c r="T376" s="258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T376" s="259" t="s">
        <v>169</v>
      </c>
      <c r="AU376" s="259" t="s">
        <v>85</v>
      </c>
      <c r="AV376" s="15" t="s">
        <v>163</v>
      </c>
      <c r="AW376" s="15" t="s">
        <v>37</v>
      </c>
      <c r="AX376" s="15" t="s">
        <v>83</v>
      </c>
      <c r="AY376" s="259" t="s">
        <v>157</v>
      </c>
    </row>
    <row r="377" s="2" customFormat="1" ht="16.5" customHeight="1">
      <c r="A377" s="41"/>
      <c r="B377" s="42"/>
      <c r="C377" s="260" t="s">
        <v>465</v>
      </c>
      <c r="D377" s="260" t="s">
        <v>259</v>
      </c>
      <c r="E377" s="261" t="s">
        <v>2035</v>
      </c>
      <c r="F377" s="262" t="s">
        <v>2036</v>
      </c>
      <c r="G377" s="263" t="s">
        <v>401</v>
      </c>
      <c r="H377" s="264">
        <v>4</v>
      </c>
      <c r="I377" s="265"/>
      <c r="J377" s="266">
        <f>ROUND(I377*H377,2)</f>
        <v>0</v>
      </c>
      <c r="K377" s="262" t="s">
        <v>174</v>
      </c>
      <c r="L377" s="267"/>
      <c r="M377" s="268" t="s">
        <v>19</v>
      </c>
      <c r="N377" s="269" t="s">
        <v>46</v>
      </c>
      <c r="O377" s="87"/>
      <c r="P377" s="216">
        <f>O377*H377</f>
        <v>0</v>
      </c>
      <c r="Q377" s="216">
        <v>0.0038</v>
      </c>
      <c r="R377" s="216">
        <f>Q377*H377</f>
        <v>0.0152</v>
      </c>
      <c r="S377" s="216">
        <v>0</v>
      </c>
      <c r="T377" s="217">
        <f>S377*H377</f>
        <v>0</v>
      </c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R377" s="218" t="s">
        <v>1951</v>
      </c>
      <c r="AT377" s="218" t="s">
        <v>259</v>
      </c>
      <c r="AU377" s="218" t="s">
        <v>85</v>
      </c>
      <c r="AY377" s="20" t="s">
        <v>157</v>
      </c>
      <c r="BE377" s="219">
        <f>IF(N377="základní",J377,0)</f>
        <v>0</v>
      </c>
      <c r="BF377" s="219">
        <f>IF(N377="snížená",J377,0)</f>
        <v>0</v>
      </c>
      <c r="BG377" s="219">
        <f>IF(N377="zákl. přenesená",J377,0)</f>
        <v>0</v>
      </c>
      <c r="BH377" s="219">
        <f>IF(N377="sníž. přenesená",J377,0)</f>
        <v>0</v>
      </c>
      <c r="BI377" s="219">
        <f>IF(N377="nulová",J377,0)</f>
        <v>0</v>
      </c>
      <c r="BJ377" s="20" t="s">
        <v>83</v>
      </c>
      <c r="BK377" s="219">
        <f>ROUND(I377*H377,2)</f>
        <v>0</v>
      </c>
      <c r="BL377" s="20" t="s">
        <v>460</v>
      </c>
      <c r="BM377" s="218" t="s">
        <v>2037</v>
      </c>
    </row>
    <row r="378" s="2" customFormat="1">
      <c r="A378" s="41"/>
      <c r="B378" s="42"/>
      <c r="C378" s="43"/>
      <c r="D378" s="220" t="s">
        <v>165</v>
      </c>
      <c r="E378" s="43"/>
      <c r="F378" s="221" t="s">
        <v>2036</v>
      </c>
      <c r="G378" s="43"/>
      <c r="H378" s="43"/>
      <c r="I378" s="222"/>
      <c r="J378" s="43"/>
      <c r="K378" s="43"/>
      <c r="L378" s="47"/>
      <c r="M378" s="223"/>
      <c r="N378" s="224"/>
      <c r="O378" s="87"/>
      <c r="P378" s="87"/>
      <c r="Q378" s="87"/>
      <c r="R378" s="87"/>
      <c r="S378" s="87"/>
      <c r="T378" s="88"/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T378" s="20" t="s">
        <v>165</v>
      </c>
      <c r="AU378" s="20" t="s">
        <v>85</v>
      </c>
    </row>
    <row r="379" s="2" customFormat="1" ht="16.5" customHeight="1">
      <c r="A379" s="41"/>
      <c r="B379" s="42"/>
      <c r="C379" s="260" t="s">
        <v>712</v>
      </c>
      <c r="D379" s="260" t="s">
        <v>259</v>
      </c>
      <c r="E379" s="261" t="s">
        <v>2038</v>
      </c>
      <c r="F379" s="262" t="s">
        <v>2039</v>
      </c>
      <c r="G379" s="263" t="s">
        <v>401</v>
      </c>
      <c r="H379" s="264">
        <v>1</v>
      </c>
      <c r="I379" s="265"/>
      <c r="J379" s="266">
        <f>ROUND(I379*H379,2)</f>
        <v>0</v>
      </c>
      <c r="K379" s="262" t="s">
        <v>174</v>
      </c>
      <c r="L379" s="267"/>
      <c r="M379" s="268" t="s">
        <v>19</v>
      </c>
      <c r="N379" s="269" t="s">
        <v>46</v>
      </c>
      <c r="O379" s="87"/>
      <c r="P379" s="216">
        <f>O379*H379</f>
        <v>0</v>
      </c>
      <c r="Q379" s="216">
        <v>0.0041200000000000004</v>
      </c>
      <c r="R379" s="216">
        <f>Q379*H379</f>
        <v>0.0041200000000000004</v>
      </c>
      <c r="S379" s="216">
        <v>0</v>
      </c>
      <c r="T379" s="217">
        <f>S379*H379</f>
        <v>0</v>
      </c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R379" s="218" t="s">
        <v>1951</v>
      </c>
      <c r="AT379" s="218" t="s">
        <v>259</v>
      </c>
      <c r="AU379" s="218" t="s">
        <v>85</v>
      </c>
      <c r="AY379" s="20" t="s">
        <v>157</v>
      </c>
      <c r="BE379" s="219">
        <f>IF(N379="základní",J379,0)</f>
        <v>0</v>
      </c>
      <c r="BF379" s="219">
        <f>IF(N379="snížená",J379,0)</f>
        <v>0</v>
      </c>
      <c r="BG379" s="219">
        <f>IF(N379="zákl. přenesená",J379,0)</f>
        <v>0</v>
      </c>
      <c r="BH379" s="219">
        <f>IF(N379="sníž. přenesená",J379,0)</f>
        <v>0</v>
      </c>
      <c r="BI379" s="219">
        <f>IF(N379="nulová",J379,0)</f>
        <v>0</v>
      </c>
      <c r="BJ379" s="20" t="s">
        <v>83</v>
      </c>
      <c r="BK379" s="219">
        <f>ROUND(I379*H379,2)</f>
        <v>0</v>
      </c>
      <c r="BL379" s="20" t="s">
        <v>460</v>
      </c>
      <c r="BM379" s="218" t="s">
        <v>2040</v>
      </c>
    </row>
    <row r="380" s="2" customFormat="1">
      <c r="A380" s="41"/>
      <c r="B380" s="42"/>
      <c r="C380" s="43"/>
      <c r="D380" s="220" t="s">
        <v>165</v>
      </c>
      <c r="E380" s="43"/>
      <c r="F380" s="221" t="s">
        <v>2039</v>
      </c>
      <c r="G380" s="43"/>
      <c r="H380" s="43"/>
      <c r="I380" s="222"/>
      <c r="J380" s="43"/>
      <c r="K380" s="43"/>
      <c r="L380" s="47"/>
      <c r="M380" s="223"/>
      <c r="N380" s="224"/>
      <c r="O380" s="87"/>
      <c r="P380" s="87"/>
      <c r="Q380" s="87"/>
      <c r="R380" s="87"/>
      <c r="S380" s="87"/>
      <c r="T380" s="88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T380" s="20" t="s">
        <v>165</v>
      </c>
      <c r="AU380" s="20" t="s">
        <v>85</v>
      </c>
    </row>
    <row r="381" s="2" customFormat="1" ht="24.15" customHeight="1">
      <c r="A381" s="41"/>
      <c r="B381" s="42"/>
      <c r="C381" s="207" t="s">
        <v>471</v>
      </c>
      <c r="D381" s="207" t="s">
        <v>159</v>
      </c>
      <c r="E381" s="208" t="s">
        <v>2041</v>
      </c>
      <c r="F381" s="209" t="s">
        <v>2042</v>
      </c>
      <c r="G381" s="210" t="s">
        <v>162</v>
      </c>
      <c r="H381" s="211">
        <v>90</v>
      </c>
      <c r="I381" s="212"/>
      <c r="J381" s="213">
        <f>ROUND(I381*H381,2)</f>
        <v>0</v>
      </c>
      <c r="K381" s="209" t="s">
        <v>174</v>
      </c>
      <c r="L381" s="47"/>
      <c r="M381" s="214" t="s">
        <v>19</v>
      </c>
      <c r="N381" s="215" t="s">
        <v>46</v>
      </c>
      <c r="O381" s="87"/>
      <c r="P381" s="216">
        <f>O381*H381</f>
        <v>0</v>
      </c>
      <c r="Q381" s="216">
        <v>1.0000000000000001E-05</v>
      </c>
      <c r="R381" s="216">
        <f>Q381*H381</f>
        <v>0.00090000000000000008</v>
      </c>
      <c r="S381" s="216">
        <v>0</v>
      </c>
      <c r="T381" s="217">
        <f>S381*H381</f>
        <v>0</v>
      </c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R381" s="218" t="s">
        <v>460</v>
      </c>
      <c r="AT381" s="218" t="s">
        <v>159</v>
      </c>
      <c r="AU381" s="218" t="s">
        <v>85</v>
      </c>
      <c r="AY381" s="20" t="s">
        <v>157</v>
      </c>
      <c r="BE381" s="219">
        <f>IF(N381="základní",J381,0)</f>
        <v>0</v>
      </c>
      <c r="BF381" s="219">
        <f>IF(N381="snížená",J381,0)</f>
        <v>0</v>
      </c>
      <c r="BG381" s="219">
        <f>IF(N381="zákl. přenesená",J381,0)</f>
        <v>0</v>
      </c>
      <c r="BH381" s="219">
        <f>IF(N381="sníž. přenesená",J381,0)</f>
        <v>0</v>
      </c>
      <c r="BI381" s="219">
        <f>IF(N381="nulová",J381,0)</f>
        <v>0</v>
      </c>
      <c r="BJ381" s="20" t="s">
        <v>83</v>
      </c>
      <c r="BK381" s="219">
        <f>ROUND(I381*H381,2)</f>
        <v>0</v>
      </c>
      <c r="BL381" s="20" t="s">
        <v>460</v>
      </c>
      <c r="BM381" s="218" t="s">
        <v>2043</v>
      </c>
    </row>
    <row r="382" s="2" customFormat="1">
      <c r="A382" s="41"/>
      <c r="B382" s="42"/>
      <c r="C382" s="43"/>
      <c r="D382" s="220" t="s">
        <v>165</v>
      </c>
      <c r="E382" s="43"/>
      <c r="F382" s="221" t="s">
        <v>2042</v>
      </c>
      <c r="G382" s="43"/>
      <c r="H382" s="43"/>
      <c r="I382" s="222"/>
      <c r="J382" s="43"/>
      <c r="K382" s="43"/>
      <c r="L382" s="47"/>
      <c r="M382" s="223"/>
      <c r="N382" s="224"/>
      <c r="O382" s="87"/>
      <c r="P382" s="87"/>
      <c r="Q382" s="87"/>
      <c r="R382" s="87"/>
      <c r="S382" s="87"/>
      <c r="T382" s="88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T382" s="20" t="s">
        <v>165</v>
      </c>
      <c r="AU382" s="20" t="s">
        <v>85</v>
      </c>
    </row>
    <row r="383" s="2" customFormat="1">
      <c r="A383" s="41"/>
      <c r="B383" s="42"/>
      <c r="C383" s="43"/>
      <c r="D383" s="237" t="s">
        <v>177</v>
      </c>
      <c r="E383" s="43"/>
      <c r="F383" s="238" t="s">
        <v>2044</v>
      </c>
      <c r="G383" s="43"/>
      <c r="H383" s="43"/>
      <c r="I383" s="222"/>
      <c r="J383" s="43"/>
      <c r="K383" s="43"/>
      <c r="L383" s="47"/>
      <c r="M383" s="223"/>
      <c r="N383" s="224"/>
      <c r="O383" s="87"/>
      <c r="P383" s="87"/>
      <c r="Q383" s="87"/>
      <c r="R383" s="87"/>
      <c r="S383" s="87"/>
      <c r="T383" s="88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T383" s="20" t="s">
        <v>177</v>
      </c>
      <c r="AU383" s="20" t="s">
        <v>85</v>
      </c>
    </row>
    <row r="384" s="13" customFormat="1">
      <c r="A384" s="13"/>
      <c r="B384" s="226"/>
      <c r="C384" s="227"/>
      <c r="D384" s="220" t="s">
        <v>169</v>
      </c>
      <c r="E384" s="228" t="s">
        <v>19</v>
      </c>
      <c r="F384" s="229" t="s">
        <v>576</v>
      </c>
      <c r="G384" s="227"/>
      <c r="H384" s="230">
        <v>90</v>
      </c>
      <c r="I384" s="231"/>
      <c r="J384" s="227"/>
      <c r="K384" s="227"/>
      <c r="L384" s="232"/>
      <c r="M384" s="233"/>
      <c r="N384" s="234"/>
      <c r="O384" s="234"/>
      <c r="P384" s="234"/>
      <c r="Q384" s="234"/>
      <c r="R384" s="234"/>
      <c r="S384" s="234"/>
      <c r="T384" s="235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36" t="s">
        <v>169</v>
      </c>
      <c r="AU384" s="236" t="s">
        <v>85</v>
      </c>
      <c r="AV384" s="13" t="s">
        <v>85</v>
      </c>
      <c r="AW384" s="13" t="s">
        <v>37</v>
      </c>
      <c r="AX384" s="13" t="s">
        <v>75</v>
      </c>
      <c r="AY384" s="236" t="s">
        <v>157</v>
      </c>
    </row>
    <row r="385" s="15" customFormat="1">
      <c r="A385" s="15"/>
      <c r="B385" s="249"/>
      <c r="C385" s="250"/>
      <c r="D385" s="220" t="s">
        <v>169</v>
      </c>
      <c r="E385" s="251" t="s">
        <v>19</v>
      </c>
      <c r="F385" s="252" t="s">
        <v>187</v>
      </c>
      <c r="G385" s="250"/>
      <c r="H385" s="253">
        <v>90</v>
      </c>
      <c r="I385" s="254"/>
      <c r="J385" s="250"/>
      <c r="K385" s="250"/>
      <c r="L385" s="255"/>
      <c r="M385" s="256"/>
      <c r="N385" s="257"/>
      <c r="O385" s="257"/>
      <c r="P385" s="257"/>
      <c r="Q385" s="257"/>
      <c r="R385" s="257"/>
      <c r="S385" s="257"/>
      <c r="T385" s="258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T385" s="259" t="s">
        <v>169</v>
      </c>
      <c r="AU385" s="259" t="s">
        <v>85</v>
      </c>
      <c r="AV385" s="15" t="s">
        <v>163</v>
      </c>
      <c r="AW385" s="15" t="s">
        <v>37</v>
      </c>
      <c r="AX385" s="15" t="s">
        <v>83</v>
      </c>
      <c r="AY385" s="259" t="s">
        <v>157</v>
      </c>
    </row>
    <row r="386" s="2" customFormat="1" ht="24.15" customHeight="1">
      <c r="A386" s="41"/>
      <c r="B386" s="42"/>
      <c r="C386" s="207" t="s">
        <v>728</v>
      </c>
      <c r="D386" s="207" t="s">
        <v>159</v>
      </c>
      <c r="E386" s="208" t="s">
        <v>2045</v>
      </c>
      <c r="F386" s="209" t="s">
        <v>2046</v>
      </c>
      <c r="G386" s="210" t="s">
        <v>254</v>
      </c>
      <c r="H386" s="211">
        <v>0.69099999999999995</v>
      </c>
      <c r="I386" s="212"/>
      <c r="J386" s="213">
        <f>ROUND(I386*H386,2)</f>
        <v>0</v>
      </c>
      <c r="K386" s="209" t="s">
        <v>174</v>
      </c>
      <c r="L386" s="47"/>
      <c r="M386" s="214" t="s">
        <v>19</v>
      </c>
      <c r="N386" s="215" t="s">
        <v>46</v>
      </c>
      <c r="O386" s="87"/>
      <c r="P386" s="216">
        <f>O386*H386</f>
        <v>0</v>
      </c>
      <c r="Q386" s="216">
        <v>0</v>
      </c>
      <c r="R386" s="216">
        <f>Q386*H386</f>
        <v>0</v>
      </c>
      <c r="S386" s="216">
        <v>0</v>
      </c>
      <c r="T386" s="217">
        <f>S386*H386</f>
        <v>0</v>
      </c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R386" s="218" t="s">
        <v>460</v>
      </c>
      <c r="AT386" s="218" t="s">
        <v>159</v>
      </c>
      <c r="AU386" s="218" t="s">
        <v>85</v>
      </c>
      <c r="AY386" s="20" t="s">
        <v>157</v>
      </c>
      <c r="BE386" s="219">
        <f>IF(N386="základní",J386,0)</f>
        <v>0</v>
      </c>
      <c r="BF386" s="219">
        <f>IF(N386="snížená",J386,0)</f>
        <v>0</v>
      </c>
      <c r="BG386" s="219">
        <f>IF(N386="zákl. přenesená",J386,0)</f>
        <v>0</v>
      </c>
      <c r="BH386" s="219">
        <f>IF(N386="sníž. přenesená",J386,0)</f>
        <v>0</v>
      </c>
      <c r="BI386" s="219">
        <f>IF(N386="nulová",J386,0)</f>
        <v>0</v>
      </c>
      <c r="BJ386" s="20" t="s">
        <v>83</v>
      </c>
      <c r="BK386" s="219">
        <f>ROUND(I386*H386,2)</f>
        <v>0</v>
      </c>
      <c r="BL386" s="20" t="s">
        <v>460</v>
      </c>
      <c r="BM386" s="218" t="s">
        <v>2047</v>
      </c>
    </row>
    <row r="387" s="2" customFormat="1">
      <c r="A387" s="41"/>
      <c r="B387" s="42"/>
      <c r="C387" s="43"/>
      <c r="D387" s="220" t="s">
        <v>165</v>
      </c>
      <c r="E387" s="43"/>
      <c r="F387" s="221" t="s">
        <v>2048</v>
      </c>
      <c r="G387" s="43"/>
      <c r="H387" s="43"/>
      <c r="I387" s="222"/>
      <c r="J387" s="43"/>
      <c r="K387" s="43"/>
      <c r="L387" s="47"/>
      <c r="M387" s="223"/>
      <c r="N387" s="224"/>
      <c r="O387" s="87"/>
      <c r="P387" s="87"/>
      <c r="Q387" s="87"/>
      <c r="R387" s="87"/>
      <c r="S387" s="87"/>
      <c r="T387" s="88"/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T387" s="20" t="s">
        <v>165</v>
      </c>
      <c r="AU387" s="20" t="s">
        <v>85</v>
      </c>
    </row>
    <row r="388" s="2" customFormat="1">
      <c r="A388" s="41"/>
      <c r="B388" s="42"/>
      <c r="C388" s="43"/>
      <c r="D388" s="237" t="s">
        <v>177</v>
      </c>
      <c r="E388" s="43"/>
      <c r="F388" s="238" t="s">
        <v>2049</v>
      </c>
      <c r="G388" s="43"/>
      <c r="H388" s="43"/>
      <c r="I388" s="222"/>
      <c r="J388" s="43"/>
      <c r="K388" s="43"/>
      <c r="L388" s="47"/>
      <c r="M388" s="223"/>
      <c r="N388" s="224"/>
      <c r="O388" s="87"/>
      <c r="P388" s="87"/>
      <c r="Q388" s="87"/>
      <c r="R388" s="87"/>
      <c r="S388" s="87"/>
      <c r="T388" s="88"/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T388" s="20" t="s">
        <v>177</v>
      </c>
      <c r="AU388" s="20" t="s">
        <v>85</v>
      </c>
    </row>
    <row r="389" s="13" customFormat="1">
      <c r="A389" s="13"/>
      <c r="B389" s="226"/>
      <c r="C389" s="227"/>
      <c r="D389" s="220" t="s">
        <v>169</v>
      </c>
      <c r="E389" s="228" t="s">
        <v>19</v>
      </c>
      <c r="F389" s="229" t="s">
        <v>2050</v>
      </c>
      <c r="G389" s="227"/>
      <c r="H389" s="230">
        <v>0.69099999999999995</v>
      </c>
      <c r="I389" s="231"/>
      <c r="J389" s="227"/>
      <c r="K389" s="227"/>
      <c r="L389" s="232"/>
      <c r="M389" s="233"/>
      <c r="N389" s="234"/>
      <c r="O389" s="234"/>
      <c r="P389" s="234"/>
      <c r="Q389" s="234"/>
      <c r="R389" s="234"/>
      <c r="S389" s="234"/>
      <c r="T389" s="235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36" t="s">
        <v>169</v>
      </c>
      <c r="AU389" s="236" t="s">
        <v>85</v>
      </c>
      <c r="AV389" s="13" t="s">
        <v>85</v>
      </c>
      <c r="AW389" s="13" t="s">
        <v>37</v>
      </c>
      <c r="AX389" s="13" t="s">
        <v>75</v>
      </c>
      <c r="AY389" s="236" t="s">
        <v>157</v>
      </c>
    </row>
    <row r="390" s="15" customFormat="1">
      <c r="A390" s="15"/>
      <c r="B390" s="249"/>
      <c r="C390" s="250"/>
      <c r="D390" s="220" t="s">
        <v>169</v>
      </c>
      <c r="E390" s="251" t="s">
        <v>19</v>
      </c>
      <c r="F390" s="252" t="s">
        <v>187</v>
      </c>
      <c r="G390" s="250"/>
      <c r="H390" s="253">
        <v>0.69099999999999995</v>
      </c>
      <c r="I390" s="254"/>
      <c r="J390" s="250"/>
      <c r="K390" s="250"/>
      <c r="L390" s="255"/>
      <c r="M390" s="256"/>
      <c r="N390" s="257"/>
      <c r="O390" s="257"/>
      <c r="P390" s="257"/>
      <c r="Q390" s="257"/>
      <c r="R390" s="257"/>
      <c r="S390" s="257"/>
      <c r="T390" s="258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T390" s="259" t="s">
        <v>169</v>
      </c>
      <c r="AU390" s="259" t="s">
        <v>85</v>
      </c>
      <c r="AV390" s="15" t="s">
        <v>163</v>
      </c>
      <c r="AW390" s="15" t="s">
        <v>37</v>
      </c>
      <c r="AX390" s="15" t="s">
        <v>83</v>
      </c>
      <c r="AY390" s="259" t="s">
        <v>157</v>
      </c>
    </row>
    <row r="391" s="2" customFormat="1" ht="21.75" customHeight="1">
      <c r="A391" s="41"/>
      <c r="B391" s="42"/>
      <c r="C391" s="260" t="s">
        <v>478</v>
      </c>
      <c r="D391" s="260" t="s">
        <v>259</v>
      </c>
      <c r="E391" s="261" t="s">
        <v>2051</v>
      </c>
      <c r="F391" s="262" t="s">
        <v>2052</v>
      </c>
      <c r="G391" s="263" t="s">
        <v>401</v>
      </c>
      <c r="H391" s="264">
        <v>1</v>
      </c>
      <c r="I391" s="265"/>
      <c r="J391" s="266">
        <f>ROUND(I391*H391,2)</f>
        <v>0</v>
      </c>
      <c r="K391" s="262" t="s">
        <v>19</v>
      </c>
      <c r="L391" s="267"/>
      <c r="M391" s="268" t="s">
        <v>19</v>
      </c>
      <c r="N391" s="269" t="s">
        <v>46</v>
      </c>
      <c r="O391" s="87"/>
      <c r="P391" s="216">
        <f>O391*H391</f>
        <v>0</v>
      </c>
      <c r="Q391" s="216">
        <v>0</v>
      </c>
      <c r="R391" s="216">
        <f>Q391*H391</f>
        <v>0</v>
      </c>
      <c r="S391" s="216">
        <v>0</v>
      </c>
      <c r="T391" s="217">
        <f>S391*H391</f>
        <v>0</v>
      </c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R391" s="218" t="s">
        <v>626</v>
      </c>
      <c r="AT391" s="218" t="s">
        <v>259</v>
      </c>
      <c r="AU391" s="218" t="s">
        <v>85</v>
      </c>
      <c r="AY391" s="20" t="s">
        <v>157</v>
      </c>
      <c r="BE391" s="219">
        <f>IF(N391="základní",J391,0)</f>
        <v>0</v>
      </c>
      <c r="BF391" s="219">
        <f>IF(N391="snížená",J391,0)</f>
        <v>0</v>
      </c>
      <c r="BG391" s="219">
        <f>IF(N391="zákl. přenesená",J391,0)</f>
        <v>0</v>
      </c>
      <c r="BH391" s="219">
        <f>IF(N391="sníž. přenesená",J391,0)</f>
        <v>0</v>
      </c>
      <c r="BI391" s="219">
        <f>IF(N391="nulová",J391,0)</f>
        <v>0</v>
      </c>
      <c r="BJ391" s="20" t="s">
        <v>83</v>
      </c>
      <c r="BK391" s="219">
        <f>ROUND(I391*H391,2)</f>
        <v>0</v>
      </c>
      <c r="BL391" s="20" t="s">
        <v>626</v>
      </c>
      <c r="BM391" s="218" t="s">
        <v>2053</v>
      </c>
    </row>
    <row r="392" s="2" customFormat="1">
      <c r="A392" s="41"/>
      <c r="B392" s="42"/>
      <c r="C392" s="43"/>
      <c r="D392" s="220" t="s">
        <v>165</v>
      </c>
      <c r="E392" s="43"/>
      <c r="F392" s="221" t="s">
        <v>2052</v>
      </c>
      <c r="G392" s="43"/>
      <c r="H392" s="43"/>
      <c r="I392" s="222"/>
      <c r="J392" s="43"/>
      <c r="K392" s="43"/>
      <c r="L392" s="47"/>
      <c r="M392" s="223"/>
      <c r="N392" s="224"/>
      <c r="O392" s="87"/>
      <c r="P392" s="87"/>
      <c r="Q392" s="87"/>
      <c r="R392" s="87"/>
      <c r="S392" s="87"/>
      <c r="T392" s="88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T392" s="20" t="s">
        <v>165</v>
      </c>
      <c r="AU392" s="20" t="s">
        <v>85</v>
      </c>
    </row>
    <row r="393" s="2" customFormat="1" ht="16.5" customHeight="1">
      <c r="A393" s="41"/>
      <c r="B393" s="42"/>
      <c r="C393" s="207" t="s">
        <v>776</v>
      </c>
      <c r="D393" s="207" t="s">
        <v>159</v>
      </c>
      <c r="E393" s="208" t="s">
        <v>2054</v>
      </c>
      <c r="F393" s="209" t="s">
        <v>2055</v>
      </c>
      <c r="G393" s="210" t="s">
        <v>162</v>
      </c>
      <c r="H393" s="211">
        <v>88</v>
      </c>
      <c r="I393" s="212"/>
      <c r="J393" s="213">
        <f>ROUND(I393*H393,2)</f>
        <v>0</v>
      </c>
      <c r="K393" s="209" t="s">
        <v>174</v>
      </c>
      <c r="L393" s="47"/>
      <c r="M393" s="214" t="s">
        <v>19</v>
      </c>
      <c r="N393" s="215" t="s">
        <v>46</v>
      </c>
      <c r="O393" s="87"/>
      <c r="P393" s="216">
        <f>O393*H393</f>
        <v>0</v>
      </c>
      <c r="Q393" s="216">
        <v>0</v>
      </c>
      <c r="R393" s="216">
        <f>Q393*H393</f>
        <v>0</v>
      </c>
      <c r="S393" s="216">
        <v>0</v>
      </c>
      <c r="T393" s="217">
        <f>S393*H393</f>
        <v>0</v>
      </c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R393" s="218" t="s">
        <v>460</v>
      </c>
      <c r="AT393" s="218" t="s">
        <v>159</v>
      </c>
      <c r="AU393" s="218" t="s">
        <v>85</v>
      </c>
      <c r="AY393" s="20" t="s">
        <v>157</v>
      </c>
      <c r="BE393" s="219">
        <f>IF(N393="základní",J393,0)</f>
        <v>0</v>
      </c>
      <c r="BF393" s="219">
        <f>IF(N393="snížená",J393,0)</f>
        <v>0</v>
      </c>
      <c r="BG393" s="219">
        <f>IF(N393="zákl. přenesená",J393,0)</f>
        <v>0</v>
      </c>
      <c r="BH393" s="219">
        <f>IF(N393="sníž. přenesená",J393,0)</f>
        <v>0</v>
      </c>
      <c r="BI393" s="219">
        <f>IF(N393="nulová",J393,0)</f>
        <v>0</v>
      </c>
      <c r="BJ393" s="20" t="s">
        <v>83</v>
      </c>
      <c r="BK393" s="219">
        <f>ROUND(I393*H393,2)</f>
        <v>0</v>
      </c>
      <c r="BL393" s="20" t="s">
        <v>460</v>
      </c>
      <c r="BM393" s="218" t="s">
        <v>2056</v>
      </c>
    </row>
    <row r="394" s="2" customFormat="1">
      <c r="A394" s="41"/>
      <c r="B394" s="42"/>
      <c r="C394" s="43"/>
      <c r="D394" s="220" t="s">
        <v>165</v>
      </c>
      <c r="E394" s="43"/>
      <c r="F394" s="221" t="s">
        <v>2057</v>
      </c>
      <c r="G394" s="43"/>
      <c r="H394" s="43"/>
      <c r="I394" s="222"/>
      <c r="J394" s="43"/>
      <c r="K394" s="43"/>
      <c r="L394" s="47"/>
      <c r="M394" s="223"/>
      <c r="N394" s="224"/>
      <c r="O394" s="87"/>
      <c r="P394" s="87"/>
      <c r="Q394" s="87"/>
      <c r="R394" s="87"/>
      <c r="S394" s="87"/>
      <c r="T394" s="88"/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T394" s="20" t="s">
        <v>165</v>
      </c>
      <c r="AU394" s="20" t="s">
        <v>85</v>
      </c>
    </row>
    <row r="395" s="2" customFormat="1">
      <c r="A395" s="41"/>
      <c r="B395" s="42"/>
      <c r="C395" s="43"/>
      <c r="D395" s="237" t="s">
        <v>177</v>
      </c>
      <c r="E395" s="43"/>
      <c r="F395" s="238" t="s">
        <v>2058</v>
      </c>
      <c r="G395" s="43"/>
      <c r="H395" s="43"/>
      <c r="I395" s="222"/>
      <c r="J395" s="43"/>
      <c r="K395" s="43"/>
      <c r="L395" s="47"/>
      <c r="M395" s="223"/>
      <c r="N395" s="224"/>
      <c r="O395" s="87"/>
      <c r="P395" s="87"/>
      <c r="Q395" s="87"/>
      <c r="R395" s="87"/>
      <c r="S395" s="87"/>
      <c r="T395" s="88"/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T395" s="20" t="s">
        <v>177</v>
      </c>
      <c r="AU395" s="20" t="s">
        <v>85</v>
      </c>
    </row>
    <row r="396" s="2" customFormat="1" ht="24.15" customHeight="1">
      <c r="A396" s="41"/>
      <c r="B396" s="42"/>
      <c r="C396" s="207" t="s">
        <v>778</v>
      </c>
      <c r="D396" s="207" t="s">
        <v>159</v>
      </c>
      <c r="E396" s="208" t="s">
        <v>2059</v>
      </c>
      <c r="F396" s="209" t="s">
        <v>2060</v>
      </c>
      <c r="G396" s="210" t="s">
        <v>401</v>
      </c>
      <c r="H396" s="211">
        <v>8</v>
      </c>
      <c r="I396" s="212"/>
      <c r="J396" s="213">
        <f>ROUND(I396*H396,2)</f>
        <v>0</v>
      </c>
      <c r="K396" s="209" t="s">
        <v>174</v>
      </c>
      <c r="L396" s="47"/>
      <c r="M396" s="214" t="s">
        <v>19</v>
      </c>
      <c r="N396" s="215" t="s">
        <v>46</v>
      </c>
      <c r="O396" s="87"/>
      <c r="P396" s="216">
        <f>O396*H396</f>
        <v>0</v>
      </c>
      <c r="Q396" s="216">
        <v>0.00017799999999999999</v>
      </c>
      <c r="R396" s="216">
        <f>Q396*H396</f>
        <v>0.0014239999999999999</v>
      </c>
      <c r="S396" s="216">
        <v>0</v>
      </c>
      <c r="T396" s="217">
        <f>S396*H396</f>
        <v>0</v>
      </c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R396" s="218" t="s">
        <v>460</v>
      </c>
      <c r="AT396" s="218" t="s">
        <v>159</v>
      </c>
      <c r="AU396" s="218" t="s">
        <v>85</v>
      </c>
      <c r="AY396" s="20" t="s">
        <v>157</v>
      </c>
      <c r="BE396" s="219">
        <f>IF(N396="základní",J396,0)</f>
        <v>0</v>
      </c>
      <c r="BF396" s="219">
        <f>IF(N396="snížená",J396,0)</f>
        <v>0</v>
      </c>
      <c r="BG396" s="219">
        <f>IF(N396="zákl. přenesená",J396,0)</f>
        <v>0</v>
      </c>
      <c r="BH396" s="219">
        <f>IF(N396="sníž. přenesená",J396,0)</f>
        <v>0</v>
      </c>
      <c r="BI396" s="219">
        <f>IF(N396="nulová",J396,0)</f>
        <v>0</v>
      </c>
      <c r="BJ396" s="20" t="s">
        <v>83</v>
      </c>
      <c r="BK396" s="219">
        <f>ROUND(I396*H396,2)</f>
        <v>0</v>
      </c>
      <c r="BL396" s="20" t="s">
        <v>460</v>
      </c>
      <c r="BM396" s="218" t="s">
        <v>2061</v>
      </c>
    </row>
    <row r="397" s="2" customFormat="1">
      <c r="A397" s="41"/>
      <c r="B397" s="42"/>
      <c r="C397" s="43"/>
      <c r="D397" s="220" t="s">
        <v>165</v>
      </c>
      <c r="E397" s="43"/>
      <c r="F397" s="221" t="s">
        <v>2062</v>
      </c>
      <c r="G397" s="43"/>
      <c r="H397" s="43"/>
      <c r="I397" s="222"/>
      <c r="J397" s="43"/>
      <c r="K397" s="43"/>
      <c r="L397" s="47"/>
      <c r="M397" s="223"/>
      <c r="N397" s="224"/>
      <c r="O397" s="87"/>
      <c r="P397" s="87"/>
      <c r="Q397" s="87"/>
      <c r="R397" s="87"/>
      <c r="S397" s="87"/>
      <c r="T397" s="88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T397" s="20" t="s">
        <v>165</v>
      </c>
      <c r="AU397" s="20" t="s">
        <v>85</v>
      </c>
    </row>
    <row r="398" s="2" customFormat="1">
      <c r="A398" s="41"/>
      <c r="B398" s="42"/>
      <c r="C398" s="43"/>
      <c r="D398" s="237" t="s">
        <v>177</v>
      </c>
      <c r="E398" s="43"/>
      <c r="F398" s="238" t="s">
        <v>2063</v>
      </c>
      <c r="G398" s="43"/>
      <c r="H398" s="43"/>
      <c r="I398" s="222"/>
      <c r="J398" s="43"/>
      <c r="K398" s="43"/>
      <c r="L398" s="47"/>
      <c r="M398" s="223"/>
      <c r="N398" s="224"/>
      <c r="O398" s="87"/>
      <c r="P398" s="87"/>
      <c r="Q398" s="87"/>
      <c r="R398" s="87"/>
      <c r="S398" s="87"/>
      <c r="T398" s="88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T398" s="20" t="s">
        <v>177</v>
      </c>
      <c r="AU398" s="20" t="s">
        <v>85</v>
      </c>
    </row>
    <row r="399" s="13" customFormat="1">
      <c r="A399" s="13"/>
      <c r="B399" s="226"/>
      <c r="C399" s="227"/>
      <c r="D399" s="220" t="s">
        <v>169</v>
      </c>
      <c r="E399" s="228" t="s">
        <v>19</v>
      </c>
      <c r="F399" s="229" t="s">
        <v>225</v>
      </c>
      <c r="G399" s="227"/>
      <c r="H399" s="230">
        <v>8</v>
      </c>
      <c r="I399" s="231"/>
      <c r="J399" s="227"/>
      <c r="K399" s="227"/>
      <c r="L399" s="232"/>
      <c r="M399" s="233"/>
      <c r="N399" s="234"/>
      <c r="O399" s="234"/>
      <c r="P399" s="234"/>
      <c r="Q399" s="234"/>
      <c r="R399" s="234"/>
      <c r="S399" s="234"/>
      <c r="T399" s="235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36" t="s">
        <v>169</v>
      </c>
      <c r="AU399" s="236" t="s">
        <v>85</v>
      </c>
      <c r="AV399" s="13" t="s">
        <v>85</v>
      </c>
      <c r="AW399" s="13" t="s">
        <v>37</v>
      </c>
      <c r="AX399" s="13" t="s">
        <v>75</v>
      </c>
      <c r="AY399" s="236" t="s">
        <v>157</v>
      </c>
    </row>
    <row r="400" s="15" customFormat="1">
      <c r="A400" s="15"/>
      <c r="B400" s="249"/>
      <c r="C400" s="250"/>
      <c r="D400" s="220" t="s">
        <v>169</v>
      </c>
      <c r="E400" s="251" t="s">
        <v>19</v>
      </c>
      <c r="F400" s="252" t="s">
        <v>187</v>
      </c>
      <c r="G400" s="250"/>
      <c r="H400" s="253">
        <v>8</v>
      </c>
      <c r="I400" s="254"/>
      <c r="J400" s="250"/>
      <c r="K400" s="250"/>
      <c r="L400" s="255"/>
      <c r="M400" s="256"/>
      <c r="N400" s="257"/>
      <c r="O400" s="257"/>
      <c r="P400" s="257"/>
      <c r="Q400" s="257"/>
      <c r="R400" s="257"/>
      <c r="S400" s="257"/>
      <c r="T400" s="258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T400" s="259" t="s">
        <v>169</v>
      </c>
      <c r="AU400" s="259" t="s">
        <v>85</v>
      </c>
      <c r="AV400" s="15" t="s">
        <v>163</v>
      </c>
      <c r="AW400" s="15" t="s">
        <v>37</v>
      </c>
      <c r="AX400" s="15" t="s">
        <v>83</v>
      </c>
      <c r="AY400" s="259" t="s">
        <v>157</v>
      </c>
    </row>
    <row r="401" s="2" customFormat="1" ht="16.5" customHeight="1">
      <c r="A401" s="41"/>
      <c r="B401" s="42"/>
      <c r="C401" s="260" t="s">
        <v>781</v>
      </c>
      <c r="D401" s="260" t="s">
        <v>259</v>
      </c>
      <c r="E401" s="261" t="s">
        <v>2064</v>
      </c>
      <c r="F401" s="262" t="s">
        <v>2065</v>
      </c>
      <c r="G401" s="263" t="s">
        <v>401</v>
      </c>
      <c r="H401" s="264">
        <v>4</v>
      </c>
      <c r="I401" s="265"/>
      <c r="J401" s="266">
        <f>ROUND(I401*H401,2)</f>
        <v>0</v>
      </c>
      <c r="K401" s="262" t="s">
        <v>174</v>
      </c>
      <c r="L401" s="267"/>
      <c r="M401" s="268" t="s">
        <v>19</v>
      </c>
      <c r="N401" s="269" t="s">
        <v>46</v>
      </c>
      <c r="O401" s="87"/>
      <c r="P401" s="216">
        <f>O401*H401</f>
        <v>0</v>
      </c>
      <c r="Q401" s="216">
        <v>0.00064999999999999997</v>
      </c>
      <c r="R401" s="216">
        <f>Q401*H401</f>
        <v>0.0025999999999999999</v>
      </c>
      <c r="S401" s="216">
        <v>0</v>
      </c>
      <c r="T401" s="217">
        <f>S401*H401</f>
        <v>0</v>
      </c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R401" s="218" t="s">
        <v>1951</v>
      </c>
      <c r="AT401" s="218" t="s">
        <v>259</v>
      </c>
      <c r="AU401" s="218" t="s">
        <v>85</v>
      </c>
      <c r="AY401" s="20" t="s">
        <v>157</v>
      </c>
      <c r="BE401" s="219">
        <f>IF(N401="základní",J401,0)</f>
        <v>0</v>
      </c>
      <c r="BF401" s="219">
        <f>IF(N401="snížená",J401,0)</f>
        <v>0</v>
      </c>
      <c r="BG401" s="219">
        <f>IF(N401="zákl. přenesená",J401,0)</f>
        <v>0</v>
      </c>
      <c r="BH401" s="219">
        <f>IF(N401="sníž. přenesená",J401,0)</f>
        <v>0</v>
      </c>
      <c r="BI401" s="219">
        <f>IF(N401="nulová",J401,0)</f>
        <v>0</v>
      </c>
      <c r="BJ401" s="20" t="s">
        <v>83</v>
      </c>
      <c r="BK401" s="219">
        <f>ROUND(I401*H401,2)</f>
        <v>0</v>
      </c>
      <c r="BL401" s="20" t="s">
        <v>460</v>
      </c>
      <c r="BM401" s="218" t="s">
        <v>2066</v>
      </c>
    </row>
    <row r="402" s="2" customFormat="1">
      <c r="A402" s="41"/>
      <c r="B402" s="42"/>
      <c r="C402" s="43"/>
      <c r="D402" s="220" t="s">
        <v>165</v>
      </c>
      <c r="E402" s="43"/>
      <c r="F402" s="221" t="s">
        <v>2065</v>
      </c>
      <c r="G402" s="43"/>
      <c r="H402" s="43"/>
      <c r="I402" s="222"/>
      <c r="J402" s="43"/>
      <c r="K402" s="43"/>
      <c r="L402" s="47"/>
      <c r="M402" s="223"/>
      <c r="N402" s="224"/>
      <c r="O402" s="87"/>
      <c r="P402" s="87"/>
      <c r="Q402" s="87"/>
      <c r="R402" s="87"/>
      <c r="S402" s="87"/>
      <c r="T402" s="88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T402" s="20" t="s">
        <v>165</v>
      </c>
      <c r="AU402" s="20" t="s">
        <v>85</v>
      </c>
    </row>
    <row r="403" s="2" customFormat="1" ht="21.75" customHeight="1">
      <c r="A403" s="41"/>
      <c r="B403" s="42"/>
      <c r="C403" s="260" t="s">
        <v>511</v>
      </c>
      <c r="D403" s="260" t="s">
        <v>259</v>
      </c>
      <c r="E403" s="261" t="s">
        <v>2067</v>
      </c>
      <c r="F403" s="262" t="s">
        <v>2068</v>
      </c>
      <c r="G403" s="263" t="s">
        <v>1950</v>
      </c>
      <c r="H403" s="264">
        <v>4</v>
      </c>
      <c r="I403" s="265"/>
      <c r="J403" s="266">
        <f>ROUND(I403*H403,2)</f>
        <v>0</v>
      </c>
      <c r="K403" s="262" t="s">
        <v>19</v>
      </c>
      <c r="L403" s="267"/>
      <c r="M403" s="268" t="s">
        <v>19</v>
      </c>
      <c r="N403" s="269" t="s">
        <v>46</v>
      </c>
      <c r="O403" s="87"/>
      <c r="P403" s="216">
        <f>O403*H403</f>
        <v>0</v>
      </c>
      <c r="Q403" s="216">
        <v>0</v>
      </c>
      <c r="R403" s="216">
        <f>Q403*H403</f>
        <v>0</v>
      </c>
      <c r="S403" s="216">
        <v>0</v>
      </c>
      <c r="T403" s="217">
        <f>S403*H403</f>
        <v>0</v>
      </c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R403" s="218" t="s">
        <v>1951</v>
      </c>
      <c r="AT403" s="218" t="s">
        <v>259</v>
      </c>
      <c r="AU403" s="218" t="s">
        <v>85</v>
      </c>
      <c r="AY403" s="20" t="s">
        <v>157</v>
      </c>
      <c r="BE403" s="219">
        <f>IF(N403="základní",J403,0)</f>
        <v>0</v>
      </c>
      <c r="BF403" s="219">
        <f>IF(N403="snížená",J403,0)</f>
        <v>0</v>
      </c>
      <c r="BG403" s="219">
        <f>IF(N403="zákl. přenesená",J403,0)</f>
        <v>0</v>
      </c>
      <c r="BH403" s="219">
        <f>IF(N403="sníž. přenesená",J403,0)</f>
        <v>0</v>
      </c>
      <c r="BI403" s="219">
        <f>IF(N403="nulová",J403,0)</f>
        <v>0</v>
      </c>
      <c r="BJ403" s="20" t="s">
        <v>83</v>
      </c>
      <c r="BK403" s="219">
        <f>ROUND(I403*H403,2)</f>
        <v>0</v>
      </c>
      <c r="BL403" s="20" t="s">
        <v>460</v>
      </c>
      <c r="BM403" s="218" t="s">
        <v>2069</v>
      </c>
    </row>
    <row r="404" s="2" customFormat="1">
      <c r="A404" s="41"/>
      <c r="B404" s="42"/>
      <c r="C404" s="43"/>
      <c r="D404" s="220" t="s">
        <v>165</v>
      </c>
      <c r="E404" s="43"/>
      <c r="F404" s="221" t="s">
        <v>2068</v>
      </c>
      <c r="G404" s="43"/>
      <c r="H404" s="43"/>
      <c r="I404" s="222"/>
      <c r="J404" s="43"/>
      <c r="K404" s="43"/>
      <c r="L404" s="47"/>
      <c r="M404" s="223"/>
      <c r="N404" s="224"/>
      <c r="O404" s="87"/>
      <c r="P404" s="87"/>
      <c r="Q404" s="87"/>
      <c r="R404" s="87"/>
      <c r="S404" s="87"/>
      <c r="T404" s="88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T404" s="20" t="s">
        <v>165</v>
      </c>
      <c r="AU404" s="20" t="s">
        <v>85</v>
      </c>
    </row>
    <row r="405" s="13" customFormat="1">
      <c r="A405" s="13"/>
      <c r="B405" s="226"/>
      <c r="C405" s="227"/>
      <c r="D405" s="220" t="s">
        <v>169</v>
      </c>
      <c r="E405" s="228" t="s">
        <v>19</v>
      </c>
      <c r="F405" s="229" t="s">
        <v>2070</v>
      </c>
      <c r="G405" s="227"/>
      <c r="H405" s="230">
        <v>4</v>
      </c>
      <c r="I405" s="231"/>
      <c r="J405" s="227"/>
      <c r="K405" s="227"/>
      <c r="L405" s="232"/>
      <c r="M405" s="233"/>
      <c r="N405" s="234"/>
      <c r="O405" s="234"/>
      <c r="P405" s="234"/>
      <c r="Q405" s="234"/>
      <c r="R405" s="234"/>
      <c r="S405" s="234"/>
      <c r="T405" s="235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36" t="s">
        <v>169</v>
      </c>
      <c r="AU405" s="236" t="s">
        <v>85</v>
      </c>
      <c r="AV405" s="13" t="s">
        <v>85</v>
      </c>
      <c r="AW405" s="13" t="s">
        <v>37</v>
      </c>
      <c r="AX405" s="13" t="s">
        <v>75</v>
      </c>
      <c r="AY405" s="236" t="s">
        <v>157</v>
      </c>
    </row>
    <row r="406" s="15" customFormat="1">
      <c r="A406" s="15"/>
      <c r="B406" s="249"/>
      <c r="C406" s="250"/>
      <c r="D406" s="220" t="s">
        <v>169</v>
      </c>
      <c r="E406" s="251" t="s">
        <v>19</v>
      </c>
      <c r="F406" s="252" t="s">
        <v>187</v>
      </c>
      <c r="G406" s="250"/>
      <c r="H406" s="253">
        <v>4</v>
      </c>
      <c r="I406" s="254"/>
      <c r="J406" s="250"/>
      <c r="K406" s="250"/>
      <c r="L406" s="255"/>
      <c r="M406" s="256"/>
      <c r="N406" s="257"/>
      <c r="O406" s="257"/>
      <c r="P406" s="257"/>
      <c r="Q406" s="257"/>
      <c r="R406" s="257"/>
      <c r="S406" s="257"/>
      <c r="T406" s="258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T406" s="259" t="s">
        <v>169</v>
      </c>
      <c r="AU406" s="259" t="s">
        <v>85</v>
      </c>
      <c r="AV406" s="15" t="s">
        <v>163</v>
      </c>
      <c r="AW406" s="15" t="s">
        <v>37</v>
      </c>
      <c r="AX406" s="15" t="s">
        <v>83</v>
      </c>
      <c r="AY406" s="259" t="s">
        <v>157</v>
      </c>
    </row>
    <row r="407" s="2" customFormat="1" ht="24.15" customHeight="1">
      <c r="A407" s="41"/>
      <c r="B407" s="42"/>
      <c r="C407" s="207" t="s">
        <v>834</v>
      </c>
      <c r="D407" s="207" t="s">
        <v>159</v>
      </c>
      <c r="E407" s="208" t="s">
        <v>2071</v>
      </c>
      <c r="F407" s="209" t="s">
        <v>2072</v>
      </c>
      <c r="G407" s="210" t="s">
        <v>401</v>
      </c>
      <c r="H407" s="211">
        <v>1</v>
      </c>
      <c r="I407" s="212"/>
      <c r="J407" s="213">
        <f>ROUND(I407*H407,2)</f>
        <v>0</v>
      </c>
      <c r="K407" s="209" t="s">
        <v>174</v>
      </c>
      <c r="L407" s="47"/>
      <c r="M407" s="214" t="s">
        <v>19</v>
      </c>
      <c r="N407" s="215" t="s">
        <v>46</v>
      </c>
      <c r="O407" s="87"/>
      <c r="P407" s="216">
        <f>O407*H407</f>
        <v>0</v>
      </c>
      <c r="Q407" s="216">
        <v>0.001157</v>
      </c>
      <c r="R407" s="216">
        <f>Q407*H407</f>
        <v>0.001157</v>
      </c>
      <c r="S407" s="216">
        <v>0</v>
      </c>
      <c r="T407" s="217">
        <f>S407*H407</f>
        <v>0</v>
      </c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R407" s="218" t="s">
        <v>460</v>
      </c>
      <c r="AT407" s="218" t="s">
        <v>159</v>
      </c>
      <c r="AU407" s="218" t="s">
        <v>85</v>
      </c>
      <c r="AY407" s="20" t="s">
        <v>157</v>
      </c>
      <c r="BE407" s="219">
        <f>IF(N407="základní",J407,0)</f>
        <v>0</v>
      </c>
      <c r="BF407" s="219">
        <f>IF(N407="snížená",J407,0)</f>
        <v>0</v>
      </c>
      <c r="BG407" s="219">
        <f>IF(N407="zákl. přenesená",J407,0)</f>
        <v>0</v>
      </c>
      <c r="BH407" s="219">
        <f>IF(N407="sníž. přenesená",J407,0)</f>
        <v>0</v>
      </c>
      <c r="BI407" s="219">
        <f>IF(N407="nulová",J407,0)</f>
        <v>0</v>
      </c>
      <c r="BJ407" s="20" t="s">
        <v>83</v>
      </c>
      <c r="BK407" s="219">
        <f>ROUND(I407*H407,2)</f>
        <v>0</v>
      </c>
      <c r="BL407" s="20" t="s">
        <v>460</v>
      </c>
      <c r="BM407" s="218" t="s">
        <v>2073</v>
      </c>
    </row>
    <row r="408" s="2" customFormat="1">
      <c r="A408" s="41"/>
      <c r="B408" s="42"/>
      <c r="C408" s="43"/>
      <c r="D408" s="220" t="s">
        <v>165</v>
      </c>
      <c r="E408" s="43"/>
      <c r="F408" s="221" t="s">
        <v>2074</v>
      </c>
      <c r="G408" s="43"/>
      <c r="H408" s="43"/>
      <c r="I408" s="222"/>
      <c r="J408" s="43"/>
      <c r="K408" s="43"/>
      <c r="L408" s="47"/>
      <c r="M408" s="223"/>
      <c r="N408" s="224"/>
      <c r="O408" s="87"/>
      <c r="P408" s="87"/>
      <c r="Q408" s="87"/>
      <c r="R408" s="87"/>
      <c r="S408" s="87"/>
      <c r="T408" s="88"/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T408" s="20" t="s">
        <v>165</v>
      </c>
      <c r="AU408" s="20" t="s">
        <v>85</v>
      </c>
    </row>
    <row r="409" s="2" customFormat="1">
      <c r="A409" s="41"/>
      <c r="B409" s="42"/>
      <c r="C409" s="43"/>
      <c r="D409" s="237" t="s">
        <v>177</v>
      </c>
      <c r="E409" s="43"/>
      <c r="F409" s="238" t="s">
        <v>2075</v>
      </c>
      <c r="G409" s="43"/>
      <c r="H409" s="43"/>
      <c r="I409" s="222"/>
      <c r="J409" s="43"/>
      <c r="K409" s="43"/>
      <c r="L409" s="47"/>
      <c r="M409" s="223"/>
      <c r="N409" s="224"/>
      <c r="O409" s="87"/>
      <c r="P409" s="87"/>
      <c r="Q409" s="87"/>
      <c r="R409" s="87"/>
      <c r="S409" s="87"/>
      <c r="T409" s="88"/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T409" s="20" t="s">
        <v>177</v>
      </c>
      <c r="AU409" s="20" t="s">
        <v>85</v>
      </c>
    </row>
    <row r="410" s="13" customFormat="1">
      <c r="A410" s="13"/>
      <c r="B410" s="226"/>
      <c r="C410" s="227"/>
      <c r="D410" s="220" t="s">
        <v>169</v>
      </c>
      <c r="E410" s="228" t="s">
        <v>19</v>
      </c>
      <c r="F410" s="229" t="s">
        <v>83</v>
      </c>
      <c r="G410" s="227"/>
      <c r="H410" s="230">
        <v>1</v>
      </c>
      <c r="I410" s="231"/>
      <c r="J410" s="227"/>
      <c r="K410" s="227"/>
      <c r="L410" s="232"/>
      <c r="M410" s="233"/>
      <c r="N410" s="234"/>
      <c r="O410" s="234"/>
      <c r="P410" s="234"/>
      <c r="Q410" s="234"/>
      <c r="R410" s="234"/>
      <c r="S410" s="234"/>
      <c r="T410" s="235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36" t="s">
        <v>169</v>
      </c>
      <c r="AU410" s="236" t="s">
        <v>85</v>
      </c>
      <c r="AV410" s="13" t="s">
        <v>85</v>
      </c>
      <c r="AW410" s="13" t="s">
        <v>37</v>
      </c>
      <c r="AX410" s="13" t="s">
        <v>75</v>
      </c>
      <c r="AY410" s="236" t="s">
        <v>157</v>
      </c>
    </row>
    <row r="411" s="15" customFormat="1">
      <c r="A411" s="15"/>
      <c r="B411" s="249"/>
      <c r="C411" s="250"/>
      <c r="D411" s="220" t="s">
        <v>169</v>
      </c>
      <c r="E411" s="251" t="s">
        <v>19</v>
      </c>
      <c r="F411" s="252" t="s">
        <v>187</v>
      </c>
      <c r="G411" s="250"/>
      <c r="H411" s="253">
        <v>1</v>
      </c>
      <c r="I411" s="254"/>
      <c r="J411" s="250"/>
      <c r="K411" s="250"/>
      <c r="L411" s="255"/>
      <c r="M411" s="256"/>
      <c r="N411" s="257"/>
      <c r="O411" s="257"/>
      <c r="P411" s="257"/>
      <c r="Q411" s="257"/>
      <c r="R411" s="257"/>
      <c r="S411" s="257"/>
      <c r="T411" s="258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T411" s="259" t="s">
        <v>169</v>
      </c>
      <c r="AU411" s="259" t="s">
        <v>85</v>
      </c>
      <c r="AV411" s="15" t="s">
        <v>163</v>
      </c>
      <c r="AW411" s="15" t="s">
        <v>37</v>
      </c>
      <c r="AX411" s="15" t="s">
        <v>83</v>
      </c>
      <c r="AY411" s="259" t="s">
        <v>157</v>
      </c>
    </row>
    <row r="412" s="2" customFormat="1" ht="16.5" customHeight="1">
      <c r="A412" s="41"/>
      <c r="B412" s="42"/>
      <c r="C412" s="260" t="s">
        <v>805</v>
      </c>
      <c r="D412" s="260" t="s">
        <v>259</v>
      </c>
      <c r="E412" s="261" t="s">
        <v>2076</v>
      </c>
      <c r="F412" s="262" t="s">
        <v>2077</v>
      </c>
      <c r="G412" s="263" t="s">
        <v>1950</v>
      </c>
      <c r="H412" s="264">
        <v>1</v>
      </c>
      <c r="I412" s="265"/>
      <c r="J412" s="266">
        <f>ROUND(I412*H412,2)</f>
        <v>0</v>
      </c>
      <c r="K412" s="262" t="s">
        <v>19</v>
      </c>
      <c r="L412" s="267"/>
      <c r="M412" s="268" t="s">
        <v>19</v>
      </c>
      <c r="N412" s="269" t="s">
        <v>46</v>
      </c>
      <c r="O412" s="87"/>
      <c r="P412" s="216">
        <f>O412*H412</f>
        <v>0</v>
      </c>
      <c r="Q412" s="216">
        <v>0</v>
      </c>
      <c r="R412" s="216">
        <f>Q412*H412</f>
        <v>0</v>
      </c>
      <c r="S412" s="216">
        <v>0</v>
      </c>
      <c r="T412" s="217">
        <f>S412*H412</f>
        <v>0</v>
      </c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  <c r="AR412" s="218" t="s">
        <v>1951</v>
      </c>
      <c r="AT412" s="218" t="s">
        <v>259</v>
      </c>
      <c r="AU412" s="218" t="s">
        <v>85</v>
      </c>
      <c r="AY412" s="20" t="s">
        <v>157</v>
      </c>
      <c r="BE412" s="219">
        <f>IF(N412="základní",J412,0)</f>
        <v>0</v>
      </c>
      <c r="BF412" s="219">
        <f>IF(N412="snížená",J412,0)</f>
        <v>0</v>
      </c>
      <c r="BG412" s="219">
        <f>IF(N412="zákl. přenesená",J412,0)</f>
        <v>0</v>
      </c>
      <c r="BH412" s="219">
        <f>IF(N412="sníž. přenesená",J412,0)</f>
        <v>0</v>
      </c>
      <c r="BI412" s="219">
        <f>IF(N412="nulová",J412,0)</f>
        <v>0</v>
      </c>
      <c r="BJ412" s="20" t="s">
        <v>83</v>
      </c>
      <c r="BK412" s="219">
        <f>ROUND(I412*H412,2)</f>
        <v>0</v>
      </c>
      <c r="BL412" s="20" t="s">
        <v>460</v>
      </c>
      <c r="BM412" s="218" t="s">
        <v>2078</v>
      </c>
    </row>
    <row r="413" s="2" customFormat="1">
      <c r="A413" s="41"/>
      <c r="B413" s="42"/>
      <c r="C413" s="43"/>
      <c r="D413" s="220" t="s">
        <v>165</v>
      </c>
      <c r="E413" s="43"/>
      <c r="F413" s="221" t="s">
        <v>2077</v>
      </c>
      <c r="G413" s="43"/>
      <c r="H413" s="43"/>
      <c r="I413" s="222"/>
      <c r="J413" s="43"/>
      <c r="K413" s="43"/>
      <c r="L413" s="47"/>
      <c r="M413" s="223"/>
      <c r="N413" s="224"/>
      <c r="O413" s="87"/>
      <c r="P413" s="87"/>
      <c r="Q413" s="87"/>
      <c r="R413" s="87"/>
      <c r="S413" s="87"/>
      <c r="T413" s="88"/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T413" s="20" t="s">
        <v>165</v>
      </c>
      <c r="AU413" s="20" t="s">
        <v>85</v>
      </c>
    </row>
    <row r="414" s="13" customFormat="1">
      <c r="A414" s="13"/>
      <c r="B414" s="226"/>
      <c r="C414" s="227"/>
      <c r="D414" s="220" t="s">
        <v>169</v>
      </c>
      <c r="E414" s="228" t="s">
        <v>19</v>
      </c>
      <c r="F414" s="229" t="s">
        <v>83</v>
      </c>
      <c r="G414" s="227"/>
      <c r="H414" s="230">
        <v>1</v>
      </c>
      <c r="I414" s="231"/>
      <c r="J414" s="227"/>
      <c r="K414" s="227"/>
      <c r="L414" s="232"/>
      <c r="M414" s="233"/>
      <c r="N414" s="234"/>
      <c r="O414" s="234"/>
      <c r="P414" s="234"/>
      <c r="Q414" s="234"/>
      <c r="R414" s="234"/>
      <c r="S414" s="234"/>
      <c r="T414" s="235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36" t="s">
        <v>169</v>
      </c>
      <c r="AU414" s="236" t="s">
        <v>85</v>
      </c>
      <c r="AV414" s="13" t="s">
        <v>85</v>
      </c>
      <c r="AW414" s="13" t="s">
        <v>37</v>
      </c>
      <c r="AX414" s="13" t="s">
        <v>75</v>
      </c>
      <c r="AY414" s="236" t="s">
        <v>157</v>
      </c>
    </row>
    <row r="415" s="15" customFormat="1">
      <c r="A415" s="15"/>
      <c r="B415" s="249"/>
      <c r="C415" s="250"/>
      <c r="D415" s="220" t="s">
        <v>169</v>
      </c>
      <c r="E415" s="251" t="s">
        <v>19</v>
      </c>
      <c r="F415" s="252" t="s">
        <v>187</v>
      </c>
      <c r="G415" s="250"/>
      <c r="H415" s="253">
        <v>1</v>
      </c>
      <c r="I415" s="254"/>
      <c r="J415" s="250"/>
      <c r="K415" s="250"/>
      <c r="L415" s="255"/>
      <c r="M415" s="256"/>
      <c r="N415" s="257"/>
      <c r="O415" s="257"/>
      <c r="P415" s="257"/>
      <c r="Q415" s="257"/>
      <c r="R415" s="257"/>
      <c r="S415" s="257"/>
      <c r="T415" s="258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T415" s="259" t="s">
        <v>169</v>
      </c>
      <c r="AU415" s="259" t="s">
        <v>85</v>
      </c>
      <c r="AV415" s="15" t="s">
        <v>163</v>
      </c>
      <c r="AW415" s="15" t="s">
        <v>37</v>
      </c>
      <c r="AX415" s="15" t="s">
        <v>83</v>
      </c>
      <c r="AY415" s="259" t="s">
        <v>157</v>
      </c>
    </row>
    <row r="416" s="2" customFormat="1" ht="24.15" customHeight="1">
      <c r="A416" s="41"/>
      <c r="B416" s="42"/>
      <c r="C416" s="207" t="s">
        <v>2079</v>
      </c>
      <c r="D416" s="207" t="s">
        <v>159</v>
      </c>
      <c r="E416" s="208" t="s">
        <v>2080</v>
      </c>
      <c r="F416" s="209" t="s">
        <v>2081</v>
      </c>
      <c r="G416" s="210" t="s">
        <v>401</v>
      </c>
      <c r="H416" s="211">
        <v>1</v>
      </c>
      <c r="I416" s="212"/>
      <c r="J416" s="213">
        <f>ROUND(I416*H416,2)</f>
        <v>0</v>
      </c>
      <c r="K416" s="209" t="s">
        <v>174</v>
      </c>
      <c r="L416" s="47"/>
      <c r="M416" s="214" t="s">
        <v>19</v>
      </c>
      <c r="N416" s="215" t="s">
        <v>46</v>
      </c>
      <c r="O416" s="87"/>
      <c r="P416" s="216">
        <f>O416*H416</f>
        <v>0</v>
      </c>
      <c r="Q416" s="216">
        <v>0</v>
      </c>
      <c r="R416" s="216">
        <f>Q416*H416</f>
        <v>0</v>
      </c>
      <c r="S416" s="216">
        <v>0</v>
      </c>
      <c r="T416" s="217">
        <f>S416*H416</f>
        <v>0</v>
      </c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R416" s="218" t="s">
        <v>460</v>
      </c>
      <c r="AT416" s="218" t="s">
        <v>159</v>
      </c>
      <c r="AU416" s="218" t="s">
        <v>85</v>
      </c>
      <c r="AY416" s="20" t="s">
        <v>157</v>
      </c>
      <c r="BE416" s="219">
        <f>IF(N416="základní",J416,0)</f>
        <v>0</v>
      </c>
      <c r="BF416" s="219">
        <f>IF(N416="snížená",J416,0)</f>
        <v>0</v>
      </c>
      <c r="BG416" s="219">
        <f>IF(N416="zákl. přenesená",J416,0)</f>
        <v>0</v>
      </c>
      <c r="BH416" s="219">
        <f>IF(N416="sníž. přenesená",J416,0)</f>
        <v>0</v>
      </c>
      <c r="BI416" s="219">
        <f>IF(N416="nulová",J416,0)</f>
        <v>0</v>
      </c>
      <c r="BJ416" s="20" t="s">
        <v>83</v>
      </c>
      <c r="BK416" s="219">
        <f>ROUND(I416*H416,2)</f>
        <v>0</v>
      </c>
      <c r="BL416" s="20" t="s">
        <v>460</v>
      </c>
      <c r="BM416" s="218" t="s">
        <v>2082</v>
      </c>
    </row>
    <row r="417" s="2" customFormat="1">
      <c r="A417" s="41"/>
      <c r="B417" s="42"/>
      <c r="C417" s="43"/>
      <c r="D417" s="220" t="s">
        <v>165</v>
      </c>
      <c r="E417" s="43"/>
      <c r="F417" s="221" t="s">
        <v>2083</v>
      </c>
      <c r="G417" s="43"/>
      <c r="H417" s="43"/>
      <c r="I417" s="222"/>
      <c r="J417" s="43"/>
      <c r="K417" s="43"/>
      <c r="L417" s="47"/>
      <c r="M417" s="223"/>
      <c r="N417" s="224"/>
      <c r="O417" s="87"/>
      <c r="P417" s="87"/>
      <c r="Q417" s="87"/>
      <c r="R417" s="87"/>
      <c r="S417" s="87"/>
      <c r="T417" s="88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T417" s="20" t="s">
        <v>165</v>
      </c>
      <c r="AU417" s="20" t="s">
        <v>85</v>
      </c>
    </row>
    <row r="418" s="2" customFormat="1">
      <c r="A418" s="41"/>
      <c r="B418" s="42"/>
      <c r="C418" s="43"/>
      <c r="D418" s="237" t="s">
        <v>177</v>
      </c>
      <c r="E418" s="43"/>
      <c r="F418" s="238" t="s">
        <v>2084</v>
      </c>
      <c r="G418" s="43"/>
      <c r="H418" s="43"/>
      <c r="I418" s="222"/>
      <c r="J418" s="43"/>
      <c r="K418" s="43"/>
      <c r="L418" s="47"/>
      <c r="M418" s="223"/>
      <c r="N418" s="224"/>
      <c r="O418" s="87"/>
      <c r="P418" s="87"/>
      <c r="Q418" s="87"/>
      <c r="R418" s="87"/>
      <c r="S418" s="87"/>
      <c r="T418" s="88"/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T418" s="20" t="s">
        <v>177</v>
      </c>
      <c r="AU418" s="20" t="s">
        <v>85</v>
      </c>
    </row>
    <row r="419" s="13" customFormat="1">
      <c r="A419" s="13"/>
      <c r="B419" s="226"/>
      <c r="C419" s="227"/>
      <c r="D419" s="220" t="s">
        <v>169</v>
      </c>
      <c r="E419" s="228" t="s">
        <v>19</v>
      </c>
      <c r="F419" s="229" t="s">
        <v>83</v>
      </c>
      <c r="G419" s="227"/>
      <c r="H419" s="230">
        <v>1</v>
      </c>
      <c r="I419" s="231"/>
      <c r="J419" s="227"/>
      <c r="K419" s="227"/>
      <c r="L419" s="232"/>
      <c r="M419" s="233"/>
      <c r="N419" s="234"/>
      <c r="O419" s="234"/>
      <c r="P419" s="234"/>
      <c r="Q419" s="234"/>
      <c r="R419" s="234"/>
      <c r="S419" s="234"/>
      <c r="T419" s="235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36" t="s">
        <v>169</v>
      </c>
      <c r="AU419" s="236" t="s">
        <v>85</v>
      </c>
      <c r="AV419" s="13" t="s">
        <v>85</v>
      </c>
      <c r="AW419" s="13" t="s">
        <v>37</v>
      </c>
      <c r="AX419" s="13" t="s">
        <v>75</v>
      </c>
      <c r="AY419" s="236" t="s">
        <v>157</v>
      </c>
    </row>
    <row r="420" s="15" customFormat="1">
      <c r="A420" s="15"/>
      <c r="B420" s="249"/>
      <c r="C420" s="250"/>
      <c r="D420" s="220" t="s">
        <v>169</v>
      </c>
      <c r="E420" s="251" t="s">
        <v>19</v>
      </c>
      <c r="F420" s="252" t="s">
        <v>187</v>
      </c>
      <c r="G420" s="250"/>
      <c r="H420" s="253">
        <v>1</v>
      </c>
      <c r="I420" s="254"/>
      <c r="J420" s="250"/>
      <c r="K420" s="250"/>
      <c r="L420" s="255"/>
      <c r="M420" s="256"/>
      <c r="N420" s="257"/>
      <c r="O420" s="257"/>
      <c r="P420" s="257"/>
      <c r="Q420" s="257"/>
      <c r="R420" s="257"/>
      <c r="S420" s="257"/>
      <c r="T420" s="258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T420" s="259" t="s">
        <v>169</v>
      </c>
      <c r="AU420" s="259" t="s">
        <v>85</v>
      </c>
      <c r="AV420" s="15" t="s">
        <v>163</v>
      </c>
      <c r="AW420" s="15" t="s">
        <v>37</v>
      </c>
      <c r="AX420" s="15" t="s">
        <v>83</v>
      </c>
      <c r="AY420" s="259" t="s">
        <v>157</v>
      </c>
    </row>
    <row r="421" s="2" customFormat="1" ht="24.15" customHeight="1">
      <c r="A421" s="41"/>
      <c r="B421" s="42"/>
      <c r="C421" s="260" t="s">
        <v>809</v>
      </c>
      <c r="D421" s="260" t="s">
        <v>259</v>
      </c>
      <c r="E421" s="261" t="s">
        <v>2085</v>
      </c>
      <c r="F421" s="262" t="s">
        <v>2086</v>
      </c>
      <c r="G421" s="263" t="s">
        <v>1950</v>
      </c>
      <c r="H421" s="264">
        <v>1</v>
      </c>
      <c r="I421" s="265"/>
      <c r="J421" s="266">
        <f>ROUND(I421*H421,2)</f>
        <v>0</v>
      </c>
      <c r="K421" s="262" t="s">
        <v>19</v>
      </c>
      <c r="L421" s="267"/>
      <c r="M421" s="268" t="s">
        <v>19</v>
      </c>
      <c r="N421" s="269" t="s">
        <v>46</v>
      </c>
      <c r="O421" s="87"/>
      <c r="P421" s="216">
        <f>O421*H421</f>
        <v>0</v>
      </c>
      <c r="Q421" s="216">
        <v>0</v>
      </c>
      <c r="R421" s="216">
        <f>Q421*H421</f>
        <v>0</v>
      </c>
      <c r="S421" s="216">
        <v>0</v>
      </c>
      <c r="T421" s="217">
        <f>S421*H421</f>
        <v>0</v>
      </c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  <c r="AR421" s="218" t="s">
        <v>1951</v>
      </c>
      <c r="AT421" s="218" t="s">
        <v>259</v>
      </c>
      <c r="AU421" s="218" t="s">
        <v>85</v>
      </c>
      <c r="AY421" s="20" t="s">
        <v>157</v>
      </c>
      <c r="BE421" s="219">
        <f>IF(N421="základní",J421,0)</f>
        <v>0</v>
      </c>
      <c r="BF421" s="219">
        <f>IF(N421="snížená",J421,0)</f>
        <v>0</v>
      </c>
      <c r="BG421" s="219">
        <f>IF(N421="zákl. přenesená",J421,0)</f>
        <v>0</v>
      </c>
      <c r="BH421" s="219">
        <f>IF(N421="sníž. přenesená",J421,0)</f>
        <v>0</v>
      </c>
      <c r="BI421" s="219">
        <f>IF(N421="nulová",J421,0)</f>
        <v>0</v>
      </c>
      <c r="BJ421" s="20" t="s">
        <v>83</v>
      </c>
      <c r="BK421" s="219">
        <f>ROUND(I421*H421,2)</f>
        <v>0</v>
      </c>
      <c r="BL421" s="20" t="s">
        <v>460</v>
      </c>
      <c r="BM421" s="218" t="s">
        <v>2087</v>
      </c>
    </row>
    <row r="422" s="2" customFormat="1">
      <c r="A422" s="41"/>
      <c r="B422" s="42"/>
      <c r="C422" s="43"/>
      <c r="D422" s="220" t="s">
        <v>165</v>
      </c>
      <c r="E422" s="43"/>
      <c r="F422" s="221" t="s">
        <v>2086</v>
      </c>
      <c r="G422" s="43"/>
      <c r="H422" s="43"/>
      <c r="I422" s="222"/>
      <c r="J422" s="43"/>
      <c r="K422" s="43"/>
      <c r="L422" s="47"/>
      <c r="M422" s="223"/>
      <c r="N422" s="224"/>
      <c r="O422" s="87"/>
      <c r="P422" s="87"/>
      <c r="Q422" s="87"/>
      <c r="R422" s="87"/>
      <c r="S422" s="87"/>
      <c r="T422" s="88"/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  <c r="AT422" s="20" t="s">
        <v>165</v>
      </c>
      <c r="AU422" s="20" t="s">
        <v>85</v>
      </c>
    </row>
    <row r="423" s="13" customFormat="1">
      <c r="A423" s="13"/>
      <c r="B423" s="226"/>
      <c r="C423" s="227"/>
      <c r="D423" s="220" t="s">
        <v>169</v>
      </c>
      <c r="E423" s="228" t="s">
        <v>19</v>
      </c>
      <c r="F423" s="229" t="s">
        <v>83</v>
      </c>
      <c r="G423" s="227"/>
      <c r="H423" s="230">
        <v>1</v>
      </c>
      <c r="I423" s="231"/>
      <c r="J423" s="227"/>
      <c r="K423" s="227"/>
      <c r="L423" s="232"/>
      <c r="M423" s="233"/>
      <c r="N423" s="234"/>
      <c r="O423" s="234"/>
      <c r="P423" s="234"/>
      <c r="Q423" s="234"/>
      <c r="R423" s="234"/>
      <c r="S423" s="234"/>
      <c r="T423" s="235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36" t="s">
        <v>169</v>
      </c>
      <c r="AU423" s="236" t="s">
        <v>85</v>
      </c>
      <c r="AV423" s="13" t="s">
        <v>85</v>
      </c>
      <c r="AW423" s="13" t="s">
        <v>37</v>
      </c>
      <c r="AX423" s="13" t="s">
        <v>75</v>
      </c>
      <c r="AY423" s="236" t="s">
        <v>157</v>
      </c>
    </row>
    <row r="424" s="15" customFormat="1">
      <c r="A424" s="15"/>
      <c r="B424" s="249"/>
      <c r="C424" s="250"/>
      <c r="D424" s="220" t="s">
        <v>169</v>
      </c>
      <c r="E424" s="251" t="s">
        <v>19</v>
      </c>
      <c r="F424" s="252" t="s">
        <v>187</v>
      </c>
      <c r="G424" s="250"/>
      <c r="H424" s="253">
        <v>1</v>
      </c>
      <c r="I424" s="254"/>
      <c r="J424" s="250"/>
      <c r="K424" s="250"/>
      <c r="L424" s="255"/>
      <c r="M424" s="256"/>
      <c r="N424" s="257"/>
      <c r="O424" s="257"/>
      <c r="P424" s="257"/>
      <c r="Q424" s="257"/>
      <c r="R424" s="257"/>
      <c r="S424" s="257"/>
      <c r="T424" s="258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T424" s="259" t="s">
        <v>169</v>
      </c>
      <c r="AU424" s="259" t="s">
        <v>85</v>
      </c>
      <c r="AV424" s="15" t="s">
        <v>163</v>
      </c>
      <c r="AW424" s="15" t="s">
        <v>37</v>
      </c>
      <c r="AX424" s="15" t="s">
        <v>83</v>
      </c>
      <c r="AY424" s="259" t="s">
        <v>157</v>
      </c>
    </row>
    <row r="425" s="2" customFormat="1" ht="21.75" customHeight="1">
      <c r="A425" s="41"/>
      <c r="B425" s="42"/>
      <c r="C425" s="207" t="s">
        <v>2088</v>
      </c>
      <c r="D425" s="207" t="s">
        <v>159</v>
      </c>
      <c r="E425" s="208" t="s">
        <v>2089</v>
      </c>
      <c r="F425" s="209" t="s">
        <v>2090</v>
      </c>
      <c r="G425" s="210" t="s">
        <v>162</v>
      </c>
      <c r="H425" s="211">
        <v>88</v>
      </c>
      <c r="I425" s="212"/>
      <c r="J425" s="213">
        <f>ROUND(I425*H425,2)</f>
        <v>0</v>
      </c>
      <c r="K425" s="209" t="s">
        <v>174</v>
      </c>
      <c r="L425" s="47"/>
      <c r="M425" s="214" t="s">
        <v>19</v>
      </c>
      <c r="N425" s="215" t="s">
        <v>46</v>
      </c>
      <c r="O425" s="87"/>
      <c r="P425" s="216">
        <f>O425*H425</f>
        <v>0</v>
      </c>
      <c r="Q425" s="216">
        <v>0</v>
      </c>
      <c r="R425" s="216">
        <f>Q425*H425</f>
        <v>0</v>
      </c>
      <c r="S425" s="216">
        <v>0</v>
      </c>
      <c r="T425" s="217">
        <f>S425*H425</f>
        <v>0</v>
      </c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  <c r="AR425" s="218" t="s">
        <v>460</v>
      </c>
      <c r="AT425" s="218" t="s">
        <v>159</v>
      </c>
      <c r="AU425" s="218" t="s">
        <v>85</v>
      </c>
      <c r="AY425" s="20" t="s">
        <v>157</v>
      </c>
      <c r="BE425" s="219">
        <f>IF(N425="základní",J425,0)</f>
        <v>0</v>
      </c>
      <c r="BF425" s="219">
        <f>IF(N425="snížená",J425,0)</f>
        <v>0</v>
      </c>
      <c r="BG425" s="219">
        <f>IF(N425="zákl. přenesená",J425,0)</f>
        <v>0</v>
      </c>
      <c r="BH425" s="219">
        <f>IF(N425="sníž. přenesená",J425,0)</f>
        <v>0</v>
      </c>
      <c r="BI425" s="219">
        <f>IF(N425="nulová",J425,0)</f>
        <v>0</v>
      </c>
      <c r="BJ425" s="20" t="s">
        <v>83</v>
      </c>
      <c r="BK425" s="219">
        <f>ROUND(I425*H425,2)</f>
        <v>0</v>
      </c>
      <c r="BL425" s="20" t="s">
        <v>460</v>
      </c>
      <c r="BM425" s="218" t="s">
        <v>2091</v>
      </c>
    </row>
    <row r="426" s="2" customFormat="1">
      <c r="A426" s="41"/>
      <c r="B426" s="42"/>
      <c r="C426" s="43"/>
      <c r="D426" s="220" t="s">
        <v>165</v>
      </c>
      <c r="E426" s="43"/>
      <c r="F426" s="221" t="s">
        <v>2092</v>
      </c>
      <c r="G426" s="43"/>
      <c r="H426" s="43"/>
      <c r="I426" s="222"/>
      <c r="J426" s="43"/>
      <c r="K426" s="43"/>
      <c r="L426" s="47"/>
      <c r="M426" s="223"/>
      <c r="N426" s="224"/>
      <c r="O426" s="87"/>
      <c r="P426" s="87"/>
      <c r="Q426" s="87"/>
      <c r="R426" s="87"/>
      <c r="S426" s="87"/>
      <c r="T426" s="88"/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T426" s="20" t="s">
        <v>165</v>
      </c>
      <c r="AU426" s="20" t="s">
        <v>85</v>
      </c>
    </row>
    <row r="427" s="2" customFormat="1">
      <c r="A427" s="41"/>
      <c r="B427" s="42"/>
      <c r="C427" s="43"/>
      <c r="D427" s="237" t="s">
        <v>177</v>
      </c>
      <c r="E427" s="43"/>
      <c r="F427" s="238" t="s">
        <v>2093</v>
      </c>
      <c r="G427" s="43"/>
      <c r="H427" s="43"/>
      <c r="I427" s="222"/>
      <c r="J427" s="43"/>
      <c r="K427" s="43"/>
      <c r="L427" s="47"/>
      <c r="M427" s="223"/>
      <c r="N427" s="224"/>
      <c r="O427" s="87"/>
      <c r="P427" s="87"/>
      <c r="Q427" s="87"/>
      <c r="R427" s="87"/>
      <c r="S427" s="87"/>
      <c r="T427" s="88"/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T427" s="20" t="s">
        <v>177</v>
      </c>
      <c r="AU427" s="20" t="s">
        <v>85</v>
      </c>
    </row>
    <row r="428" s="13" customFormat="1">
      <c r="A428" s="13"/>
      <c r="B428" s="226"/>
      <c r="C428" s="227"/>
      <c r="D428" s="220" t="s">
        <v>169</v>
      </c>
      <c r="E428" s="228" t="s">
        <v>19</v>
      </c>
      <c r="F428" s="229" t="s">
        <v>568</v>
      </c>
      <c r="G428" s="227"/>
      <c r="H428" s="230">
        <v>88</v>
      </c>
      <c r="I428" s="231"/>
      <c r="J428" s="227"/>
      <c r="K428" s="227"/>
      <c r="L428" s="232"/>
      <c r="M428" s="233"/>
      <c r="N428" s="234"/>
      <c r="O428" s="234"/>
      <c r="P428" s="234"/>
      <c r="Q428" s="234"/>
      <c r="R428" s="234"/>
      <c r="S428" s="234"/>
      <c r="T428" s="235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36" t="s">
        <v>169</v>
      </c>
      <c r="AU428" s="236" t="s">
        <v>85</v>
      </c>
      <c r="AV428" s="13" t="s">
        <v>85</v>
      </c>
      <c r="AW428" s="13" t="s">
        <v>37</v>
      </c>
      <c r="AX428" s="13" t="s">
        <v>75</v>
      </c>
      <c r="AY428" s="236" t="s">
        <v>157</v>
      </c>
    </row>
    <row r="429" s="15" customFormat="1">
      <c r="A429" s="15"/>
      <c r="B429" s="249"/>
      <c r="C429" s="250"/>
      <c r="D429" s="220" t="s">
        <v>169</v>
      </c>
      <c r="E429" s="251" t="s">
        <v>19</v>
      </c>
      <c r="F429" s="252" t="s">
        <v>187</v>
      </c>
      <c r="G429" s="250"/>
      <c r="H429" s="253">
        <v>88</v>
      </c>
      <c r="I429" s="254"/>
      <c r="J429" s="250"/>
      <c r="K429" s="250"/>
      <c r="L429" s="255"/>
      <c r="M429" s="256"/>
      <c r="N429" s="257"/>
      <c r="O429" s="257"/>
      <c r="P429" s="257"/>
      <c r="Q429" s="257"/>
      <c r="R429" s="257"/>
      <c r="S429" s="257"/>
      <c r="T429" s="258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T429" s="259" t="s">
        <v>169</v>
      </c>
      <c r="AU429" s="259" t="s">
        <v>85</v>
      </c>
      <c r="AV429" s="15" t="s">
        <v>163</v>
      </c>
      <c r="AW429" s="15" t="s">
        <v>37</v>
      </c>
      <c r="AX429" s="15" t="s">
        <v>83</v>
      </c>
      <c r="AY429" s="259" t="s">
        <v>157</v>
      </c>
    </row>
    <row r="430" s="12" customFormat="1" ht="22.8" customHeight="1">
      <c r="A430" s="12"/>
      <c r="B430" s="191"/>
      <c r="C430" s="192"/>
      <c r="D430" s="193" t="s">
        <v>74</v>
      </c>
      <c r="E430" s="205" t="s">
        <v>2094</v>
      </c>
      <c r="F430" s="205" t="s">
        <v>2095</v>
      </c>
      <c r="G430" s="192"/>
      <c r="H430" s="192"/>
      <c r="I430" s="195"/>
      <c r="J430" s="206">
        <f>BK430</f>
        <v>0</v>
      </c>
      <c r="K430" s="192"/>
      <c r="L430" s="197"/>
      <c r="M430" s="198"/>
      <c r="N430" s="199"/>
      <c r="O430" s="199"/>
      <c r="P430" s="200">
        <f>SUM(P431:P440)</f>
        <v>0</v>
      </c>
      <c r="Q430" s="199"/>
      <c r="R430" s="200">
        <f>SUM(R431:R440)</f>
        <v>0.75456000000000001</v>
      </c>
      <c r="S430" s="199"/>
      <c r="T430" s="201">
        <f>SUM(T431:T440)</f>
        <v>0</v>
      </c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R430" s="202" t="s">
        <v>188</v>
      </c>
      <c r="AT430" s="203" t="s">
        <v>74</v>
      </c>
      <c r="AU430" s="203" t="s">
        <v>83</v>
      </c>
      <c r="AY430" s="202" t="s">
        <v>157</v>
      </c>
      <c r="BK430" s="204">
        <f>SUM(BK431:BK440)</f>
        <v>0</v>
      </c>
    </row>
    <row r="431" s="2" customFormat="1" ht="21.75" customHeight="1">
      <c r="A431" s="41"/>
      <c r="B431" s="42"/>
      <c r="C431" s="207" t="s">
        <v>540</v>
      </c>
      <c r="D431" s="207" t="s">
        <v>159</v>
      </c>
      <c r="E431" s="208" t="s">
        <v>2096</v>
      </c>
      <c r="F431" s="209" t="s">
        <v>2097</v>
      </c>
      <c r="G431" s="210" t="s">
        <v>162</v>
      </c>
      <c r="H431" s="211">
        <v>88</v>
      </c>
      <c r="I431" s="212"/>
      <c r="J431" s="213">
        <f>ROUND(I431*H431,2)</f>
        <v>0</v>
      </c>
      <c r="K431" s="209" t="s">
        <v>174</v>
      </c>
      <c r="L431" s="47"/>
      <c r="M431" s="214" t="s">
        <v>19</v>
      </c>
      <c r="N431" s="215" t="s">
        <v>46</v>
      </c>
      <c r="O431" s="87"/>
      <c r="P431" s="216">
        <f>O431*H431</f>
        <v>0</v>
      </c>
      <c r="Q431" s="216">
        <v>0.00012</v>
      </c>
      <c r="R431" s="216">
        <f>Q431*H431</f>
        <v>0.01056</v>
      </c>
      <c r="S431" s="216">
        <v>0</v>
      </c>
      <c r="T431" s="217">
        <f>S431*H431</f>
        <v>0</v>
      </c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R431" s="218" t="s">
        <v>460</v>
      </c>
      <c r="AT431" s="218" t="s">
        <v>159</v>
      </c>
      <c r="AU431" s="218" t="s">
        <v>85</v>
      </c>
      <c r="AY431" s="20" t="s">
        <v>157</v>
      </c>
      <c r="BE431" s="219">
        <f>IF(N431="základní",J431,0)</f>
        <v>0</v>
      </c>
      <c r="BF431" s="219">
        <f>IF(N431="snížená",J431,0)</f>
        <v>0</v>
      </c>
      <c r="BG431" s="219">
        <f>IF(N431="zákl. přenesená",J431,0)</f>
        <v>0</v>
      </c>
      <c r="BH431" s="219">
        <f>IF(N431="sníž. přenesená",J431,0)</f>
        <v>0</v>
      </c>
      <c r="BI431" s="219">
        <f>IF(N431="nulová",J431,0)</f>
        <v>0</v>
      </c>
      <c r="BJ431" s="20" t="s">
        <v>83</v>
      </c>
      <c r="BK431" s="219">
        <f>ROUND(I431*H431,2)</f>
        <v>0</v>
      </c>
      <c r="BL431" s="20" t="s">
        <v>460</v>
      </c>
      <c r="BM431" s="218" t="s">
        <v>2098</v>
      </c>
    </row>
    <row r="432" s="2" customFormat="1">
      <c r="A432" s="41"/>
      <c r="B432" s="42"/>
      <c r="C432" s="43"/>
      <c r="D432" s="220" t="s">
        <v>165</v>
      </c>
      <c r="E432" s="43"/>
      <c r="F432" s="221" t="s">
        <v>2099</v>
      </c>
      <c r="G432" s="43"/>
      <c r="H432" s="43"/>
      <c r="I432" s="222"/>
      <c r="J432" s="43"/>
      <c r="K432" s="43"/>
      <c r="L432" s="47"/>
      <c r="M432" s="223"/>
      <c r="N432" s="224"/>
      <c r="O432" s="87"/>
      <c r="P432" s="87"/>
      <c r="Q432" s="87"/>
      <c r="R432" s="87"/>
      <c r="S432" s="87"/>
      <c r="T432" s="88"/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T432" s="20" t="s">
        <v>165</v>
      </c>
      <c r="AU432" s="20" t="s">
        <v>85</v>
      </c>
    </row>
    <row r="433" s="2" customFormat="1">
      <c r="A433" s="41"/>
      <c r="B433" s="42"/>
      <c r="C433" s="43"/>
      <c r="D433" s="237" t="s">
        <v>177</v>
      </c>
      <c r="E433" s="43"/>
      <c r="F433" s="238" t="s">
        <v>2100</v>
      </c>
      <c r="G433" s="43"/>
      <c r="H433" s="43"/>
      <c r="I433" s="222"/>
      <c r="J433" s="43"/>
      <c r="K433" s="43"/>
      <c r="L433" s="47"/>
      <c r="M433" s="223"/>
      <c r="N433" s="224"/>
      <c r="O433" s="87"/>
      <c r="P433" s="87"/>
      <c r="Q433" s="87"/>
      <c r="R433" s="87"/>
      <c r="S433" s="87"/>
      <c r="T433" s="88"/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  <c r="AT433" s="20" t="s">
        <v>177</v>
      </c>
      <c r="AU433" s="20" t="s">
        <v>85</v>
      </c>
    </row>
    <row r="434" s="2" customFormat="1" ht="33" customHeight="1">
      <c r="A434" s="41"/>
      <c r="B434" s="42"/>
      <c r="C434" s="207" t="s">
        <v>2101</v>
      </c>
      <c r="D434" s="207" t="s">
        <v>159</v>
      </c>
      <c r="E434" s="208" t="s">
        <v>2102</v>
      </c>
      <c r="F434" s="209" t="s">
        <v>2103</v>
      </c>
      <c r="G434" s="210" t="s">
        <v>162</v>
      </c>
      <c r="H434" s="211">
        <v>24</v>
      </c>
      <c r="I434" s="212"/>
      <c r="J434" s="213">
        <f>ROUND(I434*H434,2)</f>
        <v>0</v>
      </c>
      <c r="K434" s="209" t="s">
        <v>174</v>
      </c>
      <c r="L434" s="47"/>
      <c r="M434" s="214" t="s">
        <v>19</v>
      </c>
      <c r="N434" s="215" t="s">
        <v>46</v>
      </c>
      <c r="O434" s="87"/>
      <c r="P434" s="216">
        <f>O434*H434</f>
        <v>0</v>
      </c>
      <c r="Q434" s="216">
        <v>0</v>
      </c>
      <c r="R434" s="216">
        <f>Q434*H434</f>
        <v>0</v>
      </c>
      <c r="S434" s="216">
        <v>0</v>
      </c>
      <c r="T434" s="217">
        <f>S434*H434</f>
        <v>0</v>
      </c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R434" s="218" t="s">
        <v>460</v>
      </c>
      <c r="AT434" s="218" t="s">
        <v>159</v>
      </c>
      <c r="AU434" s="218" t="s">
        <v>85</v>
      </c>
      <c r="AY434" s="20" t="s">
        <v>157</v>
      </c>
      <c r="BE434" s="219">
        <f>IF(N434="základní",J434,0)</f>
        <v>0</v>
      </c>
      <c r="BF434" s="219">
        <f>IF(N434="snížená",J434,0)</f>
        <v>0</v>
      </c>
      <c r="BG434" s="219">
        <f>IF(N434="zákl. přenesená",J434,0)</f>
        <v>0</v>
      </c>
      <c r="BH434" s="219">
        <f>IF(N434="sníž. přenesená",J434,0)</f>
        <v>0</v>
      </c>
      <c r="BI434" s="219">
        <f>IF(N434="nulová",J434,0)</f>
        <v>0</v>
      </c>
      <c r="BJ434" s="20" t="s">
        <v>83</v>
      </c>
      <c r="BK434" s="219">
        <f>ROUND(I434*H434,2)</f>
        <v>0</v>
      </c>
      <c r="BL434" s="20" t="s">
        <v>460</v>
      </c>
      <c r="BM434" s="218" t="s">
        <v>2104</v>
      </c>
    </row>
    <row r="435" s="2" customFormat="1">
      <c r="A435" s="41"/>
      <c r="B435" s="42"/>
      <c r="C435" s="43"/>
      <c r="D435" s="220" t="s">
        <v>165</v>
      </c>
      <c r="E435" s="43"/>
      <c r="F435" s="221" t="s">
        <v>2105</v>
      </c>
      <c r="G435" s="43"/>
      <c r="H435" s="43"/>
      <c r="I435" s="222"/>
      <c r="J435" s="43"/>
      <c r="K435" s="43"/>
      <c r="L435" s="47"/>
      <c r="M435" s="223"/>
      <c r="N435" s="224"/>
      <c r="O435" s="87"/>
      <c r="P435" s="87"/>
      <c r="Q435" s="87"/>
      <c r="R435" s="87"/>
      <c r="S435" s="87"/>
      <c r="T435" s="88"/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  <c r="AT435" s="20" t="s">
        <v>165</v>
      </c>
      <c r="AU435" s="20" t="s">
        <v>85</v>
      </c>
    </row>
    <row r="436" s="2" customFormat="1">
      <c r="A436" s="41"/>
      <c r="B436" s="42"/>
      <c r="C436" s="43"/>
      <c r="D436" s="237" t="s">
        <v>177</v>
      </c>
      <c r="E436" s="43"/>
      <c r="F436" s="238" t="s">
        <v>2106</v>
      </c>
      <c r="G436" s="43"/>
      <c r="H436" s="43"/>
      <c r="I436" s="222"/>
      <c r="J436" s="43"/>
      <c r="K436" s="43"/>
      <c r="L436" s="47"/>
      <c r="M436" s="223"/>
      <c r="N436" s="224"/>
      <c r="O436" s="87"/>
      <c r="P436" s="87"/>
      <c r="Q436" s="87"/>
      <c r="R436" s="87"/>
      <c r="S436" s="87"/>
      <c r="T436" s="88"/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  <c r="AT436" s="20" t="s">
        <v>177</v>
      </c>
      <c r="AU436" s="20" t="s">
        <v>85</v>
      </c>
    </row>
    <row r="437" s="2" customFormat="1" ht="24.15" customHeight="1">
      <c r="A437" s="41"/>
      <c r="B437" s="42"/>
      <c r="C437" s="260" t="s">
        <v>811</v>
      </c>
      <c r="D437" s="260" t="s">
        <v>259</v>
      </c>
      <c r="E437" s="261" t="s">
        <v>2107</v>
      </c>
      <c r="F437" s="262" t="s">
        <v>2108</v>
      </c>
      <c r="G437" s="263" t="s">
        <v>162</v>
      </c>
      <c r="H437" s="264">
        <v>24</v>
      </c>
      <c r="I437" s="265"/>
      <c r="J437" s="266">
        <f>ROUND(I437*H437,2)</f>
        <v>0</v>
      </c>
      <c r="K437" s="262" t="s">
        <v>174</v>
      </c>
      <c r="L437" s="267"/>
      <c r="M437" s="268" t="s">
        <v>19</v>
      </c>
      <c r="N437" s="269" t="s">
        <v>46</v>
      </c>
      <c r="O437" s="87"/>
      <c r="P437" s="216">
        <f>O437*H437</f>
        <v>0</v>
      </c>
      <c r="Q437" s="216">
        <v>0.031</v>
      </c>
      <c r="R437" s="216">
        <f>Q437*H437</f>
        <v>0.74399999999999999</v>
      </c>
      <c r="S437" s="216">
        <v>0</v>
      </c>
      <c r="T437" s="217">
        <f>S437*H437</f>
        <v>0</v>
      </c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  <c r="AR437" s="218" t="s">
        <v>1951</v>
      </c>
      <c r="AT437" s="218" t="s">
        <v>259</v>
      </c>
      <c r="AU437" s="218" t="s">
        <v>85</v>
      </c>
      <c r="AY437" s="20" t="s">
        <v>157</v>
      </c>
      <c r="BE437" s="219">
        <f>IF(N437="základní",J437,0)</f>
        <v>0</v>
      </c>
      <c r="BF437" s="219">
        <f>IF(N437="snížená",J437,0)</f>
        <v>0</v>
      </c>
      <c r="BG437" s="219">
        <f>IF(N437="zákl. přenesená",J437,0)</f>
        <v>0</v>
      </c>
      <c r="BH437" s="219">
        <f>IF(N437="sníž. přenesená",J437,0)</f>
        <v>0</v>
      </c>
      <c r="BI437" s="219">
        <f>IF(N437="nulová",J437,0)</f>
        <v>0</v>
      </c>
      <c r="BJ437" s="20" t="s">
        <v>83</v>
      </c>
      <c r="BK437" s="219">
        <f>ROUND(I437*H437,2)</f>
        <v>0</v>
      </c>
      <c r="BL437" s="20" t="s">
        <v>460</v>
      </c>
      <c r="BM437" s="218" t="s">
        <v>2109</v>
      </c>
    </row>
    <row r="438" s="2" customFormat="1">
      <c r="A438" s="41"/>
      <c r="B438" s="42"/>
      <c r="C438" s="43"/>
      <c r="D438" s="220" t="s">
        <v>165</v>
      </c>
      <c r="E438" s="43"/>
      <c r="F438" s="221" t="s">
        <v>2108</v>
      </c>
      <c r="G438" s="43"/>
      <c r="H438" s="43"/>
      <c r="I438" s="222"/>
      <c r="J438" s="43"/>
      <c r="K438" s="43"/>
      <c r="L438" s="47"/>
      <c r="M438" s="223"/>
      <c r="N438" s="224"/>
      <c r="O438" s="87"/>
      <c r="P438" s="87"/>
      <c r="Q438" s="87"/>
      <c r="R438" s="87"/>
      <c r="S438" s="87"/>
      <c r="T438" s="88"/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  <c r="AT438" s="20" t="s">
        <v>165</v>
      </c>
      <c r="AU438" s="20" t="s">
        <v>85</v>
      </c>
    </row>
    <row r="439" s="13" customFormat="1">
      <c r="A439" s="13"/>
      <c r="B439" s="226"/>
      <c r="C439" s="227"/>
      <c r="D439" s="220" t="s">
        <v>169</v>
      </c>
      <c r="E439" s="228" t="s">
        <v>19</v>
      </c>
      <c r="F439" s="229" t="s">
        <v>381</v>
      </c>
      <c r="G439" s="227"/>
      <c r="H439" s="230">
        <v>24</v>
      </c>
      <c r="I439" s="231"/>
      <c r="J439" s="227"/>
      <c r="K439" s="227"/>
      <c r="L439" s="232"/>
      <c r="M439" s="233"/>
      <c r="N439" s="234"/>
      <c r="O439" s="234"/>
      <c r="P439" s="234"/>
      <c r="Q439" s="234"/>
      <c r="R439" s="234"/>
      <c r="S439" s="234"/>
      <c r="T439" s="235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36" t="s">
        <v>169</v>
      </c>
      <c r="AU439" s="236" t="s">
        <v>85</v>
      </c>
      <c r="AV439" s="13" t="s">
        <v>85</v>
      </c>
      <c r="AW439" s="13" t="s">
        <v>37</v>
      </c>
      <c r="AX439" s="13" t="s">
        <v>75</v>
      </c>
      <c r="AY439" s="236" t="s">
        <v>157</v>
      </c>
    </row>
    <row r="440" s="15" customFormat="1">
      <c r="A440" s="15"/>
      <c r="B440" s="249"/>
      <c r="C440" s="250"/>
      <c r="D440" s="220" t="s">
        <v>169</v>
      </c>
      <c r="E440" s="251" t="s">
        <v>19</v>
      </c>
      <c r="F440" s="252" t="s">
        <v>187</v>
      </c>
      <c r="G440" s="250"/>
      <c r="H440" s="253">
        <v>24</v>
      </c>
      <c r="I440" s="254"/>
      <c r="J440" s="250"/>
      <c r="K440" s="250"/>
      <c r="L440" s="255"/>
      <c r="M440" s="256"/>
      <c r="N440" s="257"/>
      <c r="O440" s="257"/>
      <c r="P440" s="257"/>
      <c r="Q440" s="257"/>
      <c r="R440" s="257"/>
      <c r="S440" s="257"/>
      <c r="T440" s="258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T440" s="259" t="s">
        <v>169</v>
      </c>
      <c r="AU440" s="259" t="s">
        <v>85</v>
      </c>
      <c r="AV440" s="15" t="s">
        <v>163</v>
      </c>
      <c r="AW440" s="15" t="s">
        <v>37</v>
      </c>
      <c r="AX440" s="15" t="s">
        <v>83</v>
      </c>
      <c r="AY440" s="259" t="s">
        <v>157</v>
      </c>
    </row>
    <row r="441" s="12" customFormat="1" ht="25.92" customHeight="1">
      <c r="A441" s="12"/>
      <c r="B441" s="191"/>
      <c r="C441" s="192"/>
      <c r="D441" s="193" t="s">
        <v>74</v>
      </c>
      <c r="E441" s="194" t="s">
        <v>2110</v>
      </c>
      <c r="F441" s="194" t="s">
        <v>2111</v>
      </c>
      <c r="G441" s="192"/>
      <c r="H441" s="192"/>
      <c r="I441" s="195"/>
      <c r="J441" s="196">
        <f>BK441</f>
        <v>0</v>
      </c>
      <c r="K441" s="192"/>
      <c r="L441" s="197"/>
      <c r="M441" s="198"/>
      <c r="N441" s="199"/>
      <c r="O441" s="199"/>
      <c r="P441" s="200">
        <f>SUM(P442:P458)</f>
        <v>0</v>
      </c>
      <c r="Q441" s="199"/>
      <c r="R441" s="200">
        <f>SUM(R442:R458)</f>
        <v>0</v>
      </c>
      <c r="S441" s="199"/>
      <c r="T441" s="201">
        <f>SUM(T442:T458)</f>
        <v>0</v>
      </c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R441" s="202" t="s">
        <v>163</v>
      </c>
      <c r="AT441" s="203" t="s">
        <v>74</v>
      </c>
      <c r="AU441" s="203" t="s">
        <v>75</v>
      </c>
      <c r="AY441" s="202" t="s">
        <v>157</v>
      </c>
      <c r="BK441" s="204">
        <f>SUM(BK442:BK458)</f>
        <v>0</v>
      </c>
    </row>
    <row r="442" s="2" customFormat="1" ht="16.5" customHeight="1">
      <c r="A442" s="41"/>
      <c r="B442" s="42"/>
      <c r="C442" s="207" t="s">
        <v>2112</v>
      </c>
      <c r="D442" s="207" t="s">
        <v>159</v>
      </c>
      <c r="E442" s="208" t="s">
        <v>2113</v>
      </c>
      <c r="F442" s="209" t="s">
        <v>2114</v>
      </c>
      <c r="G442" s="210" t="s">
        <v>343</v>
      </c>
      <c r="H442" s="211">
        <v>12</v>
      </c>
      <c r="I442" s="212"/>
      <c r="J442" s="213">
        <f>ROUND(I442*H442,2)</f>
        <v>0</v>
      </c>
      <c r="K442" s="209" t="s">
        <v>174</v>
      </c>
      <c r="L442" s="47"/>
      <c r="M442" s="214" t="s">
        <v>19</v>
      </c>
      <c r="N442" s="215" t="s">
        <v>46</v>
      </c>
      <c r="O442" s="87"/>
      <c r="P442" s="216">
        <f>O442*H442</f>
        <v>0</v>
      </c>
      <c r="Q442" s="216">
        <v>0</v>
      </c>
      <c r="R442" s="216">
        <f>Q442*H442</f>
        <v>0</v>
      </c>
      <c r="S442" s="216">
        <v>0</v>
      </c>
      <c r="T442" s="217">
        <f>S442*H442</f>
        <v>0</v>
      </c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  <c r="AR442" s="218" t="s">
        <v>2115</v>
      </c>
      <c r="AT442" s="218" t="s">
        <v>159</v>
      </c>
      <c r="AU442" s="218" t="s">
        <v>83</v>
      </c>
      <c r="AY442" s="20" t="s">
        <v>157</v>
      </c>
      <c r="BE442" s="219">
        <f>IF(N442="základní",J442,0)</f>
        <v>0</v>
      </c>
      <c r="BF442" s="219">
        <f>IF(N442="snížená",J442,0)</f>
        <v>0</v>
      </c>
      <c r="BG442" s="219">
        <f>IF(N442="zákl. přenesená",J442,0)</f>
        <v>0</v>
      </c>
      <c r="BH442" s="219">
        <f>IF(N442="sníž. přenesená",J442,0)</f>
        <v>0</v>
      </c>
      <c r="BI442" s="219">
        <f>IF(N442="nulová",J442,0)</f>
        <v>0</v>
      </c>
      <c r="BJ442" s="20" t="s">
        <v>83</v>
      </c>
      <c r="BK442" s="219">
        <f>ROUND(I442*H442,2)</f>
        <v>0</v>
      </c>
      <c r="BL442" s="20" t="s">
        <v>2115</v>
      </c>
      <c r="BM442" s="218" t="s">
        <v>2116</v>
      </c>
    </row>
    <row r="443" s="2" customFormat="1">
      <c r="A443" s="41"/>
      <c r="B443" s="42"/>
      <c r="C443" s="43"/>
      <c r="D443" s="220" t="s">
        <v>165</v>
      </c>
      <c r="E443" s="43"/>
      <c r="F443" s="221" t="s">
        <v>2117</v>
      </c>
      <c r="G443" s="43"/>
      <c r="H443" s="43"/>
      <c r="I443" s="222"/>
      <c r="J443" s="43"/>
      <c r="K443" s="43"/>
      <c r="L443" s="47"/>
      <c r="M443" s="223"/>
      <c r="N443" s="224"/>
      <c r="O443" s="87"/>
      <c r="P443" s="87"/>
      <c r="Q443" s="87"/>
      <c r="R443" s="87"/>
      <c r="S443" s="87"/>
      <c r="T443" s="88"/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T443" s="20" t="s">
        <v>165</v>
      </c>
      <c r="AU443" s="20" t="s">
        <v>83</v>
      </c>
    </row>
    <row r="444" s="2" customFormat="1">
      <c r="A444" s="41"/>
      <c r="B444" s="42"/>
      <c r="C444" s="43"/>
      <c r="D444" s="237" t="s">
        <v>177</v>
      </c>
      <c r="E444" s="43"/>
      <c r="F444" s="238" t="s">
        <v>2118</v>
      </c>
      <c r="G444" s="43"/>
      <c r="H444" s="43"/>
      <c r="I444" s="222"/>
      <c r="J444" s="43"/>
      <c r="K444" s="43"/>
      <c r="L444" s="47"/>
      <c r="M444" s="223"/>
      <c r="N444" s="224"/>
      <c r="O444" s="87"/>
      <c r="P444" s="87"/>
      <c r="Q444" s="87"/>
      <c r="R444" s="87"/>
      <c r="S444" s="87"/>
      <c r="T444" s="88"/>
      <c r="U444" s="41"/>
      <c r="V444" s="41"/>
      <c r="W444" s="41"/>
      <c r="X444" s="41"/>
      <c r="Y444" s="41"/>
      <c r="Z444" s="41"/>
      <c r="AA444" s="41"/>
      <c r="AB444" s="41"/>
      <c r="AC444" s="41"/>
      <c r="AD444" s="41"/>
      <c r="AE444" s="41"/>
      <c r="AT444" s="20" t="s">
        <v>177</v>
      </c>
      <c r="AU444" s="20" t="s">
        <v>83</v>
      </c>
    </row>
    <row r="445" s="13" customFormat="1">
      <c r="A445" s="13"/>
      <c r="B445" s="226"/>
      <c r="C445" s="227"/>
      <c r="D445" s="220" t="s">
        <v>169</v>
      </c>
      <c r="E445" s="228" t="s">
        <v>19</v>
      </c>
      <c r="F445" s="229" t="s">
        <v>2119</v>
      </c>
      <c r="G445" s="227"/>
      <c r="H445" s="230">
        <v>8</v>
      </c>
      <c r="I445" s="231"/>
      <c r="J445" s="227"/>
      <c r="K445" s="227"/>
      <c r="L445" s="232"/>
      <c r="M445" s="233"/>
      <c r="N445" s="234"/>
      <c r="O445" s="234"/>
      <c r="P445" s="234"/>
      <c r="Q445" s="234"/>
      <c r="R445" s="234"/>
      <c r="S445" s="234"/>
      <c r="T445" s="235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36" t="s">
        <v>169</v>
      </c>
      <c r="AU445" s="236" t="s">
        <v>83</v>
      </c>
      <c r="AV445" s="13" t="s">
        <v>85</v>
      </c>
      <c r="AW445" s="13" t="s">
        <v>37</v>
      </c>
      <c r="AX445" s="13" t="s">
        <v>75</v>
      </c>
      <c r="AY445" s="236" t="s">
        <v>157</v>
      </c>
    </row>
    <row r="446" s="13" customFormat="1">
      <c r="A446" s="13"/>
      <c r="B446" s="226"/>
      <c r="C446" s="227"/>
      <c r="D446" s="220" t="s">
        <v>169</v>
      </c>
      <c r="E446" s="228" t="s">
        <v>19</v>
      </c>
      <c r="F446" s="229" t="s">
        <v>2120</v>
      </c>
      <c r="G446" s="227"/>
      <c r="H446" s="230">
        <v>4</v>
      </c>
      <c r="I446" s="231"/>
      <c r="J446" s="227"/>
      <c r="K446" s="227"/>
      <c r="L446" s="232"/>
      <c r="M446" s="233"/>
      <c r="N446" s="234"/>
      <c r="O446" s="234"/>
      <c r="P446" s="234"/>
      <c r="Q446" s="234"/>
      <c r="R446" s="234"/>
      <c r="S446" s="234"/>
      <c r="T446" s="235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36" t="s">
        <v>169</v>
      </c>
      <c r="AU446" s="236" t="s">
        <v>83</v>
      </c>
      <c r="AV446" s="13" t="s">
        <v>85</v>
      </c>
      <c r="AW446" s="13" t="s">
        <v>37</v>
      </c>
      <c r="AX446" s="13" t="s">
        <v>75</v>
      </c>
      <c r="AY446" s="236" t="s">
        <v>157</v>
      </c>
    </row>
    <row r="447" s="15" customFormat="1">
      <c r="A447" s="15"/>
      <c r="B447" s="249"/>
      <c r="C447" s="250"/>
      <c r="D447" s="220" t="s">
        <v>169</v>
      </c>
      <c r="E447" s="251" t="s">
        <v>19</v>
      </c>
      <c r="F447" s="252" t="s">
        <v>187</v>
      </c>
      <c r="G447" s="250"/>
      <c r="H447" s="253">
        <v>12</v>
      </c>
      <c r="I447" s="254"/>
      <c r="J447" s="250"/>
      <c r="K447" s="250"/>
      <c r="L447" s="255"/>
      <c r="M447" s="256"/>
      <c r="N447" s="257"/>
      <c r="O447" s="257"/>
      <c r="P447" s="257"/>
      <c r="Q447" s="257"/>
      <c r="R447" s="257"/>
      <c r="S447" s="257"/>
      <c r="T447" s="258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T447" s="259" t="s">
        <v>169</v>
      </c>
      <c r="AU447" s="259" t="s">
        <v>83</v>
      </c>
      <c r="AV447" s="15" t="s">
        <v>163</v>
      </c>
      <c r="AW447" s="15" t="s">
        <v>37</v>
      </c>
      <c r="AX447" s="15" t="s">
        <v>83</v>
      </c>
      <c r="AY447" s="259" t="s">
        <v>157</v>
      </c>
    </row>
    <row r="448" s="2" customFormat="1" ht="21.75" customHeight="1">
      <c r="A448" s="41"/>
      <c r="B448" s="42"/>
      <c r="C448" s="207" t="s">
        <v>2121</v>
      </c>
      <c r="D448" s="207" t="s">
        <v>159</v>
      </c>
      <c r="E448" s="208" t="s">
        <v>2122</v>
      </c>
      <c r="F448" s="209" t="s">
        <v>2123</v>
      </c>
      <c r="G448" s="210" t="s">
        <v>343</v>
      </c>
      <c r="H448" s="211">
        <v>24</v>
      </c>
      <c r="I448" s="212"/>
      <c r="J448" s="213">
        <f>ROUND(I448*H448,2)</f>
        <v>0</v>
      </c>
      <c r="K448" s="209" t="s">
        <v>174</v>
      </c>
      <c r="L448" s="47"/>
      <c r="M448" s="214" t="s">
        <v>19</v>
      </c>
      <c r="N448" s="215" t="s">
        <v>46</v>
      </c>
      <c r="O448" s="87"/>
      <c r="P448" s="216">
        <f>O448*H448</f>
        <v>0</v>
      </c>
      <c r="Q448" s="216">
        <v>0</v>
      </c>
      <c r="R448" s="216">
        <f>Q448*H448</f>
        <v>0</v>
      </c>
      <c r="S448" s="216">
        <v>0</v>
      </c>
      <c r="T448" s="217">
        <f>S448*H448</f>
        <v>0</v>
      </c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  <c r="AR448" s="218" t="s">
        <v>2115</v>
      </c>
      <c r="AT448" s="218" t="s">
        <v>159</v>
      </c>
      <c r="AU448" s="218" t="s">
        <v>83</v>
      </c>
      <c r="AY448" s="20" t="s">
        <v>157</v>
      </c>
      <c r="BE448" s="219">
        <f>IF(N448="základní",J448,0)</f>
        <v>0</v>
      </c>
      <c r="BF448" s="219">
        <f>IF(N448="snížená",J448,0)</f>
        <v>0</v>
      </c>
      <c r="BG448" s="219">
        <f>IF(N448="zákl. přenesená",J448,0)</f>
        <v>0</v>
      </c>
      <c r="BH448" s="219">
        <f>IF(N448="sníž. přenesená",J448,0)</f>
        <v>0</v>
      </c>
      <c r="BI448" s="219">
        <f>IF(N448="nulová",J448,0)</f>
        <v>0</v>
      </c>
      <c r="BJ448" s="20" t="s">
        <v>83</v>
      </c>
      <c r="BK448" s="219">
        <f>ROUND(I448*H448,2)</f>
        <v>0</v>
      </c>
      <c r="BL448" s="20" t="s">
        <v>2115</v>
      </c>
      <c r="BM448" s="218" t="s">
        <v>2124</v>
      </c>
    </row>
    <row r="449" s="2" customFormat="1">
      <c r="A449" s="41"/>
      <c r="B449" s="42"/>
      <c r="C449" s="43"/>
      <c r="D449" s="220" t="s">
        <v>165</v>
      </c>
      <c r="E449" s="43"/>
      <c r="F449" s="221" t="s">
        <v>2125</v>
      </c>
      <c r="G449" s="43"/>
      <c r="H449" s="43"/>
      <c r="I449" s="222"/>
      <c r="J449" s="43"/>
      <c r="K449" s="43"/>
      <c r="L449" s="47"/>
      <c r="M449" s="223"/>
      <c r="N449" s="224"/>
      <c r="O449" s="87"/>
      <c r="P449" s="87"/>
      <c r="Q449" s="87"/>
      <c r="R449" s="87"/>
      <c r="S449" s="87"/>
      <c r="T449" s="88"/>
      <c r="U449" s="41"/>
      <c r="V449" s="41"/>
      <c r="W449" s="41"/>
      <c r="X449" s="41"/>
      <c r="Y449" s="41"/>
      <c r="Z449" s="41"/>
      <c r="AA449" s="41"/>
      <c r="AB449" s="41"/>
      <c r="AC449" s="41"/>
      <c r="AD449" s="41"/>
      <c r="AE449" s="41"/>
      <c r="AT449" s="20" t="s">
        <v>165</v>
      </c>
      <c r="AU449" s="20" t="s">
        <v>83</v>
      </c>
    </row>
    <row r="450" s="2" customFormat="1">
      <c r="A450" s="41"/>
      <c r="B450" s="42"/>
      <c r="C450" s="43"/>
      <c r="D450" s="237" t="s">
        <v>177</v>
      </c>
      <c r="E450" s="43"/>
      <c r="F450" s="238" t="s">
        <v>2126</v>
      </c>
      <c r="G450" s="43"/>
      <c r="H450" s="43"/>
      <c r="I450" s="222"/>
      <c r="J450" s="43"/>
      <c r="K450" s="43"/>
      <c r="L450" s="47"/>
      <c r="M450" s="223"/>
      <c r="N450" s="224"/>
      <c r="O450" s="87"/>
      <c r="P450" s="87"/>
      <c r="Q450" s="87"/>
      <c r="R450" s="87"/>
      <c r="S450" s="87"/>
      <c r="T450" s="88"/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  <c r="AT450" s="20" t="s">
        <v>177</v>
      </c>
      <c r="AU450" s="20" t="s">
        <v>83</v>
      </c>
    </row>
    <row r="451" s="2" customFormat="1" ht="16.5" customHeight="1">
      <c r="A451" s="41"/>
      <c r="B451" s="42"/>
      <c r="C451" s="207" t="s">
        <v>2127</v>
      </c>
      <c r="D451" s="207" t="s">
        <v>159</v>
      </c>
      <c r="E451" s="208" t="s">
        <v>2128</v>
      </c>
      <c r="F451" s="209" t="s">
        <v>2129</v>
      </c>
      <c r="G451" s="210" t="s">
        <v>343</v>
      </c>
      <c r="H451" s="211">
        <v>56</v>
      </c>
      <c r="I451" s="212"/>
      <c r="J451" s="213">
        <f>ROUND(I451*H451,2)</f>
        <v>0</v>
      </c>
      <c r="K451" s="209" t="s">
        <v>174</v>
      </c>
      <c r="L451" s="47"/>
      <c r="M451" s="214" t="s">
        <v>19</v>
      </c>
      <c r="N451" s="215" t="s">
        <v>46</v>
      </c>
      <c r="O451" s="87"/>
      <c r="P451" s="216">
        <f>O451*H451</f>
        <v>0</v>
      </c>
      <c r="Q451" s="216">
        <v>0</v>
      </c>
      <c r="R451" s="216">
        <f>Q451*H451</f>
        <v>0</v>
      </c>
      <c r="S451" s="216">
        <v>0</v>
      </c>
      <c r="T451" s="217">
        <f>S451*H451</f>
        <v>0</v>
      </c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  <c r="AR451" s="218" t="s">
        <v>2115</v>
      </c>
      <c r="AT451" s="218" t="s">
        <v>159</v>
      </c>
      <c r="AU451" s="218" t="s">
        <v>83</v>
      </c>
      <c r="AY451" s="20" t="s">
        <v>157</v>
      </c>
      <c r="BE451" s="219">
        <f>IF(N451="základní",J451,0)</f>
        <v>0</v>
      </c>
      <c r="BF451" s="219">
        <f>IF(N451="snížená",J451,0)</f>
        <v>0</v>
      </c>
      <c r="BG451" s="219">
        <f>IF(N451="zákl. přenesená",J451,0)</f>
        <v>0</v>
      </c>
      <c r="BH451" s="219">
        <f>IF(N451="sníž. přenesená",J451,0)</f>
        <v>0</v>
      </c>
      <c r="BI451" s="219">
        <f>IF(N451="nulová",J451,0)</f>
        <v>0</v>
      </c>
      <c r="BJ451" s="20" t="s">
        <v>83</v>
      </c>
      <c r="BK451" s="219">
        <f>ROUND(I451*H451,2)</f>
        <v>0</v>
      </c>
      <c r="BL451" s="20" t="s">
        <v>2115</v>
      </c>
      <c r="BM451" s="218" t="s">
        <v>2130</v>
      </c>
    </row>
    <row r="452" s="2" customFormat="1">
      <c r="A452" s="41"/>
      <c r="B452" s="42"/>
      <c r="C452" s="43"/>
      <c r="D452" s="220" t="s">
        <v>165</v>
      </c>
      <c r="E452" s="43"/>
      <c r="F452" s="221" t="s">
        <v>2131</v>
      </c>
      <c r="G452" s="43"/>
      <c r="H452" s="43"/>
      <c r="I452" s="222"/>
      <c r="J452" s="43"/>
      <c r="K452" s="43"/>
      <c r="L452" s="47"/>
      <c r="M452" s="223"/>
      <c r="N452" s="224"/>
      <c r="O452" s="87"/>
      <c r="P452" s="87"/>
      <c r="Q452" s="87"/>
      <c r="R452" s="87"/>
      <c r="S452" s="87"/>
      <c r="T452" s="88"/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  <c r="AE452" s="41"/>
      <c r="AT452" s="20" t="s">
        <v>165</v>
      </c>
      <c r="AU452" s="20" t="s">
        <v>83</v>
      </c>
    </row>
    <row r="453" s="2" customFormat="1">
      <c r="A453" s="41"/>
      <c r="B453" s="42"/>
      <c r="C453" s="43"/>
      <c r="D453" s="237" t="s">
        <v>177</v>
      </c>
      <c r="E453" s="43"/>
      <c r="F453" s="238" t="s">
        <v>2132</v>
      </c>
      <c r="G453" s="43"/>
      <c r="H453" s="43"/>
      <c r="I453" s="222"/>
      <c r="J453" s="43"/>
      <c r="K453" s="43"/>
      <c r="L453" s="47"/>
      <c r="M453" s="223"/>
      <c r="N453" s="224"/>
      <c r="O453" s="87"/>
      <c r="P453" s="87"/>
      <c r="Q453" s="87"/>
      <c r="R453" s="87"/>
      <c r="S453" s="87"/>
      <c r="T453" s="88"/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  <c r="AE453" s="41"/>
      <c r="AT453" s="20" t="s">
        <v>177</v>
      </c>
      <c r="AU453" s="20" t="s">
        <v>83</v>
      </c>
    </row>
    <row r="454" s="13" customFormat="1">
      <c r="A454" s="13"/>
      <c r="B454" s="226"/>
      <c r="C454" s="227"/>
      <c r="D454" s="220" t="s">
        <v>169</v>
      </c>
      <c r="E454" s="228" t="s">
        <v>19</v>
      </c>
      <c r="F454" s="229" t="s">
        <v>2133</v>
      </c>
      <c r="G454" s="227"/>
      <c r="H454" s="230">
        <v>24</v>
      </c>
      <c r="I454" s="231"/>
      <c r="J454" s="227"/>
      <c r="K454" s="227"/>
      <c r="L454" s="232"/>
      <c r="M454" s="233"/>
      <c r="N454" s="234"/>
      <c r="O454" s="234"/>
      <c r="P454" s="234"/>
      <c r="Q454" s="234"/>
      <c r="R454" s="234"/>
      <c r="S454" s="234"/>
      <c r="T454" s="235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36" t="s">
        <v>169</v>
      </c>
      <c r="AU454" s="236" t="s">
        <v>83</v>
      </c>
      <c r="AV454" s="13" t="s">
        <v>85</v>
      </c>
      <c r="AW454" s="13" t="s">
        <v>37</v>
      </c>
      <c r="AX454" s="13" t="s">
        <v>75</v>
      </c>
      <c r="AY454" s="236" t="s">
        <v>157</v>
      </c>
    </row>
    <row r="455" s="13" customFormat="1">
      <c r="A455" s="13"/>
      <c r="B455" s="226"/>
      <c r="C455" s="227"/>
      <c r="D455" s="220" t="s">
        <v>169</v>
      </c>
      <c r="E455" s="228" t="s">
        <v>19</v>
      </c>
      <c r="F455" s="229" t="s">
        <v>2119</v>
      </c>
      <c r="G455" s="227"/>
      <c r="H455" s="230">
        <v>8</v>
      </c>
      <c r="I455" s="231"/>
      <c r="J455" s="227"/>
      <c r="K455" s="227"/>
      <c r="L455" s="232"/>
      <c r="M455" s="233"/>
      <c r="N455" s="234"/>
      <c r="O455" s="234"/>
      <c r="P455" s="234"/>
      <c r="Q455" s="234"/>
      <c r="R455" s="234"/>
      <c r="S455" s="234"/>
      <c r="T455" s="235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36" t="s">
        <v>169</v>
      </c>
      <c r="AU455" s="236" t="s">
        <v>83</v>
      </c>
      <c r="AV455" s="13" t="s">
        <v>85</v>
      </c>
      <c r="AW455" s="13" t="s">
        <v>37</v>
      </c>
      <c r="AX455" s="13" t="s">
        <v>75</v>
      </c>
      <c r="AY455" s="236" t="s">
        <v>157</v>
      </c>
    </row>
    <row r="456" s="13" customFormat="1">
      <c r="A456" s="13"/>
      <c r="B456" s="226"/>
      <c r="C456" s="227"/>
      <c r="D456" s="220" t="s">
        <v>169</v>
      </c>
      <c r="E456" s="228" t="s">
        <v>19</v>
      </c>
      <c r="F456" s="229" t="s">
        <v>2134</v>
      </c>
      <c r="G456" s="227"/>
      <c r="H456" s="230">
        <v>8</v>
      </c>
      <c r="I456" s="231"/>
      <c r="J456" s="227"/>
      <c r="K456" s="227"/>
      <c r="L456" s="232"/>
      <c r="M456" s="233"/>
      <c r="N456" s="234"/>
      <c r="O456" s="234"/>
      <c r="P456" s="234"/>
      <c r="Q456" s="234"/>
      <c r="R456" s="234"/>
      <c r="S456" s="234"/>
      <c r="T456" s="235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36" t="s">
        <v>169</v>
      </c>
      <c r="AU456" s="236" t="s">
        <v>83</v>
      </c>
      <c r="AV456" s="13" t="s">
        <v>85</v>
      </c>
      <c r="AW456" s="13" t="s">
        <v>37</v>
      </c>
      <c r="AX456" s="13" t="s">
        <v>75</v>
      </c>
      <c r="AY456" s="236" t="s">
        <v>157</v>
      </c>
    </row>
    <row r="457" s="13" customFormat="1">
      <c r="A457" s="13"/>
      <c r="B457" s="226"/>
      <c r="C457" s="227"/>
      <c r="D457" s="220" t="s">
        <v>169</v>
      </c>
      <c r="E457" s="228" t="s">
        <v>19</v>
      </c>
      <c r="F457" s="229" t="s">
        <v>2135</v>
      </c>
      <c r="G457" s="227"/>
      <c r="H457" s="230">
        <v>16</v>
      </c>
      <c r="I457" s="231"/>
      <c r="J457" s="227"/>
      <c r="K457" s="227"/>
      <c r="L457" s="232"/>
      <c r="M457" s="233"/>
      <c r="N457" s="234"/>
      <c r="O457" s="234"/>
      <c r="P457" s="234"/>
      <c r="Q457" s="234"/>
      <c r="R457" s="234"/>
      <c r="S457" s="234"/>
      <c r="T457" s="235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36" t="s">
        <v>169</v>
      </c>
      <c r="AU457" s="236" t="s">
        <v>83</v>
      </c>
      <c r="AV457" s="13" t="s">
        <v>85</v>
      </c>
      <c r="AW457" s="13" t="s">
        <v>37</v>
      </c>
      <c r="AX457" s="13" t="s">
        <v>75</v>
      </c>
      <c r="AY457" s="236" t="s">
        <v>157</v>
      </c>
    </row>
    <row r="458" s="15" customFormat="1">
      <c r="A458" s="15"/>
      <c r="B458" s="249"/>
      <c r="C458" s="250"/>
      <c r="D458" s="220" t="s">
        <v>169</v>
      </c>
      <c r="E458" s="251" t="s">
        <v>19</v>
      </c>
      <c r="F458" s="252" t="s">
        <v>187</v>
      </c>
      <c r="G458" s="250"/>
      <c r="H458" s="253">
        <v>56</v>
      </c>
      <c r="I458" s="254"/>
      <c r="J458" s="250"/>
      <c r="K458" s="250"/>
      <c r="L458" s="255"/>
      <c r="M458" s="256"/>
      <c r="N458" s="257"/>
      <c r="O458" s="257"/>
      <c r="P458" s="257"/>
      <c r="Q458" s="257"/>
      <c r="R458" s="257"/>
      <c r="S458" s="257"/>
      <c r="T458" s="258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T458" s="259" t="s">
        <v>169</v>
      </c>
      <c r="AU458" s="259" t="s">
        <v>83</v>
      </c>
      <c r="AV458" s="15" t="s">
        <v>163</v>
      </c>
      <c r="AW458" s="15" t="s">
        <v>37</v>
      </c>
      <c r="AX458" s="15" t="s">
        <v>83</v>
      </c>
      <c r="AY458" s="259" t="s">
        <v>157</v>
      </c>
    </row>
    <row r="459" s="12" customFormat="1" ht="25.92" customHeight="1">
      <c r="A459" s="12"/>
      <c r="B459" s="191"/>
      <c r="C459" s="192"/>
      <c r="D459" s="193" t="s">
        <v>74</v>
      </c>
      <c r="E459" s="194" t="s">
        <v>724</v>
      </c>
      <c r="F459" s="194" t="s">
        <v>725</v>
      </c>
      <c r="G459" s="192"/>
      <c r="H459" s="192"/>
      <c r="I459" s="195"/>
      <c r="J459" s="196">
        <f>BK459</f>
        <v>0</v>
      </c>
      <c r="K459" s="192"/>
      <c r="L459" s="197"/>
      <c r="M459" s="198"/>
      <c r="N459" s="199"/>
      <c r="O459" s="199"/>
      <c r="P459" s="200">
        <f>P460+P465+P470</f>
        <v>0</v>
      </c>
      <c r="Q459" s="199"/>
      <c r="R459" s="200">
        <f>R460+R465+R470</f>
        <v>0</v>
      </c>
      <c r="S459" s="199"/>
      <c r="T459" s="201">
        <f>T460+T465+T470</f>
        <v>0</v>
      </c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R459" s="202" t="s">
        <v>201</v>
      </c>
      <c r="AT459" s="203" t="s">
        <v>74</v>
      </c>
      <c r="AU459" s="203" t="s">
        <v>75</v>
      </c>
      <c r="AY459" s="202" t="s">
        <v>157</v>
      </c>
      <c r="BK459" s="204">
        <f>BK460+BK465+BK470</f>
        <v>0</v>
      </c>
    </row>
    <row r="460" s="12" customFormat="1" ht="22.8" customHeight="1">
      <c r="A460" s="12"/>
      <c r="B460" s="191"/>
      <c r="C460" s="192"/>
      <c r="D460" s="193" t="s">
        <v>74</v>
      </c>
      <c r="E460" s="205" t="s">
        <v>726</v>
      </c>
      <c r="F460" s="205" t="s">
        <v>2136</v>
      </c>
      <c r="G460" s="192"/>
      <c r="H460" s="192"/>
      <c r="I460" s="195"/>
      <c r="J460" s="206">
        <f>BK460</f>
        <v>0</v>
      </c>
      <c r="K460" s="192"/>
      <c r="L460" s="197"/>
      <c r="M460" s="198"/>
      <c r="N460" s="199"/>
      <c r="O460" s="199"/>
      <c r="P460" s="200">
        <f>SUM(P461:P464)</f>
        <v>0</v>
      </c>
      <c r="Q460" s="199"/>
      <c r="R460" s="200">
        <f>SUM(R461:R464)</f>
        <v>0</v>
      </c>
      <c r="S460" s="199"/>
      <c r="T460" s="201">
        <f>SUM(T461:T464)</f>
        <v>0</v>
      </c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R460" s="202" t="s">
        <v>201</v>
      </c>
      <c r="AT460" s="203" t="s">
        <v>74</v>
      </c>
      <c r="AU460" s="203" t="s">
        <v>83</v>
      </c>
      <c r="AY460" s="202" t="s">
        <v>157</v>
      </c>
      <c r="BK460" s="204">
        <f>SUM(BK461:BK464)</f>
        <v>0</v>
      </c>
    </row>
    <row r="461" s="2" customFormat="1" ht="16.5" customHeight="1">
      <c r="A461" s="41"/>
      <c r="B461" s="42"/>
      <c r="C461" s="207" t="s">
        <v>1890</v>
      </c>
      <c r="D461" s="207" t="s">
        <v>159</v>
      </c>
      <c r="E461" s="208" t="s">
        <v>2137</v>
      </c>
      <c r="F461" s="209" t="s">
        <v>2136</v>
      </c>
      <c r="G461" s="210" t="s">
        <v>1950</v>
      </c>
      <c r="H461" s="211">
        <v>1</v>
      </c>
      <c r="I461" s="212"/>
      <c r="J461" s="213">
        <f>ROUND(I461*H461,2)</f>
        <v>0</v>
      </c>
      <c r="K461" s="209" t="s">
        <v>19</v>
      </c>
      <c r="L461" s="47"/>
      <c r="M461" s="214" t="s">
        <v>19</v>
      </c>
      <c r="N461" s="215" t="s">
        <v>46</v>
      </c>
      <c r="O461" s="87"/>
      <c r="P461" s="216">
        <f>O461*H461</f>
        <v>0</v>
      </c>
      <c r="Q461" s="216">
        <v>0</v>
      </c>
      <c r="R461" s="216">
        <f>Q461*H461</f>
        <v>0</v>
      </c>
      <c r="S461" s="216">
        <v>0</v>
      </c>
      <c r="T461" s="217">
        <f>S461*H461</f>
        <v>0</v>
      </c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41"/>
      <c r="AR461" s="218" t="s">
        <v>163</v>
      </c>
      <c r="AT461" s="218" t="s">
        <v>159</v>
      </c>
      <c r="AU461" s="218" t="s">
        <v>85</v>
      </c>
      <c r="AY461" s="20" t="s">
        <v>157</v>
      </c>
      <c r="BE461" s="219">
        <f>IF(N461="základní",J461,0)</f>
        <v>0</v>
      </c>
      <c r="BF461" s="219">
        <f>IF(N461="snížená",J461,0)</f>
        <v>0</v>
      </c>
      <c r="BG461" s="219">
        <f>IF(N461="zákl. přenesená",J461,0)</f>
        <v>0</v>
      </c>
      <c r="BH461" s="219">
        <f>IF(N461="sníž. přenesená",J461,0)</f>
        <v>0</v>
      </c>
      <c r="BI461" s="219">
        <f>IF(N461="nulová",J461,0)</f>
        <v>0</v>
      </c>
      <c r="BJ461" s="20" t="s">
        <v>83</v>
      </c>
      <c r="BK461" s="219">
        <f>ROUND(I461*H461,2)</f>
        <v>0</v>
      </c>
      <c r="BL461" s="20" t="s">
        <v>163</v>
      </c>
      <c r="BM461" s="218" t="s">
        <v>2138</v>
      </c>
    </row>
    <row r="462" s="2" customFormat="1">
      <c r="A462" s="41"/>
      <c r="B462" s="42"/>
      <c r="C462" s="43"/>
      <c r="D462" s="220" t="s">
        <v>165</v>
      </c>
      <c r="E462" s="43"/>
      <c r="F462" s="221" t="s">
        <v>2136</v>
      </c>
      <c r="G462" s="43"/>
      <c r="H462" s="43"/>
      <c r="I462" s="222"/>
      <c r="J462" s="43"/>
      <c r="K462" s="43"/>
      <c r="L462" s="47"/>
      <c r="M462" s="223"/>
      <c r="N462" s="224"/>
      <c r="O462" s="87"/>
      <c r="P462" s="87"/>
      <c r="Q462" s="87"/>
      <c r="R462" s="87"/>
      <c r="S462" s="87"/>
      <c r="T462" s="88"/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  <c r="AT462" s="20" t="s">
        <v>165</v>
      </c>
      <c r="AU462" s="20" t="s">
        <v>85</v>
      </c>
    </row>
    <row r="463" s="13" customFormat="1">
      <c r="A463" s="13"/>
      <c r="B463" s="226"/>
      <c r="C463" s="227"/>
      <c r="D463" s="220" t="s">
        <v>169</v>
      </c>
      <c r="E463" s="228" t="s">
        <v>19</v>
      </c>
      <c r="F463" s="229" t="s">
        <v>83</v>
      </c>
      <c r="G463" s="227"/>
      <c r="H463" s="230">
        <v>1</v>
      </c>
      <c r="I463" s="231"/>
      <c r="J463" s="227"/>
      <c r="K463" s="227"/>
      <c r="L463" s="232"/>
      <c r="M463" s="233"/>
      <c r="N463" s="234"/>
      <c r="O463" s="234"/>
      <c r="P463" s="234"/>
      <c r="Q463" s="234"/>
      <c r="R463" s="234"/>
      <c r="S463" s="234"/>
      <c r="T463" s="235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36" t="s">
        <v>169</v>
      </c>
      <c r="AU463" s="236" t="s">
        <v>85</v>
      </c>
      <c r="AV463" s="13" t="s">
        <v>85</v>
      </c>
      <c r="AW463" s="13" t="s">
        <v>37</v>
      </c>
      <c r="AX463" s="13" t="s">
        <v>75</v>
      </c>
      <c r="AY463" s="236" t="s">
        <v>157</v>
      </c>
    </row>
    <row r="464" s="15" customFormat="1">
      <c r="A464" s="15"/>
      <c r="B464" s="249"/>
      <c r="C464" s="250"/>
      <c r="D464" s="220" t="s">
        <v>169</v>
      </c>
      <c r="E464" s="251" t="s">
        <v>19</v>
      </c>
      <c r="F464" s="252" t="s">
        <v>187</v>
      </c>
      <c r="G464" s="250"/>
      <c r="H464" s="253">
        <v>1</v>
      </c>
      <c r="I464" s="254"/>
      <c r="J464" s="250"/>
      <c r="K464" s="250"/>
      <c r="L464" s="255"/>
      <c r="M464" s="256"/>
      <c r="N464" s="257"/>
      <c r="O464" s="257"/>
      <c r="P464" s="257"/>
      <c r="Q464" s="257"/>
      <c r="R464" s="257"/>
      <c r="S464" s="257"/>
      <c r="T464" s="258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T464" s="259" t="s">
        <v>169</v>
      </c>
      <c r="AU464" s="259" t="s">
        <v>85</v>
      </c>
      <c r="AV464" s="15" t="s">
        <v>163</v>
      </c>
      <c r="AW464" s="15" t="s">
        <v>37</v>
      </c>
      <c r="AX464" s="15" t="s">
        <v>83</v>
      </c>
      <c r="AY464" s="259" t="s">
        <v>157</v>
      </c>
    </row>
    <row r="465" s="12" customFormat="1" ht="22.8" customHeight="1">
      <c r="A465" s="12"/>
      <c r="B465" s="191"/>
      <c r="C465" s="192"/>
      <c r="D465" s="193" t="s">
        <v>74</v>
      </c>
      <c r="E465" s="205" t="s">
        <v>2139</v>
      </c>
      <c r="F465" s="205" t="s">
        <v>2140</v>
      </c>
      <c r="G465" s="192"/>
      <c r="H465" s="192"/>
      <c r="I465" s="195"/>
      <c r="J465" s="206">
        <f>BK465</f>
        <v>0</v>
      </c>
      <c r="K465" s="192"/>
      <c r="L465" s="197"/>
      <c r="M465" s="198"/>
      <c r="N465" s="199"/>
      <c r="O465" s="199"/>
      <c r="P465" s="200">
        <f>SUM(P466:P469)</f>
        <v>0</v>
      </c>
      <c r="Q465" s="199"/>
      <c r="R465" s="200">
        <f>SUM(R466:R469)</f>
        <v>0</v>
      </c>
      <c r="S465" s="199"/>
      <c r="T465" s="201">
        <f>SUM(T466:T469)</f>
        <v>0</v>
      </c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R465" s="202" t="s">
        <v>201</v>
      </c>
      <c r="AT465" s="203" t="s">
        <v>74</v>
      </c>
      <c r="AU465" s="203" t="s">
        <v>83</v>
      </c>
      <c r="AY465" s="202" t="s">
        <v>157</v>
      </c>
      <c r="BK465" s="204">
        <f>SUM(BK466:BK469)</f>
        <v>0</v>
      </c>
    </row>
    <row r="466" s="2" customFormat="1" ht="16.5" customHeight="1">
      <c r="A466" s="41"/>
      <c r="B466" s="42"/>
      <c r="C466" s="207" t="s">
        <v>2141</v>
      </c>
      <c r="D466" s="207" t="s">
        <v>159</v>
      </c>
      <c r="E466" s="208" t="s">
        <v>2142</v>
      </c>
      <c r="F466" s="209" t="s">
        <v>2140</v>
      </c>
      <c r="G466" s="210" t="s">
        <v>1950</v>
      </c>
      <c r="H466" s="211">
        <v>1</v>
      </c>
      <c r="I466" s="212"/>
      <c r="J466" s="213">
        <f>ROUND(I466*H466,2)</f>
        <v>0</v>
      </c>
      <c r="K466" s="209" t="s">
        <v>19</v>
      </c>
      <c r="L466" s="47"/>
      <c r="M466" s="214" t="s">
        <v>19</v>
      </c>
      <c r="N466" s="215" t="s">
        <v>46</v>
      </c>
      <c r="O466" s="87"/>
      <c r="P466" s="216">
        <f>O466*H466</f>
        <v>0</v>
      </c>
      <c r="Q466" s="216">
        <v>0</v>
      </c>
      <c r="R466" s="216">
        <f>Q466*H466</f>
        <v>0</v>
      </c>
      <c r="S466" s="216">
        <v>0</v>
      </c>
      <c r="T466" s="217">
        <f>S466*H466</f>
        <v>0</v>
      </c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  <c r="AR466" s="218" t="s">
        <v>163</v>
      </c>
      <c r="AT466" s="218" t="s">
        <v>159</v>
      </c>
      <c r="AU466" s="218" t="s">
        <v>85</v>
      </c>
      <c r="AY466" s="20" t="s">
        <v>157</v>
      </c>
      <c r="BE466" s="219">
        <f>IF(N466="základní",J466,0)</f>
        <v>0</v>
      </c>
      <c r="BF466" s="219">
        <f>IF(N466="snížená",J466,0)</f>
        <v>0</v>
      </c>
      <c r="BG466" s="219">
        <f>IF(N466="zákl. přenesená",J466,0)</f>
        <v>0</v>
      </c>
      <c r="BH466" s="219">
        <f>IF(N466="sníž. přenesená",J466,0)</f>
        <v>0</v>
      </c>
      <c r="BI466" s="219">
        <f>IF(N466="nulová",J466,0)</f>
        <v>0</v>
      </c>
      <c r="BJ466" s="20" t="s">
        <v>83</v>
      </c>
      <c r="BK466" s="219">
        <f>ROUND(I466*H466,2)</f>
        <v>0</v>
      </c>
      <c r="BL466" s="20" t="s">
        <v>163</v>
      </c>
      <c r="BM466" s="218" t="s">
        <v>2143</v>
      </c>
    </row>
    <row r="467" s="2" customFormat="1">
      <c r="A467" s="41"/>
      <c r="B467" s="42"/>
      <c r="C467" s="43"/>
      <c r="D467" s="220" t="s">
        <v>165</v>
      </c>
      <c r="E467" s="43"/>
      <c r="F467" s="221" t="s">
        <v>2140</v>
      </c>
      <c r="G467" s="43"/>
      <c r="H467" s="43"/>
      <c r="I467" s="222"/>
      <c r="J467" s="43"/>
      <c r="K467" s="43"/>
      <c r="L467" s="47"/>
      <c r="M467" s="223"/>
      <c r="N467" s="224"/>
      <c r="O467" s="87"/>
      <c r="P467" s="87"/>
      <c r="Q467" s="87"/>
      <c r="R467" s="87"/>
      <c r="S467" s="87"/>
      <c r="T467" s="88"/>
      <c r="U467" s="41"/>
      <c r="V467" s="41"/>
      <c r="W467" s="41"/>
      <c r="X467" s="41"/>
      <c r="Y467" s="41"/>
      <c r="Z467" s="41"/>
      <c r="AA467" s="41"/>
      <c r="AB467" s="41"/>
      <c r="AC467" s="41"/>
      <c r="AD467" s="41"/>
      <c r="AE467" s="41"/>
      <c r="AT467" s="20" t="s">
        <v>165</v>
      </c>
      <c r="AU467" s="20" t="s">
        <v>85</v>
      </c>
    </row>
    <row r="468" s="13" customFormat="1">
      <c r="A468" s="13"/>
      <c r="B468" s="226"/>
      <c r="C468" s="227"/>
      <c r="D468" s="220" t="s">
        <v>169</v>
      </c>
      <c r="E468" s="228" t="s">
        <v>19</v>
      </c>
      <c r="F468" s="229" t="s">
        <v>83</v>
      </c>
      <c r="G468" s="227"/>
      <c r="H468" s="230">
        <v>1</v>
      </c>
      <c r="I468" s="231"/>
      <c r="J468" s="227"/>
      <c r="K468" s="227"/>
      <c r="L468" s="232"/>
      <c r="M468" s="233"/>
      <c r="N468" s="234"/>
      <c r="O468" s="234"/>
      <c r="P468" s="234"/>
      <c r="Q468" s="234"/>
      <c r="R468" s="234"/>
      <c r="S468" s="234"/>
      <c r="T468" s="235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36" t="s">
        <v>169</v>
      </c>
      <c r="AU468" s="236" t="s">
        <v>85</v>
      </c>
      <c r="AV468" s="13" t="s">
        <v>85</v>
      </c>
      <c r="AW468" s="13" t="s">
        <v>37</v>
      </c>
      <c r="AX468" s="13" t="s">
        <v>75</v>
      </c>
      <c r="AY468" s="236" t="s">
        <v>157</v>
      </c>
    </row>
    <row r="469" s="15" customFormat="1">
      <c r="A469" s="15"/>
      <c r="B469" s="249"/>
      <c r="C469" s="250"/>
      <c r="D469" s="220" t="s">
        <v>169</v>
      </c>
      <c r="E469" s="251" t="s">
        <v>19</v>
      </c>
      <c r="F469" s="252" t="s">
        <v>187</v>
      </c>
      <c r="G469" s="250"/>
      <c r="H469" s="253">
        <v>1</v>
      </c>
      <c r="I469" s="254"/>
      <c r="J469" s="250"/>
      <c r="K469" s="250"/>
      <c r="L469" s="255"/>
      <c r="M469" s="256"/>
      <c r="N469" s="257"/>
      <c r="O469" s="257"/>
      <c r="P469" s="257"/>
      <c r="Q469" s="257"/>
      <c r="R469" s="257"/>
      <c r="S469" s="257"/>
      <c r="T469" s="258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T469" s="259" t="s">
        <v>169</v>
      </c>
      <c r="AU469" s="259" t="s">
        <v>85</v>
      </c>
      <c r="AV469" s="15" t="s">
        <v>163</v>
      </c>
      <c r="AW469" s="15" t="s">
        <v>37</v>
      </c>
      <c r="AX469" s="15" t="s">
        <v>83</v>
      </c>
      <c r="AY469" s="259" t="s">
        <v>157</v>
      </c>
    </row>
    <row r="470" s="12" customFormat="1" ht="22.8" customHeight="1">
      <c r="A470" s="12"/>
      <c r="B470" s="191"/>
      <c r="C470" s="192"/>
      <c r="D470" s="193" t="s">
        <v>74</v>
      </c>
      <c r="E470" s="205" t="s">
        <v>2144</v>
      </c>
      <c r="F470" s="205" t="s">
        <v>2145</v>
      </c>
      <c r="G470" s="192"/>
      <c r="H470" s="192"/>
      <c r="I470" s="195"/>
      <c r="J470" s="206">
        <f>BK470</f>
        <v>0</v>
      </c>
      <c r="K470" s="192"/>
      <c r="L470" s="197"/>
      <c r="M470" s="198"/>
      <c r="N470" s="199"/>
      <c r="O470" s="199"/>
      <c r="P470" s="200">
        <f>SUM(P471:P473)</f>
        <v>0</v>
      </c>
      <c r="Q470" s="199"/>
      <c r="R470" s="200">
        <f>SUM(R471:R473)</f>
        <v>0</v>
      </c>
      <c r="S470" s="199"/>
      <c r="T470" s="201">
        <f>SUM(T471:T473)</f>
        <v>0</v>
      </c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R470" s="202" t="s">
        <v>201</v>
      </c>
      <c r="AT470" s="203" t="s">
        <v>74</v>
      </c>
      <c r="AU470" s="203" t="s">
        <v>83</v>
      </c>
      <c r="AY470" s="202" t="s">
        <v>157</v>
      </c>
      <c r="BK470" s="204">
        <f>SUM(BK471:BK473)</f>
        <v>0</v>
      </c>
    </row>
    <row r="471" s="2" customFormat="1" ht="24.15" customHeight="1">
      <c r="A471" s="41"/>
      <c r="B471" s="42"/>
      <c r="C471" s="207" t="s">
        <v>568</v>
      </c>
      <c r="D471" s="207" t="s">
        <v>159</v>
      </c>
      <c r="E471" s="208" t="s">
        <v>2146</v>
      </c>
      <c r="F471" s="209" t="s">
        <v>2147</v>
      </c>
      <c r="G471" s="210" t="s">
        <v>401</v>
      </c>
      <c r="H471" s="211">
        <v>2</v>
      </c>
      <c r="I471" s="212"/>
      <c r="J471" s="213">
        <f>ROUND(I471*H471,2)</f>
        <v>0</v>
      </c>
      <c r="K471" s="209" t="s">
        <v>174</v>
      </c>
      <c r="L471" s="47"/>
      <c r="M471" s="214" t="s">
        <v>19</v>
      </c>
      <c r="N471" s="215" t="s">
        <v>46</v>
      </c>
      <c r="O471" s="87"/>
      <c r="P471" s="216">
        <f>O471*H471</f>
        <v>0</v>
      </c>
      <c r="Q471" s="216">
        <v>0</v>
      </c>
      <c r="R471" s="216">
        <f>Q471*H471</f>
        <v>0</v>
      </c>
      <c r="S471" s="216">
        <v>0</v>
      </c>
      <c r="T471" s="217">
        <f>S471*H471</f>
        <v>0</v>
      </c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  <c r="AR471" s="218" t="s">
        <v>732</v>
      </c>
      <c r="AT471" s="218" t="s">
        <v>159</v>
      </c>
      <c r="AU471" s="218" t="s">
        <v>85</v>
      </c>
      <c r="AY471" s="20" t="s">
        <v>157</v>
      </c>
      <c r="BE471" s="219">
        <f>IF(N471="základní",J471,0)</f>
        <v>0</v>
      </c>
      <c r="BF471" s="219">
        <f>IF(N471="snížená",J471,0)</f>
        <v>0</v>
      </c>
      <c r="BG471" s="219">
        <f>IF(N471="zákl. přenesená",J471,0)</f>
        <v>0</v>
      </c>
      <c r="BH471" s="219">
        <f>IF(N471="sníž. přenesená",J471,0)</f>
        <v>0</v>
      </c>
      <c r="BI471" s="219">
        <f>IF(N471="nulová",J471,0)</f>
        <v>0</v>
      </c>
      <c r="BJ471" s="20" t="s">
        <v>83</v>
      </c>
      <c r="BK471" s="219">
        <f>ROUND(I471*H471,2)</f>
        <v>0</v>
      </c>
      <c r="BL471" s="20" t="s">
        <v>732</v>
      </c>
      <c r="BM471" s="218" t="s">
        <v>2148</v>
      </c>
    </row>
    <row r="472" s="2" customFormat="1">
      <c r="A472" s="41"/>
      <c r="B472" s="42"/>
      <c r="C472" s="43"/>
      <c r="D472" s="220" t="s">
        <v>165</v>
      </c>
      <c r="E472" s="43"/>
      <c r="F472" s="221" t="s">
        <v>2147</v>
      </c>
      <c r="G472" s="43"/>
      <c r="H472" s="43"/>
      <c r="I472" s="222"/>
      <c r="J472" s="43"/>
      <c r="K472" s="43"/>
      <c r="L472" s="47"/>
      <c r="M472" s="223"/>
      <c r="N472" s="224"/>
      <c r="O472" s="87"/>
      <c r="P472" s="87"/>
      <c r="Q472" s="87"/>
      <c r="R472" s="87"/>
      <c r="S472" s="87"/>
      <c r="T472" s="88"/>
      <c r="U472" s="41"/>
      <c r="V472" s="41"/>
      <c r="W472" s="41"/>
      <c r="X472" s="41"/>
      <c r="Y472" s="41"/>
      <c r="Z472" s="41"/>
      <c r="AA472" s="41"/>
      <c r="AB472" s="41"/>
      <c r="AC472" s="41"/>
      <c r="AD472" s="41"/>
      <c r="AE472" s="41"/>
      <c r="AT472" s="20" t="s">
        <v>165</v>
      </c>
      <c r="AU472" s="20" t="s">
        <v>85</v>
      </c>
    </row>
    <row r="473" s="2" customFormat="1">
      <c r="A473" s="41"/>
      <c r="B473" s="42"/>
      <c r="C473" s="43"/>
      <c r="D473" s="237" t="s">
        <v>177</v>
      </c>
      <c r="E473" s="43"/>
      <c r="F473" s="238" t="s">
        <v>2149</v>
      </c>
      <c r="G473" s="43"/>
      <c r="H473" s="43"/>
      <c r="I473" s="222"/>
      <c r="J473" s="43"/>
      <c r="K473" s="43"/>
      <c r="L473" s="47"/>
      <c r="M473" s="270"/>
      <c r="N473" s="271"/>
      <c r="O473" s="272"/>
      <c r="P473" s="272"/>
      <c r="Q473" s="272"/>
      <c r="R473" s="272"/>
      <c r="S473" s="272"/>
      <c r="T473" s="273"/>
      <c r="U473" s="41"/>
      <c r="V473" s="41"/>
      <c r="W473" s="41"/>
      <c r="X473" s="41"/>
      <c r="Y473" s="41"/>
      <c r="Z473" s="41"/>
      <c r="AA473" s="41"/>
      <c r="AB473" s="41"/>
      <c r="AC473" s="41"/>
      <c r="AD473" s="41"/>
      <c r="AE473" s="41"/>
      <c r="AT473" s="20" t="s">
        <v>177</v>
      </c>
      <c r="AU473" s="20" t="s">
        <v>85</v>
      </c>
    </row>
    <row r="474" s="2" customFormat="1" ht="6.96" customHeight="1">
      <c r="A474" s="41"/>
      <c r="B474" s="62"/>
      <c r="C474" s="63"/>
      <c r="D474" s="63"/>
      <c r="E474" s="63"/>
      <c r="F474" s="63"/>
      <c r="G474" s="63"/>
      <c r="H474" s="63"/>
      <c r="I474" s="63"/>
      <c r="J474" s="63"/>
      <c r="K474" s="63"/>
      <c r="L474" s="47"/>
      <c r="M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  <c r="AA474" s="41"/>
      <c r="AB474" s="41"/>
      <c r="AC474" s="41"/>
      <c r="AD474" s="41"/>
      <c r="AE474" s="41"/>
    </row>
  </sheetData>
  <sheetProtection sheet="1" autoFilter="0" formatColumns="0" formatRows="0" objects="1" scenarios="1" spinCount="100000" saltValue="9NG4NVBYVTknkxdH0HOpzDoE28uTVl0WrjtMPelkz286ZzbO2iMIa8pZBMPRJfbOW0fSTzIByf8YUbqfS4nKKA==" hashValue="FbHNlh8EV/1ijJB9BbaIFRJxcHEDnmPzLrLdDY2VAEaidKeXhRuqxh90rbrn4Xa3kfe0xxvPnddNKRa2skEvMw==" algorithmName="SHA-512" password="CC35"/>
  <autoFilter ref="C90:K473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hyperlinks>
    <hyperlink ref="F96" r:id="rId1" display="https://podminky.urs.cz/item/CS_URS_2025_01/119001401"/>
    <hyperlink ref="F101" r:id="rId2" display="https://podminky.urs.cz/item/CS_URS_2025_01/119001422"/>
    <hyperlink ref="F106" r:id="rId3" display="https://podminky.urs.cz/item/CS_URS_2025_01/119002121"/>
    <hyperlink ref="F111" r:id="rId4" display="https://podminky.urs.cz/item/CS_URS_2025_01/119002122"/>
    <hyperlink ref="F116" r:id="rId5" display="https://podminky.urs.cz/item/CS_URS_2025_01/119002411"/>
    <hyperlink ref="F121" r:id="rId6" display="https://podminky.urs.cz/item/CS_URS_2025_01/119002412"/>
    <hyperlink ref="F126" r:id="rId7" display="https://podminky.urs.cz/item/CS_URS_2025_01/119003227"/>
    <hyperlink ref="F131" r:id="rId8" display="https://podminky.urs.cz/item/CS_URS_2025_01/119003228"/>
    <hyperlink ref="F136" r:id="rId9" display="https://podminky.urs.cz/item/CS_URS_2025_01/131213711"/>
    <hyperlink ref="F141" r:id="rId10" display="https://podminky.urs.cz/item/CS_URS_2025_01/131251201"/>
    <hyperlink ref="F148" r:id="rId11" display="https://podminky.urs.cz/item/CS_URS_2025_01/131313711"/>
    <hyperlink ref="F153" r:id="rId12" display="https://podminky.urs.cz/item/CS_URS_2025_01/131351201"/>
    <hyperlink ref="F158" r:id="rId13" display="https://podminky.urs.cz/item/CS_URS_2025_01/132212121"/>
    <hyperlink ref="F163" r:id="rId14" display="https://podminky.urs.cz/item/CS_URS_2025_01/132254101"/>
    <hyperlink ref="F170" r:id="rId15" display="https://podminky.urs.cz/item/CS_URS_2025_01/132312121"/>
    <hyperlink ref="F175" r:id="rId16" display="https://podminky.urs.cz/item/CS_URS_2025_01/132354101"/>
    <hyperlink ref="F180" r:id="rId17" display="https://podminky.urs.cz/item/CS_URS_2025_01/133212811"/>
    <hyperlink ref="F184" r:id="rId18" display="https://podminky.urs.cz/item/CS_URS_2025_01/139001101"/>
    <hyperlink ref="F189" r:id="rId19" display="https://podminky.urs.cz/item/CS_URS_2025_01/151101101"/>
    <hyperlink ref="F194" r:id="rId20" display="https://podminky.urs.cz/item/CS_URS_2025_01/151101111"/>
    <hyperlink ref="F199" r:id="rId21" display="https://podminky.urs.cz/item/CS_URS_2025_01/151101201"/>
    <hyperlink ref="F205" r:id="rId22" display="https://podminky.urs.cz/item/CS_URS_2025_01/151101211"/>
    <hyperlink ref="F210" r:id="rId23" display="https://podminky.urs.cz/item/CS_URS_2025_01/151101301"/>
    <hyperlink ref="F215" r:id="rId24" display="https://podminky.urs.cz/item/CS_URS_2025_01/151101311"/>
    <hyperlink ref="F220" r:id="rId25" display="https://podminky.urs.cz/item/CS_URS_2025_01/162751137"/>
    <hyperlink ref="F226" r:id="rId26" display="https://podminky.urs.cz/item/CS_URS_2025_01/171201231"/>
    <hyperlink ref="F231" r:id="rId27" display="https://podminky.urs.cz/item/CS_URS_2025_01/171251201"/>
    <hyperlink ref="F236" r:id="rId28" display="https://podminky.urs.cz/item/CS_URS_2025_01/174101101"/>
    <hyperlink ref="F248" r:id="rId29" display="https://podminky.urs.cz/item/CS_URS_2025_01/175151101"/>
    <hyperlink ref="F257" r:id="rId30" display="https://podminky.urs.cz/item/CS_URS_2025_01/184911311"/>
    <hyperlink ref="F267" r:id="rId31" display="https://podminky.urs.cz/item/CS_URS_2025_01/451573111"/>
    <hyperlink ref="F275" r:id="rId32" display="https://podminky.urs.cz/item/CS_URS_2025_01/210100171"/>
    <hyperlink ref="F281" r:id="rId33" display="https://podminky.urs.cz/item/CS_URS_2025_01/210812001"/>
    <hyperlink ref="F288" r:id="rId34" display="https://podminky.urs.cz/item/CS_URS_2025_01/230086115"/>
    <hyperlink ref="F292" r:id="rId35" display="https://podminky.urs.cz/item/CS_URS_2025_01/230120046"/>
    <hyperlink ref="F297" r:id="rId36" display="https://podminky.urs.cz/item/CS_URS_2025_01/230170003"/>
    <hyperlink ref="F302" r:id="rId37" display="https://podminky.urs.cz/item/CS_URS_2025_01/230170013"/>
    <hyperlink ref="F305" r:id="rId38" display="https://podminky.urs.cz/item/CS_URS_2025_01/230200211"/>
    <hyperlink ref="F310" r:id="rId39" display="https://podminky.urs.cz/item/CS_URS_2025_01/230200413"/>
    <hyperlink ref="F315" r:id="rId40" display="https://podminky.urs.cz/item/CS_URS_2025_01/230202033"/>
    <hyperlink ref="F320" r:id="rId41" display="https://podminky.urs.cz/item/CS_URS_2025_01/230202072"/>
    <hyperlink ref="F323" r:id="rId42" display="https://podminky.urs.cz/item/CS_URS_2025_01/230202123"/>
    <hyperlink ref="F329" r:id="rId43" display="https://podminky.urs.cz/item/CS_URS_2025_01/230202225"/>
    <hyperlink ref="F334" r:id="rId44" display="https://podminky.urs.cz/item/CS_URS_2025_01/230205042"/>
    <hyperlink ref="F340" r:id="rId45" display="https://podminky.urs.cz/item/CS_URS_2025_01/230205055"/>
    <hyperlink ref="F348" r:id="rId46" display="https://podminky.urs.cz/item/CS_URS_2025_01/230205242"/>
    <hyperlink ref="F356" r:id="rId47" display="https://podminky.urs.cz/item/CS_URS_2025_01/230205255"/>
    <hyperlink ref="F374" r:id="rId48" display="https://podminky.urs.cz/item/CS_URS_2025_01/230201311"/>
    <hyperlink ref="F383" r:id="rId49" display="https://podminky.urs.cz/item/CS_URS_2025_01/230208513"/>
    <hyperlink ref="F388" r:id="rId50" display="https://podminky.urs.cz/item/CS_URS_2025_01/230210014"/>
    <hyperlink ref="F395" r:id="rId51" display="https://podminky.urs.cz/item/CS_URS_2025_01/230230076"/>
    <hyperlink ref="F398" r:id="rId52" display="https://podminky.urs.cz/item/CS_URS_2025_01/230201118"/>
    <hyperlink ref="F409" r:id="rId53" display="https://podminky.urs.cz/item/CS_URS_2025_01/230201137"/>
    <hyperlink ref="F418" r:id="rId54" display="https://podminky.urs.cz/item/CS_URS_2025_01/230220031"/>
    <hyperlink ref="F427" r:id="rId55" display="https://podminky.urs.cz/item/CS_URS_2025_01/230230018"/>
    <hyperlink ref="F433" r:id="rId56" display="https://podminky.urs.cz/item/CS_URS_2025_01/460671114"/>
    <hyperlink ref="F436" r:id="rId57" display="https://podminky.urs.cz/item/CS_URS_2025_01/460751111"/>
    <hyperlink ref="F444" r:id="rId58" display="https://podminky.urs.cz/item/CS_URS_2025_01/HZS3112"/>
    <hyperlink ref="F450" r:id="rId59" display="https://podminky.urs.cz/item/CS_URS_2025_01/HZS4212"/>
    <hyperlink ref="F453" r:id="rId60" display="https://podminky.urs.cz/item/CS_URS_2025_01/HZS4232"/>
    <hyperlink ref="F473" r:id="rId61" display="https://podminky.urs.cz/item/CS_URS_2025_01/094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62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121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85</v>
      </c>
    </row>
    <row r="4" s="1" customFormat="1" ht="24.96" customHeight="1">
      <c r="B4" s="23"/>
      <c r="D4" s="133" t="s">
        <v>131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Vrchlice v Kutné Hoře - revitalizace a PPO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132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2150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16. 8. 2023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30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">
        <v>34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35</v>
      </c>
      <c r="F21" s="41"/>
      <c r="G21" s="41"/>
      <c r="H21" s="41"/>
      <c r="I21" s="135" t="s">
        <v>29</v>
      </c>
      <c r="J21" s="139" t="s">
        <v>36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38</v>
      </c>
      <c r="E23" s="41"/>
      <c r="F23" s="41"/>
      <c r="G23" s="41"/>
      <c r="H23" s="41"/>
      <c r="I23" s="135" t="s">
        <v>26</v>
      </c>
      <c r="J23" s="139" t="s">
        <v>34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35</v>
      </c>
      <c r="F24" s="41"/>
      <c r="G24" s="41"/>
      <c r="H24" s="41"/>
      <c r="I24" s="135" t="s">
        <v>29</v>
      </c>
      <c r="J24" s="139" t="s">
        <v>36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39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41</v>
      </c>
      <c r="E30" s="41"/>
      <c r="F30" s="41"/>
      <c r="G30" s="41"/>
      <c r="H30" s="41"/>
      <c r="I30" s="41"/>
      <c r="J30" s="147">
        <f>ROUND(J81,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43</v>
      </c>
      <c r="G32" s="41"/>
      <c r="H32" s="41"/>
      <c r="I32" s="148" t="s">
        <v>42</v>
      </c>
      <c r="J32" s="148" t="s">
        <v>44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45</v>
      </c>
      <c r="E33" s="135" t="s">
        <v>46</v>
      </c>
      <c r="F33" s="150">
        <f>ROUND((SUM(BE81:BE86)),  2)</f>
        <v>0</v>
      </c>
      <c r="G33" s="41"/>
      <c r="H33" s="41"/>
      <c r="I33" s="151">
        <v>0.20999999999999999</v>
      </c>
      <c r="J33" s="150">
        <f>ROUND(((SUM(BE81:BE86))*I33),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47</v>
      </c>
      <c r="F34" s="150">
        <f>ROUND((SUM(BF81:BF86)),  2)</f>
        <v>0</v>
      </c>
      <c r="G34" s="41"/>
      <c r="H34" s="41"/>
      <c r="I34" s="151">
        <v>0.12</v>
      </c>
      <c r="J34" s="150">
        <f>ROUND(((SUM(BF81:BF86))*I34),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48</v>
      </c>
      <c r="F35" s="150">
        <f>ROUND((SUM(BG81:BG86)),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49</v>
      </c>
      <c r="F36" s="150">
        <f>ROUND((SUM(BH81:BH86)),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50</v>
      </c>
      <c r="F37" s="150">
        <f>ROUND((SUM(BI81:BI86)),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51</v>
      </c>
      <c r="E39" s="154"/>
      <c r="F39" s="154"/>
      <c r="G39" s="155" t="s">
        <v>52</v>
      </c>
      <c r="H39" s="156" t="s">
        <v>53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134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Vrchlice v Kutné Hoře - revitalizace a PPO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132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04.6 - Přeložka silového kabelu NN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Kutná Hora</v>
      </c>
      <c r="G52" s="43"/>
      <c r="H52" s="43"/>
      <c r="I52" s="35" t="s">
        <v>23</v>
      </c>
      <c r="J52" s="75" t="str">
        <f>IF(J12="","",J12)</f>
        <v>16. 8. 2023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Město Kutná Hora</v>
      </c>
      <c r="G54" s="43"/>
      <c r="H54" s="43"/>
      <c r="I54" s="35" t="s">
        <v>33</v>
      </c>
      <c r="J54" s="39" t="str">
        <f>E21</f>
        <v>Vodohospodářský rozvoj a výstavba a.s.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5.6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38</v>
      </c>
      <c r="J55" s="39" t="str">
        <f>E24</f>
        <v>Vodohospodářský rozvoj a výstavba a.s.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135</v>
      </c>
      <c r="D57" s="165"/>
      <c r="E57" s="165"/>
      <c r="F57" s="165"/>
      <c r="G57" s="165"/>
      <c r="H57" s="165"/>
      <c r="I57" s="165"/>
      <c r="J57" s="166" t="s">
        <v>136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73</v>
      </c>
      <c r="D59" s="43"/>
      <c r="E59" s="43"/>
      <c r="F59" s="43"/>
      <c r="G59" s="43"/>
      <c r="H59" s="43"/>
      <c r="I59" s="43"/>
      <c r="J59" s="105">
        <f>J81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137</v>
      </c>
    </row>
    <row r="60" s="9" customFormat="1" ht="24.96" customHeight="1">
      <c r="A60" s="9"/>
      <c r="B60" s="168"/>
      <c r="C60" s="169"/>
      <c r="D60" s="170" t="s">
        <v>2151</v>
      </c>
      <c r="E60" s="171"/>
      <c r="F60" s="171"/>
      <c r="G60" s="171"/>
      <c r="H60" s="171"/>
      <c r="I60" s="171"/>
      <c r="J60" s="172">
        <f>J82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2152</v>
      </c>
      <c r="E61" s="177"/>
      <c r="F61" s="177"/>
      <c r="G61" s="177"/>
      <c r="H61" s="177"/>
      <c r="I61" s="177"/>
      <c r="J61" s="178">
        <f>J83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3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6.96" customHeight="1">
      <c r="A63" s="41"/>
      <c r="B63" s="62"/>
      <c r="C63" s="63"/>
      <c r="D63" s="63"/>
      <c r="E63" s="63"/>
      <c r="F63" s="63"/>
      <c r="G63" s="63"/>
      <c r="H63" s="63"/>
      <c r="I63" s="63"/>
      <c r="J63" s="63"/>
      <c r="K63" s="63"/>
      <c r="L63" s="13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7" s="2" customFormat="1" ht="6.96" customHeight="1">
      <c r="A67" s="41"/>
      <c r="B67" s="64"/>
      <c r="C67" s="65"/>
      <c r="D67" s="65"/>
      <c r="E67" s="65"/>
      <c r="F67" s="65"/>
      <c r="G67" s="65"/>
      <c r="H67" s="65"/>
      <c r="I67" s="65"/>
      <c r="J67" s="65"/>
      <c r="K67" s="65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24.96" customHeight="1">
      <c r="A68" s="41"/>
      <c r="B68" s="42"/>
      <c r="C68" s="26" t="s">
        <v>142</v>
      </c>
      <c r="D68" s="43"/>
      <c r="E68" s="43"/>
      <c r="F68" s="43"/>
      <c r="G68" s="43"/>
      <c r="H68" s="43"/>
      <c r="I68" s="43"/>
      <c r="J68" s="43"/>
      <c r="K68" s="4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6.96" customHeight="1">
      <c r="A69" s="41"/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12" customHeight="1">
      <c r="A70" s="41"/>
      <c r="B70" s="42"/>
      <c r="C70" s="35" t="s">
        <v>16</v>
      </c>
      <c r="D70" s="43"/>
      <c r="E70" s="43"/>
      <c r="F70" s="43"/>
      <c r="G70" s="43"/>
      <c r="H70" s="43"/>
      <c r="I70" s="43"/>
      <c r="J70" s="43"/>
      <c r="K70" s="4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6.5" customHeight="1">
      <c r="A71" s="41"/>
      <c r="B71" s="42"/>
      <c r="C71" s="43"/>
      <c r="D71" s="43"/>
      <c r="E71" s="163" t="str">
        <f>E7</f>
        <v>Vrchlice v Kutné Hoře - revitalizace a PPO</v>
      </c>
      <c r="F71" s="35"/>
      <c r="G71" s="35"/>
      <c r="H71" s="35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2" customHeight="1">
      <c r="A72" s="41"/>
      <c r="B72" s="42"/>
      <c r="C72" s="35" t="s">
        <v>132</v>
      </c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6.5" customHeight="1">
      <c r="A73" s="41"/>
      <c r="B73" s="42"/>
      <c r="C73" s="43"/>
      <c r="D73" s="43"/>
      <c r="E73" s="72" t="str">
        <f>E9</f>
        <v>SO 04.6 - Přeložka silového kabelu NN</v>
      </c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21</v>
      </c>
      <c r="D75" s="43"/>
      <c r="E75" s="43"/>
      <c r="F75" s="30" t="str">
        <f>F12</f>
        <v>Kutná Hora</v>
      </c>
      <c r="G75" s="43"/>
      <c r="H75" s="43"/>
      <c r="I75" s="35" t="s">
        <v>23</v>
      </c>
      <c r="J75" s="75" t="str">
        <f>IF(J12="","",J12)</f>
        <v>16. 8. 2023</v>
      </c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25.65" customHeight="1">
      <c r="A77" s="41"/>
      <c r="B77" s="42"/>
      <c r="C77" s="35" t="s">
        <v>25</v>
      </c>
      <c r="D77" s="43"/>
      <c r="E77" s="43"/>
      <c r="F77" s="30" t="str">
        <f>E15</f>
        <v>Město Kutná Hora</v>
      </c>
      <c r="G77" s="43"/>
      <c r="H77" s="43"/>
      <c r="I77" s="35" t="s">
        <v>33</v>
      </c>
      <c r="J77" s="39" t="str">
        <f>E21</f>
        <v>Vodohospodářský rozvoj a výstavba a.s.</v>
      </c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25.65" customHeight="1">
      <c r="A78" s="41"/>
      <c r="B78" s="42"/>
      <c r="C78" s="35" t="s">
        <v>31</v>
      </c>
      <c r="D78" s="43"/>
      <c r="E78" s="43"/>
      <c r="F78" s="30" t="str">
        <f>IF(E18="","",E18)</f>
        <v>Vyplň údaj</v>
      </c>
      <c r="G78" s="43"/>
      <c r="H78" s="43"/>
      <c r="I78" s="35" t="s">
        <v>38</v>
      </c>
      <c r="J78" s="39" t="str">
        <f>E24</f>
        <v>Vodohospodářský rozvoj a výstavba a.s.</v>
      </c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0.32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11" customFormat="1" ht="29.28" customHeight="1">
      <c r="A80" s="180"/>
      <c r="B80" s="181"/>
      <c r="C80" s="182" t="s">
        <v>143</v>
      </c>
      <c r="D80" s="183" t="s">
        <v>60</v>
      </c>
      <c r="E80" s="183" t="s">
        <v>56</v>
      </c>
      <c r="F80" s="183" t="s">
        <v>57</v>
      </c>
      <c r="G80" s="183" t="s">
        <v>144</v>
      </c>
      <c r="H80" s="183" t="s">
        <v>145</v>
      </c>
      <c r="I80" s="183" t="s">
        <v>146</v>
      </c>
      <c r="J80" s="183" t="s">
        <v>136</v>
      </c>
      <c r="K80" s="184" t="s">
        <v>147</v>
      </c>
      <c r="L80" s="185"/>
      <c r="M80" s="95" t="s">
        <v>19</v>
      </c>
      <c r="N80" s="96" t="s">
        <v>45</v>
      </c>
      <c r="O80" s="96" t="s">
        <v>148</v>
      </c>
      <c r="P80" s="96" t="s">
        <v>149</v>
      </c>
      <c r="Q80" s="96" t="s">
        <v>150</v>
      </c>
      <c r="R80" s="96" t="s">
        <v>151</v>
      </c>
      <c r="S80" s="96" t="s">
        <v>152</v>
      </c>
      <c r="T80" s="97" t="s">
        <v>153</v>
      </c>
      <c r="U80" s="180"/>
      <c r="V80" s="180"/>
      <c r="W80" s="180"/>
      <c r="X80" s="180"/>
      <c r="Y80" s="180"/>
      <c r="Z80" s="180"/>
      <c r="AA80" s="180"/>
      <c r="AB80" s="180"/>
      <c r="AC80" s="180"/>
      <c r="AD80" s="180"/>
      <c r="AE80" s="180"/>
    </row>
    <row r="81" s="2" customFormat="1" ht="22.8" customHeight="1">
      <c r="A81" s="41"/>
      <c r="B81" s="42"/>
      <c r="C81" s="102" t="s">
        <v>154</v>
      </c>
      <c r="D81" s="43"/>
      <c r="E81" s="43"/>
      <c r="F81" s="43"/>
      <c r="G81" s="43"/>
      <c r="H81" s="43"/>
      <c r="I81" s="43"/>
      <c r="J81" s="186">
        <f>BK81</f>
        <v>0</v>
      </c>
      <c r="K81" s="43"/>
      <c r="L81" s="47"/>
      <c r="M81" s="98"/>
      <c r="N81" s="187"/>
      <c r="O81" s="99"/>
      <c r="P81" s="188">
        <f>P82</f>
        <v>0</v>
      </c>
      <c r="Q81" s="99"/>
      <c r="R81" s="188">
        <f>R82</f>
        <v>0</v>
      </c>
      <c r="S81" s="99"/>
      <c r="T81" s="189">
        <f>T82</f>
        <v>0</v>
      </c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T81" s="20" t="s">
        <v>74</v>
      </c>
      <c r="AU81" s="20" t="s">
        <v>137</v>
      </c>
      <c r="BK81" s="190">
        <f>BK82</f>
        <v>0</v>
      </c>
    </row>
    <row r="82" s="12" customFormat="1" ht="25.92" customHeight="1">
      <c r="A82" s="12"/>
      <c r="B82" s="191"/>
      <c r="C82" s="192"/>
      <c r="D82" s="193" t="s">
        <v>74</v>
      </c>
      <c r="E82" s="194" t="s">
        <v>2153</v>
      </c>
      <c r="F82" s="194" t="s">
        <v>2154</v>
      </c>
      <c r="G82" s="192"/>
      <c r="H82" s="192"/>
      <c r="I82" s="195"/>
      <c r="J82" s="196">
        <f>BK82</f>
        <v>0</v>
      </c>
      <c r="K82" s="192"/>
      <c r="L82" s="197"/>
      <c r="M82" s="198"/>
      <c r="N82" s="199"/>
      <c r="O82" s="199"/>
      <c r="P82" s="200">
        <f>P83</f>
        <v>0</v>
      </c>
      <c r="Q82" s="199"/>
      <c r="R82" s="200">
        <f>R83</f>
        <v>0</v>
      </c>
      <c r="S82" s="199"/>
      <c r="T82" s="201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2" t="s">
        <v>163</v>
      </c>
      <c r="AT82" s="203" t="s">
        <v>74</v>
      </c>
      <c r="AU82" s="203" t="s">
        <v>75</v>
      </c>
      <c r="AY82" s="202" t="s">
        <v>157</v>
      </c>
      <c r="BK82" s="204">
        <f>BK83</f>
        <v>0</v>
      </c>
    </row>
    <row r="83" s="12" customFormat="1" ht="22.8" customHeight="1">
      <c r="A83" s="12"/>
      <c r="B83" s="191"/>
      <c r="C83" s="192"/>
      <c r="D83" s="193" t="s">
        <v>74</v>
      </c>
      <c r="E83" s="205" t="s">
        <v>2155</v>
      </c>
      <c r="F83" s="205" t="s">
        <v>2156</v>
      </c>
      <c r="G83" s="192"/>
      <c r="H83" s="192"/>
      <c r="I83" s="195"/>
      <c r="J83" s="206">
        <f>BK83</f>
        <v>0</v>
      </c>
      <c r="K83" s="192"/>
      <c r="L83" s="197"/>
      <c r="M83" s="198"/>
      <c r="N83" s="199"/>
      <c r="O83" s="199"/>
      <c r="P83" s="200">
        <f>SUM(P84:P86)</f>
        <v>0</v>
      </c>
      <c r="Q83" s="199"/>
      <c r="R83" s="200">
        <f>SUM(R84:R86)</f>
        <v>0</v>
      </c>
      <c r="S83" s="199"/>
      <c r="T83" s="201">
        <f>SUM(T84:T86)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2" t="s">
        <v>163</v>
      </c>
      <c r="AT83" s="203" t="s">
        <v>74</v>
      </c>
      <c r="AU83" s="203" t="s">
        <v>83</v>
      </c>
      <c r="AY83" s="202" t="s">
        <v>157</v>
      </c>
      <c r="BK83" s="204">
        <f>SUM(BK84:BK86)</f>
        <v>0</v>
      </c>
    </row>
    <row r="84" s="2" customFormat="1" ht="16.5" customHeight="1">
      <c r="A84" s="41"/>
      <c r="B84" s="42"/>
      <c r="C84" s="207" t="s">
        <v>83</v>
      </c>
      <c r="D84" s="207" t="s">
        <v>159</v>
      </c>
      <c r="E84" s="208" t="s">
        <v>2157</v>
      </c>
      <c r="F84" s="209" t="s">
        <v>19</v>
      </c>
      <c r="G84" s="210" t="s">
        <v>2158</v>
      </c>
      <c r="H84" s="211">
        <v>1</v>
      </c>
      <c r="I84" s="212"/>
      <c r="J84" s="213">
        <f>ROUND(I84*H84,2)</f>
        <v>0</v>
      </c>
      <c r="K84" s="209" t="s">
        <v>19</v>
      </c>
      <c r="L84" s="47"/>
      <c r="M84" s="214" t="s">
        <v>19</v>
      </c>
      <c r="N84" s="215" t="s">
        <v>46</v>
      </c>
      <c r="O84" s="87"/>
      <c r="P84" s="216">
        <f>O84*H84</f>
        <v>0</v>
      </c>
      <c r="Q84" s="216">
        <v>0</v>
      </c>
      <c r="R84" s="216">
        <f>Q84*H84</f>
        <v>0</v>
      </c>
      <c r="S84" s="216">
        <v>0</v>
      </c>
      <c r="T84" s="217">
        <f>S84*H84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R84" s="218" t="s">
        <v>2115</v>
      </c>
      <c r="AT84" s="218" t="s">
        <v>159</v>
      </c>
      <c r="AU84" s="218" t="s">
        <v>85</v>
      </c>
      <c r="AY84" s="20" t="s">
        <v>157</v>
      </c>
      <c r="BE84" s="219">
        <f>IF(N84="základní",J84,0)</f>
        <v>0</v>
      </c>
      <c r="BF84" s="219">
        <f>IF(N84="snížená",J84,0)</f>
        <v>0</v>
      </c>
      <c r="BG84" s="219">
        <f>IF(N84="zákl. přenesená",J84,0)</f>
        <v>0</v>
      </c>
      <c r="BH84" s="219">
        <f>IF(N84="sníž. přenesená",J84,0)</f>
        <v>0</v>
      </c>
      <c r="BI84" s="219">
        <f>IF(N84="nulová",J84,0)</f>
        <v>0</v>
      </c>
      <c r="BJ84" s="20" t="s">
        <v>83</v>
      </c>
      <c r="BK84" s="219">
        <f>ROUND(I84*H84,2)</f>
        <v>0</v>
      </c>
      <c r="BL84" s="20" t="s">
        <v>2115</v>
      </c>
      <c r="BM84" s="218" t="s">
        <v>2159</v>
      </c>
    </row>
    <row r="85" s="2" customFormat="1">
      <c r="A85" s="41"/>
      <c r="B85" s="42"/>
      <c r="C85" s="43"/>
      <c r="D85" s="220" t="s">
        <v>165</v>
      </c>
      <c r="E85" s="43"/>
      <c r="F85" s="221" t="s">
        <v>2160</v>
      </c>
      <c r="G85" s="43"/>
      <c r="H85" s="43"/>
      <c r="I85" s="222"/>
      <c r="J85" s="43"/>
      <c r="K85" s="43"/>
      <c r="L85" s="47"/>
      <c r="M85" s="223"/>
      <c r="N85" s="224"/>
      <c r="O85" s="87"/>
      <c r="P85" s="87"/>
      <c r="Q85" s="87"/>
      <c r="R85" s="87"/>
      <c r="S85" s="87"/>
      <c r="T85" s="88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T85" s="20" t="s">
        <v>165</v>
      </c>
      <c r="AU85" s="20" t="s">
        <v>85</v>
      </c>
    </row>
    <row r="86" s="2" customFormat="1">
      <c r="A86" s="41"/>
      <c r="B86" s="42"/>
      <c r="C86" s="43"/>
      <c r="D86" s="220" t="s">
        <v>167</v>
      </c>
      <c r="E86" s="43"/>
      <c r="F86" s="225" t="s">
        <v>2161</v>
      </c>
      <c r="G86" s="43"/>
      <c r="H86" s="43"/>
      <c r="I86" s="222"/>
      <c r="J86" s="43"/>
      <c r="K86" s="43"/>
      <c r="L86" s="47"/>
      <c r="M86" s="270"/>
      <c r="N86" s="271"/>
      <c r="O86" s="272"/>
      <c r="P86" s="272"/>
      <c r="Q86" s="272"/>
      <c r="R86" s="272"/>
      <c r="S86" s="272"/>
      <c r="T86" s="273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T86" s="20" t="s">
        <v>167</v>
      </c>
      <c r="AU86" s="20" t="s">
        <v>85</v>
      </c>
    </row>
    <row r="87" s="2" customFormat="1" ht="6.96" customHeight="1">
      <c r="A87" s="41"/>
      <c r="B87" s="62"/>
      <c r="C87" s="63"/>
      <c r="D87" s="63"/>
      <c r="E87" s="63"/>
      <c r="F87" s="63"/>
      <c r="G87" s="63"/>
      <c r="H87" s="63"/>
      <c r="I87" s="63"/>
      <c r="J87" s="63"/>
      <c r="K87" s="63"/>
      <c r="L87" s="47"/>
      <c r="M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</sheetData>
  <sheetProtection sheet="1" autoFilter="0" formatColumns="0" formatRows="0" objects="1" scenarios="1" spinCount="100000" saltValue="mJ7Vh1YZUWCOdbLctqaCTlr0eqWhGDtRifNLzcUVr9k3fne54q8dVK5kKl3IxmCNr+KvYj4qkbSlVV677Qe4YQ==" hashValue="oFm+wpaxjyiUnPbRWCSKam53K6mTh2KD3FecyIXsh833sXcoHRgFv1REpXSKc+whdkuirFYN2Nx7fPpmzatweg==" algorithmName="SHA-512" password="CC35"/>
  <autoFilter ref="C80:K86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124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85</v>
      </c>
    </row>
    <row r="4" s="1" customFormat="1" ht="24.96" customHeight="1">
      <c r="B4" s="23"/>
      <c r="D4" s="133" t="s">
        <v>131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Vrchlice v Kutné Hoře - revitalizace a PPO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132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2162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16. 8. 2023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30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">
        <v>34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35</v>
      </c>
      <c r="F21" s="41"/>
      <c r="G21" s="41"/>
      <c r="H21" s="41"/>
      <c r="I21" s="135" t="s">
        <v>29</v>
      </c>
      <c r="J21" s="139" t="s">
        <v>36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38</v>
      </c>
      <c r="E23" s="41"/>
      <c r="F23" s="41"/>
      <c r="G23" s="41"/>
      <c r="H23" s="41"/>
      <c r="I23" s="135" t="s">
        <v>26</v>
      </c>
      <c r="J23" s="139" t="s">
        <v>34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35</v>
      </c>
      <c r="F24" s="41"/>
      <c r="G24" s="41"/>
      <c r="H24" s="41"/>
      <c r="I24" s="135" t="s">
        <v>29</v>
      </c>
      <c r="J24" s="139" t="s">
        <v>36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39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41</v>
      </c>
      <c r="E30" s="41"/>
      <c r="F30" s="41"/>
      <c r="G30" s="41"/>
      <c r="H30" s="41"/>
      <c r="I30" s="41"/>
      <c r="J30" s="147">
        <f>ROUND(J81,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43</v>
      </c>
      <c r="G32" s="41"/>
      <c r="H32" s="41"/>
      <c r="I32" s="148" t="s">
        <v>42</v>
      </c>
      <c r="J32" s="148" t="s">
        <v>44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45</v>
      </c>
      <c r="E33" s="135" t="s">
        <v>46</v>
      </c>
      <c r="F33" s="150">
        <f>ROUND((SUM(BE81:BE115)),  2)</f>
        <v>0</v>
      </c>
      <c r="G33" s="41"/>
      <c r="H33" s="41"/>
      <c r="I33" s="151">
        <v>0.20999999999999999</v>
      </c>
      <c r="J33" s="150">
        <f>ROUND(((SUM(BE81:BE115))*I33),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47</v>
      </c>
      <c r="F34" s="150">
        <f>ROUND((SUM(BF81:BF115)),  2)</f>
        <v>0</v>
      </c>
      <c r="G34" s="41"/>
      <c r="H34" s="41"/>
      <c r="I34" s="151">
        <v>0.12</v>
      </c>
      <c r="J34" s="150">
        <f>ROUND(((SUM(BF81:BF115))*I34),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48</v>
      </c>
      <c r="F35" s="150">
        <f>ROUND((SUM(BG81:BG115)),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49</v>
      </c>
      <c r="F36" s="150">
        <f>ROUND((SUM(BH81:BH115)),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50</v>
      </c>
      <c r="F37" s="150">
        <f>ROUND((SUM(BI81:BI115)),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51</v>
      </c>
      <c r="E39" s="154"/>
      <c r="F39" s="154"/>
      <c r="G39" s="155" t="s">
        <v>52</v>
      </c>
      <c r="H39" s="156" t="s">
        <v>53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134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Vrchlice v Kutné Hoře - revitalizace a PPO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132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05 - Kácení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Kutná Hora</v>
      </c>
      <c r="G52" s="43"/>
      <c r="H52" s="43"/>
      <c r="I52" s="35" t="s">
        <v>23</v>
      </c>
      <c r="J52" s="75" t="str">
        <f>IF(J12="","",J12)</f>
        <v>16. 8. 2023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Město Kutná Hora</v>
      </c>
      <c r="G54" s="43"/>
      <c r="H54" s="43"/>
      <c r="I54" s="35" t="s">
        <v>33</v>
      </c>
      <c r="J54" s="39" t="str">
        <f>E21</f>
        <v>Vodohospodářský rozvoj a výstavba a.s.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5.6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38</v>
      </c>
      <c r="J55" s="39" t="str">
        <f>E24</f>
        <v>Vodohospodářský rozvoj a výstavba a.s.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135</v>
      </c>
      <c r="D57" s="165"/>
      <c r="E57" s="165"/>
      <c r="F57" s="165"/>
      <c r="G57" s="165"/>
      <c r="H57" s="165"/>
      <c r="I57" s="165"/>
      <c r="J57" s="166" t="s">
        <v>136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73</v>
      </c>
      <c r="D59" s="43"/>
      <c r="E59" s="43"/>
      <c r="F59" s="43"/>
      <c r="G59" s="43"/>
      <c r="H59" s="43"/>
      <c r="I59" s="43"/>
      <c r="J59" s="105">
        <f>J81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137</v>
      </c>
    </row>
    <row r="60" s="9" customFormat="1" ht="24.96" customHeight="1">
      <c r="A60" s="9"/>
      <c r="B60" s="168"/>
      <c r="C60" s="169"/>
      <c r="D60" s="170" t="s">
        <v>138</v>
      </c>
      <c r="E60" s="171"/>
      <c r="F60" s="171"/>
      <c r="G60" s="171"/>
      <c r="H60" s="171"/>
      <c r="I60" s="171"/>
      <c r="J60" s="172">
        <f>J82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139</v>
      </c>
      <c r="E61" s="177"/>
      <c r="F61" s="177"/>
      <c r="G61" s="177"/>
      <c r="H61" s="177"/>
      <c r="I61" s="177"/>
      <c r="J61" s="178">
        <f>J83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3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6.96" customHeight="1">
      <c r="A63" s="41"/>
      <c r="B63" s="62"/>
      <c r="C63" s="63"/>
      <c r="D63" s="63"/>
      <c r="E63" s="63"/>
      <c r="F63" s="63"/>
      <c r="G63" s="63"/>
      <c r="H63" s="63"/>
      <c r="I63" s="63"/>
      <c r="J63" s="63"/>
      <c r="K63" s="63"/>
      <c r="L63" s="13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7" s="2" customFormat="1" ht="6.96" customHeight="1">
      <c r="A67" s="41"/>
      <c r="B67" s="64"/>
      <c r="C67" s="65"/>
      <c r="D67" s="65"/>
      <c r="E67" s="65"/>
      <c r="F67" s="65"/>
      <c r="G67" s="65"/>
      <c r="H67" s="65"/>
      <c r="I67" s="65"/>
      <c r="J67" s="65"/>
      <c r="K67" s="65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24.96" customHeight="1">
      <c r="A68" s="41"/>
      <c r="B68" s="42"/>
      <c r="C68" s="26" t="s">
        <v>142</v>
      </c>
      <c r="D68" s="43"/>
      <c r="E68" s="43"/>
      <c r="F68" s="43"/>
      <c r="G68" s="43"/>
      <c r="H68" s="43"/>
      <c r="I68" s="43"/>
      <c r="J68" s="43"/>
      <c r="K68" s="4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6.96" customHeight="1">
      <c r="A69" s="41"/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12" customHeight="1">
      <c r="A70" s="41"/>
      <c r="B70" s="42"/>
      <c r="C70" s="35" t="s">
        <v>16</v>
      </c>
      <c r="D70" s="43"/>
      <c r="E70" s="43"/>
      <c r="F70" s="43"/>
      <c r="G70" s="43"/>
      <c r="H70" s="43"/>
      <c r="I70" s="43"/>
      <c r="J70" s="43"/>
      <c r="K70" s="4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6.5" customHeight="1">
      <c r="A71" s="41"/>
      <c r="B71" s="42"/>
      <c r="C71" s="43"/>
      <c r="D71" s="43"/>
      <c r="E71" s="163" t="str">
        <f>E7</f>
        <v>Vrchlice v Kutné Hoře - revitalizace a PPO</v>
      </c>
      <c r="F71" s="35"/>
      <c r="G71" s="35"/>
      <c r="H71" s="35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2" customHeight="1">
      <c r="A72" s="41"/>
      <c r="B72" s="42"/>
      <c r="C72" s="35" t="s">
        <v>132</v>
      </c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6.5" customHeight="1">
      <c r="A73" s="41"/>
      <c r="B73" s="42"/>
      <c r="C73" s="43"/>
      <c r="D73" s="43"/>
      <c r="E73" s="72" t="str">
        <f>E9</f>
        <v>SO 05 - Kácení</v>
      </c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21</v>
      </c>
      <c r="D75" s="43"/>
      <c r="E75" s="43"/>
      <c r="F75" s="30" t="str">
        <f>F12</f>
        <v>Kutná Hora</v>
      </c>
      <c r="G75" s="43"/>
      <c r="H75" s="43"/>
      <c r="I75" s="35" t="s">
        <v>23</v>
      </c>
      <c r="J75" s="75" t="str">
        <f>IF(J12="","",J12)</f>
        <v>16. 8. 2023</v>
      </c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25.65" customHeight="1">
      <c r="A77" s="41"/>
      <c r="B77" s="42"/>
      <c r="C77" s="35" t="s">
        <v>25</v>
      </c>
      <c r="D77" s="43"/>
      <c r="E77" s="43"/>
      <c r="F77" s="30" t="str">
        <f>E15</f>
        <v>Město Kutná Hora</v>
      </c>
      <c r="G77" s="43"/>
      <c r="H77" s="43"/>
      <c r="I77" s="35" t="s">
        <v>33</v>
      </c>
      <c r="J77" s="39" t="str">
        <f>E21</f>
        <v>Vodohospodářský rozvoj a výstavba a.s.</v>
      </c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25.65" customHeight="1">
      <c r="A78" s="41"/>
      <c r="B78" s="42"/>
      <c r="C78" s="35" t="s">
        <v>31</v>
      </c>
      <c r="D78" s="43"/>
      <c r="E78" s="43"/>
      <c r="F78" s="30" t="str">
        <f>IF(E18="","",E18)</f>
        <v>Vyplň údaj</v>
      </c>
      <c r="G78" s="43"/>
      <c r="H78" s="43"/>
      <c r="I78" s="35" t="s">
        <v>38</v>
      </c>
      <c r="J78" s="39" t="str">
        <f>E24</f>
        <v>Vodohospodářský rozvoj a výstavba a.s.</v>
      </c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0.32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11" customFormat="1" ht="29.28" customHeight="1">
      <c r="A80" s="180"/>
      <c r="B80" s="181"/>
      <c r="C80" s="182" t="s">
        <v>143</v>
      </c>
      <c r="D80" s="183" t="s">
        <v>60</v>
      </c>
      <c r="E80" s="183" t="s">
        <v>56</v>
      </c>
      <c r="F80" s="183" t="s">
        <v>57</v>
      </c>
      <c r="G80" s="183" t="s">
        <v>144</v>
      </c>
      <c r="H80" s="183" t="s">
        <v>145</v>
      </c>
      <c r="I80" s="183" t="s">
        <v>146</v>
      </c>
      <c r="J80" s="183" t="s">
        <v>136</v>
      </c>
      <c r="K80" s="184" t="s">
        <v>147</v>
      </c>
      <c r="L80" s="185"/>
      <c r="M80" s="95" t="s">
        <v>19</v>
      </c>
      <c r="N80" s="96" t="s">
        <v>45</v>
      </c>
      <c r="O80" s="96" t="s">
        <v>148</v>
      </c>
      <c r="P80" s="96" t="s">
        <v>149</v>
      </c>
      <c r="Q80" s="96" t="s">
        <v>150</v>
      </c>
      <c r="R80" s="96" t="s">
        <v>151</v>
      </c>
      <c r="S80" s="96" t="s">
        <v>152</v>
      </c>
      <c r="T80" s="97" t="s">
        <v>153</v>
      </c>
      <c r="U80" s="180"/>
      <c r="V80" s="180"/>
      <c r="W80" s="180"/>
      <c r="X80" s="180"/>
      <c r="Y80" s="180"/>
      <c r="Z80" s="180"/>
      <c r="AA80" s="180"/>
      <c r="AB80" s="180"/>
      <c r="AC80" s="180"/>
      <c r="AD80" s="180"/>
      <c r="AE80" s="180"/>
    </row>
    <row r="81" s="2" customFormat="1" ht="22.8" customHeight="1">
      <c r="A81" s="41"/>
      <c r="B81" s="42"/>
      <c r="C81" s="102" t="s">
        <v>154</v>
      </c>
      <c r="D81" s="43"/>
      <c r="E81" s="43"/>
      <c r="F81" s="43"/>
      <c r="G81" s="43"/>
      <c r="H81" s="43"/>
      <c r="I81" s="43"/>
      <c r="J81" s="186">
        <f>BK81</f>
        <v>0</v>
      </c>
      <c r="K81" s="43"/>
      <c r="L81" s="47"/>
      <c r="M81" s="98"/>
      <c r="N81" s="187"/>
      <c r="O81" s="99"/>
      <c r="P81" s="188">
        <f>P82</f>
        <v>0</v>
      </c>
      <c r="Q81" s="99"/>
      <c r="R81" s="188">
        <f>R82</f>
        <v>0</v>
      </c>
      <c r="S81" s="99"/>
      <c r="T81" s="189">
        <f>T82</f>
        <v>0</v>
      </c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T81" s="20" t="s">
        <v>74</v>
      </c>
      <c r="AU81" s="20" t="s">
        <v>137</v>
      </c>
      <c r="BK81" s="190">
        <f>BK82</f>
        <v>0</v>
      </c>
    </row>
    <row r="82" s="12" customFormat="1" ht="25.92" customHeight="1">
      <c r="A82" s="12"/>
      <c r="B82" s="191"/>
      <c r="C82" s="192"/>
      <c r="D82" s="193" t="s">
        <v>74</v>
      </c>
      <c r="E82" s="194" t="s">
        <v>155</v>
      </c>
      <c r="F82" s="194" t="s">
        <v>156</v>
      </c>
      <c r="G82" s="192"/>
      <c r="H82" s="192"/>
      <c r="I82" s="195"/>
      <c r="J82" s="196">
        <f>BK82</f>
        <v>0</v>
      </c>
      <c r="K82" s="192"/>
      <c r="L82" s="197"/>
      <c r="M82" s="198"/>
      <c r="N82" s="199"/>
      <c r="O82" s="199"/>
      <c r="P82" s="200">
        <f>P83</f>
        <v>0</v>
      </c>
      <c r="Q82" s="199"/>
      <c r="R82" s="200">
        <f>R83</f>
        <v>0</v>
      </c>
      <c r="S82" s="199"/>
      <c r="T82" s="201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2" t="s">
        <v>83</v>
      </c>
      <c r="AT82" s="203" t="s">
        <v>74</v>
      </c>
      <c r="AU82" s="203" t="s">
        <v>75</v>
      </c>
      <c r="AY82" s="202" t="s">
        <v>157</v>
      </c>
      <c r="BK82" s="204">
        <f>BK83</f>
        <v>0</v>
      </c>
    </row>
    <row r="83" s="12" customFormat="1" ht="22.8" customHeight="1">
      <c r="A83" s="12"/>
      <c r="B83" s="191"/>
      <c r="C83" s="192"/>
      <c r="D83" s="193" t="s">
        <v>74</v>
      </c>
      <c r="E83" s="205" t="s">
        <v>83</v>
      </c>
      <c r="F83" s="205" t="s">
        <v>158</v>
      </c>
      <c r="G83" s="192"/>
      <c r="H83" s="192"/>
      <c r="I83" s="195"/>
      <c r="J83" s="206">
        <f>BK83</f>
        <v>0</v>
      </c>
      <c r="K83" s="192"/>
      <c r="L83" s="197"/>
      <c r="M83" s="198"/>
      <c r="N83" s="199"/>
      <c r="O83" s="199"/>
      <c r="P83" s="200">
        <f>SUM(P84:P115)</f>
        <v>0</v>
      </c>
      <c r="Q83" s="199"/>
      <c r="R83" s="200">
        <f>SUM(R84:R115)</f>
        <v>0</v>
      </c>
      <c r="S83" s="199"/>
      <c r="T83" s="201">
        <f>SUM(T84:T115)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2" t="s">
        <v>83</v>
      </c>
      <c r="AT83" s="203" t="s">
        <v>74</v>
      </c>
      <c r="AU83" s="203" t="s">
        <v>83</v>
      </c>
      <c r="AY83" s="202" t="s">
        <v>157</v>
      </c>
      <c r="BK83" s="204">
        <f>SUM(BK84:BK115)</f>
        <v>0</v>
      </c>
    </row>
    <row r="84" s="2" customFormat="1" ht="24.15" customHeight="1">
      <c r="A84" s="41"/>
      <c r="B84" s="42"/>
      <c r="C84" s="207" t="s">
        <v>83</v>
      </c>
      <c r="D84" s="207" t="s">
        <v>159</v>
      </c>
      <c r="E84" s="208" t="s">
        <v>2163</v>
      </c>
      <c r="F84" s="209" t="s">
        <v>2164</v>
      </c>
      <c r="G84" s="210" t="s">
        <v>401</v>
      </c>
      <c r="H84" s="211">
        <v>2</v>
      </c>
      <c r="I84" s="212"/>
      <c r="J84" s="213">
        <f>ROUND(I84*H84,2)</f>
        <v>0</v>
      </c>
      <c r="K84" s="209" t="s">
        <v>174</v>
      </c>
      <c r="L84" s="47"/>
      <c r="M84" s="214" t="s">
        <v>19</v>
      </c>
      <c r="N84" s="215" t="s">
        <v>46</v>
      </c>
      <c r="O84" s="87"/>
      <c r="P84" s="216">
        <f>O84*H84</f>
        <v>0</v>
      </c>
      <c r="Q84" s="216">
        <v>0</v>
      </c>
      <c r="R84" s="216">
        <f>Q84*H84</f>
        <v>0</v>
      </c>
      <c r="S84" s="216">
        <v>0</v>
      </c>
      <c r="T84" s="217">
        <f>S84*H84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R84" s="218" t="s">
        <v>163</v>
      </c>
      <c r="AT84" s="218" t="s">
        <v>159</v>
      </c>
      <c r="AU84" s="218" t="s">
        <v>85</v>
      </c>
      <c r="AY84" s="20" t="s">
        <v>157</v>
      </c>
      <c r="BE84" s="219">
        <f>IF(N84="základní",J84,0)</f>
        <v>0</v>
      </c>
      <c r="BF84" s="219">
        <f>IF(N84="snížená",J84,0)</f>
        <v>0</v>
      </c>
      <c r="BG84" s="219">
        <f>IF(N84="zákl. přenesená",J84,0)</f>
        <v>0</v>
      </c>
      <c r="BH84" s="219">
        <f>IF(N84="sníž. přenesená",J84,0)</f>
        <v>0</v>
      </c>
      <c r="BI84" s="219">
        <f>IF(N84="nulová",J84,0)</f>
        <v>0</v>
      </c>
      <c r="BJ84" s="20" t="s">
        <v>83</v>
      </c>
      <c r="BK84" s="219">
        <f>ROUND(I84*H84,2)</f>
        <v>0</v>
      </c>
      <c r="BL84" s="20" t="s">
        <v>163</v>
      </c>
      <c r="BM84" s="218" t="s">
        <v>2165</v>
      </c>
    </row>
    <row r="85" s="2" customFormat="1">
      <c r="A85" s="41"/>
      <c r="B85" s="42"/>
      <c r="C85" s="43"/>
      <c r="D85" s="220" t="s">
        <v>165</v>
      </c>
      <c r="E85" s="43"/>
      <c r="F85" s="221" t="s">
        <v>2166</v>
      </c>
      <c r="G85" s="43"/>
      <c r="H85" s="43"/>
      <c r="I85" s="222"/>
      <c r="J85" s="43"/>
      <c r="K85" s="43"/>
      <c r="L85" s="47"/>
      <c r="M85" s="223"/>
      <c r="N85" s="224"/>
      <c r="O85" s="87"/>
      <c r="P85" s="87"/>
      <c r="Q85" s="87"/>
      <c r="R85" s="87"/>
      <c r="S85" s="87"/>
      <c r="T85" s="88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T85" s="20" t="s">
        <v>165</v>
      </c>
      <c r="AU85" s="20" t="s">
        <v>85</v>
      </c>
    </row>
    <row r="86" s="2" customFormat="1">
      <c r="A86" s="41"/>
      <c r="B86" s="42"/>
      <c r="C86" s="43"/>
      <c r="D86" s="237" t="s">
        <v>177</v>
      </c>
      <c r="E86" s="43"/>
      <c r="F86" s="238" t="s">
        <v>2167</v>
      </c>
      <c r="G86" s="43"/>
      <c r="H86" s="43"/>
      <c r="I86" s="222"/>
      <c r="J86" s="43"/>
      <c r="K86" s="43"/>
      <c r="L86" s="47"/>
      <c r="M86" s="223"/>
      <c r="N86" s="224"/>
      <c r="O86" s="87"/>
      <c r="P86" s="87"/>
      <c r="Q86" s="87"/>
      <c r="R86" s="87"/>
      <c r="S86" s="87"/>
      <c r="T86" s="88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T86" s="20" t="s">
        <v>177</v>
      </c>
      <c r="AU86" s="20" t="s">
        <v>85</v>
      </c>
    </row>
    <row r="87" s="13" customFormat="1">
      <c r="A87" s="13"/>
      <c r="B87" s="226"/>
      <c r="C87" s="227"/>
      <c r="D87" s="220" t="s">
        <v>169</v>
      </c>
      <c r="E87" s="228" t="s">
        <v>19</v>
      </c>
      <c r="F87" s="229" t="s">
        <v>85</v>
      </c>
      <c r="G87" s="227"/>
      <c r="H87" s="230">
        <v>2</v>
      </c>
      <c r="I87" s="231"/>
      <c r="J87" s="227"/>
      <c r="K87" s="227"/>
      <c r="L87" s="232"/>
      <c r="M87" s="233"/>
      <c r="N87" s="234"/>
      <c r="O87" s="234"/>
      <c r="P87" s="234"/>
      <c r="Q87" s="234"/>
      <c r="R87" s="234"/>
      <c r="S87" s="234"/>
      <c r="T87" s="235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T87" s="236" t="s">
        <v>169</v>
      </c>
      <c r="AU87" s="236" t="s">
        <v>85</v>
      </c>
      <c r="AV87" s="13" t="s">
        <v>85</v>
      </c>
      <c r="AW87" s="13" t="s">
        <v>37</v>
      </c>
      <c r="AX87" s="13" t="s">
        <v>83</v>
      </c>
      <c r="AY87" s="236" t="s">
        <v>157</v>
      </c>
    </row>
    <row r="88" s="2" customFormat="1" ht="24.15" customHeight="1">
      <c r="A88" s="41"/>
      <c r="B88" s="42"/>
      <c r="C88" s="207" t="s">
        <v>85</v>
      </c>
      <c r="D88" s="207" t="s">
        <v>159</v>
      </c>
      <c r="E88" s="208" t="s">
        <v>2168</v>
      </c>
      <c r="F88" s="209" t="s">
        <v>2169</v>
      </c>
      <c r="G88" s="210" t="s">
        <v>401</v>
      </c>
      <c r="H88" s="211">
        <v>2</v>
      </c>
      <c r="I88" s="212"/>
      <c r="J88" s="213">
        <f>ROUND(I88*H88,2)</f>
        <v>0</v>
      </c>
      <c r="K88" s="209" t="s">
        <v>174</v>
      </c>
      <c r="L88" s="47"/>
      <c r="M88" s="214" t="s">
        <v>19</v>
      </c>
      <c r="N88" s="215" t="s">
        <v>46</v>
      </c>
      <c r="O88" s="87"/>
      <c r="P88" s="216">
        <f>O88*H88</f>
        <v>0</v>
      </c>
      <c r="Q88" s="216">
        <v>0</v>
      </c>
      <c r="R88" s="216">
        <f>Q88*H88</f>
        <v>0</v>
      </c>
      <c r="S88" s="216">
        <v>0</v>
      </c>
      <c r="T88" s="217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18" t="s">
        <v>163</v>
      </c>
      <c r="AT88" s="218" t="s">
        <v>159</v>
      </c>
      <c r="AU88" s="218" t="s">
        <v>85</v>
      </c>
      <c r="AY88" s="20" t="s">
        <v>157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20" t="s">
        <v>83</v>
      </c>
      <c r="BK88" s="219">
        <f>ROUND(I88*H88,2)</f>
        <v>0</v>
      </c>
      <c r="BL88" s="20" t="s">
        <v>163</v>
      </c>
      <c r="BM88" s="218" t="s">
        <v>2170</v>
      </c>
    </row>
    <row r="89" s="2" customFormat="1">
      <c r="A89" s="41"/>
      <c r="B89" s="42"/>
      <c r="C89" s="43"/>
      <c r="D89" s="220" t="s">
        <v>165</v>
      </c>
      <c r="E89" s="43"/>
      <c r="F89" s="221" t="s">
        <v>2171</v>
      </c>
      <c r="G89" s="43"/>
      <c r="H89" s="43"/>
      <c r="I89" s="222"/>
      <c r="J89" s="43"/>
      <c r="K89" s="43"/>
      <c r="L89" s="47"/>
      <c r="M89" s="223"/>
      <c r="N89" s="224"/>
      <c r="O89" s="87"/>
      <c r="P89" s="87"/>
      <c r="Q89" s="87"/>
      <c r="R89" s="87"/>
      <c r="S89" s="87"/>
      <c r="T89" s="88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165</v>
      </c>
      <c r="AU89" s="20" t="s">
        <v>85</v>
      </c>
    </row>
    <row r="90" s="2" customFormat="1">
      <c r="A90" s="41"/>
      <c r="B90" s="42"/>
      <c r="C90" s="43"/>
      <c r="D90" s="237" t="s">
        <v>177</v>
      </c>
      <c r="E90" s="43"/>
      <c r="F90" s="238" t="s">
        <v>2172</v>
      </c>
      <c r="G90" s="43"/>
      <c r="H90" s="43"/>
      <c r="I90" s="222"/>
      <c r="J90" s="43"/>
      <c r="K90" s="43"/>
      <c r="L90" s="47"/>
      <c r="M90" s="223"/>
      <c r="N90" s="224"/>
      <c r="O90" s="87"/>
      <c r="P90" s="87"/>
      <c r="Q90" s="87"/>
      <c r="R90" s="87"/>
      <c r="S90" s="87"/>
      <c r="T90" s="88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0" t="s">
        <v>177</v>
      </c>
      <c r="AU90" s="20" t="s">
        <v>85</v>
      </c>
    </row>
    <row r="91" s="13" customFormat="1">
      <c r="A91" s="13"/>
      <c r="B91" s="226"/>
      <c r="C91" s="227"/>
      <c r="D91" s="220" t="s">
        <v>169</v>
      </c>
      <c r="E91" s="228" t="s">
        <v>19</v>
      </c>
      <c r="F91" s="229" t="s">
        <v>85</v>
      </c>
      <c r="G91" s="227"/>
      <c r="H91" s="230">
        <v>2</v>
      </c>
      <c r="I91" s="231"/>
      <c r="J91" s="227"/>
      <c r="K91" s="227"/>
      <c r="L91" s="232"/>
      <c r="M91" s="233"/>
      <c r="N91" s="234"/>
      <c r="O91" s="234"/>
      <c r="P91" s="234"/>
      <c r="Q91" s="234"/>
      <c r="R91" s="234"/>
      <c r="S91" s="234"/>
      <c r="T91" s="235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6" t="s">
        <v>169</v>
      </c>
      <c r="AU91" s="236" t="s">
        <v>85</v>
      </c>
      <c r="AV91" s="13" t="s">
        <v>85</v>
      </c>
      <c r="AW91" s="13" t="s">
        <v>37</v>
      </c>
      <c r="AX91" s="13" t="s">
        <v>83</v>
      </c>
      <c r="AY91" s="236" t="s">
        <v>157</v>
      </c>
    </row>
    <row r="92" s="2" customFormat="1" ht="24.15" customHeight="1">
      <c r="A92" s="41"/>
      <c r="B92" s="42"/>
      <c r="C92" s="207" t="s">
        <v>188</v>
      </c>
      <c r="D92" s="207" t="s">
        <v>159</v>
      </c>
      <c r="E92" s="208" t="s">
        <v>2173</v>
      </c>
      <c r="F92" s="209" t="s">
        <v>2174</v>
      </c>
      <c r="G92" s="210" t="s">
        <v>401</v>
      </c>
      <c r="H92" s="211">
        <v>1</v>
      </c>
      <c r="I92" s="212"/>
      <c r="J92" s="213">
        <f>ROUND(I92*H92,2)</f>
        <v>0</v>
      </c>
      <c r="K92" s="209" t="s">
        <v>174</v>
      </c>
      <c r="L92" s="47"/>
      <c r="M92" s="214" t="s">
        <v>19</v>
      </c>
      <c r="N92" s="215" t="s">
        <v>46</v>
      </c>
      <c r="O92" s="87"/>
      <c r="P92" s="216">
        <f>O92*H92</f>
        <v>0</v>
      </c>
      <c r="Q92" s="216">
        <v>0</v>
      </c>
      <c r="R92" s="216">
        <f>Q92*H92</f>
        <v>0</v>
      </c>
      <c r="S92" s="216">
        <v>0</v>
      </c>
      <c r="T92" s="217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8" t="s">
        <v>163</v>
      </c>
      <c r="AT92" s="218" t="s">
        <v>159</v>
      </c>
      <c r="AU92" s="218" t="s">
        <v>85</v>
      </c>
      <c r="AY92" s="20" t="s">
        <v>157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20" t="s">
        <v>83</v>
      </c>
      <c r="BK92" s="219">
        <f>ROUND(I92*H92,2)</f>
        <v>0</v>
      </c>
      <c r="BL92" s="20" t="s">
        <v>163</v>
      </c>
      <c r="BM92" s="218" t="s">
        <v>2175</v>
      </c>
    </row>
    <row r="93" s="2" customFormat="1">
      <c r="A93" s="41"/>
      <c r="B93" s="42"/>
      <c r="C93" s="43"/>
      <c r="D93" s="220" t="s">
        <v>165</v>
      </c>
      <c r="E93" s="43"/>
      <c r="F93" s="221" t="s">
        <v>2176</v>
      </c>
      <c r="G93" s="43"/>
      <c r="H93" s="43"/>
      <c r="I93" s="222"/>
      <c r="J93" s="43"/>
      <c r="K93" s="43"/>
      <c r="L93" s="47"/>
      <c r="M93" s="223"/>
      <c r="N93" s="224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165</v>
      </c>
      <c r="AU93" s="20" t="s">
        <v>85</v>
      </c>
    </row>
    <row r="94" s="2" customFormat="1">
      <c r="A94" s="41"/>
      <c r="B94" s="42"/>
      <c r="C94" s="43"/>
      <c r="D94" s="237" t="s">
        <v>177</v>
      </c>
      <c r="E94" s="43"/>
      <c r="F94" s="238" t="s">
        <v>2177</v>
      </c>
      <c r="G94" s="43"/>
      <c r="H94" s="43"/>
      <c r="I94" s="222"/>
      <c r="J94" s="43"/>
      <c r="K94" s="43"/>
      <c r="L94" s="47"/>
      <c r="M94" s="223"/>
      <c r="N94" s="224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177</v>
      </c>
      <c r="AU94" s="20" t="s">
        <v>85</v>
      </c>
    </row>
    <row r="95" s="13" customFormat="1">
      <c r="A95" s="13"/>
      <c r="B95" s="226"/>
      <c r="C95" s="227"/>
      <c r="D95" s="220" t="s">
        <v>169</v>
      </c>
      <c r="E95" s="228" t="s">
        <v>19</v>
      </c>
      <c r="F95" s="229" t="s">
        <v>83</v>
      </c>
      <c r="G95" s="227"/>
      <c r="H95" s="230">
        <v>1</v>
      </c>
      <c r="I95" s="231"/>
      <c r="J95" s="227"/>
      <c r="K95" s="227"/>
      <c r="L95" s="232"/>
      <c r="M95" s="233"/>
      <c r="N95" s="234"/>
      <c r="O95" s="234"/>
      <c r="P95" s="234"/>
      <c r="Q95" s="234"/>
      <c r="R95" s="234"/>
      <c r="S95" s="234"/>
      <c r="T95" s="235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6" t="s">
        <v>169</v>
      </c>
      <c r="AU95" s="236" t="s">
        <v>85</v>
      </c>
      <c r="AV95" s="13" t="s">
        <v>85</v>
      </c>
      <c r="AW95" s="13" t="s">
        <v>37</v>
      </c>
      <c r="AX95" s="13" t="s">
        <v>83</v>
      </c>
      <c r="AY95" s="236" t="s">
        <v>157</v>
      </c>
    </row>
    <row r="96" s="2" customFormat="1" ht="21.75" customHeight="1">
      <c r="A96" s="41"/>
      <c r="B96" s="42"/>
      <c r="C96" s="207" t="s">
        <v>163</v>
      </c>
      <c r="D96" s="207" t="s">
        <v>159</v>
      </c>
      <c r="E96" s="208" t="s">
        <v>2178</v>
      </c>
      <c r="F96" s="209" t="s">
        <v>2179</v>
      </c>
      <c r="G96" s="210" t="s">
        <v>401</v>
      </c>
      <c r="H96" s="211">
        <v>5</v>
      </c>
      <c r="I96" s="212"/>
      <c r="J96" s="213">
        <f>ROUND(I96*H96,2)</f>
        <v>0</v>
      </c>
      <c r="K96" s="209" t="s">
        <v>174</v>
      </c>
      <c r="L96" s="47"/>
      <c r="M96" s="214" t="s">
        <v>19</v>
      </c>
      <c r="N96" s="215" t="s">
        <v>46</v>
      </c>
      <c r="O96" s="87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163</v>
      </c>
      <c r="AT96" s="218" t="s">
        <v>159</v>
      </c>
      <c r="AU96" s="218" t="s">
        <v>85</v>
      </c>
      <c r="AY96" s="20" t="s">
        <v>157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83</v>
      </c>
      <c r="BK96" s="219">
        <f>ROUND(I96*H96,2)</f>
        <v>0</v>
      </c>
      <c r="BL96" s="20" t="s">
        <v>163</v>
      </c>
      <c r="BM96" s="218" t="s">
        <v>2180</v>
      </c>
    </row>
    <row r="97" s="2" customFormat="1">
      <c r="A97" s="41"/>
      <c r="B97" s="42"/>
      <c r="C97" s="43"/>
      <c r="D97" s="220" t="s">
        <v>165</v>
      </c>
      <c r="E97" s="43"/>
      <c r="F97" s="221" t="s">
        <v>2181</v>
      </c>
      <c r="G97" s="43"/>
      <c r="H97" s="43"/>
      <c r="I97" s="222"/>
      <c r="J97" s="43"/>
      <c r="K97" s="43"/>
      <c r="L97" s="47"/>
      <c r="M97" s="223"/>
      <c r="N97" s="22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165</v>
      </c>
      <c r="AU97" s="20" t="s">
        <v>85</v>
      </c>
    </row>
    <row r="98" s="2" customFormat="1">
      <c r="A98" s="41"/>
      <c r="B98" s="42"/>
      <c r="C98" s="43"/>
      <c r="D98" s="237" t="s">
        <v>177</v>
      </c>
      <c r="E98" s="43"/>
      <c r="F98" s="238" t="s">
        <v>2182</v>
      </c>
      <c r="G98" s="43"/>
      <c r="H98" s="43"/>
      <c r="I98" s="222"/>
      <c r="J98" s="43"/>
      <c r="K98" s="43"/>
      <c r="L98" s="47"/>
      <c r="M98" s="223"/>
      <c r="N98" s="224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177</v>
      </c>
      <c r="AU98" s="20" t="s">
        <v>85</v>
      </c>
    </row>
    <row r="99" s="13" customFormat="1">
      <c r="A99" s="13"/>
      <c r="B99" s="226"/>
      <c r="C99" s="227"/>
      <c r="D99" s="220" t="s">
        <v>169</v>
      </c>
      <c r="E99" s="228" t="s">
        <v>19</v>
      </c>
      <c r="F99" s="229" t="s">
        <v>2183</v>
      </c>
      <c r="G99" s="227"/>
      <c r="H99" s="230">
        <v>5</v>
      </c>
      <c r="I99" s="231"/>
      <c r="J99" s="227"/>
      <c r="K99" s="227"/>
      <c r="L99" s="232"/>
      <c r="M99" s="233"/>
      <c r="N99" s="234"/>
      <c r="O99" s="234"/>
      <c r="P99" s="234"/>
      <c r="Q99" s="234"/>
      <c r="R99" s="234"/>
      <c r="S99" s="234"/>
      <c r="T99" s="235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6" t="s">
        <v>169</v>
      </c>
      <c r="AU99" s="236" t="s">
        <v>85</v>
      </c>
      <c r="AV99" s="13" t="s">
        <v>85</v>
      </c>
      <c r="AW99" s="13" t="s">
        <v>37</v>
      </c>
      <c r="AX99" s="13" t="s">
        <v>83</v>
      </c>
      <c r="AY99" s="236" t="s">
        <v>157</v>
      </c>
    </row>
    <row r="100" s="2" customFormat="1" ht="24.15" customHeight="1">
      <c r="A100" s="41"/>
      <c r="B100" s="42"/>
      <c r="C100" s="207" t="s">
        <v>225</v>
      </c>
      <c r="D100" s="207" t="s">
        <v>159</v>
      </c>
      <c r="E100" s="208" t="s">
        <v>2184</v>
      </c>
      <c r="F100" s="209" t="s">
        <v>2185</v>
      </c>
      <c r="G100" s="210" t="s">
        <v>401</v>
      </c>
      <c r="H100" s="211">
        <v>2</v>
      </c>
      <c r="I100" s="212"/>
      <c r="J100" s="213">
        <f>ROUND(I100*H100,2)</f>
        <v>0</v>
      </c>
      <c r="K100" s="209" t="s">
        <v>174</v>
      </c>
      <c r="L100" s="47"/>
      <c r="M100" s="214" t="s">
        <v>19</v>
      </c>
      <c r="N100" s="215" t="s">
        <v>46</v>
      </c>
      <c r="O100" s="87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163</v>
      </c>
      <c r="AT100" s="218" t="s">
        <v>159</v>
      </c>
      <c r="AU100" s="218" t="s">
        <v>85</v>
      </c>
      <c r="AY100" s="20" t="s">
        <v>157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83</v>
      </c>
      <c r="BK100" s="219">
        <f>ROUND(I100*H100,2)</f>
        <v>0</v>
      </c>
      <c r="BL100" s="20" t="s">
        <v>163</v>
      </c>
      <c r="BM100" s="218" t="s">
        <v>2186</v>
      </c>
    </row>
    <row r="101" s="2" customFormat="1">
      <c r="A101" s="41"/>
      <c r="B101" s="42"/>
      <c r="C101" s="43"/>
      <c r="D101" s="220" t="s">
        <v>165</v>
      </c>
      <c r="E101" s="43"/>
      <c r="F101" s="221" t="s">
        <v>2187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165</v>
      </c>
      <c r="AU101" s="20" t="s">
        <v>85</v>
      </c>
    </row>
    <row r="102" s="2" customFormat="1">
      <c r="A102" s="41"/>
      <c r="B102" s="42"/>
      <c r="C102" s="43"/>
      <c r="D102" s="237" t="s">
        <v>177</v>
      </c>
      <c r="E102" s="43"/>
      <c r="F102" s="238" t="s">
        <v>2188</v>
      </c>
      <c r="G102" s="43"/>
      <c r="H102" s="43"/>
      <c r="I102" s="222"/>
      <c r="J102" s="43"/>
      <c r="K102" s="43"/>
      <c r="L102" s="47"/>
      <c r="M102" s="223"/>
      <c r="N102" s="224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177</v>
      </c>
      <c r="AU102" s="20" t="s">
        <v>85</v>
      </c>
    </row>
    <row r="103" s="13" customFormat="1">
      <c r="A103" s="13"/>
      <c r="B103" s="226"/>
      <c r="C103" s="227"/>
      <c r="D103" s="220" t="s">
        <v>169</v>
      </c>
      <c r="E103" s="228" t="s">
        <v>19</v>
      </c>
      <c r="F103" s="229" t="s">
        <v>85</v>
      </c>
      <c r="G103" s="227"/>
      <c r="H103" s="230">
        <v>2</v>
      </c>
      <c r="I103" s="231"/>
      <c r="J103" s="227"/>
      <c r="K103" s="227"/>
      <c r="L103" s="232"/>
      <c r="M103" s="233"/>
      <c r="N103" s="234"/>
      <c r="O103" s="234"/>
      <c r="P103" s="234"/>
      <c r="Q103" s="234"/>
      <c r="R103" s="234"/>
      <c r="S103" s="234"/>
      <c r="T103" s="235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6" t="s">
        <v>169</v>
      </c>
      <c r="AU103" s="236" t="s">
        <v>85</v>
      </c>
      <c r="AV103" s="13" t="s">
        <v>85</v>
      </c>
      <c r="AW103" s="13" t="s">
        <v>37</v>
      </c>
      <c r="AX103" s="13" t="s">
        <v>83</v>
      </c>
      <c r="AY103" s="236" t="s">
        <v>157</v>
      </c>
    </row>
    <row r="104" s="2" customFormat="1" ht="24.15" customHeight="1">
      <c r="A104" s="41"/>
      <c r="B104" s="42"/>
      <c r="C104" s="207" t="s">
        <v>216</v>
      </c>
      <c r="D104" s="207" t="s">
        <v>159</v>
      </c>
      <c r="E104" s="208" t="s">
        <v>2189</v>
      </c>
      <c r="F104" s="209" t="s">
        <v>2190</v>
      </c>
      <c r="G104" s="210" t="s">
        <v>401</v>
      </c>
      <c r="H104" s="211">
        <v>3</v>
      </c>
      <c r="I104" s="212"/>
      <c r="J104" s="213">
        <f>ROUND(I104*H104,2)</f>
        <v>0</v>
      </c>
      <c r="K104" s="209" t="s">
        <v>174</v>
      </c>
      <c r="L104" s="47"/>
      <c r="M104" s="214" t="s">
        <v>19</v>
      </c>
      <c r="N104" s="215" t="s">
        <v>46</v>
      </c>
      <c r="O104" s="87"/>
      <c r="P104" s="216">
        <f>O104*H104</f>
        <v>0</v>
      </c>
      <c r="Q104" s="216">
        <v>0</v>
      </c>
      <c r="R104" s="216">
        <f>Q104*H104</f>
        <v>0</v>
      </c>
      <c r="S104" s="216">
        <v>0</v>
      </c>
      <c r="T104" s="217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163</v>
      </c>
      <c r="AT104" s="218" t="s">
        <v>159</v>
      </c>
      <c r="AU104" s="218" t="s">
        <v>85</v>
      </c>
      <c r="AY104" s="20" t="s">
        <v>157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83</v>
      </c>
      <c r="BK104" s="219">
        <f>ROUND(I104*H104,2)</f>
        <v>0</v>
      </c>
      <c r="BL104" s="20" t="s">
        <v>163</v>
      </c>
      <c r="BM104" s="218" t="s">
        <v>2191</v>
      </c>
    </row>
    <row r="105" s="2" customFormat="1">
      <c r="A105" s="41"/>
      <c r="B105" s="42"/>
      <c r="C105" s="43"/>
      <c r="D105" s="220" t="s">
        <v>165</v>
      </c>
      <c r="E105" s="43"/>
      <c r="F105" s="221" t="s">
        <v>2192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165</v>
      </c>
      <c r="AU105" s="20" t="s">
        <v>85</v>
      </c>
    </row>
    <row r="106" s="2" customFormat="1">
      <c r="A106" s="41"/>
      <c r="B106" s="42"/>
      <c r="C106" s="43"/>
      <c r="D106" s="237" t="s">
        <v>177</v>
      </c>
      <c r="E106" s="43"/>
      <c r="F106" s="238" t="s">
        <v>2193</v>
      </c>
      <c r="G106" s="43"/>
      <c r="H106" s="43"/>
      <c r="I106" s="222"/>
      <c r="J106" s="43"/>
      <c r="K106" s="43"/>
      <c r="L106" s="47"/>
      <c r="M106" s="223"/>
      <c r="N106" s="224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177</v>
      </c>
      <c r="AU106" s="20" t="s">
        <v>85</v>
      </c>
    </row>
    <row r="107" s="13" customFormat="1">
      <c r="A107" s="13"/>
      <c r="B107" s="226"/>
      <c r="C107" s="227"/>
      <c r="D107" s="220" t="s">
        <v>169</v>
      </c>
      <c r="E107" s="228" t="s">
        <v>19</v>
      </c>
      <c r="F107" s="229" t="s">
        <v>188</v>
      </c>
      <c r="G107" s="227"/>
      <c r="H107" s="230">
        <v>3</v>
      </c>
      <c r="I107" s="231"/>
      <c r="J107" s="227"/>
      <c r="K107" s="227"/>
      <c r="L107" s="232"/>
      <c r="M107" s="233"/>
      <c r="N107" s="234"/>
      <c r="O107" s="234"/>
      <c r="P107" s="234"/>
      <c r="Q107" s="234"/>
      <c r="R107" s="234"/>
      <c r="S107" s="234"/>
      <c r="T107" s="235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6" t="s">
        <v>169</v>
      </c>
      <c r="AU107" s="236" t="s">
        <v>85</v>
      </c>
      <c r="AV107" s="13" t="s">
        <v>85</v>
      </c>
      <c r="AW107" s="13" t="s">
        <v>37</v>
      </c>
      <c r="AX107" s="13" t="s">
        <v>83</v>
      </c>
      <c r="AY107" s="236" t="s">
        <v>157</v>
      </c>
    </row>
    <row r="108" s="2" customFormat="1" ht="24.15" customHeight="1">
      <c r="A108" s="41"/>
      <c r="B108" s="42"/>
      <c r="C108" s="207" t="s">
        <v>207</v>
      </c>
      <c r="D108" s="207" t="s">
        <v>159</v>
      </c>
      <c r="E108" s="208" t="s">
        <v>2194</v>
      </c>
      <c r="F108" s="209" t="s">
        <v>2195</v>
      </c>
      <c r="G108" s="210" t="s">
        <v>401</v>
      </c>
      <c r="H108" s="211">
        <v>3</v>
      </c>
      <c r="I108" s="212"/>
      <c r="J108" s="213">
        <f>ROUND(I108*H108,2)</f>
        <v>0</v>
      </c>
      <c r="K108" s="209" t="s">
        <v>174</v>
      </c>
      <c r="L108" s="47"/>
      <c r="M108" s="214" t="s">
        <v>19</v>
      </c>
      <c r="N108" s="215" t="s">
        <v>46</v>
      </c>
      <c r="O108" s="87"/>
      <c r="P108" s="216">
        <f>O108*H108</f>
        <v>0</v>
      </c>
      <c r="Q108" s="216">
        <v>0</v>
      </c>
      <c r="R108" s="216">
        <f>Q108*H108</f>
        <v>0</v>
      </c>
      <c r="S108" s="216">
        <v>0</v>
      </c>
      <c r="T108" s="217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8" t="s">
        <v>163</v>
      </c>
      <c r="AT108" s="218" t="s">
        <v>159</v>
      </c>
      <c r="AU108" s="218" t="s">
        <v>85</v>
      </c>
      <c r="AY108" s="20" t="s">
        <v>157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20" t="s">
        <v>83</v>
      </c>
      <c r="BK108" s="219">
        <f>ROUND(I108*H108,2)</f>
        <v>0</v>
      </c>
      <c r="BL108" s="20" t="s">
        <v>163</v>
      </c>
      <c r="BM108" s="218" t="s">
        <v>2196</v>
      </c>
    </row>
    <row r="109" s="2" customFormat="1">
      <c r="A109" s="41"/>
      <c r="B109" s="42"/>
      <c r="C109" s="43"/>
      <c r="D109" s="220" t="s">
        <v>165</v>
      </c>
      <c r="E109" s="43"/>
      <c r="F109" s="221" t="s">
        <v>2197</v>
      </c>
      <c r="G109" s="43"/>
      <c r="H109" s="43"/>
      <c r="I109" s="222"/>
      <c r="J109" s="43"/>
      <c r="K109" s="43"/>
      <c r="L109" s="47"/>
      <c r="M109" s="223"/>
      <c r="N109" s="224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165</v>
      </c>
      <c r="AU109" s="20" t="s">
        <v>85</v>
      </c>
    </row>
    <row r="110" s="2" customFormat="1">
      <c r="A110" s="41"/>
      <c r="B110" s="42"/>
      <c r="C110" s="43"/>
      <c r="D110" s="237" t="s">
        <v>177</v>
      </c>
      <c r="E110" s="43"/>
      <c r="F110" s="238" t="s">
        <v>2198</v>
      </c>
      <c r="G110" s="43"/>
      <c r="H110" s="43"/>
      <c r="I110" s="222"/>
      <c r="J110" s="43"/>
      <c r="K110" s="43"/>
      <c r="L110" s="47"/>
      <c r="M110" s="223"/>
      <c r="N110" s="224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177</v>
      </c>
      <c r="AU110" s="20" t="s">
        <v>85</v>
      </c>
    </row>
    <row r="111" s="13" customFormat="1">
      <c r="A111" s="13"/>
      <c r="B111" s="226"/>
      <c r="C111" s="227"/>
      <c r="D111" s="220" t="s">
        <v>169</v>
      </c>
      <c r="E111" s="228" t="s">
        <v>19</v>
      </c>
      <c r="F111" s="229" t="s">
        <v>188</v>
      </c>
      <c r="G111" s="227"/>
      <c r="H111" s="230">
        <v>3</v>
      </c>
      <c r="I111" s="231"/>
      <c r="J111" s="227"/>
      <c r="K111" s="227"/>
      <c r="L111" s="232"/>
      <c r="M111" s="233"/>
      <c r="N111" s="234"/>
      <c r="O111" s="234"/>
      <c r="P111" s="234"/>
      <c r="Q111" s="234"/>
      <c r="R111" s="234"/>
      <c r="S111" s="234"/>
      <c r="T111" s="235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6" t="s">
        <v>169</v>
      </c>
      <c r="AU111" s="236" t="s">
        <v>85</v>
      </c>
      <c r="AV111" s="13" t="s">
        <v>85</v>
      </c>
      <c r="AW111" s="13" t="s">
        <v>37</v>
      </c>
      <c r="AX111" s="13" t="s">
        <v>83</v>
      </c>
      <c r="AY111" s="236" t="s">
        <v>157</v>
      </c>
    </row>
    <row r="112" s="2" customFormat="1" ht="24.15" customHeight="1">
      <c r="A112" s="41"/>
      <c r="B112" s="42"/>
      <c r="C112" s="207" t="s">
        <v>201</v>
      </c>
      <c r="D112" s="207" t="s">
        <v>159</v>
      </c>
      <c r="E112" s="208" t="s">
        <v>2199</v>
      </c>
      <c r="F112" s="209" t="s">
        <v>2200</v>
      </c>
      <c r="G112" s="210" t="s">
        <v>401</v>
      </c>
      <c r="H112" s="211">
        <v>5</v>
      </c>
      <c r="I112" s="212"/>
      <c r="J112" s="213">
        <f>ROUND(I112*H112,2)</f>
        <v>0</v>
      </c>
      <c r="K112" s="209" t="s">
        <v>174</v>
      </c>
      <c r="L112" s="47"/>
      <c r="M112" s="214" t="s">
        <v>19</v>
      </c>
      <c r="N112" s="215" t="s">
        <v>46</v>
      </c>
      <c r="O112" s="87"/>
      <c r="P112" s="216">
        <f>O112*H112</f>
        <v>0</v>
      </c>
      <c r="Q112" s="216">
        <v>0</v>
      </c>
      <c r="R112" s="216">
        <f>Q112*H112</f>
        <v>0</v>
      </c>
      <c r="S112" s="216">
        <v>0</v>
      </c>
      <c r="T112" s="217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8" t="s">
        <v>163</v>
      </c>
      <c r="AT112" s="218" t="s">
        <v>159</v>
      </c>
      <c r="AU112" s="218" t="s">
        <v>85</v>
      </c>
      <c r="AY112" s="20" t="s">
        <v>157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20" t="s">
        <v>83</v>
      </c>
      <c r="BK112" s="219">
        <f>ROUND(I112*H112,2)</f>
        <v>0</v>
      </c>
      <c r="BL112" s="20" t="s">
        <v>163</v>
      </c>
      <c r="BM112" s="218" t="s">
        <v>2201</v>
      </c>
    </row>
    <row r="113" s="2" customFormat="1">
      <c r="A113" s="41"/>
      <c r="B113" s="42"/>
      <c r="C113" s="43"/>
      <c r="D113" s="220" t="s">
        <v>165</v>
      </c>
      <c r="E113" s="43"/>
      <c r="F113" s="221" t="s">
        <v>2202</v>
      </c>
      <c r="G113" s="43"/>
      <c r="H113" s="43"/>
      <c r="I113" s="222"/>
      <c r="J113" s="43"/>
      <c r="K113" s="43"/>
      <c r="L113" s="47"/>
      <c r="M113" s="223"/>
      <c r="N113" s="224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165</v>
      </c>
      <c r="AU113" s="20" t="s">
        <v>85</v>
      </c>
    </row>
    <row r="114" s="2" customFormat="1">
      <c r="A114" s="41"/>
      <c r="B114" s="42"/>
      <c r="C114" s="43"/>
      <c r="D114" s="237" t="s">
        <v>177</v>
      </c>
      <c r="E114" s="43"/>
      <c r="F114" s="238" t="s">
        <v>2203</v>
      </c>
      <c r="G114" s="43"/>
      <c r="H114" s="43"/>
      <c r="I114" s="222"/>
      <c r="J114" s="43"/>
      <c r="K114" s="43"/>
      <c r="L114" s="47"/>
      <c r="M114" s="223"/>
      <c r="N114" s="224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177</v>
      </c>
      <c r="AU114" s="20" t="s">
        <v>85</v>
      </c>
    </row>
    <row r="115" s="13" customFormat="1">
      <c r="A115" s="13"/>
      <c r="B115" s="226"/>
      <c r="C115" s="227"/>
      <c r="D115" s="220" t="s">
        <v>169</v>
      </c>
      <c r="E115" s="228" t="s">
        <v>19</v>
      </c>
      <c r="F115" s="229" t="s">
        <v>201</v>
      </c>
      <c r="G115" s="227"/>
      <c r="H115" s="230">
        <v>5</v>
      </c>
      <c r="I115" s="231"/>
      <c r="J115" s="227"/>
      <c r="K115" s="227"/>
      <c r="L115" s="232"/>
      <c r="M115" s="274"/>
      <c r="N115" s="275"/>
      <c r="O115" s="275"/>
      <c r="P115" s="275"/>
      <c r="Q115" s="275"/>
      <c r="R115" s="275"/>
      <c r="S115" s="275"/>
      <c r="T115" s="276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6" t="s">
        <v>169</v>
      </c>
      <c r="AU115" s="236" t="s">
        <v>85</v>
      </c>
      <c r="AV115" s="13" t="s">
        <v>85</v>
      </c>
      <c r="AW115" s="13" t="s">
        <v>37</v>
      </c>
      <c r="AX115" s="13" t="s">
        <v>83</v>
      </c>
      <c r="AY115" s="236" t="s">
        <v>157</v>
      </c>
    </row>
    <row r="116" s="2" customFormat="1" ht="6.96" customHeight="1">
      <c r="A116" s="41"/>
      <c r="B116" s="62"/>
      <c r="C116" s="63"/>
      <c r="D116" s="63"/>
      <c r="E116" s="63"/>
      <c r="F116" s="63"/>
      <c r="G116" s="63"/>
      <c r="H116" s="63"/>
      <c r="I116" s="63"/>
      <c r="J116" s="63"/>
      <c r="K116" s="63"/>
      <c r="L116" s="47"/>
      <c r="M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</row>
  </sheetData>
  <sheetProtection sheet="1" autoFilter="0" formatColumns="0" formatRows="0" objects="1" scenarios="1" spinCount="100000" saltValue="7DdC8T+ee0/k+Zs44/cnXEpfuugnWH2+YLiiPTu/pyNDHRmzMAmQ8P1W+x1I0r5KgEi+xXbt3uql4XOM49iorQ==" hashValue="Cx4u90siJWY4cOXfeFq7R3dnOS7676Vx1ecP9HzdRgqdBqBO/TQBfVP4JninKE7j2tfp9nHwt12SeGgMbSrXuA==" algorithmName="SHA-512" password="CC35"/>
  <autoFilter ref="C80:K115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hyperlinks>
    <hyperlink ref="F86" r:id="rId1" display="https://podminky.urs.cz/item/CS_URS_2025_01/112151357"/>
    <hyperlink ref="F90" r:id="rId2" display="https://podminky.urs.cz/item/CS_URS_2025_01/112151358"/>
    <hyperlink ref="F94" r:id="rId3" display="https://podminky.urs.cz/item/CS_URS_2025_01/112151359"/>
    <hyperlink ref="F98" r:id="rId4" display="https://podminky.urs.cz/item/CS_URS_2025_01/112251105"/>
    <hyperlink ref="F102" r:id="rId5" display="https://podminky.urs.cz/item/CS_URS_2025_01/162201404"/>
    <hyperlink ref="F106" r:id="rId6" display="https://podminky.urs.cz/item/CS_URS_2025_01/162201500"/>
    <hyperlink ref="F110" r:id="rId7" display="https://podminky.urs.cz/item/CS_URS_2025_01/162201510"/>
    <hyperlink ref="F114" r:id="rId8" display="https://podminky.urs.cz/item/CS_URS_2025_01/16220152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9"/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127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85</v>
      </c>
    </row>
    <row r="4" s="1" customFormat="1" ht="24.96" customHeight="1">
      <c r="B4" s="23"/>
      <c r="D4" s="133" t="s">
        <v>131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Vrchlice v Kutné Hoře - revitalizace a PPO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132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2204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2205</v>
      </c>
      <c r="G12" s="41"/>
      <c r="H12" s="41"/>
      <c r="I12" s="135" t="s">
        <v>23</v>
      </c>
      <c r="J12" s="140" t="str">
        <f>'Rekapitulace stavby'!AN8</f>
        <v>16. 8. 2023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">
        <v>2206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2207</v>
      </c>
      <c r="F21" s="41"/>
      <c r="G21" s="41"/>
      <c r="H21" s="41"/>
      <c r="I21" s="135" t="s">
        <v>29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38</v>
      </c>
      <c r="E23" s="41"/>
      <c r="F23" s="41"/>
      <c r="G23" s="41"/>
      <c r="H23" s="41"/>
      <c r="I23" s="135" t="s">
        <v>26</v>
      </c>
      <c r="J23" s="139" t="s">
        <v>2208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2209</v>
      </c>
      <c r="F24" s="41"/>
      <c r="G24" s="41"/>
      <c r="H24" s="41"/>
      <c r="I24" s="135" t="s">
        <v>29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39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41</v>
      </c>
      <c r="E30" s="41"/>
      <c r="F30" s="41"/>
      <c r="G30" s="41"/>
      <c r="H30" s="41"/>
      <c r="I30" s="41"/>
      <c r="J30" s="147">
        <f>ROUND(J97,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43</v>
      </c>
      <c r="G32" s="41"/>
      <c r="H32" s="41"/>
      <c r="I32" s="148" t="s">
        <v>42</v>
      </c>
      <c r="J32" s="148" t="s">
        <v>44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45</v>
      </c>
      <c r="E33" s="135" t="s">
        <v>46</v>
      </c>
      <c r="F33" s="150">
        <f>ROUND((SUM(BE97:BE539)),  2)</f>
        <v>0</v>
      </c>
      <c r="G33" s="41"/>
      <c r="H33" s="41"/>
      <c r="I33" s="151">
        <v>0.20999999999999999</v>
      </c>
      <c r="J33" s="150">
        <f>ROUND(((SUM(BE97:BE539))*I33),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47</v>
      </c>
      <c r="F34" s="150">
        <f>ROUND((SUM(BF97:BF539)),  2)</f>
        <v>0</v>
      </c>
      <c r="G34" s="41"/>
      <c r="H34" s="41"/>
      <c r="I34" s="151">
        <v>0.12</v>
      </c>
      <c r="J34" s="150">
        <f>ROUND(((SUM(BF97:BF539))*I34),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48</v>
      </c>
      <c r="F35" s="150">
        <f>ROUND((SUM(BG97:BG539)),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49</v>
      </c>
      <c r="F36" s="150">
        <f>ROUND((SUM(BH97:BH539)),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50</v>
      </c>
      <c r="F37" s="150">
        <f>ROUND((SUM(BI97:BI539)),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51</v>
      </c>
      <c r="E39" s="154"/>
      <c r="F39" s="154"/>
      <c r="G39" s="155" t="s">
        <v>52</v>
      </c>
      <c r="H39" s="156" t="s">
        <v>53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134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Vrchlice v Kutné Hoře - revitalizace a PPO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132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06 - Komunikace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k.ú. Kutná Hora</v>
      </c>
      <c r="G52" s="43"/>
      <c r="H52" s="43"/>
      <c r="I52" s="35" t="s">
        <v>23</v>
      </c>
      <c r="J52" s="75" t="str">
        <f>IF(J12="","",J12)</f>
        <v>16. 8. 2023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Kutná Hora</v>
      </c>
      <c r="G54" s="43"/>
      <c r="H54" s="43"/>
      <c r="I54" s="35" t="s">
        <v>33</v>
      </c>
      <c r="J54" s="39" t="str">
        <f>E21</f>
        <v>DIPRO, spol. s r.o.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38</v>
      </c>
      <c r="J55" s="39" t="str">
        <f>E24</f>
        <v>Jitka Heřmanová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135</v>
      </c>
      <c r="D57" s="165"/>
      <c r="E57" s="165"/>
      <c r="F57" s="165"/>
      <c r="G57" s="165"/>
      <c r="H57" s="165"/>
      <c r="I57" s="165"/>
      <c r="J57" s="166" t="s">
        <v>136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73</v>
      </c>
      <c r="D59" s="43"/>
      <c r="E59" s="43"/>
      <c r="F59" s="43"/>
      <c r="G59" s="43"/>
      <c r="H59" s="43"/>
      <c r="I59" s="43"/>
      <c r="J59" s="105">
        <f>J97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137</v>
      </c>
    </row>
    <row r="60" s="9" customFormat="1" ht="24.96" customHeight="1">
      <c r="A60" s="9"/>
      <c r="B60" s="168"/>
      <c r="C60" s="169"/>
      <c r="D60" s="170" t="s">
        <v>138</v>
      </c>
      <c r="E60" s="171"/>
      <c r="F60" s="171"/>
      <c r="G60" s="171"/>
      <c r="H60" s="171"/>
      <c r="I60" s="171"/>
      <c r="J60" s="172">
        <f>J98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139</v>
      </c>
      <c r="E61" s="177"/>
      <c r="F61" s="177"/>
      <c r="G61" s="177"/>
      <c r="H61" s="177"/>
      <c r="I61" s="177"/>
      <c r="J61" s="178">
        <f>J99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332</v>
      </c>
      <c r="E62" s="177"/>
      <c r="F62" s="177"/>
      <c r="G62" s="177"/>
      <c r="H62" s="177"/>
      <c r="I62" s="177"/>
      <c r="J62" s="178">
        <f>J210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333</v>
      </c>
      <c r="E63" s="177"/>
      <c r="F63" s="177"/>
      <c r="G63" s="177"/>
      <c r="H63" s="177"/>
      <c r="I63" s="177"/>
      <c r="J63" s="178">
        <f>J236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140</v>
      </c>
      <c r="E64" s="177"/>
      <c r="F64" s="177"/>
      <c r="G64" s="177"/>
      <c r="H64" s="177"/>
      <c r="I64" s="177"/>
      <c r="J64" s="178">
        <f>J261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838</v>
      </c>
      <c r="E65" s="177"/>
      <c r="F65" s="177"/>
      <c r="G65" s="177"/>
      <c r="H65" s="177"/>
      <c r="I65" s="177"/>
      <c r="J65" s="178">
        <f>J267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839</v>
      </c>
      <c r="E66" s="177"/>
      <c r="F66" s="177"/>
      <c r="G66" s="177"/>
      <c r="H66" s="177"/>
      <c r="I66" s="177"/>
      <c r="J66" s="178">
        <f>J311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334</v>
      </c>
      <c r="E67" s="177"/>
      <c r="F67" s="177"/>
      <c r="G67" s="177"/>
      <c r="H67" s="177"/>
      <c r="I67" s="177"/>
      <c r="J67" s="178">
        <f>J368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335</v>
      </c>
      <c r="E68" s="177"/>
      <c r="F68" s="177"/>
      <c r="G68" s="177"/>
      <c r="H68" s="177"/>
      <c r="I68" s="177"/>
      <c r="J68" s="178">
        <f>J414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4"/>
      <c r="C69" s="175"/>
      <c r="D69" s="176" t="s">
        <v>141</v>
      </c>
      <c r="E69" s="177"/>
      <c r="F69" s="177"/>
      <c r="G69" s="177"/>
      <c r="H69" s="177"/>
      <c r="I69" s="177"/>
      <c r="J69" s="178">
        <f>J470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68"/>
      <c r="C70" s="169"/>
      <c r="D70" s="170" t="s">
        <v>1141</v>
      </c>
      <c r="E70" s="171"/>
      <c r="F70" s="171"/>
      <c r="G70" s="171"/>
      <c r="H70" s="171"/>
      <c r="I70" s="171"/>
      <c r="J70" s="172">
        <f>J474</f>
        <v>0</v>
      </c>
      <c r="K70" s="169"/>
      <c r="L70" s="173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74"/>
      <c r="C71" s="175"/>
      <c r="D71" s="176" t="s">
        <v>1741</v>
      </c>
      <c r="E71" s="177"/>
      <c r="F71" s="177"/>
      <c r="G71" s="177"/>
      <c r="H71" s="177"/>
      <c r="I71" s="177"/>
      <c r="J71" s="178">
        <f>J475</f>
        <v>0</v>
      </c>
      <c r="K71" s="175"/>
      <c r="L71" s="17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68"/>
      <c r="C72" s="169"/>
      <c r="D72" s="170" t="s">
        <v>339</v>
      </c>
      <c r="E72" s="171"/>
      <c r="F72" s="171"/>
      <c r="G72" s="171"/>
      <c r="H72" s="171"/>
      <c r="I72" s="171"/>
      <c r="J72" s="172">
        <f>J482</f>
        <v>0</v>
      </c>
      <c r="K72" s="169"/>
      <c r="L72" s="173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74"/>
      <c r="C73" s="175"/>
      <c r="D73" s="176" t="s">
        <v>1743</v>
      </c>
      <c r="E73" s="177"/>
      <c r="F73" s="177"/>
      <c r="G73" s="177"/>
      <c r="H73" s="177"/>
      <c r="I73" s="177"/>
      <c r="J73" s="178">
        <f>J483</f>
        <v>0</v>
      </c>
      <c r="K73" s="175"/>
      <c r="L73" s="17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4"/>
      <c r="C74" s="175"/>
      <c r="D74" s="176" t="s">
        <v>1744</v>
      </c>
      <c r="E74" s="177"/>
      <c r="F74" s="177"/>
      <c r="G74" s="177"/>
      <c r="H74" s="177"/>
      <c r="I74" s="177"/>
      <c r="J74" s="178">
        <f>J515</f>
        <v>0</v>
      </c>
      <c r="K74" s="175"/>
      <c r="L74" s="17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4"/>
      <c r="C75" s="175"/>
      <c r="D75" s="176" t="s">
        <v>2210</v>
      </c>
      <c r="E75" s="177"/>
      <c r="F75" s="177"/>
      <c r="G75" s="177"/>
      <c r="H75" s="177"/>
      <c r="I75" s="177"/>
      <c r="J75" s="178">
        <f>J522</f>
        <v>0</v>
      </c>
      <c r="K75" s="175"/>
      <c r="L75" s="179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4"/>
      <c r="C76" s="175"/>
      <c r="D76" s="176" t="s">
        <v>2211</v>
      </c>
      <c r="E76" s="177"/>
      <c r="F76" s="177"/>
      <c r="G76" s="177"/>
      <c r="H76" s="177"/>
      <c r="I76" s="177"/>
      <c r="J76" s="178">
        <f>J532</f>
        <v>0</v>
      </c>
      <c r="K76" s="175"/>
      <c r="L76" s="179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74"/>
      <c r="C77" s="175"/>
      <c r="D77" s="176" t="s">
        <v>2212</v>
      </c>
      <c r="E77" s="177"/>
      <c r="F77" s="177"/>
      <c r="G77" s="177"/>
      <c r="H77" s="177"/>
      <c r="I77" s="177"/>
      <c r="J77" s="178">
        <f>J536</f>
        <v>0</v>
      </c>
      <c r="K77" s="175"/>
      <c r="L77" s="179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2" customFormat="1" ht="21.84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62"/>
      <c r="C79" s="63"/>
      <c r="D79" s="63"/>
      <c r="E79" s="63"/>
      <c r="F79" s="63"/>
      <c r="G79" s="63"/>
      <c r="H79" s="63"/>
      <c r="I79" s="63"/>
      <c r="J79" s="63"/>
      <c r="K79" s="6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3" s="2" customFormat="1" ht="6.96" customHeight="1">
      <c r="A83" s="41"/>
      <c r="B83" s="64"/>
      <c r="C83" s="65"/>
      <c r="D83" s="65"/>
      <c r="E83" s="65"/>
      <c r="F83" s="65"/>
      <c r="G83" s="65"/>
      <c r="H83" s="65"/>
      <c r="I83" s="65"/>
      <c r="J83" s="65"/>
      <c r="K83" s="65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24.96" customHeight="1">
      <c r="A84" s="41"/>
      <c r="B84" s="42"/>
      <c r="C84" s="26" t="s">
        <v>142</v>
      </c>
      <c r="D84" s="43"/>
      <c r="E84" s="43"/>
      <c r="F84" s="43"/>
      <c r="G84" s="43"/>
      <c r="H84" s="43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6.96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2" customHeight="1">
      <c r="A86" s="41"/>
      <c r="B86" s="42"/>
      <c r="C86" s="35" t="s">
        <v>16</v>
      </c>
      <c r="D86" s="43"/>
      <c r="E86" s="43"/>
      <c r="F86" s="43"/>
      <c r="G86" s="43"/>
      <c r="H86" s="43"/>
      <c r="I86" s="43"/>
      <c r="J86" s="43"/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6.5" customHeight="1">
      <c r="A87" s="41"/>
      <c r="B87" s="42"/>
      <c r="C87" s="43"/>
      <c r="D87" s="43"/>
      <c r="E87" s="163" t="str">
        <f>E7</f>
        <v>Vrchlice v Kutné Hoře - revitalizace a PPO</v>
      </c>
      <c r="F87" s="35"/>
      <c r="G87" s="35"/>
      <c r="H87" s="35"/>
      <c r="I87" s="43"/>
      <c r="J87" s="43"/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2" customHeight="1">
      <c r="A88" s="41"/>
      <c r="B88" s="42"/>
      <c r="C88" s="35" t="s">
        <v>132</v>
      </c>
      <c r="D88" s="43"/>
      <c r="E88" s="43"/>
      <c r="F88" s="43"/>
      <c r="G88" s="43"/>
      <c r="H88" s="43"/>
      <c r="I88" s="43"/>
      <c r="J88" s="43"/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6.5" customHeight="1">
      <c r="A89" s="41"/>
      <c r="B89" s="42"/>
      <c r="C89" s="43"/>
      <c r="D89" s="43"/>
      <c r="E89" s="72" t="str">
        <f>E9</f>
        <v>SO 06 - Komunikace</v>
      </c>
      <c r="F89" s="43"/>
      <c r="G89" s="43"/>
      <c r="H89" s="43"/>
      <c r="I89" s="43"/>
      <c r="J89" s="43"/>
      <c r="K89" s="43"/>
      <c r="L89" s="13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6.96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13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2" customHeight="1">
      <c r="A91" s="41"/>
      <c r="B91" s="42"/>
      <c r="C91" s="35" t="s">
        <v>21</v>
      </c>
      <c r="D91" s="43"/>
      <c r="E91" s="43"/>
      <c r="F91" s="30" t="str">
        <f>F12</f>
        <v>k.ú. Kutná Hora</v>
      </c>
      <c r="G91" s="43"/>
      <c r="H91" s="43"/>
      <c r="I91" s="35" t="s">
        <v>23</v>
      </c>
      <c r="J91" s="75" t="str">
        <f>IF(J12="","",J12)</f>
        <v>16. 8. 2023</v>
      </c>
      <c r="K91" s="43"/>
      <c r="L91" s="13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6.96" customHeight="1">
      <c r="A92" s="41"/>
      <c r="B92" s="42"/>
      <c r="C92" s="43"/>
      <c r="D92" s="43"/>
      <c r="E92" s="43"/>
      <c r="F92" s="43"/>
      <c r="G92" s="43"/>
      <c r="H92" s="43"/>
      <c r="I92" s="43"/>
      <c r="J92" s="43"/>
      <c r="K92" s="43"/>
      <c r="L92" s="13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5.15" customHeight="1">
      <c r="A93" s="41"/>
      <c r="B93" s="42"/>
      <c r="C93" s="35" t="s">
        <v>25</v>
      </c>
      <c r="D93" s="43"/>
      <c r="E93" s="43"/>
      <c r="F93" s="30" t="str">
        <f>E15</f>
        <v>Město Kutná Hora</v>
      </c>
      <c r="G93" s="43"/>
      <c r="H93" s="43"/>
      <c r="I93" s="35" t="s">
        <v>33</v>
      </c>
      <c r="J93" s="39" t="str">
        <f>E21</f>
        <v>DIPRO, spol. s r.o.</v>
      </c>
      <c r="K93" s="43"/>
      <c r="L93" s="137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15.15" customHeight="1">
      <c r="A94" s="41"/>
      <c r="B94" s="42"/>
      <c r="C94" s="35" t="s">
        <v>31</v>
      </c>
      <c r="D94" s="43"/>
      <c r="E94" s="43"/>
      <c r="F94" s="30" t="str">
        <f>IF(E18="","",E18)</f>
        <v>Vyplň údaj</v>
      </c>
      <c r="G94" s="43"/>
      <c r="H94" s="43"/>
      <c r="I94" s="35" t="s">
        <v>38</v>
      </c>
      <c r="J94" s="39" t="str">
        <f>E24</f>
        <v>Jitka Heřmanová</v>
      </c>
      <c r="K94" s="43"/>
      <c r="L94" s="137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10.32" customHeight="1">
      <c r="A95" s="41"/>
      <c r="B95" s="42"/>
      <c r="C95" s="43"/>
      <c r="D95" s="43"/>
      <c r="E95" s="43"/>
      <c r="F95" s="43"/>
      <c r="G95" s="43"/>
      <c r="H95" s="43"/>
      <c r="I95" s="43"/>
      <c r="J95" s="43"/>
      <c r="K95" s="43"/>
      <c r="L95" s="137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11" customFormat="1" ht="29.28" customHeight="1">
      <c r="A96" s="180"/>
      <c r="B96" s="181"/>
      <c r="C96" s="182" t="s">
        <v>143</v>
      </c>
      <c r="D96" s="183" t="s">
        <v>60</v>
      </c>
      <c r="E96" s="183" t="s">
        <v>56</v>
      </c>
      <c r="F96" s="183" t="s">
        <v>57</v>
      </c>
      <c r="G96" s="183" t="s">
        <v>144</v>
      </c>
      <c r="H96" s="183" t="s">
        <v>145</v>
      </c>
      <c r="I96" s="183" t="s">
        <v>146</v>
      </c>
      <c r="J96" s="183" t="s">
        <v>136</v>
      </c>
      <c r="K96" s="184" t="s">
        <v>147</v>
      </c>
      <c r="L96" s="185"/>
      <c r="M96" s="95" t="s">
        <v>19</v>
      </c>
      <c r="N96" s="96" t="s">
        <v>45</v>
      </c>
      <c r="O96" s="96" t="s">
        <v>148</v>
      </c>
      <c r="P96" s="96" t="s">
        <v>149</v>
      </c>
      <c r="Q96" s="96" t="s">
        <v>150</v>
      </c>
      <c r="R96" s="96" t="s">
        <v>151</v>
      </c>
      <c r="S96" s="96" t="s">
        <v>152</v>
      </c>
      <c r="T96" s="97" t="s">
        <v>153</v>
      </c>
      <c r="U96" s="180"/>
      <c r="V96" s="180"/>
      <c r="W96" s="180"/>
      <c r="X96" s="180"/>
      <c r="Y96" s="180"/>
      <c r="Z96" s="180"/>
      <c r="AA96" s="180"/>
      <c r="AB96" s="180"/>
      <c r="AC96" s="180"/>
      <c r="AD96" s="180"/>
      <c r="AE96" s="180"/>
    </row>
    <row r="97" s="2" customFormat="1" ht="22.8" customHeight="1">
      <c r="A97" s="41"/>
      <c r="B97" s="42"/>
      <c r="C97" s="102" t="s">
        <v>154</v>
      </c>
      <c r="D97" s="43"/>
      <c r="E97" s="43"/>
      <c r="F97" s="43"/>
      <c r="G97" s="43"/>
      <c r="H97" s="43"/>
      <c r="I97" s="43"/>
      <c r="J97" s="186">
        <f>BK97</f>
        <v>0</v>
      </c>
      <c r="K97" s="43"/>
      <c r="L97" s="47"/>
      <c r="M97" s="98"/>
      <c r="N97" s="187"/>
      <c r="O97" s="99"/>
      <c r="P97" s="188">
        <f>P98+P474+P482</f>
        <v>0</v>
      </c>
      <c r="Q97" s="99"/>
      <c r="R97" s="188">
        <f>R98+R474+R482</f>
        <v>916.37475450000011</v>
      </c>
      <c r="S97" s="99"/>
      <c r="T97" s="189">
        <f>T98+T474+T482</f>
        <v>1201.4451200000003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74</v>
      </c>
      <c r="AU97" s="20" t="s">
        <v>137</v>
      </c>
      <c r="BK97" s="190">
        <f>BK98+BK474+BK482</f>
        <v>0</v>
      </c>
    </row>
    <row r="98" s="12" customFormat="1" ht="25.92" customHeight="1">
      <c r="A98" s="12"/>
      <c r="B98" s="191"/>
      <c r="C98" s="192"/>
      <c r="D98" s="193" t="s">
        <v>74</v>
      </c>
      <c r="E98" s="194" t="s">
        <v>155</v>
      </c>
      <c r="F98" s="194" t="s">
        <v>156</v>
      </c>
      <c r="G98" s="192"/>
      <c r="H98" s="192"/>
      <c r="I98" s="195"/>
      <c r="J98" s="196">
        <f>BK98</f>
        <v>0</v>
      </c>
      <c r="K98" s="192"/>
      <c r="L98" s="197"/>
      <c r="M98" s="198"/>
      <c r="N98" s="199"/>
      <c r="O98" s="199"/>
      <c r="P98" s="200">
        <f>P99+P210+P236+P261+P267+P311+P368+P414+P470</f>
        <v>0</v>
      </c>
      <c r="Q98" s="199"/>
      <c r="R98" s="200">
        <f>R99+R210+R236+R261+R267+R311+R368+R414+R470</f>
        <v>916.34608950000006</v>
      </c>
      <c r="S98" s="199"/>
      <c r="T98" s="201">
        <f>T99+T210+T236+T261+T267+T311+T368+T414+T470</f>
        <v>1201.4451200000003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2" t="s">
        <v>83</v>
      </c>
      <c r="AT98" s="203" t="s">
        <v>74</v>
      </c>
      <c r="AU98" s="203" t="s">
        <v>75</v>
      </c>
      <c r="AY98" s="202" t="s">
        <v>157</v>
      </c>
      <c r="BK98" s="204">
        <f>BK99+BK210+BK236+BK261+BK267+BK311+BK368+BK414+BK470</f>
        <v>0</v>
      </c>
    </row>
    <row r="99" s="12" customFormat="1" ht="22.8" customHeight="1">
      <c r="A99" s="12"/>
      <c r="B99" s="191"/>
      <c r="C99" s="192"/>
      <c r="D99" s="193" t="s">
        <v>74</v>
      </c>
      <c r="E99" s="205" t="s">
        <v>83</v>
      </c>
      <c r="F99" s="205" t="s">
        <v>158</v>
      </c>
      <c r="G99" s="192"/>
      <c r="H99" s="192"/>
      <c r="I99" s="195"/>
      <c r="J99" s="206">
        <f>BK99</f>
        <v>0</v>
      </c>
      <c r="K99" s="192"/>
      <c r="L99" s="197"/>
      <c r="M99" s="198"/>
      <c r="N99" s="199"/>
      <c r="O99" s="199"/>
      <c r="P99" s="200">
        <f>SUM(P100:P209)</f>
        <v>0</v>
      </c>
      <c r="Q99" s="199"/>
      <c r="R99" s="200">
        <f>SUM(R100:R209)</f>
        <v>121.05228</v>
      </c>
      <c r="S99" s="199"/>
      <c r="T99" s="201">
        <f>SUM(T100:T209)</f>
        <v>1198.9720000000002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2" t="s">
        <v>83</v>
      </c>
      <c r="AT99" s="203" t="s">
        <v>74</v>
      </c>
      <c r="AU99" s="203" t="s">
        <v>83</v>
      </c>
      <c r="AY99" s="202" t="s">
        <v>157</v>
      </c>
      <c r="BK99" s="204">
        <f>SUM(BK100:BK209)</f>
        <v>0</v>
      </c>
    </row>
    <row r="100" s="2" customFormat="1" ht="24.15" customHeight="1">
      <c r="A100" s="41"/>
      <c r="B100" s="42"/>
      <c r="C100" s="207" t="s">
        <v>83</v>
      </c>
      <c r="D100" s="207" t="s">
        <v>159</v>
      </c>
      <c r="E100" s="208" t="s">
        <v>2213</v>
      </c>
      <c r="F100" s="209" t="s">
        <v>2214</v>
      </c>
      <c r="G100" s="210" t="s">
        <v>254</v>
      </c>
      <c r="H100" s="211">
        <v>13</v>
      </c>
      <c r="I100" s="212"/>
      <c r="J100" s="213">
        <f>ROUND(I100*H100,2)</f>
        <v>0</v>
      </c>
      <c r="K100" s="209" t="s">
        <v>174</v>
      </c>
      <c r="L100" s="47"/>
      <c r="M100" s="214" t="s">
        <v>19</v>
      </c>
      <c r="N100" s="215" t="s">
        <v>46</v>
      </c>
      <c r="O100" s="87"/>
      <c r="P100" s="216">
        <f>O100*H100</f>
        <v>0</v>
      </c>
      <c r="Q100" s="216">
        <v>0</v>
      </c>
      <c r="R100" s="216">
        <f>Q100*H100</f>
        <v>0</v>
      </c>
      <c r="S100" s="216">
        <v>0.29499999999999998</v>
      </c>
      <c r="T100" s="217">
        <f>S100*H100</f>
        <v>3.835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163</v>
      </c>
      <c r="AT100" s="218" t="s">
        <v>159</v>
      </c>
      <c r="AU100" s="218" t="s">
        <v>85</v>
      </c>
      <c r="AY100" s="20" t="s">
        <v>157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83</v>
      </c>
      <c r="BK100" s="219">
        <f>ROUND(I100*H100,2)</f>
        <v>0</v>
      </c>
      <c r="BL100" s="20" t="s">
        <v>163</v>
      </c>
      <c r="BM100" s="218" t="s">
        <v>2215</v>
      </c>
    </row>
    <row r="101" s="2" customFormat="1">
      <c r="A101" s="41"/>
      <c r="B101" s="42"/>
      <c r="C101" s="43"/>
      <c r="D101" s="220" t="s">
        <v>165</v>
      </c>
      <c r="E101" s="43"/>
      <c r="F101" s="221" t="s">
        <v>2216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165</v>
      </c>
      <c r="AU101" s="20" t="s">
        <v>85</v>
      </c>
    </row>
    <row r="102" s="2" customFormat="1">
      <c r="A102" s="41"/>
      <c r="B102" s="42"/>
      <c r="C102" s="43"/>
      <c r="D102" s="237" t="s">
        <v>177</v>
      </c>
      <c r="E102" s="43"/>
      <c r="F102" s="238" t="s">
        <v>2217</v>
      </c>
      <c r="G102" s="43"/>
      <c r="H102" s="43"/>
      <c r="I102" s="222"/>
      <c r="J102" s="43"/>
      <c r="K102" s="43"/>
      <c r="L102" s="47"/>
      <c r="M102" s="223"/>
      <c r="N102" s="224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177</v>
      </c>
      <c r="AU102" s="20" t="s">
        <v>85</v>
      </c>
    </row>
    <row r="103" s="13" customFormat="1">
      <c r="A103" s="13"/>
      <c r="B103" s="226"/>
      <c r="C103" s="227"/>
      <c r="D103" s="220" t="s">
        <v>169</v>
      </c>
      <c r="E103" s="228" t="s">
        <v>19</v>
      </c>
      <c r="F103" s="229" t="s">
        <v>2218</v>
      </c>
      <c r="G103" s="227"/>
      <c r="H103" s="230">
        <v>13</v>
      </c>
      <c r="I103" s="231"/>
      <c r="J103" s="227"/>
      <c r="K103" s="227"/>
      <c r="L103" s="232"/>
      <c r="M103" s="233"/>
      <c r="N103" s="234"/>
      <c r="O103" s="234"/>
      <c r="P103" s="234"/>
      <c r="Q103" s="234"/>
      <c r="R103" s="234"/>
      <c r="S103" s="234"/>
      <c r="T103" s="235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6" t="s">
        <v>169</v>
      </c>
      <c r="AU103" s="236" t="s">
        <v>85</v>
      </c>
      <c r="AV103" s="13" t="s">
        <v>85</v>
      </c>
      <c r="AW103" s="13" t="s">
        <v>37</v>
      </c>
      <c r="AX103" s="13" t="s">
        <v>83</v>
      </c>
      <c r="AY103" s="236" t="s">
        <v>157</v>
      </c>
    </row>
    <row r="104" s="2" customFormat="1" ht="24.15" customHeight="1">
      <c r="A104" s="41"/>
      <c r="B104" s="42"/>
      <c r="C104" s="207" t="s">
        <v>85</v>
      </c>
      <c r="D104" s="207" t="s">
        <v>159</v>
      </c>
      <c r="E104" s="208" t="s">
        <v>2219</v>
      </c>
      <c r="F104" s="209" t="s">
        <v>2220</v>
      </c>
      <c r="G104" s="210" t="s">
        <v>254</v>
      </c>
      <c r="H104" s="211">
        <v>1013</v>
      </c>
      <c r="I104" s="212"/>
      <c r="J104" s="213">
        <f>ROUND(I104*H104,2)</f>
        <v>0</v>
      </c>
      <c r="K104" s="209" t="s">
        <v>174</v>
      </c>
      <c r="L104" s="47"/>
      <c r="M104" s="214" t="s">
        <v>19</v>
      </c>
      <c r="N104" s="215" t="s">
        <v>46</v>
      </c>
      <c r="O104" s="87"/>
      <c r="P104" s="216">
        <f>O104*H104</f>
        <v>0</v>
      </c>
      <c r="Q104" s="216">
        <v>0</v>
      </c>
      <c r="R104" s="216">
        <f>Q104*H104</f>
        <v>0</v>
      </c>
      <c r="S104" s="216">
        <v>0.44</v>
      </c>
      <c r="T104" s="217">
        <f>S104*H104</f>
        <v>445.72000000000003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163</v>
      </c>
      <c r="AT104" s="218" t="s">
        <v>159</v>
      </c>
      <c r="AU104" s="218" t="s">
        <v>85</v>
      </c>
      <c r="AY104" s="20" t="s">
        <v>157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83</v>
      </c>
      <c r="BK104" s="219">
        <f>ROUND(I104*H104,2)</f>
        <v>0</v>
      </c>
      <c r="BL104" s="20" t="s">
        <v>163</v>
      </c>
      <c r="BM104" s="218" t="s">
        <v>2221</v>
      </c>
    </row>
    <row r="105" s="2" customFormat="1">
      <c r="A105" s="41"/>
      <c r="B105" s="42"/>
      <c r="C105" s="43"/>
      <c r="D105" s="220" t="s">
        <v>165</v>
      </c>
      <c r="E105" s="43"/>
      <c r="F105" s="221" t="s">
        <v>2222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165</v>
      </c>
      <c r="AU105" s="20" t="s">
        <v>85</v>
      </c>
    </row>
    <row r="106" s="2" customFormat="1">
      <c r="A106" s="41"/>
      <c r="B106" s="42"/>
      <c r="C106" s="43"/>
      <c r="D106" s="237" t="s">
        <v>177</v>
      </c>
      <c r="E106" s="43"/>
      <c r="F106" s="238" t="s">
        <v>2223</v>
      </c>
      <c r="G106" s="43"/>
      <c r="H106" s="43"/>
      <c r="I106" s="222"/>
      <c r="J106" s="43"/>
      <c r="K106" s="43"/>
      <c r="L106" s="47"/>
      <c r="M106" s="223"/>
      <c r="N106" s="224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177</v>
      </c>
      <c r="AU106" s="20" t="s">
        <v>85</v>
      </c>
    </row>
    <row r="107" s="2" customFormat="1" ht="24.15" customHeight="1">
      <c r="A107" s="41"/>
      <c r="B107" s="42"/>
      <c r="C107" s="207" t="s">
        <v>188</v>
      </c>
      <c r="D107" s="207" t="s">
        <v>159</v>
      </c>
      <c r="E107" s="208" t="s">
        <v>2224</v>
      </c>
      <c r="F107" s="209" t="s">
        <v>2225</v>
      </c>
      <c r="G107" s="210" t="s">
        <v>254</v>
      </c>
      <c r="H107" s="211">
        <v>1171</v>
      </c>
      <c r="I107" s="212"/>
      <c r="J107" s="213">
        <f>ROUND(I107*H107,2)</f>
        <v>0</v>
      </c>
      <c r="K107" s="209" t="s">
        <v>174</v>
      </c>
      <c r="L107" s="47"/>
      <c r="M107" s="214" t="s">
        <v>19</v>
      </c>
      <c r="N107" s="215" t="s">
        <v>46</v>
      </c>
      <c r="O107" s="87"/>
      <c r="P107" s="216">
        <f>O107*H107</f>
        <v>0</v>
      </c>
      <c r="Q107" s="216">
        <v>0</v>
      </c>
      <c r="R107" s="216">
        <f>Q107*H107</f>
        <v>0</v>
      </c>
      <c r="S107" s="216">
        <v>0.32500000000000001</v>
      </c>
      <c r="T107" s="217">
        <f>S107*H107</f>
        <v>380.57499999999999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8" t="s">
        <v>163</v>
      </c>
      <c r="AT107" s="218" t="s">
        <v>159</v>
      </c>
      <c r="AU107" s="218" t="s">
        <v>85</v>
      </c>
      <c r="AY107" s="20" t="s">
        <v>157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20" t="s">
        <v>83</v>
      </c>
      <c r="BK107" s="219">
        <f>ROUND(I107*H107,2)</f>
        <v>0</v>
      </c>
      <c r="BL107" s="20" t="s">
        <v>163</v>
      </c>
      <c r="BM107" s="218" t="s">
        <v>2226</v>
      </c>
    </row>
    <row r="108" s="2" customFormat="1">
      <c r="A108" s="41"/>
      <c r="B108" s="42"/>
      <c r="C108" s="43"/>
      <c r="D108" s="220" t="s">
        <v>165</v>
      </c>
      <c r="E108" s="43"/>
      <c r="F108" s="221" t="s">
        <v>2227</v>
      </c>
      <c r="G108" s="43"/>
      <c r="H108" s="43"/>
      <c r="I108" s="222"/>
      <c r="J108" s="43"/>
      <c r="K108" s="43"/>
      <c r="L108" s="47"/>
      <c r="M108" s="223"/>
      <c r="N108" s="224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165</v>
      </c>
      <c r="AU108" s="20" t="s">
        <v>85</v>
      </c>
    </row>
    <row r="109" s="2" customFormat="1">
      <c r="A109" s="41"/>
      <c r="B109" s="42"/>
      <c r="C109" s="43"/>
      <c r="D109" s="237" t="s">
        <v>177</v>
      </c>
      <c r="E109" s="43"/>
      <c r="F109" s="238" t="s">
        <v>2228</v>
      </c>
      <c r="G109" s="43"/>
      <c r="H109" s="43"/>
      <c r="I109" s="222"/>
      <c r="J109" s="43"/>
      <c r="K109" s="43"/>
      <c r="L109" s="47"/>
      <c r="M109" s="223"/>
      <c r="N109" s="224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177</v>
      </c>
      <c r="AU109" s="20" t="s">
        <v>85</v>
      </c>
    </row>
    <row r="110" s="13" customFormat="1">
      <c r="A110" s="13"/>
      <c r="B110" s="226"/>
      <c r="C110" s="227"/>
      <c r="D110" s="220" t="s">
        <v>169</v>
      </c>
      <c r="E110" s="228" t="s">
        <v>19</v>
      </c>
      <c r="F110" s="229" t="s">
        <v>2229</v>
      </c>
      <c r="G110" s="227"/>
      <c r="H110" s="230">
        <v>1171</v>
      </c>
      <c r="I110" s="231"/>
      <c r="J110" s="227"/>
      <c r="K110" s="227"/>
      <c r="L110" s="232"/>
      <c r="M110" s="233"/>
      <c r="N110" s="234"/>
      <c r="O110" s="234"/>
      <c r="P110" s="234"/>
      <c r="Q110" s="234"/>
      <c r="R110" s="234"/>
      <c r="S110" s="234"/>
      <c r="T110" s="235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6" t="s">
        <v>169</v>
      </c>
      <c r="AU110" s="236" t="s">
        <v>85</v>
      </c>
      <c r="AV110" s="13" t="s">
        <v>85</v>
      </c>
      <c r="AW110" s="13" t="s">
        <v>37</v>
      </c>
      <c r="AX110" s="13" t="s">
        <v>83</v>
      </c>
      <c r="AY110" s="236" t="s">
        <v>157</v>
      </c>
    </row>
    <row r="111" s="2" customFormat="1" ht="24.15" customHeight="1">
      <c r="A111" s="41"/>
      <c r="B111" s="42"/>
      <c r="C111" s="207" t="s">
        <v>163</v>
      </c>
      <c r="D111" s="207" t="s">
        <v>159</v>
      </c>
      <c r="E111" s="208" t="s">
        <v>2230</v>
      </c>
      <c r="F111" s="209" t="s">
        <v>2231</v>
      </c>
      <c r="G111" s="210" t="s">
        <v>254</v>
      </c>
      <c r="H111" s="211">
        <v>10</v>
      </c>
      <c r="I111" s="212"/>
      <c r="J111" s="213">
        <f>ROUND(I111*H111,2)</f>
        <v>0</v>
      </c>
      <c r="K111" s="209" t="s">
        <v>174</v>
      </c>
      <c r="L111" s="47"/>
      <c r="M111" s="214" t="s">
        <v>19</v>
      </c>
      <c r="N111" s="215" t="s">
        <v>46</v>
      </c>
      <c r="O111" s="87"/>
      <c r="P111" s="216">
        <f>O111*H111</f>
        <v>0</v>
      </c>
      <c r="Q111" s="216">
        <v>0</v>
      </c>
      <c r="R111" s="216">
        <f>Q111*H111</f>
        <v>0</v>
      </c>
      <c r="S111" s="216">
        <v>1.1200000000000001</v>
      </c>
      <c r="T111" s="217">
        <f>S111*H111</f>
        <v>11.200000000000001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163</v>
      </c>
      <c r="AT111" s="218" t="s">
        <v>159</v>
      </c>
      <c r="AU111" s="218" t="s">
        <v>85</v>
      </c>
      <c r="AY111" s="20" t="s">
        <v>157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20" t="s">
        <v>83</v>
      </c>
      <c r="BK111" s="219">
        <f>ROUND(I111*H111,2)</f>
        <v>0</v>
      </c>
      <c r="BL111" s="20" t="s">
        <v>163</v>
      </c>
      <c r="BM111" s="218" t="s">
        <v>2232</v>
      </c>
    </row>
    <row r="112" s="2" customFormat="1">
      <c r="A112" s="41"/>
      <c r="B112" s="42"/>
      <c r="C112" s="43"/>
      <c r="D112" s="220" t="s">
        <v>165</v>
      </c>
      <c r="E112" s="43"/>
      <c r="F112" s="221" t="s">
        <v>2233</v>
      </c>
      <c r="G112" s="43"/>
      <c r="H112" s="43"/>
      <c r="I112" s="222"/>
      <c r="J112" s="43"/>
      <c r="K112" s="43"/>
      <c r="L112" s="47"/>
      <c r="M112" s="223"/>
      <c r="N112" s="22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165</v>
      </c>
      <c r="AU112" s="20" t="s">
        <v>85</v>
      </c>
    </row>
    <row r="113" s="2" customFormat="1">
      <c r="A113" s="41"/>
      <c r="B113" s="42"/>
      <c r="C113" s="43"/>
      <c r="D113" s="237" t="s">
        <v>177</v>
      </c>
      <c r="E113" s="43"/>
      <c r="F113" s="238" t="s">
        <v>2234</v>
      </c>
      <c r="G113" s="43"/>
      <c r="H113" s="43"/>
      <c r="I113" s="222"/>
      <c r="J113" s="43"/>
      <c r="K113" s="43"/>
      <c r="L113" s="47"/>
      <c r="M113" s="223"/>
      <c r="N113" s="224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177</v>
      </c>
      <c r="AU113" s="20" t="s">
        <v>85</v>
      </c>
    </row>
    <row r="114" s="2" customFormat="1" ht="24.15" customHeight="1">
      <c r="A114" s="41"/>
      <c r="B114" s="42"/>
      <c r="C114" s="207" t="s">
        <v>201</v>
      </c>
      <c r="D114" s="207" t="s">
        <v>159</v>
      </c>
      <c r="E114" s="208" t="s">
        <v>2235</v>
      </c>
      <c r="F114" s="209" t="s">
        <v>2236</v>
      </c>
      <c r="G114" s="210" t="s">
        <v>254</v>
      </c>
      <c r="H114" s="211">
        <v>2</v>
      </c>
      <c r="I114" s="212"/>
      <c r="J114" s="213">
        <f>ROUND(I114*H114,2)</f>
        <v>0</v>
      </c>
      <c r="K114" s="209" t="s">
        <v>174</v>
      </c>
      <c r="L114" s="47"/>
      <c r="M114" s="214" t="s">
        <v>19</v>
      </c>
      <c r="N114" s="215" t="s">
        <v>46</v>
      </c>
      <c r="O114" s="87"/>
      <c r="P114" s="216">
        <f>O114*H114</f>
        <v>0</v>
      </c>
      <c r="Q114" s="216">
        <v>0</v>
      </c>
      <c r="R114" s="216">
        <f>Q114*H114</f>
        <v>0</v>
      </c>
      <c r="S114" s="216">
        <v>0.17000000000000001</v>
      </c>
      <c r="T114" s="217">
        <f>S114*H114</f>
        <v>0.34000000000000002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8" t="s">
        <v>163</v>
      </c>
      <c r="AT114" s="218" t="s">
        <v>159</v>
      </c>
      <c r="AU114" s="218" t="s">
        <v>85</v>
      </c>
      <c r="AY114" s="20" t="s">
        <v>157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20" t="s">
        <v>83</v>
      </c>
      <c r="BK114" s="219">
        <f>ROUND(I114*H114,2)</f>
        <v>0</v>
      </c>
      <c r="BL114" s="20" t="s">
        <v>163</v>
      </c>
      <c r="BM114" s="218" t="s">
        <v>2237</v>
      </c>
    </row>
    <row r="115" s="2" customFormat="1">
      <c r="A115" s="41"/>
      <c r="B115" s="42"/>
      <c r="C115" s="43"/>
      <c r="D115" s="220" t="s">
        <v>165</v>
      </c>
      <c r="E115" s="43"/>
      <c r="F115" s="221" t="s">
        <v>2238</v>
      </c>
      <c r="G115" s="43"/>
      <c r="H115" s="43"/>
      <c r="I115" s="222"/>
      <c r="J115" s="43"/>
      <c r="K115" s="43"/>
      <c r="L115" s="47"/>
      <c r="M115" s="223"/>
      <c r="N115" s="224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165</v>
      </c>
      <c r="AU115" s="20" t="s">
        <v>85</v>
      </c>
    </row>
    <row r="116" s="2" customFormat="1">
      <c r="A116" s="41"/>
      <c r="B116" s="42"/>
      <c r="C116" s="43"/>
      <c r="D116" s="237" t="s">
        <v>177</v>
      </c>
      <c r="E116" s="43"/>
      <c r="F116" s="238" t="s">
        <v>2239</v>
      </c>
      <c r="G116" s="43"/>
      <c r="H116" s="43"/>
      <c r="I116" s="222"/>
      <c r="J116" s="43"/>
      <c r="K116" s="43"/>
      <c r="L116" s="47"/>
      <c r="M116" s="223"/>
      <c r="N116" s="224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177</v>
      </c>
      <c r="AU116" s="20" t="s">
        <v>85</v>
      </c>
    </row>
    <row r="117" s="2" customFormat="1" ht="24.15" customHeight="1">
      <c r="A117" s="41"/>
      <c r="B117" s="42"/>
      <c r="C117" s="207" t="s">
        <v>207</v>
      </c>
      <c r="D117" s="207" t="s">
        <v>159</v>
      </c>
      <c r="E117" s="208" t="s">
        <v>2240</v>
      </c>
      <c r="F117" s="209" t="s">
        <v>2241</v>
      </c>
      <c r="G117" s="210" t="s">
        <v>254</v>
      </c>
      <c r="H117" s="211">
        <v>43</v>
      </c>
      <c r="I117" s="212"/>
      <c r="J117" s="213">
        <f>ROUND(I117*H117,2)</f>
        <v>0</v>
      </c>
      <c r="K117" s="209" t="s">
        <v>174</v>
      </c>
      <c r="L117" s="47"/>
      <c r="M117" s="214" t="s">
        <v>19</v>
      </c>
      <c r="N117" s="215" t="s">
        <v>46</v>
      </c>
      <c r="O117" s="87"/>
      <c r="P117" s="216">
        <f>O117*H117</f>
        <v>0</v>
      </c>
      <c r="Q117" s="216">
        <v>0</v>
      </c>
      <c r="R117" s="216">
        <f>Q117*H117</f>
        <v>0</v>
      </c>
      <c r="S117" s="216">
        <v>0.28999999999999998</v>
      </c>
      <c r="T117" s="217">
        <f>S117*H117</f>
        <v>12.469999999999999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8" t="s">
        <v>163</v>
      </c>
      <c r="AT117" s="218" t="s">
        <v>159</v>
      </c>
      <c r="AU117" s="218" t="s">
        <v>85</v>
      </c>
      <c r="AY117" s="20" t="s">
        <v>157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20" t="s">
        <v>83</v>
      </c>
      <c r="BK117" s="219">
        <f>ROUND(I117*H117,2)</f>
        <v>0</v>
      </c>
      <c r="BL117" s="20" t="s">
        <v>163</v>
      </c>
      <c r="BM117" s="218" t="s">
        <v>2242</v>
      </c>
    </row>
    <row r="118" s="2" customFormat="1">
      <c r="A118" s="41"/>
      <c r="B118" s="42"/>
      <c r="C118" s="43"/>
      <c r="D118" s="220" t="s">
        <v>165</v>
      </c>
      <c r="E118" s="43"/>
      <c r="F118" s="221" t="s">
        <v>2243</v>
      </c>
      <c r="G118" s="43"/>
      <c r="H118" s="43"/>
      <c r="I118" s="222"/>
      <c r="J118" s="43"/>
      <c r="K118" s="43"/>
      <c r="L118" s="47"/>
      <c r="M118" s="223"/>
      <c r="N118" s="224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165</v>
      </c>
      <c r="AU118" s="20" t="s">
        <v>85</v>
      </c>
    </row>
    <row r="119" s="2" customFormat="1">
      <c r="A119" s="41"/>
      <c r="B119" s="42"/>
      <c r="C119" s="43"/>
      <c r="D119" s="237" t="s">
        <v>177</v>
      </c>
      <c r="E119" s="43"/>
      <c r="F119" s="238" t="s">
        <v>2244</v>
      </c>
      <c r="G119" s="43"/>
      <c r="H119" s="43"/>
      <c r="I119" s="222"/>
      <c r="J119" s="43"/>
      <c r="K119" s="43"/>
      <c r="L119" s="47"/>
      <c r="M119" s="223"/>
      <c r="N119" s="224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177</v>
      </c>
      <c r="AU119" s="20" t="s">
        <v>85</v>
      </c>
    </row>
    <row r="120" s="13" customFormat="1">
      <c r="A120" s="13"/>
      <c r="B120" s="226"/>
      <c r="C120" s="227"/>
      <c r="D120" s="220" t="s">
        <v>169</v>
      </c>
      <c r="E120" s="228" t="s">
        <v>19</v>
      </c>
      <c r="F120" s="229" t="s">
        <v>2245</v>
      </c>
      <c r="G120" s="227"/>
      <c r="H120" s="230">
        <v>43</v>
      </c>
      <c r="I120" s="231"/>
      <c r="J120" s="227"/>
      <c r="K120" s="227"/>
      <c r="L120" s="232"/>
      <c r="M120" s="233"/>
      <c r="N120" s="234"/>
      <c r="O120" s="234"/>
      <c r="P120" s="234"/>
      <c r="Q120" s="234"/>
      <c r="R120" s="234"/>
      <c r="S120" s="234"/>
      <c r="T120" s="235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6" t="s">
        <v>169</v>
      </c>
      <c r="AU120" s="236" t="s">
        <v>85</v>
      </c>
      <c r="AV120" s="13" t="s">
        <v>85</v>
      </c>
      <c r="AW120" s="13" t="s">
        <v>37</v>
      </c>
      <c r="AX120" s="13" t="s">
        <v>83</v>
      </c>
      <c r="AY120" s="236" t="s">
        <v>157</v>
      </c>
    </row>
    <row r="121" s="2" customFormat="1" ht="24.15" customHeight="1">
      <c r="A121" s="41"/>
      <c r="B121" s="42"/>
      <c r="C121" s="207" t="s">
        <v>216</v>
      </c>
      <c r="D121" s="207" t="s">
        <v>159</v>
      </c>
      <c r="E121" s="208" t="s">
        <v>2246</v>
      </c>
      <c r="F121" s="209" t="s">
        <v>2247</v>
      </c>
      <c r="G121" s="210" t="s">
        <v>254</v>
      </c>
      <c r="H121" s="211">
        <v>17</v>
      </c>
      <c r="I121" s="212"/>
      <c r="J121" s="213">
        <f>ROUND(I121*H121,2)</f>
        <v>0</v>
      </c>
      <c r="K121" s="209" t="s">
        <v>174</v>
      </c>
      <c r="L121" s="47"/>
      <c r="M121" s="214" t="s">
        <v>19</v>
      </c>
      <c r="N121" s="215" t="s">
        <v>46</v>
      </c>
      <c r="O121" s="87"/>
      <c r="P121" s="216">
        <f>O121*H121</f>
        <v>0</v>
      </c>
      <c r="Q121" s="216">
        <v>0</v>
      </c>
      <c r="R121" s="216">
        <f>Q121*H121</f>
        <v>0</v>
      </c>
      <c r="S121" s="216">
        <v>0.57999999999999996</v>
      </c>
      <c r="T121" s="217">
        <f>S121*H121</f>
        <v>9.8599999999999994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163</v>
      </c>
      <c r="AT121" s="218" t="s">
        <v>159</v>
      </c>
      <c r="AU121" s="218" t="s">
        <v>85</v>
      </c>
      <c r="AY121" s="20" t="s">
        <v>157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83</v>
      </c>
      <c r="BK121" s="219">
        <f>ROUND(I121*H121,2)</f>
        <v>0</v>
      </c>
      <c r="BL121" s="20" t="s">
        <v>163</v>
      </c>
      <c r="BM121" s="218" t="s">
        <v>2248</v>
      </c>
    </row>
    <row r="122" s="2" customFormat="1">
      <c r="A122" s="41"/>
      <c r="B122" s="42"/>
      <c r="C122" s="43"/>
      <c r="D122" s="220" t="s">
        <v>165</v>
      </c>
      <c r="E122" s="43"/>
      <c r="F122" s="221" t="s">
        <v>2249</v>
      </c>
      <c r="G122" s="43"/>
      <c r="H122" s="43"/>
      <c r="I122" s="222"/>
      <c r="J122" s="43"/>
      <c r="K122" s="43"/>
      <c r="L122" s="47"/>
      <c r="M122" s="223"/>
      <c r="N122" s="224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165</v>
      </c>
      <c r="AU122" s="20" t="s">
        <v>85</v>
      </c>
    </row>
    <row r="123" s="2" customFormat="1">
      <c r="A123" s="41"/>
      <c r="B123" s="42"/>
      <c r="C123" s="43"/>
      <c r="D123" s="237" t="s">
        <v>177</v>
      </c>
      <c r="E123" s="43"/>
      <c r="F123" s="238" t="s">
        <v>2250</v>
      </c>
      <c r="G123" s="43"/>
      <c r="H123" s="43"/>
      <c r="I123" s="222"/>
      <c r="J123" s="43"/>
      <c r="K123" s="43"/>
      <c r="L123" s="47"/>
      <c r="M123" s="223"/>
      <c r="N123" s="224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177</v>
      </c>
      <c r="AU123" s="20" t="s">
        <v>85</v>
      </c>
    </row>
    <row r="124" s="13" customFormat="1">
      <c r="A124" s="13"/>
      <c r="B124" s="226"/>
      <c r="C124" s="227"/>
      <c r="D124" s="220" t="s">
        <v>169</v>
      </c>
      <c r="E124" s="228" t="s">
        <v>19</v>
      </c>
      <c r="F124" s="229" t="s">
        <v>2251</v>
      </c>
      <c r="G124" s="227"/>
      <c r="H124" s="230">
        <v>17</v>
      </c>
      <c r="I124" s="231"/>
      <c r="J124" s="227"/>
      <c r="K124" s="227"/>
      <c r="L124" s="232"/>
      <c r="M124" s="233"/>
      <c r="N124" s="234"/>
      <c r="O124" s="234"/>
      <c r="P124" s="234"/>
      <c r="Q124" s="234"/>
      <c r="R124" s="234"/>
      <c r="S124" s="234"/>
      <c r="T124" s="235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6" t="s">
        <v>169</v>
      </c>
      <c r="AU124" s="236" t="s">
        <v>85</v>
      </c>
      <c r="AV124" s="13" t="s">
        <v>85</v>
      </c>
      <c r="AW124" s="13" t="s">
        <v>37</v>
      </c>
      <c r="AX124" s="13" t="s">
        <v>83</v>
      </c>
      <c r="AY124" s="236" t="s">
        <v>157</v>
      </c>
    </row>
    <row r="125" s="2" customFormat="1" ht="24.15" customHeight="1">
      <c r="A125" s="41"/>
      <c r="B125" s="42"/>
      <c r="C125" s="207" t="s">
        <v>225</v>
      </c>
      <c r="D125" s="207" t="s">
        <v>159</v>
      </c>
      <c r="E125" s="208" t="s">
        <v>2252</v>
      </c>
      <c r="F125" s="209" t="s">
        <v>2253</v>
      </c>
      <c r="G125" s="210" t="s">
        <v>254</v>
      </c>
      <c r="H125" s="211">
        <v>2364</v>
      </c>
      <c r="I125" s="212"/>
      <c r="J125" s="213">
        <f>ROUND(I125*H125,2)</f>
        <v>0</v>
      </c>
      <c r="K125" s="209" t="s">
        <v>174</v>
      </c>
      <c r="L125" s="47"/>
      <c r="M125" s="214" t="s">
        <v>19</v>
      </c>
      <c r="N125" s="215" t="s">
        <v>46</v>
      </c>
      <c r="O125" s="87"/>
      <c r="P125" s="216">
        <f>O125*H125</f>
        <v>0</v>
      </c>
      <c r="Q125" s="216">
        <v>2.0000000000000002E-05</v>
      </c>
      <c r="R125" s="216">
        <f>Q125*H125</f>
        <v>0.047280000000000003</v>
      </c>
      <c r="S125" s="216">
        <v>0.13800000000000001</v>
      </c>
      <c r="T125" s="217">
        <f>S125*H125</f>
        <v>326.23200000000003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8" t="s">
        <v>163</v>
      </c>
      <c r="AT125" s="218" t="s">
        <v>159</v>
      </c>
      <c r="AU125" s="218" t="s">
        <v>85</v>
      </c>
      <c r="AY125" s="20" t="s">
        <v>157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20" t="s">
        <v>83</v>
      </c>
      <c r="BK125" s="219">
        <f>ROUND(I125*H125,2)</f>
        <v>0</v>
      </c>
      <c r="BL125" s="20" t="s">
        <v>163</v>
      </c>
      <c r="BM125" s="218" t="s">
        <v>2254</v>
      </c>
    </row>
    <row r="126" s="2" customFormat="1">
      <c r="A126" s="41"/>
      <c r="B126" s="42"/>
      <c r="C126" s="43"/>
      <c r="D126" s="220" t="s">
        <v>165</v>
      </c>
      <c r="E126" s="43"/>
      <c r="F126" s="221" t="s">
        <v>2255</v>
      </c>
      <c r="G126" s="43"/>
      <c r="H126" s="43"/>
      <c r="I126" s="222"/>
      <c r="J126" s="43"/>
      <c r="K126" s="43"/>
      <c r="L126" s="47"/>
      <c r="M126" s="223"/>
      <c r="N126" s="224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165</v>
      </c>
      <c r="AU126" s="20" t="s">
        <v>85</v>
      </c>
    </row>
    <row r="127" s="2" customFormat="1">
      <c r="A127" s="41"/>
      <c r="B127" s="42"/>
      <c r="C127" s="43"/>
      <c r="D127" s="237" t="s">
        <v>177</v>
      </c>
      <c r="E127" s="43"/>
      <c r="F127" s="238" t="s">
        <v>2256</v>
      </c>
      <c r="G127" s="43"/>
      <c r="H127" s="43"/>
      <c r="I127" s="222"/>
      <c r="J127" s="43"/>
      <c r="K127" s="43"/>
      <c r="L127" s="47"/>
      <c r="M127" s="223"/>
      <c r="N127" s="224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177</v>
      </c>
      <c r="AU127" s="20" t="s">
        <v>85</v>
      </c>
    </row>
    <row r="128" s="13" customFormat="1">
      <c r="A128" s="13"/>
      <c r="B128" s="226"/>
      <c r="C128" s="227"/>
      <c r="D128" s="220" t="s">
        <v>169</v>
      </c>
      <c r="E128" s="228" t="s">
        <v>19</v>
      </c>
      <c r="F128" s="229" t="s">
        <v>2257</v>
      </c>
      <c r="G128" s="227"/>
      <c r="H128" s="230">
        <v>2364</v>
      </c>
      <c r="I128" s="231"/>
      <c r="J128" s="227"/>
      <c r="K128" s="227"/>
      <c r="L128" s="232"/>
      <c r="M128" s="233"/>
      <c r="N128" s="234"/>
      <c r="O128" s="234"/>
      <c r="P128" s="234"/>
      <c r="Q128" s="234"/>
      <c r="R128" s="234"/>
      <c r="S128" s="234"/>
      <c r="T128" s="23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6" t="s">
        <v>169</v>
      </c>
      <c r="AU128" s="236" t="s">
        <v>85</v>
      </c>
      <c r="AV128" s="13" t="s">
        <v>85</v>
      </c>
      <c r="AW128" s="13" t="s">
        <v>37</v>
      </c>
      <c r="AX128" s="13" t="s">
        <v>83</v>
      </c>
      <c r="AY128" s="236" t="s">
        <v>157</v>
      </c>
    </row>
    <row r="129" s="2" customFormat="1" ht="16.5" customHeight="1">
      <c r="A129" s="41"/>
      <c r="B129" s="42"/>
      <c r="C129" s="207" t="s">
        <v>233</v>
      </c>
      <c r="D129" s="207" t="s">
        <v>159</v>
      </c>
      <c r="E129" s="208" t="s">
        <v>2258</v>
      </c>
      <c r="F129" s="209" t="s">
        <v>2259</v>
      </c>
      <c r="G129" s="210" t="s">
        <v>162</v>
      </c>
      <c r="H129" s="211">
        <v>38</v>
      </c>
      <c r="I129" s="212"/>
      <c r="J129" s="213">
        <f>ROUND(I129*H129,2)</f>
        <v>0</v>
      </c>
      <c r="K129" s="209" t="s">
        <v>174</v>
      </c>
      <c r="L129" s="47"/>
      <c r="M129" s="214" t="s">
        <v>19</v>
      </c>
      <c r="N129" s="215" t="s">
        <v>46</v>
      </c>
      <c r="O129" s="87"/>
      <c r="P129" s="216">
        <f>O129*H129</f>
        <v>0</v>
      </c>
      <c r="Q129" s="216">
        <v>0</v>
      </c>
      <c r="R129" s="216">
        <f>Q129*H129</f>
        <v>0</v>
      </c>
      <c r="S129" s="216">
        <v>0.23000000000000001</v>
      </c>
      <c r="T129" s="217">
        <f>S129*H129</f>
        <v>8.7400000000000002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8" t="s">
        <v>163</v>
      </c>
      <c r="AT129" s="218" t="s">
        <v>159</v>
      </c>
      <c r="AU129" s="218" t="s">
        <v>85</v>
      </c>
      <c r="AY129" s="20" t="s">
        <v>157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20" t="s">
        <v>83</v>
      </c>
      <c r="BK129" s="219">
        <f>ROUND(I129*H129,2)</f>
        <v>0</v>
      </c>
      <c r="BL129" s="20" t="s">
        <v>163</v>
      </c>
      <c r="BM129" s="218" t="s">
        <v>2260</v>
      </c>
    </row>
    <row r="130" s="2" customFormat="1">
      <c r="A130" s="41"/>
      <c r="B130" s="42"/>
      <c r="C130" s="43"/>
      <c r="D130" s="220" t="s">
        <v>165</v>
      </c>
      <c r="E130" s="43"/>
      <c r="F130" s="221" t="s">
        <v>2261</v>
      </c>
      <c r="G130" s="43"/>
      <c r="H130" s="43"/>
      <c r="I130" s="222"/>
      <c r="J130" s="43"/>
      <c r="K130" s="43"/>
      <c r="L130" s="47"/>
      <c r="M130" s="223"/>
      <c r="N130" s="224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165</v>
      </c>
      <c r="AU130" s="20" t="s">
        <v>85</v>
      </c>
    </row>
    <row r="131" s="2" customFormat="1">
      <c r="A131" s="41"/>
      <c r="B131" s="42"/>
      <c r="C131" s="43"/>
      <c r="D131" s="237" t="s">
        <v>177</v>
      </c>
      <c r="E131" s="43"/>
      <c r="F131" s="238" t="s">
        <v>2262</v>
      </c>
      <c r="G131" s="43"/>
      <c r="H131" s="43"/>
      <c r="I131" s="222"/>
      <c r="J131" s="43"/>
      <c r="K131" s="43"/>
      <c r="L131" s="47"/>
      <c r="M131" s="223"/>
      <c r="N131" s="224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177</v>
      </c>
      <c r="AU131" s="20" t="s">
        <v>85</v>
      </c>
    </row>
    <row r="132" s="2" customFormat="1" ht="24.15" customHeight="1">
      <c r="A132" s="41"/>
      <c r="B132" s="42"/>
      <c r="C132" s="207" t="s">
        <v>241</v>
      </c>
      <c r="D132" s="207" t="s">
        <v>159</v>
      </c>
      <c r="E132" s="208" t="s">
        <v>2263</v>
      </c>
      <c r="F132" s="209" t="s">
        <v>2264</v>
      </c>
      <c r="G132" s="210" t="s">
        <v>173</v>
      </c>
      <c r="H132" s="211">
        <v>5.3120000000000003</v>
      </c>
      <c r="I132" s="212"/>
      <c r="J132" s="213">
        <f>ROUND(I132*H132,2)</f>
        <v>0</v>
      </c>
      <c r="K132" s="209" t="s">
        <v>174</v>
      </c>
      <c r="L132" s="47"/>
      <c r="M132" s="214" t="s">
        <v>19</v>
      </c>
      <c r="N132" s="215" t="s">
        <v>46</v>
      </c>
      <c r="O132" s="87"/>
      <c r="P132" s="216">
        <f>O132*H132</f>
        <v>0</v>
      </c>
      <c r="Q132" s="216">
        <v>0</v>
      </c>
      <c r="R132" s="216">
        <f>Q132*H132</f>
        <v>0</v>
      </c>
      <c r="S132" s="216">
        <v>0</v>
      </c>
      <c r="T132" s="217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18" t="s">
        <v>163</v>
      </c>
      <c r="AT132" s="218" t="s">
        <v>159</v>
      </c>
      <c r="AU132" s="218" t="s">
        <v>85</v>
      </c>
      <c r="AY132" s="20" t="s">
        <v>157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20" t="s">
        <v>83</v>
      </c>
      <c r="BK132" s="219">
        <f>ROUND(I132*H132,2)</f>
        <v>0</v>
      </c>
      <c r="BL132" s="20" t="s">
        <v>163</v>
      </c>
      <c r="BM132" s="218" t="s">
        <v>2265</v>
      </c>
    </row>
    <row r="133" s="2" customFormat="1">
      <c r="A133" s="41"/>
      <c r="B133" s="42"/>
      <c r="C133" s="43"/>
      <c r="D133" s="220" t="s">
        <v>165</v>
      </c>
      <c r="E133" s="43"/>
      <c r="F133" s="221" t="s">
        <v>2266</v>
      </c>
      <c r="G133" s="43"/>
      <c r="H133" s="43"/>
      <c r="I133" s="222"/>
      <c r="J133" s="43"/>
      <c r="K133" s="43"/>
      <c r="L133" s="47"/>
      <c r="M133" s="223"/>
      <c r="N133" s="224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165</v>
      </c>
      <c r="AU133" s="20" t="s">
        <v>85</v>
      </c>
    </row>
    <row r="134" s="2" customFormat="1">
      <c r="A134" s="41"/>
      <c r="B134" s="42"/>
      <c r="C134" s="43"/>
      <c r="D134" s="237" t="s">
        <v>177</v>
      </c>
      <c r="E134" s="43"/>
      <c r="F134" s="238" t="s">
        <v>2267</v>
      </c>
      <c r="G134" s="43"/>
      <c r="H134" s="43"/>
      <c r="I134" s="222"/>
      <c r="J134" s="43"/>
      <c r="K134" s="43"/>
      <c r="L134" s="47"/>
      <c r="M134" s="223"/>
      <c r="N134" s="224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177</v>
      </c>
      <c r="AU134" s="20" t="s">
        <v>85</v>
      </c>
    </row>
    <row r="135" s="14" customFormat="1">
      <c r="A135" s="14"/>
      <c r="B135" s="239"/>
      <c r="C135" s="240"/>
      <c r="D135" s="220" t="s">
        <v>169</v>
      </c>
      <c r="E135" s="241" t="s">
        <v>19</v>
      </c>
      <c r="F135" s="242" t="s">
        <v>2268</v>
      </c>
      <c r="G135" s="240"/>
      <c r="H135" s="241" t="s">
        <v>19</v>
      </c>
      <c r="I135" s="243"/>
      <c r="J135" s="240"/>
      <c r="K135" s="240"/>
      <c r="L135" s="244"/>
      <c r="M135" s="245"/>
      <c r="N135" s="246"/>
      <c r="O135" s="246"/>
      <c r="P135" s="246"/>
      <c r="Q135" s="246"/>
      <c r="R135" s="246"/>
      <c r="S135" s="246"/>
      <c r="T135" s="247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8" t="s">
        <v>169</v>
      </c>
      <c r="AU135" s="248" t="s">
        <v>85</v>
      </c>
      <c r="AV135" s="14" t="s">
        <v>83</v>
      </c>
      <c r="AW135" s="14" t="s">
        <v>37</v>
      </c>
      <c r="AX135" s="14" t="s">
        <v>75</v>
      </c>
      <c r="AY135" s="248" t="s">
        <v>157</v>
      </c>
    </row>
    <row r="136" s="13" customFormat="1">
      <c r="A136" s="13"/>
      <c r="B136" s="226"/>
      <c r="C136" s="227"/>
      <c r="D136" s="220" t="s">
        <v>169</v>
      </c>
      <c r="E136" s="228" t="s">
        <v>19</v>
      </c>
      <c r="F136" s="229" t="s">
        <v>2269</v>
      </c>
      <c r="G136" s="227"/>
      <c r="H136" s="230">
        <v>0.77000000000000002</v>
      </c>
      <c r="I136" s="231"/>
      <c r="J136" s="227"/>
      <c r="K136" s="227"/>
      <c r="L136" s="232"/>
      <c r="M136" s="233"/>
      <c r="N136" s="234"/>
      <c r="O136" s="234"/>
      <c r="P136" s="234"/>
      <c r="Q136" s="234"/>
      <c r="R136" s="234"/>
      <c r="S136" s="234"/>
      <c r="T136" s="23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6" t="s">
        <v>169</v>
      </c>
      <c r="AU136" s="236" t="s">
        <v>85</v>
      </c>
      <c r="AV136" s="13" t="s">
        <v>85</v>
      </c>
      <c r="AW136" s="13" t="s">
        <v>37</v>
      </c>
      <c r="AX136" s="13" t="s">
        <v>75</v>
      </c>
      <c r="AY136" s="236" t="s">
        <v>157</v>
      </c>
    </row>
    <row r="137" s="13" customFormat="1">
      <c r="A137" s="13"/>
      <c r="B137" s="226"/>
      <c r="C137" s="227"/>
      <c r="D137" s="220" t="s">
        <v>169</v>
      </c>
      <c r="E137" s="228" t="s">
        <v>19</v>
      </c>
      <c r="F137" s="229" t="s">
        <v>2270</v>
      </c>
      <c r="G137" s="227"/>
      <c r="H137" s="230">
        <v>0.52800000000000002</v>
      </c>
      <c r="I137" s="231"/>
      <c r="J137" s="227"/>
      <c r="K137" s="227"/>
      <c r="L137" s="232"/>
      <c r="M137" s="233"/>
      <c r="N137" s="234"/>
      <c r="O137" s="234"/>
      <c r="P137" s="234"/>
      <c r="Q137" s="234"/>
      <c r="R137" s="234"/>
      <c r="S137" s="234"/>
      <c r="T137" s="23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6" t="s">
        <v>169</v>
      </c>
      <c r="AU137" s="236" t="s">
        <v>85</v>
      </c>
      <c r="AV137" s="13" t="s">
        <v>85</v>
      </c>
      <c r="AW137" s="13" t="s">
        <v>37</v>
      </c>
      <c r="AX137" s="13" t="s">
        <v>75</v>
      </c>
      <c r="AY137" s="236" t="s">
        <v>157</v>
      </c>
    </row>
    <row r="138" s="13" customFormat="1">
      <c r="A138" s="13"/>
      <c r="B138" s="226"/>
      <c r="C138" s="227"/>
      <c r="D138" s="220" t="s">
        <v>169</v>
      </c>
      <c r="E138" s="228" t="s">
        <v>19</v>
      </c>
      <c r="F138" s="229" t="s">
        <v>2271</v>
      </c>
      <c r="G138" s="227"/>
      <c r="H138" s="230">
        <v>0.26400000000000001</v>
      </c>
      <c r="I138" s="231"/>
      <c r="J138" s="227"/>
      <c r="K138" s="227"/>
      <c r="L138" s="232"/>
      <c r="M138" s="233"/>
      <c r="N138" s="234"/>
      <c r="O138" s="234"/>
      <c r="P138" s="234"/>
      <c r="Q138" s="234"/>
      <c r="R138" s="234"/>
      <c r="S138" s="234"/>
      <c r="T138" s="23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6" t="s">
        <v>169</v>
      </c>
      <c r="AU138" s="236" t="s">
        <v>85</v>
      </c>
      <c r="AV138" s="13" t="s">
        <v>85</v>
      </c>
      <c r="AW138" s="13" t="s">
        <v>37</v>
      </c>
      <c r="AX138" s="13" t="s">
        <v>75</v>
      </c>
      <c r="AY138" s="236" t="s">
        <v>157</v>
      </c>
    </row>
    <row r="139" s="13" customFormat="1">
      <c r="A139" s="13"/>
      <c r="B139" s="226"/>
      <c r="C139" s="227"/>
      <c r="D139" s="220" t="s">
        <v>169</v>
      </c>
      <c r="E139" s="228" t="s">
        <v>19</v>
      </c>
      <c r="F139" s="229" t="s">
        <v>2272</v>
      </c>
      <c r="G139" s="227"/>
      <c r="H139" s="230">
        <v>3.75</v>
      </c>
      <c r="I139" s="231"/>
      <c r="J139" s="227"/>
      <c r="K139" s="227"/>
      <c r="L139" s="232"/>
      <c r="M139" s="233"/>
      <c r="N139" s="234"/>
      <c r="O139" s="234"/>
      <c r="P139" s="234"/>
      <c r="Q139" s="234"/>
      <c r="R139" s="234"/>
      <c r="S139" s="234"/>
      <c r="T139" s="23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6" t="s">
        <v>169</v>
      </c>
      <c r="AU139" s="236" t="s">
        <v>85</v>
      </c>
      <c r="AV139" s="13" t="s">
        <v>85</v>
      </c>
      <c r="AW139" s="13" t="s">
        <v>37</v>
      </c>
      <c r="AX139" s="13" t="s">
        <v>75</v>
      </c>
      <c r="AY139" s="236" t="s">
        <v>157</v>
      </c>
    </row>
    <row r="140" s="15" customFormat="1">
      <c r="A140" s="15"/>
      <c r="B140" s="249"/>
      <c r="C140" s="250"/>
      <c r="D140" s="220" t="s">
        <v>169</v>
      </c>
      <c r="E140" s="251" t="s">
        <v>19</v>
      </c>
      <c r="F140" s="252" t="s">
        <v>187</v>
      </c>
      <c r="G140" s="250"/>
      <c r="H140" s="253">
        <v>5.3120000000000003</v>
      </c>
      <c r="I140" s="254"/>
      <c r="J140" s="250"/>
      <c r="K140" s="250"/>
      <c r="L140" s="255"/>
      <c r="M140" s="256"/>
      <c r="N140" s="257"/>
      <c r="O140" s="257"/>
      <c r="P140" s="257"/>
      <c r="Q140" s="257"/>
      <c r="R140" s="257"/>
      <c r="S140" s="257"/>
      <c r="T140" s="258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59" t="s">
        <v>169</v>
      </c>
      <c r="AU140" s="259" t="s">
        <v>85</v>
      </c>
      <c r="AV140" s="15" t="s">
        <v>163</v>
      </c>
      <c r="AW140" s="15" t="s">
        <v>37</v>
      </c>
      <c r="AX140" s="15" t="s">
        <v>83</v>
      </c>
      <c r="AY140" s="259" t="s">
        <v>157</v>
      </c>
    </row>
    <row r="141" s="2" customFormat="1" ht="33" customHeight="1">
      <c r="A141" s="41"/>
      <c r="B141" s="42"/>
      <c r="C141" s="207" t="s">
        <v>251</v>
      </c>
      <c r="D141" s="207" t="s">
        <v>159</v>
      </c>
      <c r="E141" s="208" t="s">
        <v>2273</v>
      </c>
      <c r="F141" s="209" t="s">
        <v>2274</v>
      </c>
      <c r="G141" s="210" t="s">
        <v>173</v>
      </c>
      <c r="H141" s="211">
        <v>21.248000000000001</v>
      </c>
      <c r="I141" s="212"/>
      <c r="J141" s="213">
        <f>ROUND(I141*H141,2)</f>
        <v>0</v>
      </c>
      <c r="K141" s="209" t="s">
        <v>174</v>
      </c>
      <c r="L141" s="47"/>
      <c r="M141" s="214" t="s">
        <v>19</v>
      </c>
      <c r="N141" s="215" t="s">
        <v>46</v>
      </c>
      <c r="O141" s="87"/>
      <c r="P141" s="216">
        <f>O141*H141</f>
        <v>0</v>
      </c>
      <c r="Q141" s="216">
        <v>0</v>
      </c>
      <c r="R141" s="216">
        <f>Q141*H141</f>
        <v>0</v>
      </c>
      <c r="S141" s="216">
        <v>0</v>
      </c>
      <c r="T141" s="217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18" t="s">
        <v>163</v>
      </c>
      <c r="AT141" s="218" t="s">
        <v>159</v>
      </c>
      <c r="AU141" s="218" t="s">
        <v>85</v>
      </c>
      <c r="AY141" s="20" t="s">
        <v>157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20" t="s">
        <v>83</v>
      </c>
      <c r="BK141" s="219">
        <f>ROUND(I141*H141,2)</f>
        <v>0</v>
      </c>
      <c r="BL141" s="20" t="s">
        <v>163</v>
      </c>
      <c r="BM141" s="218" t="s">
        <v>2275</v>
      </c>
    </row>
    <row r="142" s="2" customFormat="1">
      <c r="A142" s="41"/>
      <c r="B142" s="42"/>
      <c r="C142" s="43"/>
      <c r="D142" s="220" t="s">
        <v>165</v>
      </c>
      <c r="E142" s="43"/>
      <c r="F142" s="221" t="s">
        <v>2276</v>
      </c>
      <c r="G142" s="43"/>
      <c r="H142" s="43"/>
      <c r="I142" s="222"/>
      <c r="J142" s="43"/>
      <c r="K142" s="43"/>
      <c r="L142" s="47"/>
      <c r="M142" s="223"/>
      <c r="N142" s="224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165</v>
      </c>
      <c r="AU142" s="20" t="s">
        <v>85</v>
      </c>
    </row>
    <row r="143" s="2" customFormat="1">
      <c r="A143" s="41"/>
      <c r="B143" s="42"/>
      <c r="C143" s="43"/>
      <c r="D143" s="237" t="s">
        <v>177</v>
      </c>
      <c r="E143" s="43"/>
      <c r="F143" s="238" t="s">
        <v>2277</v>
      </c>
      <c r="G143" s="43"/>
      <c r="H143" s="43"/>
      <c r="I143" s="222"/>
      <c r="J143" s="43"/>
      <c r="K143" s="43"/>
      <c r="L143" s="47"/>
      <c r="M143" s="223"/>
      <c r="N143" s="224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177</v>
      </c>
      <c r="AU143" s="20" t="s">
        <v>85</v>
      </c>
    </row>
    <row r="144" s="14" customFormat="1">
      <c r="A144" s="14"/>
      <c r="B144" s="239"/>
      <c r="C144" s="240"/>
      <c r="D144" s="220" t="s">
        <v>169</v>
      </c>
      <c r="E144" s="241" t="s">
        <v>19</v>
      </c>
      <c r="F144" s="242" t="s">
        <v>2278</v>
      </c>
      <c r="G144" s="240"/>
      <c r="H144" s="241" t="s">
        <v>19</v>
      </c>
      <c r="I144" s="243"/>
      <c r="J144" s="240"/>
      <c r="K144" s="240"/>
      <c r="L144" s="244"/>
      <c r="M144" s="245"/>
      <c r="N144" s="246"/>
      <c r="O144" s="246"/>
      <c r="P144" s="246"/>
      <c r="Q144" s="246"/>
      <c r="R144" s="246"/>
      <c r="S144" s="246"/>
      <c r="T144" s="247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8" t="s">
        <v>169</v>
      </c>
      <c r="AU144" s="248" t="s">
        <v>85</v>
      </c>
      <c r="AV144" s="14" t="s">
        <v>83</v>
      </c>
      <c r="AW144" s="14" t="s">
        <v>37</v>
      </c>
      <c r="AX144" s="14" t="s">
        <v>75</v>
      </c>
      <c r="AY144" s="248" t="s">
        <v>157</v>
      </c>
    </row>
    <row r="145" s="13" customFormat="1">
      <c r="A145" s="13"/>
      <c r="B145" s="226"/>
      <c r="C145" s="227"/>
      <c r="D145" s="220" t="s">
        <v>169</v>
      </c>
      <c r="E145" s="228" t="s">
        <v>19</v>
      </c>
      <c r="F145" s="229" t="s">
        <v>2279</v>
      </c>
      <c r="G145" s="227"/>
      <c r="H145" s="230">
        <v>3.0800000000000001</v>
      </c>
      <c r="I145" s="231"/>
      <c r="J145" s="227"/>
      <c r="K145" s="227"/>
      <c r="L145" s="232"/>
      <c r="M145" s="233"/>
      <c r="N145" s="234"/>
      <c r="O145" s="234"/>
      <c r="P145" s="234"/>
      <c r="Q145" s="234"/>
      <c r="R145" s="234"/>
      <c r="S145" s="234"/>
      <c r="T145" s="23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6" t="s">
        <v>169</v>
      </c>
      <c r="AU145" s="236" t="s">
        <v>85</v>
      </c>
      <c r="AV145" s="13" t="s">
        <v>85</v>
      </c>
      <c r="AW145" s="13" t="s">
        <v>37</v>
      </c>
      <c r="AX145" s="13" t="s">
        <v>75</v>
      </c>
      <c r="AY145" s="236" t="s">
        <v>157</v>
      </c>
    </row>
    <row r="146" s="13" customFormat="1">
      <c r="A146" s="13"/>
      <c r="B146" s="226"/>
      <c r="C146" s="227"/>
      <c r="D146" s="220" t="s">
        <v>169</v>
      </c>
      <c r="E146" s="228" t="s">
        <v>19</v>
      </c>
      <c r="F146" s="229" t="s">
        <v>2280</v>
      </c>
      <c r="G146" s="227"/>
      <c r="H146" s="230">
        <v>2.1120000000000001</v>
      </c>
      <c r="I146" s="231"/>
      <c r="J146" s="227"/>
      <c r="K146" s="227"/>
      <c r="L146" s="232"/>
      <c r="M146" s="233"/>
      <c r="N146" s="234"/>
      <c r="O146" s="234"/>
      <c r="P146" s="234"/>
      <c r="Q146" s="234"/>
      <c r="R146" s="234"/>
      <c r="S146" s="234"/>
      <c r="T146" s="23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6" t="s">
        <v>169</v>
      </c>
      <c r="AU146" s="236" t="s">
        <v>85</v>
      </c>
      <c r="AV146" s="13" t="s">
        <v>85</v>
      </c>
      <c r="AW146" s="13" t="s">
        <v>37</v>
      </c>
      <c r="AX146" s="13" t="s">
        <v>75</v>
      </c>
      <c r="AY146" s="236" t="s">
        <v>157</v>
      </c>
    </row>
    <row r="147" s="13" customFormat="1">
      <c r="A147" s="13"/>
      <c r="B147" s="226"/>
      <c r="C147" s="227"/>
      <c r="D147" s="220" t="s">
        <v>169</v>
      </c>
      <c r="E147" s="228" t="s">
        <v>19</v>
      </c>
      <c r="F147" s="229" t="s">
        <v>2281</v>
      </c>
      <c r="G147" s="227"/>
      <c r="H147" s="230">
        <v>1.0560000000000001</v>
      </c>
      <c r="I147" s="231"/>
      <c r="J147" s="227"/>
      <c r="K147" s="227"/>
      <c r="L147" s="232"/>
      <c r="M147" s="233"/>
      <c r="N147" s="234"/>
      <c r="O147" s="234"/>
      <c r="P147" s="234"/>
      <c r="Q147" s="234"/>
      <c r="R147" s="234"/>
      <c r="S147" s="234"/>
      <c r="T147" s="23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6" t="s">
        <v>169</v>
      </c>
      <c r="AU147" s="236" t="s">
        <v>85</v>
      </c>
      <c r="AV147" s="13" t="s">
        <v>85</v>
      </c>
      <c r="AW147" s="13" t="s">
        <v>37</v>
      </c>
      <c r="AX147" s="13" t="s">
        <v>75</v>
      </c>
      <c r="AY147" s="236" t="s">
        <v>157</v>
      </c>
    </row>
    <row r="148" s="13" customFormat="1">
      <c r="A148" s="13"/>
      <c r="B148" s="226"/>
      <c r="C148" s="227"/>
      <c r="D148" s="220" t="s">
        <v>169</v>
      </c>
      <c r="E148" s="228" t="s">
        <v>19</v>
      </c>
      <c r="F148" s="229" t="s">
        <v>2282</v>
      </c>
      <c r="G148" s="227"/>
      <c r="H148" s="230">
        <v>15</v>
      </c>
      <c r="I148" s="231"/>
      <c r="J148" s="227"/>
      <c r="K148" s="227"/>
      <c r="L148" s="232"/>
      <c r="M148" s="233"/>
      <c r="N148" s="234"/>
      <c r="O148" s="234"/>
      <c r="P148" s="234"/>
      <c r="Q148" s="234"/>
      <c r="R148" s="234"/>
      <c r="S148" s="234"/>
      <c r="T148" s="23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6" t="s">
        <v>169</v>
      </c>
      <c r="AU148" s="236" t="s">
        <v>85</v>
      </c>
      <c r="AV148" s="13" t="s">
        <v>85</v>
      </c>
      <c r="AW148" s="13" t="s">
        <v>37</v>
      </c>
      <c r="AX148" s="13" t="s">
        <v>75</v>
      </c>
      <c r="AY148" s="236" t="s">
        <v>157</v>
      </c>
    </row>
    <row r="149" s="15" customFormat="1">
      <c r="A149" s="15"/>
      <c r="B149" s="249"/>
      <c r="C149" s="250"/>
      <c r="D149" s="220" t="s">
        <v>169</v>
      </c>
      <c r="E149" s="251" t="s">
        <v>19</v>
      </c>
      <c r="F149" s="252" t="s">
        <v>187</v>
      </c>
      <c r="G149" s="250"/>
      <c r="H149" s="253">
        <v>21.248000000000001</v>
      </c>
      <c r="I149" s="254"/>
      <c r="J149" s="250"/>
      <c r="K149" s="250"/>
      <c r="L149" s="255"/>
      <c r="M149" s="256"/>
      <c r="N149" s="257"/>
      <c r="O149" s="257"/>
      <c r="P149" s="257"/>
      <c r="Q149" s="257"/>
      <c r="R149" s="257"/>
      <c r="S149" s="257"/>
      <c r="T149" s="258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59" t="s">
        <v>169</v>
      </c>
      <c r="AU149" s="259" t="s">
        <v>85</v>
      </c>
      <c r="AV149" s="15" t="s">
        <v>163</v>
      </c>
      <c r="AW149" s="15" t="s">
        <v>37</v>
      </c>
      <c r="AX149" s="15" t="s">
        <v>83</v>
      </c>
      <c r="AY149" s="259" t="s">
        <v>157</v>
      </c>
    </row>
    <row r="150" s="2" customFormat="1" ht="37.8" customHeight="1">
      <c r="A150" s="41"/>
      <c r="B150" s="42"/>
      <c r="C150" s="207" t="s">
        <v>8</v>
      </c>
      <c r="D150" s="207" t="s">
        <v>159</v>
      </c>
      <c r="E150" s="208" t="s">
        <v>2283</v>
      </c>
      <c r="F150" s="209" t="s">
        <v>2284</v>
      </c>
      <c r="G150" s="210" t="s">
        <v>173</v>
      </c>
      <c r="H150" s="211">
        <v>306</v>
      </c>
      <c r="I150" s="212"/>
      <c r="J150" s="213">
        <f>ROUND(I150*H150,2)</f>
        <v>0</v>
      </c>
      <c r="K150" s="209" t="s">
        <v>174</v>
      </c>
      <c r="L150" s="47"/>
      <c r="M150" s="214" t="s">
        <v>19</v>
      </c>
      <c r="N150" s="215" t="s">
        <v>46</v>
      </c>
      <c r="O150" s="87"/>
      <c r="P150" s="216">
        <f>O150*H150</f>
        <v>0</v>
      </c>
      <c r="Q150" s="216">
        <v>0</v>
      </c>
      <c r="R150" s="216">
        <f>Q150*H150</f>
        <v>0</v>
      </c>
      <c r="S150" s="216">
        <v>0</v>
      </c>
      <c r="T150" s="217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8" t="s">
        <v>163</v>
      </c>
      <c r="AT150" s="218" t="s">
        <v>159</v>
      </c>
      <c r="AU150" s="218" t="s">
        <v>85</v>
      </c>
      <c r="AY150" s="20" t="s">
        <v>157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20" t="s">
        <v>83</v>
      </c>
      <c r="BK150" s="219">
        <f>ROUND(I150*H150,2)</f>
        <v>0</v>
      </c>
      <c r="BL150" s="20" t="s">
        <v>163</v>
      </c>
      <c r="BM150" s="218" t="s">
        <v>2285</v>
      </c>
    </row>
    <row r="151" s="2" customFormat="1">
      <c r="A151" s="41"/>
      <c r="B151" s="42"/>
      <c r="C151" s="43"/>
      <c r="D151" s="220" t="s">
        <v>165</v>
      </c>
      <c r="E151" s="43"/>
      <c r="F151" s="221" t="s">
        <v>2286</v>
      </c>
      <c r="G151" s="43"/>
      <c r="H151" s="43"/>
      <c r="I151" s="222"/>
      <c r="J151" s="43"/>
      <c r="K151" s="43"/>
      <c r="L151" s="47"/>
      <c r="M151" s="223"/>
      <c r="N151" s="224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165</v>
      </c>
      <c r="AU151" s="20" t="s">
        <v>85</v>
      </c>
    </row>
    <row r="152" s="2" customFormat="1">
      <c r="A152" s="41"/>
      <c r="B152" s="42"/>
      <c r="C152" s="43"/>
      <c r="D152" s="237" t="s">
        <v>177</v>
      </c>
      <c r="E152" s="43"/>
      <c r="F152" s="238" t="s">
        <v>2287</v>
      </c>
      <c r="G152" s="43"/>
      <c r="H152" s="43"/>
      <c r="I152" s="222"/>
      <c r="J152" s="43"/>
      <c r="K152" s="43"/>
      <c r="L152" s="47"/>
      <c r="M152" s="223"/>
      <c r="N152" s="224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177</v>
      </c>
      <c r="AU152" s="20" t="s">
        <v>85</v>
      </c>
    </row>
    <row r="153" s="13" customFormat="1">
      <c r="A153" s="13"/>
      <c r="B153" s="226"/>
      <c r="C153" s="227"/>
      <c r="D153" s="220" t="s">
        <v>169</v>
      </c>
      <c r="E153" s="228" t="s">
        <v>19</v>
      </c>
      <c r="F153" s="229" t="s">
        <v>2288</v>
      </c>
      <c r="G153" s="227"/>
      <c r="H153" s="230">
        <v>306</v>
      </c>
      <c r="I153" s="231"/>
      <c r="J153" s="227"/>
      <c r="K153" s="227"/>
      <c r="L153" s="232"/>
      <c r="M153" s="233"/>
      <c r="N153" s="234"/>
      <c r="O153" s="234"/>
      <c r="P153" s="234"/>
      <c r="Q153" s="234"/>
      <c r="R153" s="234"/>
      <c r="S153" s="234"/>
      <c r="T153" s="23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6" t="s">
        <v>169</v>
      </c>
      <c r="AU153" s="236" t="s">
        <v>85</v>
      </c>
      <c r="AV153" s="13" t="s">
        <v>85</v>
      </c>
      <c r="AW153" s="13" t="s">
        <v>37</v>
      </c>
      <c r="AX153" s="13" t="s">
        <v>83</v>
      </c>
      <c r="AY153" s="236" t="s">
        <v>157</v>
      </c>
    </row>
    <row r="154" s="2" customFormat="1" ht="37.8" customHeight="1">
      <c r="A154" s="41"/>
      <c r="B154" s="42"/>
      <c r="C154" s="207" t="s">
        <v>265</v>
      </c>
      <c r="D154" s="207" t="s">
        <v>159</v>
      </c>
      <c r="E154" s="208" t="s">
        <v>2289</v>
      </c>
      <c r="F154" s="209" t="s">
        <v>2290</v>
      </c>
      <c r="G154" s="210" t="s">
        <v>173</v>
      </c>
      <c r="H154" s="211">
        <v>332.56</v>
      </c>
      <c r="I154" s="212"/>
      <c r="J154" s="213">
        <f>ROUND(I154*H154,2)</f>
        <v>0</v>
      </c>
      <c r="K154" s="209" t="s">
        <v>174</v>
      </c>
      <c r="L154" s="47"/>
      <c r="M154" s="214" t="s">
        <v>19</v>
      </c>
      <c r="N154" s="215" t="s">
        <v>46</v>
      </c>
      <c r="O154" s="87"/>
      <c r="P154" s="216">
        <f>O154*H154</f>
        <v>0</v>
      </c>
      <c r="Q154" s="216">
        <v>0</v>
      </c>
      <c r="R154" s="216">
        <f>Q154*H154</f>
        <v>0</v>
      </c>
      <c r="S154" s="216">
        <v>0</v>
      </c>
      <c r="T154" s="217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18" t="s">
        <v>163</v>
      </c>
      <c r="AT154" s="218" t="s">
        <v>159</v>
      </c>
      <c r="AU154" s="218" t="s">
        <v>85</v>
      </c>
      <c r="AY154" s="20" t="s">
        <v>157</v>
      </c>
      <c r="BE154" s="219">
        <f>IF(N154="základní",J154,0)</f>
        <v>0</v>
      </c>
      <c r="BF154" s="219">
        <f>IF(N154="snížená",J154,0)</f>
        <v>0</v>
      </c>
      <c r="BG154" s="219">
        <f>IF(N154="zákl. přenesená",J154,0)</f>
        <v>0</v>
      </c>
      <c r="BH154" s="219">
        <f>IF(N154="sníž. přenesená",J154,0)</f>
        <v>0</v>
      </c>
      <c r="BI154" s="219">
        <f>IF(N154="nulová",J154,0)</f>
        <v>0</v>
      </c>
      <c r="BJ154" s="20" t="s">
        <v>83</v>
      </c>
      <c r="BK154" s="219">
        <f>ROUND(I154*H154,2)</f>
        <v>0</v>
      </c>
      <c r="BL154" s="20" t="s">
        <v>163</v>
      </c>
      <c r="BM154" s="218" t="s">
        <v>2291</v>
      </c>
    </row>
    <row r="155" s="2" customFormat="1">
      <c r="A155" s="41"/>
      <c r="B155" s="42"/>
      <c r="C155" s="43"/>
      <c r="D155" s="220" t="s">
        <v>165</v>
      </c>
      <c r="E155" s="43"/>
      <c r="F155" s="221" t="s">
        <v>2292</v>
      </c>
      <c r="G155" s="43"/>
      <c r="H155" s="43"/>
      <c r="I155" s="222"/>
      <c r="J155" s="43"/>
      <c r="K155" s="43"/>
      <c r="L155" s="47"/>
      <c r="M155" s="223"/>
      <c r="N155" s="224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165</v>
      </c>
      <c r="AU155" s="20" t="s">
        <v>85</v>
      </c>
    </row>
    <row r="156" s="2" customFormat="1">
      <c r="A156" s="41"/>
      <c r="B156" s="42"/>
      <c r="C156" s="43"/>
      <c r="D156" s="237" t="s">
        <v>177</v>
      </c>
      <c r="E156" s="43"/>
      <c r="F156" s="238" t="s">
        <v>2293</v>
      </c>
      <c r="G156" s="43"/>
      <c r="H156" s="43"/>
      <c r="I156" s="222"/>
      <c r="J156" s="43"/>
      <c r="K156" s="43"/>
      <c r="L156" s="47"/>
      <c r="M156" s="223"/>
      <c r="N156" s="224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177</v>
      </c>
      <c r="AU156" s="20" t="s">
        <v>85</v>
      </c>
    </row>
    <row r="157" s="13" customFormat="1">
      <c r="A157" s="13"/>
      <c r="B157" s="226"/>
      <c r="C157" s="227"/>
      <c r="D157" s="220" t="s">
        <v>169</v>
      </c>
      <c r="E157" s="228" t="s">
        <v>19</v>
      </c>
      <c r="F157" s="229" t="s">
        <v>2294</v>
      </c>
      <c r="G157" s="227"/>
      <c r="H157" s="230">
        <v>3.8500000000000001</v>
      </c>
      <c r="I157" s="231"/>
      <c r="J157" s="227"/>
      <c r="K157" s="227"/>
      <c r="L157" s="232"/>
      <c r="M157" s="233"/>
      <c r="N157" s="234"/>
      <c r="O157" s="234"/>
      <c r="P157" s="234"/>
      <c r="Q157" s="234"/>
      <c r="R157" s="234"/>
      <c r="S157" s="234"/>
      <c r="T157" s="23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6" t="s">
        <v>169</v>
      </c>
      <c r="AU157" s="236" t="s">
        <v>85</v>
      </c>
      <c r="AV157" s="13" t="s">
        <v>85</v>
      </c>
      <c r="AW157" s="13" t="s">
        <v>37</v>
      </c>
      <c r="AX157" s="13" t="s">
        <v>75</v>
      </c>
      <c r="AY157" s="236" t="s">
        <v>157</v>
      </c>
    </row>
    <row r="158" s="13" customFormat="1">
      <c r="A158" s="13"/>
      <c r="B158" s="226"/>
      <c r="C158" s="227"/>
      <c r="D158" s="220" t="s">
        <v>169</v>
      </c>
      <c r="E158" s="228" t="s">
        <v>19</v>
      </c>
      <c r="F158" s="229" t="s">
        <v>2295</v>
      </c>
      <c r="G158" s="227"/>
      <c r="H158" s="230">
        <v>2.6400000000000001</v>
      </c>
      <c r="I158" s="231"/>
      <c r="J158" s="227"/>
      <c r="K158" s="227"/>
      <c r="L158" s="232"/>
      <c r="M158" s="233"/>
      <c r="N158" s="234"/>
      <c r="O158" s="234"/>
      <c r="P158" s="234"/>
      <c r="Q158" s="234"/>
      <c r="R158" s="234"/>
      <c r="S158" s="234"/>
      <c r="T158" s="23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6" t="s">
        <v>169</v>
      </c>
      <c r="AU158" s="236" t="s">
        <v>85</v>
      </c>
      <c r="AV158" s="13" t="s">
        <v>85</v>
      </c>
      <c r="AW158" s="13" t="s">
        <v>37</v>
      </c>
      <c r="AX158" s="13" t="s">
        <v>75</v>
      </c>
      <c r="AY158" s="236" t="s">
        <v>157</v>
      </c>
    </row>
    <row r="159" s="13" customFormat="1">
      <c r="A159" s="13"/>
      <c r="B159" s="226"/>
      <c r="C159" s="227"/>
      <c r="D159" s="220" t="s">
        <v>169</v>
      </c>
      <c r="E159" s="228" t="s">
        <v>19</v>
      </c>
      <c r="F159" s="229" t="s">
        <v>2296</v>
      </c>
      <c r="G159" s="227"/>
      <c r="H159" s="230">
        <v>1.3200000000000001</v>
      </c>
      <c r="I159" s="231"/>
      <c r="J159" s="227"/>
      <c r="K159" s="227"/>
      <c r="L159" s="232"/>
      <c r="M159" s="233"/>
      <c r="N159" s="234"/>
      <c r="O159" s="234"/>
      <c r="P159" s="234"/>
      <c r="Q159" s="234"/>
      <c r="R159" s="234"/>
      <c r="S159" s="234"/>
      <c r="T159" s="23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6" t="s">
        <v>169</v>
      </c>
      <c r="AU159" s="236" t="s">
        <v>85</v>
      </c>
      <c r="AV159" s="13" t="s">
        <v>85</v>
      </c>
      <c r="AW159" s="13" t="s">
        <v>37</v>
      </c>
      <c r="AX159" s="13" t="s">
        <v>75</v>
      </c>
      <c r="AY159" s="236" t="s">
        <v>157</v>
      </c>
    </row>
    <row r="160" s="13" customFormat="1">
      <c r="A160" s="13"/>
      <c r="B160" s="226"/>
      <c r="C160" s="227"/>
      <c r="D160" s="220" t="s">
        <v>169</v>
      </c>
      <c r="E160" s="228" t="s">
        <v>19</v>
      </c>
      <c r="F160" s="229" t="s">
        <v>2297</v>
      </c>
      <c r="G160" s="227"/>
      <c r="H160" s="230">
        <v>18.75</v>
      </c>
      <c r="I160" s="231"/>
      <c r="J160" s="227"/>
      <c r="K160" s="227"/>
      <c r="L160" s="232"/>
      <c r="M160" s="233"/>
      <c r="N160" s="234"/>
      <c r="O160" s="234"/>
      <c r="P160" s="234"/>
      <c r="Q160" s="234"/>
      <c r="R160" s="234"/>
      <c r="S160" s="234"/>
      <c r="T160" s="23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6" t="s">
        <v>169</v>
      </c>
      <c r="AU160" s="236" t="s">
        <v>85</v>
      </c>
      <c r="AV160" s="13" t="s">
        <v>85</v>
      </c>
      <c r="AW160" s="13" t="s">
        <v>37</v>
      </c>
      <c r="AX160" s="13" t="s">
        <v>75</v>
      </c>
      <c r="AY160" s="236" t="s">
        <v>157</v>
      </c>
    </row>
    <row r="161" s="13" customFormat="1">
      <c r="A161" s="13"/>
      <c r="B161" s="226"/>
      <c r="C161" s="227"/>
      <c r="D161" s="220" t="s">
        <v>169</v>
      </c>
      <c r="E161" s="228" t="s">
        <v>19</v>
      </c>
      <c r="F161" s="229" t="s">
        <v>2288</v>
      </c>
      <c r="G161" s="227"/>
      <c r="H161" s="230">
        <v>306</v>
      </c>
      <c r="I161" s="231"/>
      <c r="J161" s="227"/>
      <c r="K161" s="227"/>
      <c r="L161" s="232"/>
      <c r="M161" s="233"/>
      <c r="N161" s="234"/>
      <c r="O161" s="234"/>
      <c r="P161" s="234"/>
      <c r="Q161" s="234"/>
      <c r="R161" s="234"/>
      <c r="S161" s="234"/>
      <c r="T161" s="23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6" t="s">
        <v>169</v>
      </c>
      <c r="AU161" s="236" t="s">
        <v>85</v>
      </c>
      <c r="AV161" s="13" t="s">
        <v>85</v>
      </c>
      <c r="AW161" s="13" t="s">
        <v>37</v>
      </c>
      <c r="AX161" s="13" t="s">
        <v>75</v>
      </c>
      <c r="AY161" s="236" t="s">
        <v>157</v>
      </c>
    </row>
    <row r="162" s="15" customFormat="1">
      <c r="A162" s="15"/>
      <c r="B162" s="249"/>
      <c r="C162" s="250"/>
      <c r="D162" s="220" t="s">
        <v>169</v>
      </c>
      <c r="E162" s="251" t="s">
        <v>19</v>
      </c>
      <c r="F162" s="252" t="s">
        <v>187</v>
      </c>
      <c r="G162" s="250"/>
      <c r="H162" s="253">
        <v>332.56</v>
      </c>
      <c r="I162" s="254"/>
      <c r="J162" s="250"/>
      <c r="K162" s="250"/>
      <c r="L162" s="255"/>
      <c r="M162" s="256"/>
      <c r="N162" s="257"/>
      <c r="O162" s="257"/>
      <c r="P162" s="257"/>
      <c r="Q162" s="257"/>
      <c r="R162" s="257"/>
      <c r="S162" s="257"/>
      <c r="T162" s="258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59" t="s">
        <v>169</v>
      </c>
      <c r="AU162" s="259" t="s">
        <v>85</v>
      </c>
      <c r="AV162" s="15" t="s">
        <v>163</v>
      </c>
      <c r="AW162" s="15" t="s">
        <v>37</v>
      </c>
      <c r="AX162" s="15" t="s">
        <v>83</v>
      </c>
      <c r="AY162" s="259" t="s">
        <v>157</v>
      </c>
    </row>
    <row r="163" s="2" customFormat="1" ht="24.15" customHeight="1">
      <c r="A163" s="41"/>
      <c r="B163" s="42"/>
      <c r="C163" s="207" t="s">
        <v>273</v>
      </c>
      <c r="D163" s="207" t="s">
        <v>159</v>
      </c>
      <c r="E163" s="208" t="s">
        <v>2298</v>
      </c>
      <c r="F163" s="209" t="s">
        <v>2299</v>
      </c>
      <c r="G163" s="210" t="s">
        <v>173</v>
      </c>
      <c r="H163" s="211">
        <v>20</v>
      </c>
      <c r="I163" s="212"/>
      <c r="J163" s="213">
        <f>ROUND(I163*H163,2)</f>
        <v>0</v>
      </c>
      <c r="K163" s="209" t="s">
        <v>174</v>
      </c>
      <c r="L163" s="47"/>
      <c r="M163" s="214" t="s">
        <v>19</v>
      </c>
      <c r="N163" s="215" t="s">
        <v>46</v>
      </c>
      <c r="O163" s="87"/>
      <c r="P163" s="216">
        <f>O163*H163</f>
        <v>0</v>
      </c>
      <c r="Q163" s="216">
        <v>0</v>
      </c>
      <c r="R163" s="216">
        <f>Q163*H163</f>
        <v>0</v>
      </c>
      <c r="S163" s="216">
        <v>0</v>
      </c>
      <c r="T163" s="217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18" t="s">
        <v>163</v>
      </c>
      <c r="AT163" s="218" t="s">
        <v>159</v>
      </c>
      <c r="AU163" s="218" t="s">
        <v>85</v>
      </c>
      <c r="AY163" s="20" t="s">
        <v>157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20" t="s">
        <v>83</v>
      </c>
      <c r="BK163" s="219">
        <f>ROUND(I163*H163,2)</f>
        <v>0</v>
      </c>
      <c r="BL163" s="20" t="s">
        <v>163</v>
      </c>
      <c r="BM163" s="218" t="s">
        <v>2300</v>
      </c>
    </row>
    <row r="164" s="2" customFormat="1">
      <c r="A164" s="41"/>
      <c r="B164" s="42"/>
      <c r="C164" s="43"/>
      <c r="D164" s="220" t="s">
        <v>165</v>
      </c>
      <c r="E164" s="43"/>
      <c r="F164" s="221" t="s">
        <v>2301</v>
      </c>
      <c r="G164" s="43"/>
      <c r="H164" s="43"/>
      <c r="I164" s="222"/>
      <c r="J164" s="43"/>
      <c r="K164" s="43"/>
      <c r="L164" s="47"/>
      <c r="M164" s="223"/>
      <c r="N164" s="224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165</v>
      </c>
      <c r="AU164" s="20" t="s">
        <v>85</v>
      </c>
    </row>
    <row r="165" s="2" customFormat="1">
      <c r="A165" s="41"/>
      <c r="B165" s="42"/>
      <c r="C165" s="43"/>
      <c r="D165" s="237" t="s">
        <v>177</v>
      </c>
      <c r="E165" s="43"/>
      <c r="F165" s="238" t="s">
        <v>2302</v>
      </c>
      <c r="G165" s="43"/>
      <c r="H165" s="43"/>
      <c r="I165" s="222"/>
      <c r="J165" s="43"/>
      <c r="K165" s="43"/>
      <c r="L165" s="47"/>
      <c r="M165" s="223"/>
      <c r="N165" s="224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177</v>
      </c>
      <c r="AU165" s="20" t="s">
        <v>85</v>
      </c>
    </row>
    <row r="166" s="13" customFormat="1">
      <c r="A166" s="13"/>
      <c r="B166" s="226"/>
      <c r="C166" s="227"/>
      <c r="D166" s="220" t="s">
        <v>169</v>
      </c>
      <c r="E166" s="228" t="s">
        <v>19</v>
      </c>
      <c r="F166" s="229" t="s">
        <v>2303</v>
      </c>
      <c r="G166" s="227"/>
      <c r="H166" s="230">
        <v>20</v>
      </c>
      <c r="I166" s="231"/>
      <c r="J166" s="227"/>
      <c r="K166" s="227"/>
      <c r="L166" s="232"/>
      <c r="M166" s="233"/>
      <c r="N166" s="234"/>
      <c r="O166" s="234"/>
      <c r="P166" s="234"/>
      <c r="Q166" s="234"/>
      <c r="R166" s="234"/>
      <c r="S166" s="234"/>
      <c r="T166" s="23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6" t="s">
        <v>169</v>
      </c>
      <c r="AU166" s="236" t="s">
        <v>85</v>
      </c>
      <c r="AV166" s="13" t="s">
        <v>85</v>
      </c>
      <c r="AW166" s="13" t="s">
        <v>37</v>
      </c>
      <c r="AX166" s="13" t="s">
        <v>83</v>
      </c>
      <c r="AY166" s="236" t="s">
        <v>157</v>
      </c>
    </row>
    <row r="167" s="2" customFormat="1" ht="16.5" customHeight="1">
      <c r="A167" s="41"/>
      <c r="B167" s="42"/>
      <c r="C167" s="260" t="s">
        <v>281</v>
      </c>
      <c r="D167" s="260" t="s">
        <v>259</v>
      </c>
      <c r="E167" s="261" t="s">
        <v>2304</v>
      </c>
      <c r="F167" s="262" t="s">
        <v>2305</v>
      </c>
      <c r="G167" s="263" t="s">
        <v>236</v>
      </c>
      <c r="H167" s="264">
        <v>36</v>
      </c>
      <c r="I167" s="265"/>
      <c r="J167" s="266">
        <f>ROUND(I167*H167,2)</f>
        <v>0</v>
      </c>
      <c r="K167" s="262" t="s">
        <v>174</v>
      </c>
      <c r="L167" s="267"/>
      <c r="M167" s="268" t="s">
        <v>19</v>
      </c>
      <c r="N167" s="269" t="s">
        <v>46</v>
      </c>
      <c r="O167" s="87"/>
      <c r="P167" s="216">
        <f>O167*H167</f>
        <v>0</v>
      </c>
      <c r="Q167" s="216">
        <v>1</v>
      </c>
      <c r="R167" s="216">
        <f>Q167*H167</f>
        <v>36</v>
      </c>
      <c r="S167" s="216">
        <v>0</v>
      </c>
      <c r="T167" s="217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18" t="s">
        <v>225</v>
      </c>
      <c r="AT167" s="218" t="s">
        <v>259</v>
      </c>
      <c r="AU167" s="218" t="s">
        <v>85</v>
      </c>
      <c r="AY167" s="20" t="s">
        <v>157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20" t="s">
        <v>83</v>
      </c>
      <c r="BK167" s="219">
        <f>ROUND(I167*H167,2)</f>
        <v>0</v>
      </c>
      <c r="BL167" s="20" t="s">
        <v>163</v>
      </c>
      <c r="BM167" s="218" t="s">
        <v>2306</v>
      </c>
    </row>
    <row r="168" s="2" customFormat="1">
      <c r="A168" s="41"/>
      <c r="B168" s="42"/>
      <c r="C168" s="43"/>
      <c r="D168" s="220" t="s">
        <v>165</v>
      </c>
      <c r="E168" s="43"/>
      <c r="F168" s="221" t="s">
        <v>2305</v>
      </c>
      <c r="G168" s="43"/>
      <c r="H168" s="43"/>
      <c r="I168" s="222"/>
      <c r="J168" s="43"/>
      <c r="K168" s="43"/>
      <c r="L168" s="47"/>
      <c r="M168" s="223"/>
      <c r="N168" s="224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165</v>
      </c>
      <c r="AU168" s="20" t="s">
        <v>85</v>
      </c>
    </row>
    <row r="169" s="13" customFormat="1">
      <c r="A169" s="13"/>
      <c r="B169" s="226"/>
      <c r="C169" s="227"/>
      <c r="D169" s="220" t="s">
        <v>169</v>
      </c>
      <c r="E169" s="227"/>
      <c r="F169" s="229" t="s">
        <v>2307</v>
      </c>
      <c r="G169" s="227"/>
      <c r="H169" s="230">
        <v>36</v>
      </c>
      <c r="I169" s="231"/>
      <c r="J169" s="227"/>
      <c r="K169" s="227"/>
      <c r="L169" s="232"/>
      <c r="M169" s="233"/>
      <c r="N169" s="234"/>
      <c r="O169" s="234"/>
      <c r="P169" s="234"/>
      <c r="Q169" s="234"/>
      <c r="R169" s="234"/>
      <c r="S169" s="234"/>
      <c r="T169" s="23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6" t="s">
        <v>169</v>
      </c>
      <c r="AU169" s="236" t="s">
        <v>85</v>
      </c>
      <c r="AV169" s="13" t="s">
        <v>85</v>
      </c>
      <c r="AW169" s="13" t="s">
        <v>4</v>
      </c>
      <c r="AX169" s="13" t="s">
        <v>83</v>
      </c>
      <c r="AY169" s="236" t="s">
        <v>157</v>
      </c>
    </row>
    <row r="170" s="2" customFormat="1" ht="33" customHeight="1">
      <c r="A170" s="41"/>
      <c r="B170" s="42"/>
      <c r="C170" s="207" t="s">
        <v>287</v>
      </c>
      <c r="D170" s="207" t="s">
        <v>159</v>
      </c>
      <c r="E170" s="208" t="s">
        <v>406</v>
      </c>
      <c r="F170" s="209" t="s">
        <v>407</v>
      </c>
      <c r="G170" s="210" t="s">
        <v>236</v>
      </c>
      <c r="H170" s="211">
        <v>598.60799999999995</v>
      </c>
      <c r="I170" s="212"/>
      <c r="J170" s="213">
        <f>ROUND(I170*H170,2)</f>
        <v>0</v>
      </c>
      <c r="K170" s="209" t="s">
        <v>174</v>
      </c>
      <c r="L170" s="47"/>
      <c r="M170" s="214" t="s">
        <v>19</v>
      </c>
      <c r="N170" s="215" t="s">
        <v>46</v>
      </c>
      <c r="O170" s="87"/>
      <c r="P170" s="216">
        <f>O170*H170</f>
        <v>0</v>
      </c>
      <c r="Q170" s="216">
        <v>0</v>
      </c>
      <c r="R170" s="216">
        <f>Q170*H170</f>
        <v>0</v>
      </c>
      <c r="S170" s="216">
        <v>0</v>
      </c>
      <c r="T170" s="217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18" t="s">
        <v>163</v>
      </c>
      <c r="AT170" s="218" t="s">
        <v>159</v>
      </c>
      <c r="AU170" s="218" t="s">
        <v>85</v>
      </c>
      <c r="AY170" s="20" t="s">
        <v>157</v>
      </c>
      <c r="BE170" s="219">
        <f>IF(N170="základní",J170,0)</f>
        <v>0</v>
      </c>
      <c r="BF170" s="219">
        <f>IF(N170="snížená",J170,0)</f>
        <v>0</v>
      </c>
      <c r="BG170" s="219">
        <f>IF(N170="zákl. přenesená",J170,0)</f>
        <v>0</v>
      </c>
      <c r="BH170" s="219">
        <f>IF(N170="sníž. přenesená",J170,0)</f>
        <v>0</v>
      </c>
      <c r="BI170" s="219">
        <f>IF(N170="nulová",J170,0)</f>
        <v>0</v>
      </c>
      <c r="BJ170" s="20" t="s">
        <v>83</v>
      </c>
      <c r="BK170" s="219">
        <f>ROUND(I170*H170,2)</f>
        <v>0</v>
      </c>
      <c r="BL170" s="20" t="s">
        <v>163</v>
      </c>
      <c r="BM170" s="218" t="s">
        <v>2308</v>
      </c>
    </row>
    <row r="171" s="2" customFormat="1">
      <c r="A171" s="41"/>
      <c r="B171" s="42"/>
      <c r="C171" s="43"/>
      <c r="D171" s="220" t="s">
        <v>165</v>
      </c>
      <c r="E171" s="43"/>
      <c r="F171" s="221" t="s">
        <v>245</v>
      </c>
      <c r="G171" s="43"/>
      <c r="H171" s="43"/>
      <c r="I171" s="222"/>
      <c r="J171" s="43"/>
      <c r="K171" s="43"/>
      <c r="L171" s="47"/>
      <c r="M171" s="223"/>
      <c r="N171" s="224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165</v>
      </c>
      <c r="AU171" s="20" t="s">
        <v>85</v>
      </c>
    </row>
    <row r="172" s="2" customFormat="1">
      <c r="A172" s="41"/>
      <c r="B172" s="42"/>
      <c r="C172" s="43"/>
      <c r="D172" s="237" t="s">
        <v>177</v>
      </c>
      <c r="E172" s="43"/>
      <c r="F172" s="238" t="s">
        <v>409</v>
      </c>
      <c r="G172" s="43"/>
      <c r="H172" s="43"/>
      <c r="I172" s="222"/>
      <c r="J172" s="43"/>
      <c r="K172" s="43"/>
      <c r="L172" s="47"/>
      <c r="M172" s="223"/>
      <c r="N172" s="224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177</v>
      </c>
      <c r="AU172" s="20" t="s">
        <v>85</v>
      </c>
    </row>
    <row r="173" s="13" customFormat="1">
      <c r="A173" s="13"/>
      <c r="B173" s="226"/>
      <c r="C173" s="227"/>
      <c r="D173" s="220" t="s">
        <v>169</v>
      </c>
      <c r="E173" s="227"/>
      <c r="F173" s="229" t="s">
        <v>2309</v>
      </c>
      <c r="G173" s="227"/>
      <c r="H173" s="230">
        <v>598.60799999999995</v>
      </c>
      <c r="I173" s="231"/>
      <c r="J173" s="227"/>
      <c r="K173" s="227"/>
      <c r="L173" s="232"/>
      <c r="M173" s="233"/>
      <c r="N173" s="234"/>
      <c r="O173" s="234"/>
      <c r="P173" s="234"/>
      <c r="Q173" s="234"/>
      <c r="R173" s="234"/>
      <c r="S173" s="234"/>
      <c r="T173" s="23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6" t="s">
        <v>169</v>
      </c>
      <c r="AU173" s="236" t="s">
        <v>85</v>
      </c>
      <c r="AV173" s="13" t="s">
        <v>85</v>
      </c>
      <c r="AW173" s="13" t="s">
        <v>4</v>
      </c>
      <c r="AX173" s="13" t="s">
        <v>83</v>
      </c>
      <c r="AY173" s="236" t="s">
        <v>157</v>
      </c>
    </row>
    <row r="174" s="2" customFormat="1" ht="24.15" customHeight="1">
      <c r="A174" s="41"/>
      <c r="B174" s="42"/>
      <c r="C174" s="207" t="s">
        <v>293</v>
      </c>
      <c r="D174" s="207" t="s">
        <v>159</v>
      </c>
      <c r="E174" s="208" t="s">
        <v>2310</v>
      </c>
      <c r="F174" s="209" t="s">
        <v>2311</v>
      </c>
      <c r="G174" s="210" t="s">
        <v>254</v>
      </c>
      <c r="H174" s="211">
        <v>1098</v>
      </c>
      <c r="I174" s="212"/>
      <c r="J174" s="213">
        <f>ROUND(I174*H174,2)</f>
        <v>0</v>
      </c>
      <c r="K174" s="209" t="s">
        <v>174</v>
      </c>
      <c r="L174" s="47"/>
      <c r="M174" s="214" t="s">
        <v>19</v>
      </c>
      <c r="N174" s="215" t="s">
        <v>46</v>
      </c>
      <c r="O174" s="87"/>
      <c r="P174" s="216">
        <f>O174*H174</f>
        <v>0</v>
      </c>
      <c r="Q174" s="216">
        <v>0</v>
      </c>
      <c r="R174" s="216">
        <f>Q174*H174</f>
        <v>0</v>
      </c>
      <c r="S174" s="216">
        <v>0</v>
      </c>
      <c r="T174" s="217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8" t="s">
        <v>163</v>
      </c>
      <c r="AT174" s="218" t="s">
        <v>159</v>
      </c>
      <c r="AU174" s="218" t="s">
        <v>85</v>
      </c>
      <c r="AY174" s="20" t="s">
        <v>157</v>
      </c>
      <c r="BE174" s="219">
        <f>IF(N174="základní",J174,0)</f>
        <v>0</v>
      </c>
      <c r="BF174" s="219">
        <f>IF(N174="snížená",J174,0)</f>
        <v>0</v>
      </c>
      <c r="BG174" s="219">
        <f>IF(N174="zákl. přenesená",J174,0)</f>
        <v>0</v>
      </c>
      <c r="BH174" s="219">
        <f>IF(N174="sníž. přenesená",J174,0)</f>
        <v>0</v>
      </c>
      <c r="BI174" s="219">
        <f>IF(N174="nulová",J174,0)</f>
        <v>0</v>
      </c>
      <c r="BJ174" s="20" t="s">
        <v>83</v>
      </c>
      <c r="BK174" s="219">
        <f>ROUND(I174*H174,2)</f>
        <v>0</v>
      </c>
      <c r="BL174" s="20" t="s">
        <v>163</v>
      </c>
      <c r="BM174" s="218" t="s">
        <v>2312</v>
      </c>
    </row>
    <row r="175" s="2" customFormat="1">
      <c r="A175" s="41"/>
      <c r="B175" s="42"/>
      <c r="C175" s="43"/>
      <c r="D175" s="220" t="s">
        <v>165</v>
      </c>
      <c r="E175" s="43"/>
      <c r="F175" s="221" t="s">
        <v>2313</v>
      </c>
      <c r="G175" s="43"/>
      <c r="H175" s="43"/>
      <c r="I175" s="222"/>
      <c r="J175" s="43"/>
      <c r="K175" s="43"/>
      <c r="L175" s="47"/>
      <c r="M175" s="223"/>
      <c r="N175" s="224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165</v>
      </c>
      <c r="AU175" s="20" t="s">
        <v>85</v>
      </c>
    </row>
    <row r="176" s="2" customFormat="1">
      <c r="A176" s="41"/>
      <c r="B176" s="42"/>
      <c r="C176" s="43"/>
      <c r="D176" s="237" t="s">
        <v>177</v>
      </c>
      <c r="E176" s="43"/>
      <c r="F176" s="238" t="s">
        <v>2314</v>
      </c>
      <c r="G176" s="43"/>
      <c r="H176" s="43"/>
      <c r="I176" s="222"/>
      <c r="J176" s="43"/>
      <c r="K176" s="43"/>
      <c r="L176" s="47"/>
      <c r="M176" s="223"/>
      <c r="N176" s="224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177</v>
      </c>
      <c r="AU176" s="20" t="s">
        <v>85</v>
      </c>
    </row>
    <row r="177" s="13" customFormat="1">
      <c r="A177" s="13"/>
      <c r="B177" s="226"/>
      <c r="C177" s="227"/>
      <c r="D177" s="220" t="s">
        <v>169</v>
      </c>
      <c r="E177" s="228" t="s">
        <v>19</v>
      </c>
      <c r="F177" s="229" t="s">
        <v>2315</v>
      </c>
      <c r="G177" s="227"/>
      <c r="H177" s="230">
        <v>1020</v>
      </c>
      <c r="I177" s="231"/>
      <c r="J177" s="227"/>
      <c r="K177" s="227"/>
      <c r="L177" s="232"/>
      <c r="M177" s="233"/>
      <c r="N177" s="234"/>
      <c r="O177" s="234"/>
      <c r="P177" s="234"/>
      <c r="Q177" s="234"/>
      <c r="R177" s="234"/>
      <c r="S177" s="234"/>
      <c r="T177" s="23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6" t="s">
        <v>169</v>
      </c>
      <c r="AU177" s="236" t="s">
        <v>85</v>
      </c>
      <c r="AV177" s="13" t="s">
        <v>85</v>
      </c>
      <c r="AW177" s="13" t="s">
        <v>37</v>
      </c>
      <c r="AX177" s="13" t="s">
        <v>75</v>
      </c>
      <c r="AY177" s="236" t="s">
        <v>157</v>
      </c>
    </row>
    <row r="178" s="13" customFormat="1">
      <c r="A178" s="13"/>
      <c r="B178" s="226"/>
      <c r="C178" s="227"/>
      <c r="D178" s="220" t="s">
        <v>169</v>
      </c>
      <c r="E178" s="228" t="s">
        <v>19</v>
      </c>
      <c r="F178" s="229" t="s">
        <v>2316</v>
      </c>
      <c r="G178" s="227"/>
      <c r="H178" s="230">
        <v>50</v>
      </c>
      <c r="I178" s="231"/>
      <c r="J178" s="227"/>
      <c r="K178" s="227"/>
      <c r="L178" s="232"/>
      <c r="M178" s="233"/>
      <c r="N178" s="234"/>
      <c r="O178" s="234"/>
      <c r="P178" s="234"/>
      <c r="Q178" s="234"/>
      <c r="R178" s="234"/>
      <c r="S178" s="234"/>
      <c r="T178" s="235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6" t="s">
        <v>169</v>
      </c>
      <c r="AU178" s="236" t="s">
        <v>85</v>
      </c>
      <c r="AV178" s="13" t="s">
        <v>85</v>
      </c>
      <c r="AW178" s="13" t="s">
        <v>37</v>
      </c>
      <c r="AX178" s="13" t="s">
        <v>75</v>
      </c>
      <c r="AY178" s="236" t="s">
        <v>157</v>
      </c>
    </row>
    <row r="179" s="13" customFormat="1">
      <c r="A179" s="13"/>
      <c r="B179" s="226"/>
      <c r="C179" s="227"/>
      <c r="D179" s="220" t="s">
        <v>169</v>
      </c>
      <c r="E179" s="228" t="s">
        <v>19</v>
      </c>
      <c r="F179" s="229" t="s">
        <v>2317</v>
      </c>
      <c r="G179" s="227"/>
      <c r="H179" s="230">
        <v>22</v>
      </c>
      <c r="I179" s="231"/>
      <c r="J179" s="227"/>
      <c r="K179" s="227"/>
      <c r="L179" s="232"/>
      <c r="M179" s="233"/>
      <c r="N179" s="234"/>
      <c r="O179" s="234"/>
      <c r="P179" s="234"/>
      <c r="Q179" s="234"/>
      <c r="R179" s="234"/>
      <c r="S179" s="234"/>
      <c r="T179" s="23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6" t="s">
        <v>169</v>
      </c>
      <c r="AU179" s="236" t="s">
        <v>85</v>
      </c>
      <c r="AV179" s="13" t="s">
        <v>85</v>
      </c>
      <c r="AW179" s="13" t="s">
        <v>37</v>
      </c>
      <c r="AX179" s="13" t="s">
        <v>75</v>
      </c>
      <c r="AY179" s="236" t="s">
        <v>157</v>
      </c>
    </row>
    <row r="180" s="13" customFormat="1">
      <c r="A180" s="13"/>
      <c r="B180" s="226"/>
      <c r="C180" s="227"/>
      <c r="D180" s="220" t="s">
        <v>169</v>
      </c>
      <c r="E180" s="228" t="s">
        <v>19</v>
      </c>
      <c r="F180" s="229" t="s">
        <v>2318</v>
      </c>
      <c r="G180" s="227"/>
      <c r="H180" s="230">
        <v>6</v>
      </c>
      <c r="I180" s="231"/>
      <c r="J180" s="227"/>
      <c r="K180" s="227"/>
      <c r="L180" s="232"/>
      <c r="M180" s="233"/>
      <c r="N180" s="234"/>
      <c r="O180" s="234"/>
      <c r="P180" s="234"/>
      <c r="Q180" s="234"/>
      <c r="R180" s="234"/>
      <c r="S180" s="234"/>
      <c r="T180" s="23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6" t="s">
        <v>169</v>
      </c>
      <c r="AU180" s="236" t="s">
        <v>85</v>
      </c>
      <c r="AV180" s="13" t="s">
        <v>85</v>
      </c>
      <c r="AW180" s="13" t="s">
        <v>37</v>
      </c>
      <c r="AX180" s="13" t="s">
        <v>75</v>
      </c>
      <c r="AY180" s="236" t="s">
        <v>157</v>
      </c>
    </row>
    <row r="181" s="15" customFormat="1">
      <c r="A181" s="15"/>
      <c r="B181" s="249"/>
      <c r="C181" s="250"/>
      <c r="D181" s="220" t="s">
        <v>169</v>
      </c>
      <c r="E181" s="251" t="s">
        <v>19</v>
      </c>
      <c r="F181" s="252" t="s">
        <v>187</v>
      </c>
      <c r="G181" s="250"/>
      <c r="H181" s="253">
        <v>1098</v>
      </c>
      <c r="I181" s="254"/>
      <c r="J181" s="250"/>
      <c r="K181" s="250"/>
      <c r="L181" s="255"/>
      <c r="M181" s="256"/>
      <c r="N181" s="257"/>
      <c r="O181" s="257"/>
      <c r="P181" s="257"/>
      <c r="Q181" s="257"/>
      <c r="R181" s="257"/>
      <c r="S181" s="257"/>
      <c r="T181" s="258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59" t="s">
        <v>169</v>
      </c>
      <c r="AU181" s="259" t="s">
        <v>85</v>
      </c>
      <c r="AV181" s="15" t="s">
        <v>163</v>
      </c>
      <c r="AW181" s="15" t="s">
        <v>37</v>
      </c>
      <c r="AX181" s="15" t="s">
        <v>83</v>
      </c>
      <c r="AY181" s="259" t="s">
        <v>157</v>
      </c>
    </row>
    <row r="182" s="2" customFormat="1" ht="33" customHeight="1">
      <c r="A182" s="41"/>
      <c r="B182" s="42"/>
      <c r="C182" s="207" t="s">
        <v>301</v>
      </c>
      <c r="D182" s="207" t="s">
        <v>159</v>
      </c>
      <c r="E182" s="208" t="s">
        <v>744</v>
      </c>
      <c r="F182" s="209" t="s">
        <v>745</v>
      </c>
      <c r="G182" s="210" t="s">
        <v>254</v>
      </c>
      <c r="H182" s="211">
        <v>375</v>
      </c>
      <c r="I182" s="212"/>
      <c r="J182" s="213">
        <f>ROUND(I182*H182,2)</f>
        <v>0</v>
      </c>
      <c r="K182" s="209" t="s">
        <v>174</v>
      </c>
      <c r="L182" s="47"/>
      <c r="M182" s="214" t="s">
        <v>19</v>
      </c>
      <c r="N182" s="215" t="s">
        <v>46</v>
      </c>
      <c r="O182" s="87"/>
      <c r="P182" s="216">
        <f>O182*H182</f>
        <v>0</v>
      </c>
      <c r="Q182" s="216">
        <v>0</v>
      </c>
      <c r="R182" s="216">
        <f>Q182*H182</f>
        <v>0</v>
      </c>
      <c r="S182" s="216">
        <v>0</v>
      </c>
      <c r="T182" s="217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18" t="s">
        <v>163</v>
      </c>
      <c r="AT182" s="218" t="s">
        <v>159</v>
      </c>
      <c r="AU182" s="218" t="s">
        <v>85</v>
      </c>
      <c r="AY182" s="20" t="s">
        <v>157</v>
      </c>
      <c r="BE182" s="219">
        <f>IF(N182="základní",J182,0)</f>
        <v>0</v>
      </c>
      <c r="BF182" s="219">
        <f>IF(N182="snížená",J182,0)</f>
        <v>0</v>
      </c>
      <c r="BG182" s="219">
        <f>IF(N182="zákl. přenesená",J182,0)</f>
        <v>0</v>
      </c>
      <c r="BH182" s="219">
        <f>IF(N182="sníž. přenesená",J182,0)</f>
        <v>0</v>
      </c>
      <c r="BI182" s="219">
        <f>IF(N182="nulová",J182,0)</f>
        <v>0</v>
      </c>
      <c r="BJ182" s="20" t="s">
        <v>83</v>
      </c>
      <c r="BK182" s="219">
        <f>ROUND(I182*H182,2)</f>
        <v>0</v>
      </c>
      <c r="BL182" s="20" t="s">
        <v>163</v>
      </c>
      <c r="BM182" s="218" t="s">
        <v>2319</v>
      </c>
    </row>
    <row r="183" s="2" customFormat="1">
      <c r="A183" s="41"/>
      <c r="B183" s="42"/>
      <c r="C183" s="43"/>
      <c r="D183" s="220" t="s">
        <v>165</v>
      </c>
      <c r="E183" s="43"/>
      <c r="F183" s="221" t="s">
        <v>747</v>
      </c>
      <c r="G183" s="43"/>
      <c r="H183" s="43"/>
      <c r="I183" s="222"/>
      <c r="J183" s="43"/>
      <c r="K183" s="43"/>
      <c r="L183" s="47"/>
      <c r="M183" s="223"/>
      <c r="N183" s="224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165</v>
      </c>
      <c r="AU183" s="20" t="s">
        <v>85</v>
      </c>
    </row>
    <row r="184" s="2" customFormat="1">
      <c r="A184" s="41"/>
      <c r="B184" s="42"/>
      <c r="C184" s="43"/>
      <c r="D184" s="237" t="s">
        <v>177</v>
      </c>
      <c r="E184" s="43"/>
      <c r="F184" s="238" t="s">
        <v>748</v>
      </c>
      <c r="G184" s="43"/>
      <c r="H184" s="43"/>
      <c r="I184" s="222"/>
      <c r="J184" s="43"/>
      <c r="K184" s="43"/>
      <c r="L184" s="47"/>
      <c r="M184" s="223"/>
      <c r="N184" s="224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177</v>
      </c>
      <c r="AU184" s="20" t="s">
        <v>85</v>
      </c>
    </row>
    <row r="185" s="13" customFormat="1">
      <c r="A185" s="13"/>
      <c r="B185" s="226"/>
      <c r="C185" s="227"/>
      <c r="D185" s="220" t="s">
        <v>169</v>
      </c>
      <c r="E185" s="228" t="s">
        <v>19</v>
      </c>
      <c r="F185" s="229" t="s">
        <v>2320</v>
      </c>
      <c r="G185" s="227"/>
      <c r="H185" s="230">
        <v>250</v>
      </c>
      <c r="I185" s="231"/>
      <c r="J185" s="227"/>
      <c r="K185" s="227"/>
      <c r="L185" s="232"/>
      <c r="M185" s="233"/>
      <c r="N185" s="234"/>
      <c r="O185" s="234"/>
      <c r="P185" s="234"/>
      <c r="Q185" s="234"/>
      <c r="R185" s="234"/>
      <c r="S185" s="234"/>
      <c r="T185" s="235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6" t="s">
        <v>169</v>
      </c>
      <c r="AU185" s="236" t="s">
        <v>85</v>
      </c>
      <c r="AV185" s="13" t="s">
        <v>85</v>
      </c>
      <c r="AW185" s="13" t="s">
        <v>37</v>
      </c>
      <c r="AX185" s="13" t="s">
        <v>75</v>
      </c>
      <c r="AY185" s="236" t="s">
        <v>157</v>
      </c>
    </row>
    <row r="186" s="13" customFormat="1">
      <c r="A186" s="13"/>
      <c r="B186" s="226"/>
      <c r="C186" s="227"/>
      <c r="D186" s="220" t="s">
        <v>169</v>
      </c>
      <c r="E186" s="228" t="s">
        <v>19</v>
      </c>
      <c r="F186" s="229" t="s">
        <v>2321</v>
      </c>
      <c r="G186" s="227"/>
      <c r="H186" s="230">
        <v>125</v>
      </c>
      <c r="I186" s="231"/>
      <c r="J186" s="227"/>
      <c r="K186" s="227"/>
      <c r="L186" s="232"/>
      <c r="M186" s="233"/>
      <c r="N186" s="234"/>
      <c r="O186" s="234"/>
      <c r="P186" s="234"/>
      <c r="Q186" s="234"/>
      <c r="R186" s="234"/>
      <c r="S186" s="234"/>
      <c r="T186" s="235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6" t="s">
        <v>169</v>
      </c>
      <c r="AU186" s="236" t="s">
        <v>85</v>
      </c>
      <c r="AV186" s="13" t="s">
        <v>85</v>
      </c>
      <c r="AW186" s="13" t="s">
        <v>37</v>
      </c>
      <c r="AX186" s="13" t="s">
        <v>75</v>
      </c>
      <c r="AY186" s="236" t="s">
        <v>157</v>
      </c>
    </row>
    <row r="187" s="15" customFormat="1">
      <c r="A187" s="15"/>
      <c r="B187" s="249"/>
      <c r="C187" s="250"/>
      <c r="D187" s="220" t="s">
        <v>169</v>
      </c>
      <c r="E187" s="251" t="s">
        <v>19</v>
      </c>
      <c r="F187" s="252" t="s">
        <v>187</v>
      </c>
      <c r="G187" s="250"/>
      <c r="H187" s="253">
        <v>375</v>
      </c>
      <c r="I187" s="254"/>
      <c r="J187" s="250"/>
      <c r="K187" s="250"/>
      <c r="L187" s="255"/>
      <c r="M187" s="256"/>
      <c r="N187" s="257"/>
      <c r="O187" s="257"/>
      <c r="P187" s="257"/>
      <c r="Q187" s="257"/>
      <c r="R187" s="257"/>
      <c r="S187" s="257"/>
      <c r="T187" s="258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59" t="s">
        <v>169</v>
      </c>
      <c r="AU187" s="259" t="s">
        <v>85</v>
      </c>
      <c r="AV187" s="15" t="s">
        <v>163</v>
      </c>
      <c r="AW187" s="15" t="s">
        <v>37</v>
      </c>
      <c r="AX187" s="15" t="s">
        <v>83</v>
      </c>
      <c r="AY187" s="259" t="s">
        <v>157</v>
      </c>
    </row>
    <row r="188" s="2" customFormat="1" ht="16.5" customHeight="1">
      <c r="A188" s="41"/>
      <c r="B188" s="42"/>
      <c r="C188" s="260" t="s">
        <v>309</v>
      </c>
      <c r="D188" s="260" t="s">
        <v>259</v>
      </c>
      <c r="E188" s="261" t="s">
        <v>288</v>
      </c>
      <c r="F188" s="262" t="s">
        <v>289</v>
      </c>
      <c r="G188" s="263" t="s">
        <v>236</v>
      </c>
      <c r="H188" s="264">
        <v>85</v>
      </c>
      <c r="I188" s="265"/>
      <c r="J188" s="266">
        <f>ROUND(I188*H188,2)</f>
        <v>0</v>
      </c>
      <c r="K188" s="262" t="s">
        <v>174</v>
      </c>
      <c r="L188" s="267"/>
      <c r="M188" s="268" t="s">
        <v>19</v>
      </c>
      <c r="N188" s="269" t="s">
        <v>46</v>
      </c>
      <c r="O188" s="87"/>
      <c r="P188" s="216">
        <f>O188*H188</f>
        <v>0</v>
      </c>
      <c r="Q188" s="216">
        <v>1</v>
      </c>
      <c r="R188" s="216">
        <f>Q188*H188</f>
        <v>85</v>
      </c>
      <c r="S188" s="216">
        <v>0</v>
      </c>
      <c r="T188" s="217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18" t="s">
        <v>225</v>
      </c>
      <c r="AT188" s="218" t="s">
        <v>259</v>
      </c>
      <c r="AU188" s="218" t="s">
        <v>85</v>
      </c>
      <c r="AY188" s="20" t="s">
        <v>157</v>
      </c>
      <c r="BE188" s="219">
        <f>IF(N188="základní",J188,0)</f>
        <v>0</v>
      </c>
      <c r="BF188" s="219">
        <f>IF(N188="snížená",J188,0)</f>
        <v>0</v>
      </c>
      <c r="BG188" s="219">
        <f>IF(N188="zákl. přenesená",J188,0)</f>
        <v>0</v>
      </c>
      <c r="BH188" s="219">
        <f>IF(N188="sníž. přenesená",J188,0)</f>
        <v>0</v>
      </c>
      <c r="BI188" s="219">
        <f>IF(N188="nulová",J188,0)</f>
        <v>0</v>
      </c>
      <c r="BJ188" s="20" t="s">
        <v>83</v>
      </c>
      <c r="BK188" s="219">
        <f>ROUND(I188*H188,2)</f>
        <v>0</v>
      </c>
      <c r="BL188" s="20" t="s">
        <v>163</v>
      </c>
      <c r="BM188" s="218" t="s">
        <v>2322</v>
      </c>
    </row>
    <row r="189" s="2" customFormat="1">
      <c r="A189" s="41"/>
      <c r="B189" s="42"/>
      <c r="C189" s="43"/>
      <c r="D189" s="220" t="s">
        <v>165</v>
      </c>
      <c r="E189" s="43"/>
      <c r="F189" s="221" t="s">
        <v>289</v>
      </c>
      <c r="G189" s="43"/>
      <c r="H189" s="43"/>
      <c r="I189" s="222"/>
      <c r="J189" s="43"/>
      <c r="K189" s="43"/>
      <c r="L189" s="47"/>
      <c r="M189" s="223"/>
      <c r="N189" s="224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165</v>
      </c>
      <c r="AU189" s="20" t="s">
        <v>85</v>
      </c>
    </row>
    <row r="190" s="13" customFormat="1">
      <c r="A190" s="13"/>
      <c r="B190" s="226"/>
      <c r="C190" s="227"/>
      <c r="D190" s="220" t="s">
        <v>169</v>
      </c>
      <c r="E190" s="228" t="s">
        <v>19</v>
      </c>
      <c r="F190" s="229" t="s">
        <v>2323</v>
      </c>
      <c r="G190" s="227"/>
      <c r="H190" s="230">
        <v>37.5</v>
      </c>
      <c r="I190" s="231"/>
      <c r="J190" s="227"/>
      <c r="K190" s="227"/>
      <c r="L190" s="232"/>
      <c r="M190" s="233"/>
      <c r="N190" s="234"/>
      <c r="O190" s="234"/>
      <c r="P190" s="234"/>
      <c r="Q190" s="234"/>
      <c r="R190" s="234"/>
      <c r="S190" s="234"/>
      <c r="T190" s="235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6" t="s">
        <v>169</v>
      </c>
      <c r="AU190" s="236" t="s">
        <v>85</v>
      </c>
      <c r="AV190" s="13" t="s">
        <v>85</v>
      </c>
      <c r="AW190" s="13" t="s">
        <v>37</v>
      </c>
      <c r="AX190" s="13" t="s">
        <v>75</v>
      </c>
      <c r="AY190" s="236" t="s">
        <v>157</v>
      </c>
    </row>
    <row r="191" s="13" customFormat="1">
      <c r="A191" s="13"/>
      <c r="B191" s="226"/>
      <c r="C191" s="227"/>
      <c r="D191" s="220" t="s">
        <v>169</v>
      </c>
      <c r="E191" s="228" t="s">
        <v>19</v>
      </c>
      <c r="F191" s="229" t="s">
        <v>2324</v>
      </c>
      <c r="G191" s="227"/>
      <c r="H191" s="230">
        <v>12.5</v>
      </c>
      <c r="I191" s="231"/>
      <c r="J191" s="227"/>
      <c r="K191" s="227"/>
      <c r="L191" s="232"/>
      <c r="M191" s="233"/>
      <c r="N191" s="234"/>
      <c r="O191" s="234"/>
      <c r="P191" s="234"/>
      <c r="Q191" s="234"/>
      <c r="R191" s="234"/>
      <c r="S191" s="234"/>
      <c r="T191" s="23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6" t="s">
        <v>169</v>
      </c>
      <c r="AU191" s="236" t="s">
        <v>85</v>
      </c>
      <c r="AV191" s="13" t="s">
        <v>85</v>
      </c>
      <c r="AW191" s="13" t="s">
        <v>37</v>
      </c>
      <c r="AX191" s="13" t="s">
        <v>75</v>
      </c>
      <c r="AY191" s="236" t="s">
        <v>157</v>
      </c>
    </row>
    <row r="192" s="15" customFormat="1">
      <c r="A192" s="15"/>
      <c r="B192" s="249"/>
      <c r="C192" s="250"/>
      <c r="D192" s="220" t="s">
        <v>169</v>
      </c>
      <c r="E192" s="251" t="s">
        <v>19</v>
      </c>
      <c r="F192" s="252" t="s">
        <v>187</v>
      </c>
      <c r="G192" s="250"/>
      <c r="H192" s="253">
        <v>50</v>
      </c>
      <c r="I192" s="254"/>
      <c r="J192" s="250"/>
      <c r="K192" s="250"/>
      <c r="L192" s="255"/>
      <c r="M192" s="256"/>
      <c r="N192" s="257"/>
      <c r="O192" s="257"/>
      <c r="P192" s="257"/>
      <c r="Q192" s="257"/>
      <c r="R192" s="257"/>
      <c r="S192" s="257"/>
      <c r="T192" s="258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59" t="s">
        <v>169</v>
      </c>
      <c r="AU192" s="259" t="s">
        <v>85</v>
      </c>
      <c r="AV192" s="15" t="s">
        <v>163</v>
      </c>
      <c r="AW192" s="15" t="s">
        <v>37</v>
      </c>
      <c r="AX192" s="15" t="s">
        <v>83</v>
      </c>
      <c r="AY192" s="259" t="s">
        <v>157</v>
      </c>
    </row>
    <row r="193" s="13" customFormat="1">
      <c r="A193" s="13"/>
      <c r="B193" s="226"/>
      <c r="C193" s="227"/>
      <c r="D193" s="220" t="s">
        <v>169</v>
      </c>
      <c r="E193" s="227"/>
      <c r="F193" s="229" t="s">
        <v>2325</v>
      </c>
      <c r="G193" s="227"/>
      <c r="H193" s="230">
        <v>85</v>
      </c>
      <c r="I193" s="231"/>
      <c r="J193" s="227"/>
      <c r="K193" s="227"/>
      <c r="L193" s="232"/>
      <c r="M193" s="233"/>
      <c r="N193" s="234"/>
      <c r="O193" s="234"/>
      <c r="P193" s="234"/>
      <c r="Q193" s="234"/>
      <c r="R193" s="234"/>
      <c r="S193" s="234"/>
      <c r="T193" s="235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6" t="s">
        <v>169</v>
      </c>
      <c r="AU193" s="236" t="s">
        <v>85</v>
      </c>
      <c r="AV193" s="13" t="s">
        <v>85</v>
      </c>
      <c r="AW193" s="13" t="s">
        <v>4</v>
      </c>
      <c r="AX193" s="13" t="s">
        <v>83</v>
      </c>
      <c r="AY193" s="236" t="s">
        <v>157</v>
      </c>
    </row>
    <row r="194" s="2" customFormat="1" ht="24.15" customHeight="1">
      <c r="A194" s="41"/>
      <c r="B194" s="42"/>
      <c r="C194" s="207" t="s">
        <v>317</v>
      </c>
      <c r="D194" s="207" t="s">
        <v>159</v>
      </c>
      <c r="E194" s="208" t="s">
        <v>2326</v>
      </c>
      <c r="F194" s="209" t="s">
        <v>2327</v>
      </c>
      <c r="G194" s="210" t="s">
        <v>254</v>
      </c>
      <c r="H194" s="211">
        <v>250</v>
      </c>
      <c r="I194" s="212"/>
      <c r="J194" s="213">
        <f>ROUND(I194*H194,2)</f>
        <v>0</v>
      </c>
      <c r="K194" s="209" t="s">
        <v>174</v>
      </c>
      <c r="L194" s="47"/>
      <c r="M194" s="214" t="s">
        <v>19</v>
      </c>
      <c r="N194" s="215" t="s">
        <v>46</v>
      </c>
      <c r="O194" s="87"/>
      <c r="P194" s="216">
        <f>O194*H194</f>
        <v>0</v>
      </c>
      <c r="Q194" s="216">
        <v>0</v>
      </c>
      <c r="R194" s="216">
        <f>Q194*H194</f>
        <v>0</v>
      </c>
      <c r="S194" s="216">
        <v>0</v>
      </c>
      <c r="T194" s="217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18" t="s">
        <v>163</v>
      </c>
      <c r="AT194" s="218" t="s">
        <v>159</v>
      </c>
      <c r="AU194" s="218" t="s">
        <v>85</v>
      </c>
      <c r="AY194" s="20" t="s">
        <v>157</v>
      </c>
      <c r="BE194" s="219">
        <f>IF(N194="základní",J194,0)</f>
        <v>0</v>
      </c>
      <c r="BF194" s="219">
        <f>IF(N194="snížená",J194,0)</f>
        <v>0</v>
      </c>
      <c r="BG194" s="219">
        <f>IF(N194="zákl. přenesená",J194,0)</f>
        <v>0</v>
      </c>
      <c r="BH194" s="219">
        <f>IF(N194="sníž. přenesená",J194,0)</f>
        <v>0</v>
      </c>
      <c r="BI194" s="219">
        <f>IF(N194="nulová",J194,0)</f>
        <v>0</v>
      </c>
      <c r="BJ194" s="20" t="s">
        <v>83</v>
      </c>
      <c r="BK194" s="219">
        <f>ROUND(I194*H194,2)</f>
        <v>0</v>
      </c>
      <c r="BL194" s="20" t="s">
        <v>163</v>
      </c>
      <c r="BM194" s="218" t="s">
        <v>2328</v>
      </c>
    </row>
    <row r="195" s="2" customFormat="1">
      <c r="A195" s="41"/>
      <c r="B195" s="42"/>
      <c r="C195" s="43"/>
      <c r="D195" s="220" t="s">
        <v>165</v>
      </c>
      <c r="E195" s="43"/>
      <c r="F195" s="221" t="s">
        <v>2329</v>
      </c>
      <c r="G195" s="43"/>
      <c r="H195" s="43"/>
      <c r="I195" s="222"/>
      <c r="J195" s="43"/>
      <c r="K195" s="43"/>
      <c r="L195" s="47"/>
      <c r="M195" s="223"/>
      <c r="N195" s="224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165</v>
      </c>
      <c r="AU195" s="20" t="s">
        <v>85</v>
      </c>
    </row>
    <row r="196" s="2" customFormat="1">
      <c r="A196" s="41"/>
      <c r="B196" s="42"/>
      <c r="C196" s="43"/>
      <c r="D196" s="237" t="s">
        <v>177</v>
      </c>
      <c r="E196" s="43"/>
      <c r="F196" s="238" t="s">
        <v>2330</v>
      </c>
      <c r="G196" s="43"/>
      <c r="H196" s="43"/>
      <c r="I196" s="222"/>
      <c r="J196" s="43"/>
      <c r="K196" s="43"/>
      <c r="L196" s="47"/>
      <c r="M196" s="223"/>
      <c r="N196" s="224"/>
      <c r="O196" s="87"/>
      <c r="P196" s="87"/>
      <c r="Q196" s="87"/>
      <c r="R196" s="87"/>
      <c r="S196" s="87"/>
      <c r="T196" s="88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T196" s="20" t="s">
        <v>177</v>
      </c>
      <c r="AU196" s="20" t="s">
        <v>85</v>
      </c>
    </row>
    <row r="197" s="2" customFormat="1" ht="16.5" customHeight="1">
      <c r="A197" s="41"/>
      <c r="B197" s="42"/>
      <c r="C197" s="260" t="s">
        <v>7</v>
      </c>
      <c r="D197" s="260" t="s">
        <v>259</v>
      </c>
      <c r="E197" s="261" t="s">
        <v>2331</v>
      </c>
      <c r="F197" s="262" t="s">
        <v>2332</v>
      </c>
      <c r="G197" s="263" t="s">
        <v>262</v>
      </c>
      <c r="H197" s="264">
        <v>5</v>
      </c>
      <c r="I197" s="265"/>
      <c r="J197" s="266">
        <f>ROUND(I197*H197,2)</f>
        <v>0</v>
      </c>
      <c r="K197" s="262" t="s">
        <v>174</v>
      </c>
      <c r="L197" s="267"/>
      <c r="M197" s="268" t="s">
        <v>19</v>
      </c>
      <c r="N197" s="269" t="s">
        <v>46</v>
      </c>
      <c r="O197" s="87"/>
      <c r="P197" s="216">
        <f>O197*H197</f>
        <v>0</v>
      </c>
      <c r="Q197" s="216">
        <v>0.001</v>
      </c>
      <c r="R197" s="216">
        <f>Q197*H197</f>
        <v>0.0050000000000000001</v>
      </c>
      <c r="S197" s="216">
        <v>0</v>
      </c>
      <c r="T197" s="217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18" t="s">
        <v>225</v>
      </c>
      <c r="AT197" s="218" t="s">
        <v>259</v>
      </c>
      <c r="AU197" s="218" t="s">
        <v>85</v>
      </c>
      <c r="AY197" s="20" t="s">
        <v>157</v>
      </c>
      <c r="BE197" s="219">
        <f>IF(N197="základní",J197,0)</f>
        <v>0</v>
      </c>
      <c r="BF197" s="219">
        <f>IF(N197="snížená",J197,0)</f>
        <v>0</v>
      </c>
      <c r="BG197" s="219">
        <f>IF(N197="zákl. přenesená",J197,0)</f>
        <v>0</v>
      </c>
      <c r="BH197" s="219">
        <f>IF(N197="sníž. přenesená",J197,0)</f>
        <v>0</v>
      </c>
      <c r="BI197" s="219">
        <f>IF(N197="nulová",J197,0)</f>
        <v>0</v>
      </c>
      <c r="BJ197" s="20" t="s">
        <v>83</v>
      </c>
      <c r="BK197" s="219">
        <f>ROUND(I197*H197,2)</f>
        <v>0</v>
      </c>
      <c r="BL197" s="20" t="s">
        <v>163</v>
      </c>
      <c r="BM197" s="218" t="s">
        <v>2333</v>
      </c>
    </row>
    <row r="198" s="2" customFormat="1">
      <c r="A198" s="41"/>
      <c r="B198" s="42"/>
      <c r="C198" s="43"/>
      <c r="D198" s="220" t="s">
        <v>165</v>
      </c>
      <c r="E198" s="43"/>
      <c r="F198" s="221" t="s">
        <v>2332</v>
      </c>
      <c r="G198" s="43"/>
      <c r="H198" s="43"/>
      <c r="I198" s="222"/>
      <c r="J198" s="43"/>
      <c r="K198" s="43"/>
      <c r="L198" s="47"/>
      <c r="M198" s="223"/>
      <c r="N198" s="224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165</v>
      </c>
      <c r="AU198" s="20" t="s">
        <v>85</v>
      </c>
    </row>
    <row r="199" s="13" customFormat="1">
      <c r="A199" s="13"/>
      <c r="B199" s="226"/>
      <c r="C199" s="227"/>
      <c r="D199" s="220" t="s">
        <v>169</v>
      </c>
      <c r="E199" s="227"/>
      <c r="F199" s="229" t="s">
        <v>2334</v>
      </c>
      <c r="G199" s="227"/>
      <c r="H199" s="230">
        <v>5</v>
      </c>
      <c r="I199" s="231"/>
      <c r="J199" s="227"/>
      <c r="K199" s="227"/>
      <c r="L199" s="232"/>
      <c r="M199" s="233"/>
      <c r="N199" s="234"/>
      <c r="O199" s="234"/>
      <c r="P199" s="234"/>
      <c r="Q199" s="234"/>
      <c r="R199" s="234"/>
      <c r="S199" s="234"/>
      <c r="T199" s="235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6" t="s">
        <v>169</v>
      </c>
      <c r="AU199" s="236" t="s">
        <v>85</v>
      </c>
      <c r="AV199" s="13" t="s">
        <v>85</v>
      </c>
      <c r="AW199" s="13" t="s">
        <v>4</v>
      </c>
      <c r="AX199" s="13" t="s">
        <v>83</v>
      </c>
      <c r="AY199" s="236" t="s">
        <v>157</v>
      </c>
    </row>
    <row r="200" s="2" customFormat="1" ht="24.15" customHeight="1">
      <c r="A200" s="41"/>
      <c r="B200" s="42"/>
      <c r="C200" s="207" t="s">
        <v>374</v>
      </c>
      <c r="D200" s="207" t="s">
        <v>159</v>
      </c>
      <c r="E200" s="208" t="s">
        <v>2335</v>
      </c>
      <c r="F200" s="209" t="s">
        <v>2336</v>
      </c>
      <c r="G200" s="210" t="s">
        <v>254</v>
      </c>
      <c r="H200" s="211">
        <v>250</v>
      </c>
      <c r="I200" s="212"/>
      <c r="J200" s="213">
        <f>ROUND(I200*H200,2)</f>
        <v>0</v>
      </c>
      <c r="K200" s="209" t="s">
        <v>174</v>
      </c>
      <c r="L200" s="47"/>
      <c r="M200" s="214" t="s">
        <v>19</v>
      </c>
      <c r="N200" s="215" t="s">
        <v>46</v>
      </c>
      <c r="O200" s="87"/>
      <c r="P200" s="216">
        <f>O200*H200</f>
        <v>0</v>
      </c>
      <c r="Q200" s="216">
        <v>0</v>
      </c>
      <c r="R200" s="216">
        <f>Q200*H200</f>
        <v>0</v>
      </c>
      <c r="S200" s="216">
        <v>0</v>
      </c>
      <c r="T200" s="217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18" t="s">
        <v>163</v>
      </c>
      <c r="AT200" s="218" t="s">
        <v>159</v>
      </c>
      <c r="AU200" s="218" t="s">
        <v>85</v>
      </c>
      <c r="AY200" s="20" t="s">
        <v>157</v>
      </c>
      <c r="BE200" s="219">
        <f>IF(N200="základní",J200,0)</f>
        <v>0</v>
      </c>
      <c r="BF200" s="219">
        <f>IF(N200="snížená",J200,0)</f>
        <v>0</v>
      </c>
      <c r="BG200" s="219">
        <f>IF(N200="zákl. přenesená",J200,0)</f>
        <v>0</v>
      </c>
      <c r="BH200" s="219">
        <f>IF(N200="sníž. přenesená",J200,0)</f>
        <v>0</v>
      </c>
      <c r="BI200" s="219">
        <f>IF(N200="nulová",J200,0)</f>
        <v>0</v>
      </c>
      <c r="BJ200" s="20" t="s">
        <v>83</v>
      </c>
      <c r="BK200" s="219">
        <f>ROUND(I200*H200,2)</f>
        <v>0</v>
      </c>
      <c r="BL200" s="20" t="s">
        <v>163</v>
      </c>
      <c r="BM200" s="218" t="s">
        <v>2337</v>
      </c>
    </row>
    <row r="201" s="2" customFormat="1">
      <c r="A201" s="41"/>
      <c r="B201" s="42"/>
      <c r="C201" s="43"/>
      <c r="D201" s="220" t="s">
        <v>165</v>
      </c>
      <c r="E201" s="43"/>
      <c r="F201" s="221" t="s">
        <v>2338</v>
      </c>
      <c r="G201" s="43"/>
      <c r="H201" s="43"/>
      <c r="I201" s="222"/>
      <c r="J201" s="43"/>
      <c r="K201" s="43"/>
      <c r="L201" s="47"/>
      <c r="M201" s="223"/>
      <c r="N201" s="224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20" t="s">
        <v>165</v>
      </c>
      <c r="AU201" s="20" t="s">
        <v>85</v>
      </c>
    </row>
    <row r="202" s="2" customFormat="1">
      <c r="A202" s="41"/>
      <c r="B202" s="42"/>
      <c r="C202" s="43"/>
      <c r="D202" s="237" t="s">
        <v>177</v>
      </c>
      <c r="E202" s="43"/>
      <c r="F202" s="238" t="s">
        <v>2339</v>
      </c>
      <c r="G202" s="43"/>
      <c r="H202" s="43"/>
      <c r="I202" s="222"/>
      <c r="J202" s="43"/>
      <c r="K202" s="43"/>
      <c r="L202" s="47"/>
      <c r="M202" s="223"/>
      <c r="N202" s="224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177</v>
      </c>
      <c r="AU202" s="20" t="s">
        <v>85</v>
      </c>
    </row>
    <row r="203" s="2" customFormat="1" ht="21.75" customHeight="1">
      <c r="A203" s="41"/>
      <c r="B203" s="42"/>
      <c r="C203" s="207" t="s">
        <v>453</v>
      </c>
      <c r="D203" s="207" t="s">
        <v>159</v>
      </c>
      <c r="E203" s="208" t="s">
        <v>763</v>
      </c>
      <c r="F203" s="209" t="s">
        <v>764</v>
      </c>
      <c r="G203" s="210" t="s">
        <v>254</v>
      </c>
      <c r="H203" s="211">
        <v>250</v>
      </c>
      <c r="I203" s="212"/>
      <c r="J203" s="213">
        <f>ROUND(I203*H203,2)</f>
        <v>0</v>
      </c>
      <c r="K203" s="209" t="s">
        <v>174</v>
      </c>
      <c r="L203" s="47"/>
      <c r="M203" s="214" t="s">
        <v>19</v>
      </c>
      <c r="N203" s="215" t="s">
        <v>46</v>
      </c>
      <c r="O203" s="87"/>
      <c r="P203" s="216">
        <f>O203*H203</f>
        <v>0</v>
      </c>
      <c r="Q203" s="216">
        <v>0</v>
      </c>
      <c r="R203" s="216">
        <f>Q203*H203</f>
        <v>0</v>
      </c>
      <c r="S203" s="216">
        <v>0</v>
      </c>
      <c r="T203" s="217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18" t="s">
        <v>163</v>
      </c>
      <c r="AT203" s="218" t="s">
        <v>159</v>
      </c>
      <c r="AU203" s="218" t="s">
        <v>85</v>
      </c>
      <c r="AY203" s="20" t="s">
        <v>157</v>
      </c>
      <c r="BE203" s="219">
        <f>IF(N203="základní",J203,0)</f>
        <v>0</v>
      </c>
      <c r="BF203" s="219">
        <f>IF(N203="snížená",J203,0)</f>
        <v>0</v>
      </c>
      <c r="BG203" s="219">
        <f>IF(N203="zákl. přenesená",J203,0)</f>
        <v>0</v>
      </c>
      <c r="BH203" s="219">
        <f>IF(N203="sníž. přenesená",J203,0)</f>
        <v>0</v>
      </c>
      <c r="BI203" s="219">
        <f>IF(N203="nulová",J203,0)</f>
        <v>0</v>
      </c>
      <c r="BJ203" s="20" t="s">
        <v>83</v>
      </c>
      <c r="BK203" s="219">
        <f>ROUND(I203*H203,2)</f>
        <v>0</v>
      </c>
      <c r="BL203" s="20" t="s">
        <v>163</v>
      </c>
      <c r="BM203" s="218" t="s">
        <v>2340</v>
      </c>
    </row>
    <row r="204" s="2" customFormat="1">
      <c r="A204" s="41"/>
      <c r="B204" s="42"/>
      <c r="C204" s="43"/>
      <c r="D204" s="220" t="s">
        <v>165</v>
      </c>
      <c r="E204" s="43"/>
      <c r="F204" s="221" t="s">
        <v>766</v>
      </c>
      <c r="G204" s="43"/>
      <c r="H204" s="43"/>
      <c r="I204" s="222"/>
      <c r="J204" s="43"/>
      <c r="K204" s="43"/>
      <c r="L204" s="47"/>
      <c r="M204" s="223"/>
      <c r="N204" s="224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165</v>
      </c>
      <c r="AU204" s="20" t="s">
        <v>85</v>
      </c>
    </row>
    <row r="205" s="2" customFormat="1">
      <c r="A205" s="41"/>
      <c r="B205" s="42"/>
      <c r="C205" s="43"/>
      <c r="D205" s="237" t="s">
        <v>177</v>
      </c>
      <c r="E205" s="43"/>
      <c r="F205" s="238" t="s">
        <v>767</v>
      </c>
      <c r="G205" s="43"/>
      <c r="H205" s="43"/>
      <c r="I205" s="222"/>
      <c r="J205" s="43"/>
      <c r="K205" s="43"/>
      <c r="L205" s="47"/>
      <c r="M205" s="223"/>
      <c r="N205" s="224"/>
      <c r="O205" s="87"/>
      <c r="P205" s="87"/>
      <c r="Q205" s="87"/>
      <c r="R205" s="87"/>
      <c r="S205" s="87"/>
      <c r="T205" s="88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20" t="s">
        <v>177</v>
      </c>
      <c r="AU205" s="20" t="s">
        <v>85</v>
      </c>
    </row>
    <row r="206" s="2" customFormat="1" ht="16.5" customHeight="1">
      <c r="A206" s="41"/>
      <c r="B206" s="42"/>
      <c r="C206" s="207" t="s">
        <v>381</v>
      </c>
      <c r="D206" s="207" t="s">
        <v>159</v>
      </c>
      <c r="E206" s="208" t="s">
        <v>2341</v>
      </c>
      <c r="F206" s="209" t="s">
        <v>2342</v>
      </c>
      <c r="G206" s="210" t="s">
        <v>173</v>
      </c>
      <c r="H206" s="211">
        <v>2.5</v>
      </c>
      <c r="I206" s="212"/>
      <c r="J206" s="213">
        <f>ROUND(I206*H206,2)</f>
        <v>0</v>
      </c>
      <c r="K206" s="209" t="s">
        <v>174</v>
      </c>
      <c r="L206" s="47"/>
      <c r="M206" s="214" t="s">
        <v>19</v>
      </c>
      <c r="N206" s="215" t="s">
        <v>46</v>
      </c>
      <c r="O206" s="87"/>
      <c r="P206" s="216">
        <f>O206*H206</f>
        <v>0</v>
      </c>
      <c r="Q206" s="216">
        <v>0</v>
      </c>
      <c r="R206" s="216">
        <f>Q206*H206</f>
        <v>0</v>
      </c>
      <c r="S206" s="216">
        <v>0</v>
      </c>
      <c r="T206" s="217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18" t="s">
        <v>163</v>
      </c>
      <c r="AT206" s="218" t="s">
        <v>159</v>
      </c>
      <c r="AU206" s="218" t="s">
        <v>85</v>
      </c>
      <c r="AY206" s="20" t="s">
        <v>157</v>
      </c>
      <c r="BE206" s="219">
        <f>IF(N206="základní",J206,0)</f>
        <v>0</v>
      </c>
      <c r="BF206" s="219">
        <f>IF(N206="snížená",J206,0)</f>
        <v>0</v>
      </c>
      <c r="BG206" s="219">
        <f>IF(N206="zákl. přenesená",J206,0)</f>
        <v>0</v>
      </c>
      <c r="BH206" s="219">
        <f>IF(N206="sníž. přenesená",J206,0)</f>
        <v>0</v>
      </c>
      <c r="BI206" s="219">
        <f>IF(N206="nulová",J206,0)</f>
        <v>0</v>
      </c>
      <c r="BJ206" s="20" t="s">
        <v>83</v>
      </c>
      <c r="BK206" s="219">
        <f>ROUND(I206*H206,2)</f>
        <v>0</v>
      </c>
      <c r="BL206" s="20" t="s">
        <v>163</v>
      </c>
      <c r="BM206" s="218" t="s">
        <v>2343</v>
      </c>
    </row>
    <row r="207" s="2" customFormat="1">
      <c r="A207" s="41"/>
      <c r="B207" s="42"/>
      <c r="C207" s="43"/>
      <c r="D207" s="220" t="s">
        <v>165</v>
      </c>
      <c r="E207" s="43"/>
      <c r="F207" s="221" t="s">
        <v>2344</v>
      </c>
      <c r="G207" s="43"/>
      <c r="H207" s="43"/>
      <c r="I207" s="222"/>
      <c r="J207" s="43"/>
      <c r="K207" s="43"/>
      <c r="L207" s="47"/>
      <c r="M207" s="223"/>
      <c r="N207" s="224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165</v>
      </c>
      <c r="AU207" s="20" t="s">
        <v>85</v>
      </c>
    </row>
    <row r="208" s="2" customFormat="1">
      <c r="A208" s="41"/>
      <c r="B208" s="42"/>
      <c r="C208" s="43"/>
      <c r="D208" s="237" t="s">
        <v>177</v>
      </c>
      <c r="E208" s="43"/>
      <c r="F208" s="238" t="s">
        <v>2345</v>
      </c>
      <c r="G208" s="43"/>
      <c r="H208" s="43"/>
      <c r="I208" s="222"/>
      <c r="J208" s="43"/>
      <c r="K208" s="43"/>
      <c r="L208" s="47"/>
      <c r="M208" s="223"/>
      <c r="N208" s="224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20" t="s">
        <v>177</v>
      </c>
      <c r="AU208" s="20" t="s">
        <v>85</v>
      </c>
    </row>
    <row r="209" s="13" customFormat="1">
      <c r="A209" s="13"/>
      <c r="B209" s="226"/>
      <c r="C209" s="227"/>
      <c r="D209" s="220" t="s">
        <v>169</v>
      </c>
      <c r="E209" s="227"/>
      <c r="F209" s="229" t="s">
        <v>2346</v>
      </c>
      <c r="G209" s="227"/>
      <c r="H209" s="230">
        <v>2.5</v>
      </c>
      <c r="I209" s="231"/>
      <c r="J209" s="227"/>
      <c r="K209" s="227"/>
      <c r="L209" s="232"/>
      <c r="M209" s="233"/>
      <c r="N209" s="234"/>
      <c r="O209" s="234"/>
      <c r="P209" s="234"/>
      <c r="Q209" s="234"/>
      <c r="R209" s="234"/>
      <c r="S209" s="234"/>
      <c r="T209" s="235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6" t="s">
        <v>169</v>
      </c>
      <c r="AU209" s="236" t="s">
        <v>85</v>
      </c>
      <c r="AV209" s="13" t="s">
        <v>85</v>
      </c>
      <c r="AW209" s="13" t="s">
        <v>4</v>
      </c>
      <c r="AX209" s="13" t="s">
        <v>83</v>
      </c>
      <c r="AY209" s="236" t="s">
        <v>157</v>
      </c>
    </row>
    <row r="210" s="12" customFormat="1" ht="22.8" customHeight="1">
      <c r="A210" s="12"/>
      <c r="B210" s="191"/>
      <c r="C210" s="192"/>
      <c r="D210" s="193" t="s">
        <v>74</v>
      </c>
      <c r="E210" s="205" t="s">
        <v>85</v>
      </c>
      <c r="F210" s="205" t="s">
        <v>414</v>
      </c>
      <c r="G210" s="192"/>
      <c r="H210" s="192"/>
      <c r="I210" s="195"/>
      <c r="J210" s="206">
        <f>BK210</f>
        <v>0</v>
      </c>
      <c r="K210" s="192"/>
      <c r="L210" s="197"/>
      <c r="M210" s="198"/>
      <c r="N210" s="199"/>
      <c r="O210" s="199"/>
      <c r="P210" s="200">
        <f>SUM(P211:P235)</f>
        <v>0</v>
      </c>
      <c r="Q210" s="199"/>
      <c r="R210" s="200">
        <f>SUM(R211:R235)</f>
        <v>49.282947700000008</v>
      </c>
      <c r="S210" s="199"/>
      <c r="T210" s="201">
        <f>SUM(T211:T235)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02" t="s">
        <v>83</v>
      </c>
      <c r="AT210" s="203" t="s">
        <v>74</v>
      </c>
      <c r="AU210" s="203" t="s">
        <v>83</v>
      </c>
      <c r="AY210" s="202" t="s">
        <v>157</v>
      </c>
      <c r="BK210" s="204">
        <f>SUM(BK211:BK235)</f>
        <v>0</v>
      </c>
    </row>
    <row r="211" s="2" customFormat="1" ht="33" customHeight="1">
      <c r="A211" s="41"/>
      <c r="B211" s="42"/>
      <c r="C211" s="207" t="s">
        <v>462</v>
      </c>
      <c r="D211" s="207" t="s">
        <v>159</v>
      </c>
      <c r="E211" s="208" t="s">
        <v>2347</v>
      </c>
      <c r="F211" s="209" t="s">
        <v>2348</v>
      </c>
      <c r="G211" s="210" t="s">
        <v>173</v>
      </c>
      <c r="H211" s="211">
        <v>36</v>
      </c>
      <c r="I211" s="212"/>
      <c r="J211" s="213">
        <f>ROUND(I211*H211,2)</f>
        <v>0</v>
      </c>
      <c r="K211" s="209" t="s">
        <v>174</v>
      </c>
      <c r="L211" s="47"/>
      <c r="M211" s="214" t="s">
        <v>19</v>
      </c>
      <c r="N211" s="215" t="s">
        <v>46</v>
      </c>
      <c r="O211" s="87"/>
      <c r="P211" s="216">
        <f>O211*H211</f>
        <v>0</v>
      </c>
      <c r="Q211" s="216">
        <v>0</v>
      </c>
      <c r="R211" s="216">
        <f>Q211*H211</f>
        <v>0</v>
      </c>
      <c r="S211" s="216">
        <v>0</v>
      </c>
      <c r="T211" s="217">
        <f>S211*H211</f>
        <v>0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18" t="s">
        <v>163</v>
      </c>
      <c r="AT211" s="218" t="s">
        <v>159</v>
      </c>
      <c r="AU211" s="218" t="s">
        <v>85</v>
      </c>
      <c r="AY211" s="20" t="s">
        <v>157</v>
      </c>
      <c r="BE211" s="219">
        <f>IF(N211="základní",J211,0)</f>
        <v>0</v>
      </c>
      <c r="BF211" s="219">
        <f>IF(N211="snížená",J211,0)</f>
        <v>0</v>
      </c>
      <c r="BG211" s="219">
        <f>IF(N211="zákl. přenesená",J211,0)</f>
        <v>0</v>
      </c>
      <c r="BH211" s="219">
        <f>IF(N211="sníž. přenesená",J211,0)</f>
        <v>0</v>
      </c>
      <c r="BI211" s="219">
        <f>IF(N211="nulová",J211,0)</f>
        <v>0</v>
      </c>
      <c r="BJ211" s="20" t="s">
        <v>83</v>
      </c>
      <c r="BK211" s="219">
        <f>ROUND(I211*H211,2)</f>
        <v>0</v>
      </c>
      <c r="BL211" s="20" t="s">
        <v>163</v>
      </c>
      <c r="BM211" s="218" t="s">
        <v>2349</v>
      </c>
    </row>
    <row r="212" s="2" customFormat="1">
      <c r="A212" s="41"/>
      <c r="B212" s="42"/>
      <c r="C212" s="43"/>
      <c r="D212" s="220" t="s">
        <v>165</v>
      </c>
      <c r="E212" s="43"/>
      <c r="F212" s="221" t="s">
        <v>2350</v>
      </c>
      <c r="G212" s="43"/>
      <c r="H212" s="43"/>
      <c r="I212" s="222"/>
      <c r="J212" s="43"/>
      <c r="K212" s="43"/>
      <c r="L212" s="47"/>
      <c r="M212" s="223"/>
      <c r="N212" s="224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165</v>
      </c>
      <c r="AU212" s="20" t="s">
        <v>85</v>
      </c>
    </row>
    <row r="213" s="2" customFormat="1">
      <c r="A213" s="41"/>
      <c r="B213" s="42"/>
      <c r="C213" s="43"/>
      <c r="D213" s="237" t="s">
        <v>177</v>
      </c>
      <c r="E213" s="43"/>
      <c r="F213" s="238" t="s">
        <v>2351</v>
      </c>
      <c r="G213" s="43"/>
      <c r="H213" s="43"/>
      <c r="I213" s="222"/>
      <c r="J213" s="43"/>
      <c r="K213" s="43"/>
      <c r="L213" s="47"/>
      <c r="M213" s="223"/>
      <c r="N213" s="224"/>
      <c r="O213" s="87"/>
      <c r="P213" s="87"/>
      <c r="Q213" s="87"/>
      <c r="R213" s="87"/>
      <c r="S213" s="87"/>
      <c r="T213" s="88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T213" s="20" t="s">
        <v>177</v>
      </c>
      <c r="AU213" s="20" t="s">
        <v>85</v>
      </c>
    </row>
    <row r="214" s="13" customFormat="1">
      <c r="A214" s="13"/>
      <c r="B214" s="226"/>
      <c r="C214" s="227"/>
      <c r="D214" s="220" t="s">
        <v>169</v>
      </c>
      <c r="E214" s="228" t="s">
        <v>19</v>
      </c>
      <c r="F214" s="229" t="s">
        <v>2352</v>
      </c>
      <c r="G214" s="227"/>
      <c r="H214" s="230">
        <v>36</v>
      </c>
      <c r="I214" s="231"/>
      <c r="J214" s="227"/>
      <c r="K214" s="227"/>
      <c r="L214" s="232"/>
      <c r="M214" s="233"/>
      <c r="N214" s="234"/>
      <c r="O214" s="234"/>
      <c r="P214" s="234"/>
      <c r="Q214" s="234"/>
      <c r="R214" s="234"/>
      <c r="S214" s="234"/>
      <c r="T214" s="235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6" t="s">
        <v>169</v>
      </c>
      <c r="AU214" s="236" t="s">
        <v>85</v>
      </c>
      <c r="AV214" s="13" t="s">
        <v>85</v>
      </c>
      <c r="AW214" s="13" t="s">
        <v>37</v>
      </c>
      <c r="AX214" s="13" t="s">
        <v>83</v>
      </c>
      <c r="AY214" s="236" t="s">
        <v>157</v>
      </c>
    </row>
    <row r="215" s="2" customFormat="1" ht="24.15" customHeight="1">
      <c r="A215" s="41"/>
      <c r="B215" s="42"/>
      <c r="C215" s="207" t="s">
        <v>386</v>
      </c>
      <c r="D215" s="207" t="s">
        <v>159</v>
      </c>
      <c r="E215" s="208" t="s">
        <v>2353</v>
      </c>
      <c r="F215" s="209" t="s">
        <v>2354</v>
      </c>
      <c r="G215" s="210" t="s">
        <v>173</v>
      </c>
      <c r="H215" s="211">
        <v>4.7999999999999998</v>
      </c>
      <c r="I215" s="212"/>
      <c r="J215" s="213">
        <f>ROUND(I215*H215,2)</f>
        <v>0</v>
      </c>
      <c r="K215" s="209" t="s">
        <v>174</v>
      </c>
      <c r="L215" s="47"/>
      <c r="M215" s="214" t="s">
        <v>19</v>
      </c>
      <c r="N215" s="215" t="s">
        <v>46</v>
      </c>
      <c r="O215" s="87"/>
      <c r="P215" s="216">
        <f>O215*H215</f>
        <v>0</v>
      </c>
      <c r="Q215" s="216">
        <v>0</v>
      </c>
      <c r="R215" s="216">
        <f>Q215*H215</f>
        <v>0</v>
      </c>
      <c r="S215" s="216">
        <v>0</v>
      </c>
      <c r="T215" s="217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18" t="s">
        <v>163</v>
      </c>
      <c r="AT215" s="218" t="s">
        <v>159</v>
      </c>
      <c r="AU215" s="218" t="s">
        <v>85</v>
      </c>
      <c r="AY215" s="20" t="s">
        <v>157</v>
      </c>
      <c r="BE215" s="219">
        <f>IF(N215="základní",J215,0)</f>
        <v>0</v>
      </c>
      <c r="BF215" s="219">
        <f>IF(N215="snížená",J215,0)</f>
        <v>0</v>
      </c>
      <c r="BG215" s="219">
        <f>IF(N215="zákl. přenesená",J215,0)</f>
        <v>0</v>
      </c>
      <c r="BH215" s="219">
        <f>IF(N215="sníž. přenesená",J215,0)</f>
        <v>0</v>
      </c>
      <c r="BI215" s="219">
        <f>IF(N215="nulová",J215,0)</f>
        <v>0</v>
      </c>
      <c r="BJ215" s="20" t="s">
        <v>83</v>
      </c>
      <c r="BK215" s="219">
        <f>ROUND(I215*H215,2)</f>
        <v>0</v>
      </c>
      <c r="BL215" s="20" t="s">
        <v>163</v>
      </c>
      <c r="BM215" s="218" t="s">
        <v>2355</v>
      </c>
    </row>
    <row r="216" s="2" customFormat="1">
      <c r="A216" s="41"/>
      <c r="B216" s="42"/>
      <c r="C216" s="43"/>
      <c r="D216" s="220" t="s">
        <v>165</v>
      </c>
      <c r="E216" s="43"/>
      <c r="F216" s="221" t="s">
        <v>2356</v>
      </c>
      <c r="G216" s="43"/>
      <c r="H216" s="43"/>
      <c r="I216" s="222"/>
      <c r="J216" s="43"/>
      <c r="K216" s="43"/>
      <c r="L216" s="47"/>
      <c r="M216" s="223"/>
      <c r="N216" s="224"/>
      <c r="O216" s="87"/>
      <c r="P216" s="87"/>
      <c r="Q216" s="87"/>
      <c r="R216" s="87"/>
      <c r="S216" s="87"/>
      <c r="T216" s="88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T216" s="20" t="s">
        <v>165</v>
      </c>
      <c r="AU216" s="20" t="s">
        <v>85</v>
      </c>
    </row>
    <row r="217" s="2" customFormat="1">
      <c r="A217" s="41"/>
      <c r="B217" s="42"/>
      <c r="C217" s="43"/>
      <c r="D217" s="237" t="s">
        <v>177</v>
      </c>
      <c r="E217" s="43"/>
      <c r="F217" s="238" t="s">
        <v>2357</v>
      </c>
      <c r="G217" s="43"/>
      <c r="H217" s="43"/>
      <c r="I217" s="222"/>
      <c r="J217" s="43"/>
      <c r="K217" s="43"/>
      <c r="L217" s="47"/>
      <c r="M217" s="223"/>
      <c r="N217" s="224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20" t="s">
        <v>177</v>
      </c>
      <c r="AU217" s="20" t="s">
        <v>85</v>
      </c>
    </row>
    <row r="218" s="13" customFormat="1">
      <c r="A218" s="13"/>
      <c r="B218" s="226"/>
      <c r="C218" s="227"/>
      <c r="D218" s="220" t="s">
        <v>169</v>
      </c>
      <c r="E218" s="228" t="s">
        <v>19</v>
      </c>
      <c r="F218" s="229" t="s">
        <v>2358</v>
      </c>
      <c r="G218" s="227"/>
      <c r="H218" s="230">
        <v>4.7999999999999998</v>
      </c>
      <c r="I218" s="231"/>
      <c r="J218" s="227"/>
      <c r="K218" s="227"/>
      <c r="L218" s="232"/>
      <c r="M218" s="233"/>
      <c r="N218" s="234"/>
      <c r="O218" s="234"/>
      <c r="P218" s="234"/>
      <c r="Q218" s="234"/>
      <c r="R218" s="234"/>
      <c r="S218" s="234"/>
      <c r="T218" s="235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6" t="s">
        <v>169</v>
      </c>
      <c r="AU218" s="236" t="s">
        <v>85</v>
      </c>
      <c r="AV218" s="13" t="s">
        <v>85</v>
      </c>
      <c r="AW218" s="13" t="s">
        <v>37</v>
      </c>
      <c r="AX218" s="13" t="s">
        <v>83</v>
      </c>
      <c r="AY218" s="236" t="s">
        <v>157</v>
      </c>
    </row>
    <row r="219" s="2" customFormat="1" ht="37.8" customHeight="1">
      <c r="A219" s="41"/>
      <c r="B219" s="42"/>
      <c r="C219" s="207" t="s">
        <v>475</v>
      </c>
      <c r="D219" s="207" t="s">
        <v>159</v>
      </c>
      <c r="E219" s="208" t="s">
        <v>2359</v>
      </c>
      <c r="F219" s="209" t="s">
        <v>2360</v>
      </c>
      <c r="G219" s="210" t="s">
        <v>162</v>
      </c>
      <c r="H219" s="211">
        <v>240</v>
      </c>
      <c r="I219" s="212"/>
      <c r="J219" s="213">
        <f>ROUND(I219*H219,2)</f>
        <v>0</v>
      </c>
      <c r="K219" s="209" t="s">
        <v>174</v>
      </c>
      <c r="L219" s="47"/>
      <c r="M219" s="214" t="s">
        <v>19</v>
      </c>
      <c r="N219" s="215" t="s">
        <v>46</v>
      </c>
      <c r="O219" s="87"/>
      <c r="P219" s="216">
        <f>O219*H219</f>
        <v>0</v>
      </c>
      <c r="Q219" s="216">
        <v>0.20477000000000001</v>
      </c>
      <c r="R219" s="216">
        <f>Q219*H219</f>
        <v>49.144800000000004</v>
      </c>
      <c r="S219" s="216">
        <v>0</v>
      </c>
      <c r="T219" s="217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18" t="s">
        <v>163</v>
      </c>
      <c r="AT219" s="218" t="s">
        <v>159</v>
      </c>
      <c r="AU219" s="218" t="s">
        <v>85</v>
      </c>
      <c r="AY219" s="20" t="s">
        <v>157</v>
      </c>
      <c r="BE219" s="219">
        <f>IF(N219="základní",J219,0)</f>
        <v>0</v>
      </c>
      <c r="BF219" s="219">
        <f>IF(N219="snížená",J219,0)</f>
        <v>0</v>
      </c>
      <c r="BG219" s="219">
        <f>IF(N219="zákl. přenesená",J219,0)</f>
        <v>0</v>
      </c>
      <c r="BH219" s="219">
        <f>IF(N219="sníž. přenesená",J219,0)</f>
        <v>0</v>
      </c>
      <c r="BI219" s="219">
        <f>IF(N219="nulová",J219,0)</f>
        <v>0</v>
      </c>
      <c r="BJ219" s="20" t="s">
        <v>83</v>
      </c>
      <c r="BK219" s="219">
        <f>ROUND(I219*H219,2)</f>
        <v>0</v>
      </c>
      <c r="BL219" s="20" t="s">
        <v>163</v>
      </c>
      <c r="BM219" s="218" t="s">
        <v>2361</v>
      </c>
    </row>
    <row r="220" s="2" customFormat="1">
      <c r="A220" s="41"/>
      <c r="B220" s="42"/>
      <c r="C220" s="43"/>
      <c r="D220" s="220" t="s">
        <v>165</v>
      </c>
      <c r="E220" s="43"/>
      <c r="F220" s="221" t="s">
        <v>2362</v>
      </c>
      <c r="G220" s="43"/>
      <c r="H220" s="43"/>
      <c r="I220" s="222"/>
      <c r="J220" s="43"/>
      <c r="K220" s="43"/>
      <c r="L220" s="47"/>
      <c r="M220" s="223"/>
      <c r="N220" s="224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165</v>
      </c>
      <c r="AU220" s="20" t="s">
        <v>85</v>
      </c>
    </row>
    <row r="221" s="2" customFormat="1">
      <c r="A221" s="41"/>
      <c r="B221" s="42"/>
      <c r="C221" s="43"/>
      <c r="D221" s="237" t="s">
        <v>177</v>
      </c>
      <c r="E221" s="43"/>
      <c r="F221" s="238" t="s">
        <v>2363</v>
      </c>
      <c r="G221" s="43"/>
      <c r="H221" s="43"/>
      <c r="I221" s="222"/>
      <c r="J221" s="43"/>
      <c r="K221" s="43"/>
      <c r="L221" s="47"/>
      <c r="M221" s="223"/>
      <c r="N221" s="224"/>
      <c r="O221" s="87"/>
      <c r="P221" s="87"/>
      <c r="Q221" s="87"/>
      <c r="R221" s="87"/>
      <c r="S221" s="87"/>
      <c r="T221" s="88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T221" s="20" t="s">
        <v>177</v>
      </c>
      <c r="AU221" s="20" t="s">
        <v>85</v>
      </c>
    </row>
    <row r="222" s="2" customFormat="1" ht="24.15" customHeight="1">
      <c r="A222" s="41"/>
      <c r="B222" s="42"/>
      <c r="C222" s="207" t="s">
        <v>392</v>
      </c>
      <c r="D222" s="207" t="s">
        <v>159</v>
      </c>
      <c r="E222" s="208" t="s">
        <v>2364</v>
      </c>
      <c r="F222" s="209" t="s">
        <v>2365</v>
      </c>
      <c r="G222" s="210" t="s">
        <v>254</v>
      </c>
      <c r="H222" s="211">
        <v>1</v>
      </c>
      <c r="I222" s="212"/>
      <c r="J222" s="213">
        <f>ROUND(I222*H222,2)</f>
        <v>0</v>
      </c>
      <c r="K222" s="209" t="s">
        <v>174</v>
      </c>
      <c r="L222" s="47"/>
      <c r="M222" s="214" t="s">
        <v>19</v>
      </c>
      <c r="N222" s="215" t="s">
        <v>46</v>
      </c>
      <c r="O222" s="87"/>
      <c r="P222" s="216">
        <f>O222*H222</f>
        <v>0</v>
      </c>
      <c r="Q222" s="216">
        <v>0.00010000000000000001</v>
      </c>
      <c r="R222" s="216">
        <f>Q222*H222</f>
        <v>0.00010000000000000001</v>
      </c>
      <c r="S222" s="216">
        <v>0</v>
      </c>
      <c r="T222" s="217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18" t="s">
        <v>163</v>
      </c>
      <c r="AT222" s="218" t="s">
        <v>159</v>
      </c>
      <c r="AU222" s="218" t="s">
        <v>85</v>
      </c>
      <c r="AY222" s="20" t="s">
        <v>157</v>
      </c>
      <c r="BE222" s="219">
        <f>IF(N222="základní",J222,0)</f>
        <v>0</v>
      </c>
      <c r="BF222" s="219">
        <f>IF(N222="snížená",J222,0)</f>
        <v>0</v>
      </c>
      <c r="BG222" s="219">
        <f>IF(N222="zákl. přenesená",J222,0)</f>
        <v>0</v>
      </c>
      <c r="BH222" s="219">
        <f>IF(N222="sníž. přenesená",J222,0)</f>
        <v>0</v>
      </c>
      <c r="BI222" s="219">
        <f>IF(N222="nulová",J222,0)</f>
        <v>0</v>
      </c>
      <c r="BJ222" s="20" t="s">
        <v>83</v>
      </c>
      <c r="BK222" s="219">
        <f>ROUND(I222*H222,2)</f>
        <v>0</v>
      </c>
      <c r="BL222" s="20" t="s">
        <v>163</v>
      </c>
      <c r="BM222" s="218" t="s">
        <v>2366</v>
      </c>
    </row>
    <row r="223" s="2" customFormat="1">
      <c r="A223" s="41"/>
      <c r="B223" s="42"/>
      <c r="C223" s="43"/>
      <c r="D223" s="220" t="s">
        <v>165</v>
      </c>
      <c r="E223" s="43"/>
      <c r="F223" s="221" t="s">
        <v>2367</v>
      </c>
      <c r="G223" s="43"/>
      <c r="H223" s="43"/>
      <c r="I223" s="222"/>
      <c r="J223" s="43"/>
      <c r="K223" s="43"/>
      <c r="L223" s="47"/>
      <c r="M223" s="223"/>
      <c r="N223" s="224"/>
      <c r="O223" s="87"/>
      <c r="P223" s="87"/>
      <c r="Q223" s="87"/>
      <c r="R223" s="87"/>
      <c r="S223" s="87"/>
      <c r="T223" s="88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T223" s="20" t="s">
        <v>165</v>
      </c>
      <c r="AU223" s="20" t="s">
        <v>85</v>
      </c>
    </row>
    <row r="224" s="2" customFormat="1">
      <c r="A224" s="41"/>
      <c r="B224" s="42"/>
      <c r="C224" s="43"/>
      <c r="D224" s="237" t="s">
        <v>177</v>
      </c>
      <c r="E224" s="43"/>
      <c r="F224" s="238" t="s">
        <v>2368</v>
      </c>
      <c r="G224" s="43"/>
      <c r="H224" s="43"/>
      <c r="I224" s="222"/>
      <c r="J224" s="43"/>
      <c r="K224" s="43"/>
      <c r="L224" s="47"/>
      <c r="M224" s="223"/>
      <c r="N224" s="224"/>
      <c r="O224" s="87"/>
      <c r="P224" s="87"/>
      <c r="Q224" s="87"/>
      <c r="R224" s="87"/>
      <c r="S224" s="87"/>
      <c r="T224" s="88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T224" s="20" t="s">
        <v>177</v>
      </c>
      <c r="AU224" s="20" t="s">
        <v>85</v>
      </c>
    </row>
    <row r="225" s="13" customFormat="1">
      <c r="A225" s="13"/>
      <c r="B225" s="226"/>
      <c r="C225" s="227"/>
      <c r="D225" s="220" t="s">
        <v>169</v>
      </c>
      <c r="E225" s="228" t="s">
        <v>19</v>
      </c>
      <c r="F225" s="229" t="s">
        <v>2369</v>
      </c>
      <c r="G225" s="227"/>
      <c r="H225" s="230">
        <v>1</v>
      </c>
      <c r="I225" s="231"/>
      <c r="J225" s="227"/>
      <c r="K225" s="227"/>
      <c r="L225" s="232"/>
      <c r="M225" s="233"/>
      <c r="N225" s="234"/>
      <c r="O225" s="234"/>
      <c r="P225" s="234"/>
      <c r="Q225" s="234"/>
      <c r="R225" s="234"/>
      <c r="S225" s="234"/>
      <c r="T225" s="235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6" t="s">
        <v>169</v>
      </c>
      <c r="AU225" s="236" t="s">
        <v>85</v>
      </c>
      <c r="AV225" s="13" t="s">
        <v>85</v>
      </c>
      <c r="AW225" s="13" t="s">
        <v>37</v>
      </c>
      <c r="AX225" s="13" t="s">
        <v>83</v>
      </c>
      <c r="AY225" s="236" t="s">
        <v>157</v>
      </c>
    </row>
    <row r="226" s="2" customFormat="1" ht="24.15" customHeight="1">
      <c r="A226" s="41"/>
      <c r="B226" s="42"/>
      <c r="C226" s="260" t="s">
        <v>487</v>
      </c>
      <c r="D226" s="260" t="s">
        <v>259</v>
      </c>
      <c r="E226" s="261" t="s">
        <v>2370</v>
      </c>
      <c r="F226" s="262" t="s">
        <v>2371</v>
      </c>
      <c r="G226" s="263" t="s">
        <v>254</v>
      </c>
      <c r="H226" s="264">
        <v>1.1850000000000001</v>
      </c>
      <c r="I226" s="265"/>
      <c r="J226" s="266">
        <f>ROUND(I226*H226,2)</f>
        <v>0</v>
      </c>
      <c r="K226" s="262" t="s">
        <v>174</v>
      </c>
      <c r="L226" s="267"/>
      <c r="M226" s="268" t="s">
        <v>19</v>
      </c>
      <c r="N226" s="269" t="s">
        <v>46</v>
      </c>
      <c r="O226" s="87"/>
      <c r="P226" s="216">
        <f>O226*H226</f>
        <v>0</v>
      </c>
      <c r="Q226" s="216">
        <v>0.00050000000000000001</v>
      </c>
      <c r="R226" s="216">
        <f>Q226*H226</f>
        <v>0.00059250000000000004</v>
      </c>
      <c r="S226" s="216">
        <v>0</v>
      </c>
      <c r="T226" s="217">
        <f>S226*H226</f>
        <v>0</v>
      </c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R226" s="218" t="s">
        <v>225</v>
      </c>
      <c r="AT226" s="218" t="s">
        <v>259</v>
      </c>
      <c r="AU226" s="218" t="s">
        <v>85</v>
      </c>
      <c r="AY226" s="20" t="s">
        <v>157</v>
      </c>
      <c r="BE226" s="219">
        <f>IF(N226="základní",J226,0)</f>
        <v>0</v>
      </c>
      <c r="BF226" s="219">
        <f>IF(N226="snížená",J226,0)</f>
        <v>0</v>
      </c>
      <c r="BG226" s="219">
        <f>IF(N226="zákl. přenesená",J226,0)</f>
        <v>0</v>
      </c>
      <c r="BH226" s="219">
        <f>IF(N226="sníž. přenesená",J226,0)</f>
        <v>0</v>
      </c>
      <c r="BI226" s="219">
        <f>IF(N226="nulová",J226,0)</f>
        <v>0</v>
      </c>
      <c r="BJ226" s="20" t="s">
        <v>83</v>
      </c>
      <c r="BK226" s="219">
        <f>ROUND(I226*H226,2)</f>
        <v>0</v>
      </c>
      <c r="BL226" s="20" t="s">
        <v>163</v>
      </c>
      <c r="BM226" s="218" t="s">
        <v>2372</v>
      </c>
    </row>
    <row r="227" s="2" customFormat="1">
      <c r="A227" s="41"/>
      <c r="B227" s="42"/>
      <c r="C227" s="43"/>
      <c r="D227" s="220" t="s">
        <v>165</v>
      </c>
      <c r="E227" s="43"/>
      <c r="F227" s="221" t="s">
        <v>2371</v>
      </c>
      <c r="G227" s="43"/>
      <c r="H227" s="43"/>
      <c r="I227" s="222"/>
      <c r="J227" s="43"/>
      <c r="K227" s="43"/>
      <c r="L227" s="47"/>
      <c r="M227" s="223"/>
      <c r="N227" s="224"/>
      <c r="O227" s="87"/>
      <c r="P227" s="87"/>
      <c r="Q227" s="87"/>
      <c r="R227" s="87"/>
      <c r="S227" s="87"/>
      <c r="T227" s="88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T227" s="20" t="s">
        <v>165</v>
      </c>
      <c r="AU227" s="20" t="s">
        <v>85</v>
      </c>
    </row>
    <row r="228" s="13" customFormat="1">
      <c r="A228" s="13"/>
      <c r="B228" s="226"/>
      <c r="C228" s="227"/>
      <c r="D228" s="220" t="s">
        <v>169</v>
      </c>
      <c r="E228" s="227"/>
      <c r="F228" s="229" t="s">
        <v>2373</v>
      </c>
      <c r="G228" s="227"/>
      <c r="H228" s="230">
        <v>1.1850000000000001</v>
      </c>
      <c r="I228" s="231"/>
      <c r="J228" s="227"/>
      <c r="K228" s="227"/>
      <c r="L228" s="232"/>
      <c r="M228" s="233"/>
      <c r="N228" s="234"/>
      <c r="O228" s="234"/>
      <c r="P228" s="234"/>
      <c r="Q228" s="234"/>
      <c r="R228" s="234"/>
      <c r="S228" s="234"/>
      <c r="T228" s="235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6" t="s">
        <v>169</v>
      </c>
      <c r="AU228" s="236" t="s">
        <v>85</v>
      </c>
      <c r="AV228" s="13" t="s">
        <v>85</v>
      </c>
      <c r="AW228" s="13" t="s">
        <v>4</v>
      </c>
      <c r="AX228" s="13" t="s">
        <v>83</v>
      </c>
      <c r="AY228" s="236" t="s">
        <v>157</v>
      </c>
    </row>
    <row r="229" s="2" customFormat="1" ht="24.15" customHeight="1">
      <c r="A229" s="41"/>
      <c r="B229" s="42"/>
      <c r="C229" s="207" t="s">
        <v>398</v>
      </c>
      <c r="D229" s="207" t="s">
        <v>159</v>
      </c>
      <c r="E229" s="208" t="s">
        <v>2374</v>
      </c>
      <c r="F229" s="209" t="s">
        <v>2375</v>
      </c>
      <c r="G229" s="210" t="s">
        <v>254</v>
      </c>
      <c r="H229" s="211">
        <v>408</v>
      </c>
      <c r="I229" s="212"/>
      <c r="J229" s="213">
        <f>ROUND(I229*H229,2)</f>
        <v>0</v>
      </c>
      <c r="K229" s="209" t="s">
        <v>174</v>
      </c>
      <c r="L229" s="47"/>
      <c r="M229" s="214" t="s">
        <v>19</v>
      </c>
      <c r="N229" s="215" t="s">
        <v>46</v>
      </c>
      <c r="O229" s="87"/>
      <c r="P229" s="216">
        <f>O229*H229</f>
        <v>0</v>
      </c>
      <c r="Q229" s="216">
        <v>0.00010000000000000001</v>
      </c>
      <c r="R229" s="216">
        <f>Q229*H229</f>
        <v>0.040800000000000003</v>
      </c>
      <c r="S229" s="216">
        <v>0</v>
      </c>
      <c r="T229" s="217">
        <f>S229*H229</f>
        <v>0</v>
      </c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R229" s="218" t="s">
        <v>163</v>
      </c>
      <c r="AT229" s="218" t="s">
        <v>159</v>
      </c>
      <c r="AU229" s="218" t="s">
        <v>85</v>
      </c>
      <c r="AY229" s="20" t="s">
        <v>157</v>
      </c>
      <c r="BE229" s="219">
        <f>IF(N229="základní",J229,0)</f>
        <v>0</v>
      </c>
      <c r="BF229" s="219">
        <f>IF(N229="snížená",J229,0)</f>
        <v>0</v>
      </c>
      <c r="BG229" s="219">
        <f>IF(N229="zákl. přenesená",J229,0)</f>
        <v>0</v>
      </c>
      <c r="BH229" s="219">
        <f>IF(N229="sníž. přenesená",J229,0)</f>
        <v>0</v>
      </c>
      <c r="BI229" s="219">
        <f>IF(N229="nulová",J229,0)</f>
        <v>0</v>
      </c>
      <c r="BJ229" s="20" t="s">
        <v>83</v>
      </c>
      <c r="BK229" s="219">
        <f>ROUND(I229*H229,2)</f>
        <v>0</v>
      </c>
      <c r="BL229" s="20" t="s">
        <v>163</v>
      </c>
      <c r="BM229" s="218" t="s">
        <v>2376</v>
      </c>
    </row>
    <row r="230" s="2" customFormat="1">
      <c r="A230" s="41"/>
      <c r="B230" s="42"/>
      <c r="C230" s="43"/>
      <c r="D230" s="220" t="s">
        <v>165</v>
      </c>
      <c r="E230" s="43"/>
      <c r="F230" s="221" t="s">
        <v>2377</v>
      </c>
      <c r="G230" s="43"/>
      <c r="H230" s="43"/>
      <c r="I230" s="222"/>
      <c r="J230" s="43"/>
      <c r="K230" s="43"/>
      <c r="L230" s="47"/>
      <c r="M230" s="223"/>
      <c r="N230" s="224"/>
      <c r="O230" s="87"/>
      <c r="P230" s="87"/>
      <c r="Q230" s="87"/>
      <c r="R230" s="87"/>
      <c r="S230" s="87"/>
      <c r="T230" s="88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T230" s="20" t="s">
        <v>165</v>
      </c>
      <c r="AU230" s="20" t="s">
        <v>85</v>
      </c>
    </row>
    <row r="231" s="2" customFormat="1">
      <c r="A231" s="41"/>
      <c r="B231" s="42"/>
      <c r="C231" s="43"/>
      <c r="D231" s="237" t="s">
        <v>177</v>
      </c>
      <c r="E231" s="43"/>
      <c r="F231" s="238" t="s">
        <v>2378</v>
      </c>
      <c r="G231" s="43"/>
      <c r="H231" s="43"/>
      <c r="I231" s="222"/>
      <c r="J231" s="43"/>
      <c r="K231" s="43"/>
      <c r="L231" s="47"/>
      <c r="M231" s="223"/>
      <c r="N231" s="224"/>
      <c r="O231" s="87"/>
      <c r="P231" s="87"/>
      <c r="Q231" s="87"/>
      <c r="R231" s="87"/>
      <c r="S231" s="87"/>
      <c r="T231" s="88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T231" s="20" t="s">
        <v>177</v>
      </c>
      <c r="AU231" s="20" t="s">
        <v>85</v>
      </c>
    </row>
    <row r="232" s="13" customFormat="1">
      <c r="A232" s="13"/>
      <c r="B232" s="226"/>
      <c r="C232" s="227"/>
      <c r="D232" s="220" t="s">
        <v>169</v>
      </c>
      <c r="E232" s="228" t="s">
        <v>19</v>
      </c>
      <c r="F232" s="229" t="s">
        <v>2379</v>
      </c>
      <c r="G232" s="227"/>
      <c r="H232" s="230">
        <v>408</v>
      </c>
      <c r="I232" s="231"/>
      <c r="J232" s="227"/>
      <c r="K232" s="227"/>
      <c r="L232" s="232"/>
      <c r="M232" s="233"/>
      <c r="N232" s="234"/>
      <c r="O232" s="234"/>
      <c r="P232" s="234"/>
      <c r="Q232" s="234"/>
      <c r="R232" s="234"/>
      <c r="S232" s="234"/>
      <c r="T232" s="235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6" t="s">
        <v>169</v>
      </c>
      <c r="AU232" s="236" t="s">
        <v>85</v>
      </c>
      <c r="AV232" s="13" t="s">
        <v>85</v>
      </c>
      <c r="AW232" s="13" t="s">
        <v>37</v>
      </c>
      <c r="AX232" s="13" t="s">
        <v>83</v>
      </c>
      <c r="AY232" s="236" t="s">
        <v>157</v>
      </c>
    </row>
    <row r="233" s="2" customFormat="1" ht="24.15" customHeight="1">
      <c r="A233" s="41"/>
      <c r="B233" s="42"/>
      <c r="C233" s="260" t="s">
        <v>496</v>
      </c>
      <c r="D233" s="260" t="s">
        <v>259</v>
      </c>
      <c r="E233" s="261" t="s">
        <v>2380</v>
      </c>
      <c r="F233" s="262" t="s">
        <v>2381</v>
      </c>
      <c r="G233" s="263" t="s">
        <v>254</v>
      </c>
      <c r="H233" s="264">
        <v>483.27600000000001</v>
      </c>
      <c r="I233" s="265"/>
      <c r="J233" s="266">
        <f>ROUND(I233*H233,2)</f>
        <v>0</v>
      </c>
      <c r="K233" s="262" t="s">
        <v>174</v>
      </c>
      <c r="L233" s="267"/>
      <c r="M233" s="268" t="s">
        <v>19</v>
      </c>
      <c r="N233" s="269" t="s">
        <v>46</v>
      </c>
      <c r="O233" s="87"/>
      <c r="P233" s="216">
        <f>O233*H233</f>
        <v>0</v>
      </c>
      <c r="Q233" s="216">
        <v>0.00020000000000000001</v>
      </c>
      <c r="R233" s="216">
        <f>Q233*H233</f>
        <v>0.096655200000000011</v>
      </c>
      <c r="S233" s="216">
        <v>0</v>
      </c>
      <c r="T233" s="217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18" t="s">
        <v>225</v>
      </c>
      <c r="AT233" s="218" t="s">
        <v>259</v>
      </c>
      <c r="AU233" s="218" t="s">
        <v>85</v>
      </c>
      <c r="AY233" s="20" t="s">
        <v>157</v>
      </c>
      <c r="BE233" s="219">
        <f>IF(N233="základní",J233,0)</f>
        <v>0</v>
      </c>
      <c r="BF233" s="219">
        <f>IF(N233="snížená",J233,0)</f>
        <v>0</v>
      </c>
      <c r="BG233" s="219">
        <f>IF(N233="zákl. přenesená",J233,0)</f>
        <v>0</v>
      </c>
      <c r="BH233" s="219">
        <f>IF(N233="sníž. přenesená",J233,0)</f>
        <v>0</v>
      </c>
      <c r="BI233" s="219">
        <f>IF(N233="nulová",J233,0)</f>
        <v>0</v>
      </c>
      <c r="BJ233" s="20" t="s">
        <v>83</v>
      </c>
      <c r="BK233" s="219">
        <f>ROUND(I233*H233,2)</f>
        <v>0</v>
      </c>
      <c r="BL233" s="20" t="s">
        <v>163</v>
      </c>
      <c r="BM233" s="218" t="s">
        <v>2382</v>
      </c>
    </row>
    <row r="234" s="2" customFormat="1">
      <c r="A234" s="41"/>
      <c r="B234" s="42"/>
      <c r="C234" s="43"/>
      <c r="D234" s="220" t="s">
        <v>165</v>
      </c>
      <c r="E234" s="43"/>
      <c r="F234" s="221" t="s">
        <v>2381</v>
      </c>
      <c r="G234" s="43"/>
      <c r="H234" s="43"/>
      <c r="I234" s="222"/>
      <c r="J234" s="43"/>
      <c r="K234" s="43"/>
      <c r="L234" s="47"/>
      <c r="M234" s="223"/>
      <c r="N234" s="224"/>
      <c r="O234" s="87"/>
      <c r="P234" s="87"/>
      <c r="Q234" s="87"/>
      <c r="R234" s="87"/>
      <c r="S234" s="87"/>
      <c r="T234" s="88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T234" s="20" t="s">
        <v>165</v>
      </c>
      <c r="AU234" s="20" t="s">
        <v>85</v>
      </c>
    </row>
    <row r="235" s="13" customFormat="1">
      <c r="A235" s="13"/>
      <c r="B235" s="226"/>
      <c r="C235" s="227"/>
      <c r="D235" s="220" t="s">
        <v>169</v>
      </c>
      <c r="E235" s="227"/>
      <c r="F235" s="229" t="s">
        <v>2383</v>
      </c>
      <c r="G235" s="227"/>
      <c r="H235" s="230">
        <v>483.27600000000001</v>
      </c>
      <c r="I235" s="231"/>
      <c r="J235" s="227"/>
      <c r="K235" s="227"/>
      <c r="L235" s="232"/>
      <c r="M235" s="233"/>
      <c r="N235" s="234"/>
      <c r="O235" s="234"/>
      <c r="P235" s="234"/>
      <c r="Q235" s="234"/>
      <c r="R235" s="234"/>
      <c r="S235" s="234"/>
      <c r="T235" s="235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6" t="s">
        <v>169</v>
      </c>
      <c r="AU235" s="236" t="s">
        <v>85</v>
      </c>
      <c r="AV235" s="13" t="s">
        <v>85</v>
      </c>
      <c r="AW235" s="13" t="s">
        <v>4</v>
      </c>
      <c r="AX235" s="13" t="s">
        <v>83</v>
      </c>
      <c r="AY235" s="236" t="s">
        <v>157</v>
      </c>
    </row>
    <row r="236" s="12" customFormat="1" ht="22.8" customHeight="1">
      <c r="A236" s="12"/>
      <c r="B236" s="191"/>
      <c r="C236" s="192"/>
      <c r="D236" s="193" t="s">
        <v>74</v>
      </c>
      <c r="E236" s="205" t="s">
        <v>188</v>
      </c>
      <c r="F236" s="205" t="s">
        <v>481</v>
      </c>
      <c r="G236" s="192"/>
      <c r="H236" s="192"/>
      <c r="I236" s="195"/>
      <c r="J236" s="206">
        <f>BK236</f>
        <v>0</v>
      </c>
      <c r="K236" s="192"/>
      <c r="L236" s="197"/>
      <c r="M236" s="198"/>
      <c r="N236" s="199"/>
      <c r="O236" s="199"/>
      <c r="P236" s="200">
        <f>SUM(P237:P260)</f>
        <v>0</v>
      </c>
      <c r="Q236" s="199"/>
      <c r="R236" s="200">
        <f>SUM(R237:R260)</f>
        <v>0.46328979999999997</v>
      </c>
      <c r="S236" s="199"/>
      <c r="T236" s="201">
        <f>SUM(T237:T260)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02" t="s">
        <v>83</v>
      </c>
      <c r="AT236" s="203" t="s">
        <v>74</v>
      </c>
      <c r="AU236" s="203" t="s">
        <v>83</v>
      </c>
      <c r="AY236" s="202" t="s">
        <v>157</v>
      </c>
      <c r="BK236" s="204">
        <f>SUM(BK237:BK260)</f>
        <v>0</v>
      </c>
    </row>
    <row r="237" s="2" customFormat="1" ht="24.15" customHeight="1">
      <c r="A237" s="41"/>
      <c r="B237" s="42"/>
      <c r="C237" s="207" t="s">
        <v>402</v>
      </c>
      <c r="D237" s="207" t="s">
        <v>159</v>
      </c>
      <c r="E237" s="208" t="s">
        <v>2384</v>
      </c>
      <c r="F237" s="209" t="s">
        <v>2385</v>
      </c>
      <c r="G237" s="210" t="s">
        <v>162</v>
      </c>
      <c r="H237" s="211">
        <v>10</v>
      </c>
      <c r="I237" s="212"/>
      <c r="J237" s="213">
        <f>ROUND(I237*H237,2)</f>
        <v>0</v>
      </c>
      <c r="K237" s="209" t="s">
        <v>174</v>
      </c>
      <c r="L237" s="47"/>
      <c r="M237" s="214" t="s">
        <v>19</v>
      </c>
      <c r="N237" s="215" t="s">
        <v>46</v>
      </c>
      <c r="O237" s="87"/>
      <c r="P237" s="216">
        <f>O237*H237</f>
        <v>0</v>
      </c>
      <c r="Q237" s="216">
        <v>0.00033</v>
      </c>
      <c r="R237" s="216">
        <f>Q237*H237</f>
        <v>0.0033</v>
      </c>
      <c r="S237" s="216">
        <v>0</v>
      </c>
      <c r="T237" s="217">
        <f>S237*H237</f>
        <v>0</v>
      </c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R237" s="218" t="s">
        <v>163</v>
      </c>
      <c r="AT237" s="218" t="s">
        <v>159</v>
      </c>
      <c r="AU237" s="218" t="s">
        <v>85</v>
      </c>
      <c r="AY237" s="20" t="s">
        <v>157</v>
      </c>
      <c r="BE237" s="219">
        <f>IF(N237="základní",J237,0)</f>
        <v>0</v>
      </c>
      <c r="BF237" s="219">
        <f>IF(N237="snížená",J237,0)</f>
        <v>0</v>
      </c>
      <c r="BG237" s="219">
        <f>IF(N237="zákl. přenesená",J237,0)</f>
        <v>0</v>
      </c>
      <c r="BH237" s="219">
        <f>IF(N237="sníž. přenesená",J237,0)</f>
        <v>0</v>
      </c>
      <c r="BI237" s="219">
        <f>IF(N237="nulová",J237,0)</f>
        <v>0</v>
      </c>
      <c r="BJ237" s="20" t="s">
        <v>83</v>
      </c>
      <c r="BK237" s="219">
        <f>ROUND(I237*H237,2)</f>
        <v>0</v>
      </c>
      <c r="BL237" s="20" t="s">
        <v>163</v>
      </c>
      <c r="BM237" s="218" t="s">
        <v>2386</v>
      </c>
    </row>
    <row r="238" s="2" customFormat="1">
      <c r="A238" s="41"/>
      <c r="B238" s="42"/>
      <c r="C238" s="43"/>
      <c r="D238" s="220" t="s">
        <v>165</v>
      </c>
      <c r="E238" s="43"/>
      <c r="F238" s="221" t="s">
        <v>2387</v>
      </c>
      <c r="G238" s="43"/>
      <c r="H238" s="43"/>
      <c r="I238" s="222"/>
      <c r="J238" s="43"/>
      <c r="K238" s="43"/>
      <c r="L238" s="47"/>
      <c r="M238" s="223"/>
      <c r="N238" s="224"/>
      <c r="O238" s="87"/>
      <c r="P238" s="87"/>
      <c r="Q238" s="87"/>
      <c r="R238" s="87"/>
      <c r="S238" s="87"/>
      <c r="T238" s="88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T238" s="20" t="s">
        <v>165</v>
      </c>
      <c r="AU238" s="20" t="s">
        <v>85</v>
      </c>
    </row>
    <row r="239" s="2" customFormat="1">
      <c r="A239" s="41"/>
      <c r="B239" s="42"/>
      <c r="C239" s="43"/>
      <c r="D239" s="237" t="s">
        <v>177</v>
      </c>
      <c r="E239" s="43"/>
      <c r="F239" s="238" t="s">
        <v>2388</v>
      </c>
      <c r="G239" s="43"/>
      <c r="H239" s="43"/>
      <c r="I239" s="222"/>
      <c r="J239" s="43"/>
      <c r="K239" s="43"/>
      <c r="L239" s="47"/>
      <c r="M239" s="223"/>
      <c r="N239" s="224"/>
      <c r="O239" s="87"/>
      <c r="P239" s="87"/>
      <c r="Q239" s="87"/>
      <c r="R239" s="87"/>
      <c r="S239" s="87"/>
      <c r="T239" s="88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T239" s="20" t="s">
        <v>177</v>
      </c>
      <c r="AU239" s="20" t="s">
        <v>85</v>
      </c>
    </row>
    <row r="240" s="2" customFormat="1" ht="24.15" customHeight="1">
      <c r="A240" s="41"/>
      <c r="B240" s="42"/>
      <c r="C240" s="260" t="s">
        <v>508</v>
      </c>
      <c r="D240" s="260" t="s">
        <v>259</v>
      </c>
      <c r="E240" s="261" t="s">
        <v>2389</v>
      </c>
      <c r="F240" s="262" t="s">
        <v>2390</v>
      </c>
      <c r="G240" s="263" t="s">
        <v>401</v>
      </c>
      <c r="H240" s="264">
        <v>10</v>
      </c>
      <c r="I240" s="265"/>
      <c r="J240" s="266">
        <f>ROUND(I240*H240,2)</f>
        <v>0</v>
      </c>
      <c r="K240" s="262" t="s">
        <v>19</v>
      </c>
      <c r="L240" s="267"/>
      <c r="M240" s="268" t="s">
        <v>19</v>
      </c>
      <c r="N240" s="269" t="s">
        <v>46</v>
      </c>
      <c r="O240" s="87"/>
      <c r="P240" s="216">
        <f>O240*H240</f>
        <v>0</v>
      </c>
      <c r="Q240" s="216">
        <v>0.021999999999999999</v>
      </c>
      <c r="R240" s="216">
        <f>Q240*H240</f>
        <v>0.21999999999999997</v>
      </c>
      <c r="S240" s="216">
        <v>0</v>
      </c>
      <c r="T240" s="217">
        <f>S240*H240</f>
        <v>0</v>
      </c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R240" s="218" t="s">
        <v>225</v>
      </c>
      <c r="AT240" s="218" t="s">
        <v>259</v>
      </c>
      <c r="AU240" s="218" t="s">
        <v>85</v>
      </c>
      <c r="AY240" s="20" t="s">
        <v>157</v>
      </c>
      <c r="BE240" s="219">
        <f>IF(N240="základní",J240,0)</f>
        <v>0</v>
      </c>
      <c r="BF240" s="219">
        <f>IF(N240="snížená",J240,0)</f>
        <v>0</v>
      </c>
      <c r="BG240" s="219">
        <f>IF(N240="zákl. přenesená",J240,0)</f>
        <v>0</v>
      </c>
      <c r="BH240" s="219">
        <f>IF(N240="sníž. přenesená",J240,0)</f>
        <v>0</v>
      </c>
      <c r="BI240" s="219">
        <f>IF(N240="nulová",J240,0)</f>
        <v>0</v>
      </c>
      <c r="BJ240" s="20" t="s">
        <v>83</v>
      </c>
      <c r="BK240" s="219">
        <f>ROUND(I240*H240,2)</f>
        <v>0</v>
      </c>
      <c r="BL240" s="20" t="s">
        <v>163</v>
      </c>
      <c r="BM240" s="218" t="s">
        <v>2391</v>
      </c>
    </row>
    <row r="241" s="2" customFormat="1">
      <c r="A241" s="41"/>
      <c r="B241" s="42"/>
      <c r="C241" s="43"/>
      <c r="D241" s="220" t="s">
        <v>165</v>
      </c>
      <c r="E241" s="43"/>
      <c r="F241" s="221" t="s">
        <v>2390</v>
      </c>
      <c r="G241" s="43"/>
      <c r="H241" s="43"/>
      <c r="I241" s="222"/>
      <c r="J241" s="43"/>
      <c r="K241" s="43"/>
      <c r="L241" s="47"/>
      <c r="M241" s="223"/>
      <c r="N241" s="224"/>
      <c r="O241" s="87"/>
      <c r="P241" s="87"/>
      <c r="Q241" s="87"/>
      <c r="R241" s="87"/>
      <c r="S241" s="87"/>
      <c r="T241" s="88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T241" s="20" t="s">
        <v>165</v>
      </c>
      <c r="AU241" s="20" t="s">
        <v>85</v>
      </c>
    </row>
    <row r="242" s="2" customFormat="1">
      <c r="A242" s="41"/>
      <c r="B242" s="42"/>
      <c r="C242" s="43"/>
      <c r="D242" s="220" t="s">
        <v>167</v>
      </c>
      <c r="E242" s="43"/>
      <c r="F242" s="225" t="s">
        <v>2392</v>
      </c>
      <c r="G242" s="43"/>
      <c r="H242" s="43"/>
      <c r="I242" s="222"/>
      <c r="J242" s="43"/>
      <c r="K242" s="43"/>
      <c r="L242" s="47"/>
      <c r="M242" s="223"/>
      <c r="N242" s="224"/>
      <c r="O242" s="87"/>
      <c r="P242" s="87"/>
      <c r="Q242" s="87"/>
      <c r="R242" s="87"/>
      <c r="S242" s="87"/>
      <c r="T242" s="88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T242" s="20" t="s">
        <v>167</v>
      </c>
      <c r="AU242" s="20" t="s">
        <v>85</v>
      </c>
    </row>
    <row r="243" s="2" customFormat="1" ht="24.15" customHeight="1">
      <c r="A243" s="41"/>
      <c r="B243" s="42"/>
      <c r="C243" s="207" t="s">
        <v>516</v>
      </c>
      <c r="D243" s="207" t="s">
        <v>159</v>
      </c>
      <c r="E243" s="208" t="s">
        <v>2393</v>
      </c>
      <c r="F243" s="209" t="s">
        <v>2394</v>
      </c>
      <c r="G243" s="210" t="s">
        <v>173</v>
      </c>
      <c r="H243" s="211">
        <v>1.5</v>
      </c>
      <c r="I243" s="212"/>
      <c r="J243" s="213">
        <f>ROUND(I243*H243,2)</f>
        <v>0</v>
      </c>
      <c r="K243" s="209" t="s">
        <v>174</v>
      </c>
      <c r="L243" s="47"/>
      <c r="M243" s="214" t="s">
        <v>19</v>
      </c>
      <c r="N243" s="215" t="s">
        <v>46</v>
      </c>
      <c r="O243" s="87"/>
      <c r="P243" s="216">
        <f>O243*H243</f>
        <v>0</v>
      </c>
      <c r="Q243" s="216">
        <v>0</v>
      </c>
      <c r="R243" s="216">
        <f>Q243*H243</f>
        <v>0</v>
      </c>
      <c r="S243" s="216">
        <v>0</v>
      </c>
      <c r="T243" s="217">
        <f>S243*H243</f>
        <v>0</v>
      </c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R243" s="218" t="s">
        <v>163</v>
      </c>
      <c r="AT243" s="218" t="s">
        <v>159</v>
      </c>
      <c r="AU243" s="218" t="s">
        <v>85</v>
      </c>
      <c r="AY243" s="20" t="s">
        <v>157</v>
      </c>
      <c r="BE243" s="219">
        <f>IF(N243="základní",J243,0)</f>
        <v>0</v>
      </c>
      <c r="BF243" s="219">
        <f>IF(N243="snížená",J243,0)</f>
        <v>0</v>
      </c>
      <c r="BG243" s="219">
        <f>IF(N243="zákl. přenesená",J243,0)</f>
        <v>0</v>
      </c>
      <c r="BH243" s="219">
        <f>IF(N243="sníž. přenesená",J243,0)</f>
        <v>0</v>
      </c>
      <c r="BI243" s="219">
        <f>IF(N243="nulová",J243,0)</f>
        <v>0</v>
      </c>
      <c r="BJ243" s="20" t="s">
        <v>83</v>
      </c>
      <c r="BK243" s="219">
        <f>ROUND(I243*H243,2)</f>
        <v>0</v>
      </c>
      <c r="BL243" s="20" t="s">
        <v>163</v>
      </c>
      <c r="BM243" s="218" t="s">
        <v>2395</v>
      </c>
    </row>
    <row r="244" s="2" customFormat="1">
      <c r="A244" s="41"/>
      <c r="B244" s="42"/>
      <c r="C244" s="43"/>
      <c r="D244" s="220" t="s">
        <v>165</v>
      </c>
      <c r="E244" s="43"/>
      <c r="F244" s="221" t="s">
        <v>2396</v>
      </c>
      <c r="G244" s="43"/>
      <c r="H244" s="43"/>
      <c r="I244" s="222"/>
      <c r="J244" s="43"/>
      <c r="K244" s="43"/>
      <c r="L244" s="47"/>
      <c r="M244" s="223"/>
      <c r="N244" s="224"/>
      <c r="O244" s="87"/>
      <c r="P244" s="87"/>
      <c r="Q244" s="87"/>
      <c r="R244" s="87"/>
      <c r="S244" s="87"/>
      <c r="T244" s="88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T244" s="20" t="s">
        <v>165</v>
      </c>
      <c r="AU244" s="20" t="s">
        <v>85</v>
      </c>
    </row>
    <row r="245" s="2" customFormat="1">
      <c r="A245" s="41"/>
      <c r="B245" s="42"/>
      <c r="C245" s="43"/>
      <c r="D245" s="237" t="s">
        <v>177</v>
      </c>
      <c r="E245" s="43"/>
      <c r="F245" s="238" t="s">
        <v>2397</v>
      </c>
      <c r="G245" s="43"/>
      <c r="H245" s="43"/>
      <c r="I245" s="222"/>
      <c r="J245" s="43"/>
      <c r="K245" s="43"/>
      <c r="L245" s="47"/>
      <c r="M245" s="223"/>
      <c r="N245" s="224"/>
      <c r="O245" s="87"/>
      <c r="P245" s="87"/>
      <c r="Q245" s="87"/>
      <c r="R245" s="87"/>
      <c r="S245" s="87"/>
      <c r="T245" s="88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T245" s="20" t="s">
        <v>177</v>
      </c>
      <c r="AU245" s="20" t="s">
        <v>85</v>
      </c>
    </row>
    <row r="246" s="13" customFormat="1">
      <c r="A246" s="13"/>
      <c r="B246" s="226"/>
      <c r="C246" s="227"/>
      <c r="D246" s="220" t="s">
        <v>169</v>
      </c>
      <c r="E246" s="228" t="s">
        <v>19</v>
      </c>
      <c r="F246" s="229" t="s">
        <v>2398</v>
      </c>
      <c r="G246" s="227"/>
      <c r="H246" s="230">
        <v>1.5</v>
      </c>
      <c r="I246" s="231"/>
      <c r="J246" s="227"/>
      <c r="K246" s="227"/>
      <c r="L246" s="232"/>
      <c r="M246" s="233"/>
      <c r="N246" s="234"/>
      <c r="O246" s="234"/>
      <c r="P246" s="234"/>
      <c r="Q246" s="234"/>
      <c r="R246" s="234"/>
      <c r="S246" s="234"/>
      <c r="T246" s="235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6" t="s">
        <v>169</v>
      </c>
      <c r="AU246" s="236" t="s">
        <v>85</v>
      </c>
      <c r="AV246" s="13" t="s">
        <v>85</v>
      </c>
      <c r="AW246" s="13" t="s">
        <v>37</v>
      </c>
      <c r="AX246" s="13" t="s">
        <v>83</v>
      </c>
      <c r="AY246" s="236" t="s">
        <v>157</v>
      </c>
    </row>
    <row r="247" s="2" customFormat="1" ht="24.15" customHeight="1">
      <c r="A247" s="41"/>
      <c r="B247" s="42"/>
      <c r="C247" s="207" t="s">
        <v>523</v>
      </c>
      <c r="D247" s="207" t="s">
        <v>159</v>
      </c>
      <c r="E247" s="208" t="s">
        <v>2399</v>
      </c>
      <c r="F247" s="209" t="s">
        <v>2400</v>
      </c>
      <c r="G247" s="210" t="s">
        <v>173</v>
      </c>
      <c r="H247" s="211">
        <v>1.5</v>
      </c>
      <c r="I247" s="212"/>
      <c r="J247" s="213">
        <f>ROUND(I247*H247,2)</f>
        <v>0</v>
      </c>
      <c r="K247" s="209" t="s">
        <v>174</v>
      </c>
      <c r="L247" s="47"/>
      <c r="M247" s="214" t="s">
        <v>19</v>
      </c>
      <c r="N247" s="215" t="s">
        <v>46</v>
      </c>
      <c r="O247" s="87"/>
      <c r="P247" s="216">
        <f>O247*H247</f>
        <v>0</v>
      </c>
      <c r="Q247" s="216">
        <v>0</v>
      </c>
      <c r="R247" s="216">
        <f>Q247*H247</f>
        <v>0</v>
      </c>
      <c r="S247" s="216">
        <v>0</v>
      </c>
      <c r="T247" s="217">
        <f>S247*H247</f>
        <v>0</v>
      </c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R247" s="218" t="s">
        <v>163</v>
      </c>
      <c r="AT247" s="218" t="s">
        <v>159</v>
      </c>
      <c r="AU247" s="218" t="s">
        <v>85</v>
      </c>
      <c r="AY247" s="20" t="s">
        <v>157</v>
      </c>
      <c r="BE247" s="219">
        <f>IF(N247="základní",J247,0)</f>
        <v>0</v>
      </c>
      <c r="BF247" s="219">
        <f>IF(N247="snížená",J247,0)</f>
        <v>0</v>
      </c>
      <c r="BG247" s="219">
        <f>IF(N247="zákl. přenesená",J247,0)</f>
        <v>0</v>
      </c>
      <c r="BH247" s="219">
        <f>IF(N247="sníž. přenesená",J247,0)</f>
        <v>0</v>
      </c>
      <c r="BI247" s="219">
        <f>IF(N247="nulová",J247,0)</f>
        <v>0</v>
      </c>
      <c r="BJ247" s="20" t="s">
        <v>83</v>
      </c>
      <c r="BK247" s="219">
        <f>ROUND(I247*H247,2)</f>
        <v>0</v>
      </c>
      <c r="BL247" s="20" t="s">
        <v>163</v>
      </c>
      <c r="BM247" s="218" t="s">
        <v>2401</v>
      </c>
    </row>
    <row r="248" s="2" customFormat="1">
      <c r="A248" s="41"/>
      <c r="B248" s="42"/>
      <c r="C248" s="43"/>
      <c r="D248" s="220" t="s">
        <v>165</v>
      </c>
      <c r="E248" s="43"/>
      <c r="F248" s="221" t="s">
        <v>2402</v>
      </c>
      <c r="G248" s="43"/>
      <c r="H248" s="43"/>
      <c r="I248" s="222"/>
      <c r="J248" s="43"/>
      <c r="K248" s="43"/>
      <c r="L248" s="47"/>
      <c r="M248" s="223"/>
      <c r="N248" s="224"/>
      <c r="O248" s="87"/>
      <c r="P248" s="87"/>
      <c r="Q248" s="87"/>
      <c r="R248" s="87"/>
      <c r="S248" s="87"/>
      <c r="T248" s="88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T248" s="20" t="s">
        <v>165</v>
      </c>
      <c r="AU248" s="20" t="s">
        <v>85</v>
      </c>
    </row>
    <row r="249" s="2" customFormat="1">
      <c r="A249" s="41"/>
      <c r="B249" s="42"/>
      <c r="C249" s="43"/>
      <c r="D249" s="237" t="s">
        <v>177</v>
      </c>
      <c r="E249" s="43"/>
      <c r="F249" s="238" t="s">
        <v>2403</v>
      </c>
      <c r="G249" s="43"/>
      <c r="H249" s="43"/>
      <c r="I249" s="222"/>
      <c r="J249" s="43"/>
      <c r="K249" s="43"/>
      <c r="L249" s="47"/>
      <c r="M249" s="223"/>
      <c r="N249" s="224"/>
      <c r="O249" s="87"/>
      <c r="P249" s="87"/>
      <c r="Q249" s="87"/>
      <c r="R249" s="87"/>
      <c r="S249" s="87"/>
      <c r="T249" s="88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T249" s="20" t="s">
        <v>177</v>
      </c>
      <c r="AU249" s="20" t="s">
        <v>85</v>
      </c>
    </row>
    <row r="250" s="2" customFormat="1" ht="16.5" customHeight="1">
      <c r="A250" s="41"/>
      <c r="B250" s="42"/>
      <c r="C250" s="207" t="s">
        <v>531</v>
      </c>
      <c r="D250" s="207" t="s">
        <v>159</v>
      </c>
      <c r="E250" s="208" t="s">
        <v>2404</v>
      </c>
      <c r="F250" s="209" t="s">
        <v>2405</v>
      </c>
      <c r="G250" s="210" t="s">
        <v>254</v>
      </c>
      <c r="H250" s="211">
        <v>5</v>
      </c>
      <c r="I250" s="212"/>
      <c r="J250" s="213">
        <f>ROUND(I250*H250,2)</f>
        <v>0</v>
      </c>
      <c r="K250" s="209" t="s">
        <v>174</v>
      </c>
      <c r="L250" s="47"/>
      <c r="M250" s="214" t="s">
        <v>19</v>
      </c>
      <c r="N250" s="215" t="s">
        <v>46</v>
      </c>
      <c r="O250" s="87"/>
      <c r="P250" s="216">
        <f>O250*H250</f>
        <v>0</v>
      </c>
      <c r="Q250" s="216">
        <v>0.0040099999999999997</v>
      </c>
      <c r="R250" s="216">
        <f>Q250*H250</f>
        <v>0.020049999999999998</v>
      </c>
      <c r="S250" s="216">
        <v>0</v>
      </c>
      <c r="T250" s="217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18" t="s">
        <v>163</v>
      </c>
      <c r="AT250" s="218" t="s">
        <v>159</v>
      </c>
      <c r="AU250" s="218" t="s">
        <v>85</v>
      </c>
      <c r="AY250" s="20" t="s">
        <v>157</v>
      </c>
      <c r="BE250" s="219">
        <f>IF(N250="základní",J250,0)</f>
        <v>0</v>
      </c>
      <c r="BF250" s="219">
        <f>IF(N250="snížená",J250,0)</f>
        <v>0</v>
      </c>
      <c r="BG250" s="219">
        <f>IF(N250="zákl. přenesená",J250,0)</f>
        <v>0</v>
      </c>
      <c r="BH250" s="219">
        <f>IF(N250="sníž. přenesená",J250,0)</f>
        <v>0</v>
      </c>
      <c r="BI250" s="219">
        <f>IF(N250="nulová",J250,0)</f>
        <v>0</v>
      </c>
      <c r="BJ250" s="20" t="s">
        <v>83</v>
      </c>
      <c r="BK250" s="219">
        <f>ROUND(I250*H250,2)</f>
        <v>0</v>
      </c>
      <c r="BL250" s="20" t="s">
        <v>163</v>
      </c>
      <c r="BM250" s="218" t="s">
        <v>2406</v>
      </c>
    </row>
    <row r="251" s="2" customFormat="1">
      <c r="A251" s="41"/>
      <c r="B251" s="42"/>
      <c r="C251" s="43"/>
      <c r="D251" s="220" t="s">
        <v>165</v>
      </c>
      <c r="E251" s="43"/>
      <c r="F251" s="221" t="s">
        <v>2407</v>
      </c>
      <c r="G251" s="43"/>
      <c r="H251" s="43"/>
      <c r="I251" s="222"/>
      <c r="J251" s="43"/>
      <c r="K251" s="43"/>
      <c r="L251" s="47"/>
      <c r="M251" s="223"/>
      <c r="N251" s="224"/>
      <c r="O251" s="87"/>
      <c r="P251" s="87"/>
      <c r="Q251" s="87"/>
      <c r="R251" s="87"/>
      <c r="S251" s="87"/>
      <c r="T251" s="88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T251" s="20" t="s">
        <v>165</v>
      </c>
      <c r="AU251" s="20" t="s">
        <v>85</v>
      </c>
    </row>
    <row r="252" s="2" customFormat="1">
      <c r="A252" s="41"/>
      <c r="B252" s="42"/>
      <c r="C252" s="43"/>
      <c r="D252" s="237" t="s">
        <v>177</v>
      </c>
      <c r="E252" s="43"/>
      <c r="F252" s="238" t="s">
        <v>2408</v>
      </c>
      <c r="G252" s="43"/>
      <c r="H252" s="43"/>
      <c r="I252" s="222"/>
      <c r="J252" s="43"/>
      <c r="K252" s="43"/>
      <c r="L252" s="47"/>
      <c r="M252" s="223"/>
      <c r="N252" s="224"/>
      <c r="O252" s="87"/>
      <c r="P252" s="87"/>
      <c r="Q252" s="87"/>
      <c r="R252" s="87"/>
      <c r="S252" s="87"/>
      <c r="T252" s="88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T252" s="20" t="s">
        <v>177</v>
      </c>
      <c r="AU252" s="20" t="s">
        <v>85</v>
      </c>
    </row>
    <row r="253" s="13" customFormat="1">
      <c r="A253" s="13"/>
      <c r="B253" s="226"/>
      <c r="C253" s="227"/>
      <c r="D253" s="220" t="s">
        <v>169</v>
      </c>
      <c r="E253" s="228" t="s">
        <v>19</v>
      </c>
      <c r="F253" s="229" t="s">
        <v>2409</v>
      </c>
      <c r="G253" s="227"/>
      <c r="H253" s="230">
        <v>5</v>
      </c>
      <c r="I253" s="231"/>
      <c r="J253" s="227"/>
      <c r="K253" s="227"/>
      <c r="L253" s="232"/>
      <c r="M253" s="233"/>
      <c r="N253" s="234"/>
      <c r="O253" s="234"/>
      <c r="P253" s="234"/>
      <c r="Q253" s="234"/>
      <c r="R253" s="234"/>
      <c r="S253" s="234"/>
      <c r="T253" s="235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6" t="s">
        <v>169</v>
      </c>
      <c r="AU253" s="236" t="s">
        <v>85</v>
      </c>
      <c r="AV253" s="13" t="s">
        <v>85</v>
      </c>
      <c r="AW253" s="13" t="s">
        <v>37</v>
      </c>
      <c r="AX253" s="13" t="s">
        <v>83</v>
      </c>
      <c r="AY253" s="236" t="s">
        <v>157</v>
      </c>
    </row>
    <row r="254" s="2" customFormat="1" ht="21.75" customHeight="1">
      <c r="A254" s="41"/>
      <c r="B254" s="42"/>
      <c r="C254" s="207" t="s">
        <v>537</v>
      </c>
      <c r="D254" s="207" t="s">
        <v>159</v>
      </c>
      <c r="E254" s="208" t="s">
        <v>2410</v>
      </c>
      <c r="F254" s="209" t="s">
        <v>2411</v>
      </c>
      <c r="G254" s="210" t="s">
        <v>254</v>
      </c>
      <c r="H254" s="211">
        <v>5</v>
      </c>
      <c r="I254" s="212"/>
      <c r="J254" s="213">
        <f>ROUND(I254*H254,2)</f>
        <v>0</v>
      </c>
      <c r="K254" s="209" t="s">
        <v>174</v>
      </c>
      <c r="L254" s="47"/>
      <c r="M254" s="214" t="s">
        <v>19</v>
      </c>
      <c r="N254" s="215" t="s">
        <v>46</v>
      </c>
      <c r="O254" s="87"/>
      <c r="P254" s="216">
        <f>O254*H254</f>
        <v>0</v>
      </c>
      <c r="Q254" s="216">
        <v>4.0000000000000003E-05</v>
      </c>
      <c r="R254" s="216">
        <f>Q254*H254</f>
        <v>0.00020000000000000001</v>
      </c>
      <c r="S254" s="216">
        <v>0</v>
      </c>
      <c r="T254" s="217">
        <f>S254*H254</f>
        <v>0</v>
      </c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R254" s="218" t="s">
        <v>163</v>
      </c>
      <c r="AT254" s="218" t="s">
        <v>159</v>
      </c>
      <c r="AU254" s="218" t="s">
        <v>85</v>
      </c>
      <c r="AY254" s="20" t="s">
        <v>157</v>
      </c>
      <c r="BE254" s="219">
        <f>IF(N254="základní",J254,0)</f>
        <v>0</v>
      </c>
      <c r="BF254" s="219">
        <f>IF(N254="snížená",J254,0)</f>
        <v>0</v>
      </c>
      <c r="BG254" s="219">
        <f>IF(N254="zákl. přenesená",J254,0)</f>
        <v>0</v>
      </c>
      <c r="BH254" s="219">
        <f>IF(N254="sníž. přenesená",J254,0)</f>
        <v>0</v>
      </c>
      <c r="BI254" s="219">
        <f>IF(N254="nulová",J254,0)</f>
        <v>0</v>
      </c>
      <c r="BJ254" s="20" t="s">
        <v>83</v>
      </c>
      <c r="BK254" s="219">
        <f>ROUND(I254*H254,2)</f>
        <v>0</v>
      </c>
      <c r="BL254" s="20" t="s">
        <v>163</v>
      </c>
      <c r="BM254" s="218" t="s">
        <v>2412</v>
      </c>
    </row>
    <row r="255" s="2" customFormat="1">
      <c r="A255" s="41"/>
      <c r="B255" s="42"/>
      <c r="C255" s="43"/>
      <c r="D255" s="220" t="s">
        <v>165</v>
      </c>
      <c r="E255" s="43"/>
      <c r="F255" s="221" t="s">
        <v>2413</v>
      </c>
      <c r="G255" s="43"/>
      <c r="H255" s="43"/>
      <c r="I255" s="222"/>
      <c r="J255" s="43"/>
      <c r="K255" s="43"/>
      <c r="L255" s="47"/>
      <c r="M255" s="223"/>
      <c r="N255" s="224"/>
      <c r="O255" s="87"/>
      <c r="P255" s="87"/>
      <c r="Q255" s="87"/>
      <c r="R255" s="87"/>
      <c r="S255" s="87"/>
      <c r="T255" s="88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T255" s="20" t="s">
        <v>165</v>
      </c>
      <c r="AU255" s="20" t="s">
        <v>85</v>
      </c>
    </row>
    <row r="256" s="2" customFormat="1">
      <c r="A256" s="41"/>
      <c r="B256" s="42"/>
      <c r="C256" s="43"/>
      <c r="D256" s="237" t="s">
        <v>177</v>
      </c>
      <c r="E256" s="43"/>
      <c r="F256" s="238" t="s">
        <v>2414</v>
      </c>
      <c r="G256" s="43"/>
      <c r="H256" s="43"/>
      <c r="I256" s="222"/>
      <c r="J256" s="43"/>
      <c r="K256" s="43"/>
      <c r="L256" s="47"/>
      <c r="M256" s="223"/>
      <c r="N256" s="224"/>
      <c r="O256" s="87"/>
      <c r="P256" s="87"/>
      <c r="Q256" s="87"/>
      <c r="R256" s="87"/>
      <c r="S256" s="87"/>
      <c r="T256" s="88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T256" s="20" t="s">
        <v>177</v>
      </c>
      <c r="AU256" s="20" t="s">
        <v>85</v>
      </c>
    </row>
    <row r="257" s="2" customFormat="1" ht="24.15" customHeight="1">
      <c r="A257" s="41"/>
      <c r="B257" s="42"/>
      <c r="C257" s="207" t="s">
        <v>546</v>
      </c>
      <c r="D257" s="207" t="s">
        <v>159</v>
      </c>
      <c r="E257" s="208" t="s">
        <v>2415</v>
      </c>
      <c r="F257" s="209" t="s">
        <v>2416</v>
      </c>
      <c r="G257" s="210" t="s">
        <v>236</v>
      </c>
      <c r="H257" s="211">
        <v>0.20999999999999999</v>
      </c>
      <c r="I257" s="212"/>
      <c r="J257" s="213">
        <f>ROUND(I257*H257,2)</f>
        <v>0</v>
      </c>
      <c r="K257" s="209" t="s">
        <v>174</v>
      </c>
      <c r="L257" s="47"/>
      <c r="M257" s="214" t="s">
        <v>19</v>
      </c>
      <c r="N257" s="215" t="s">
        <v>46</v>
      </c>
      <c r="O257" s="87"/>
      <c r="P257" s="216">
        <f>O257*H257</f>
        <v>0</v>
      </c>
      <c r="Q257" s="216">
        <v>1.0463800000000001</v>
      </c>
      <c r="R257" s="216">
        <f>Q257*H257</f>
        <v>0.21973980000000001</v>
      </c>
      <c r="S257" s="216">
        <v>0</v>
      </c>
      <c r="T257" s="217">
        <f>S257*H257</f>
        <v>0</v>
      </c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R257" s="218" t="s">
        <v>163</v>
      </c>
      <c r="AT257" s="218" t="s">
        <v>159</v>
      </c>
      <c r="AU257" s="218" t="s">
        <v>85</v>
      </c>
      <c r="AY257" s="20" t="s">
        <v>157</v>
      </c>
      <c r="BE257" s="219">
        <f>IF(N257="základní",J257,0)</f>
        <v>0</v>
      </c>
      <c r="BF257" s="219">
        <f>IF(N257="snížená",J257,0)</f>
        <v>0</v>
      </c>
      <c r="BG257" s="219">
        <f>IF(N257="zákl. přenesená",J257,0)</f>
        <v>0</v>
      </c>
      <c r="BH257" s="219">
        <f>IF(N257="sníž. přenesená",J257,0)</f>
        <v>0</v>
      </c>
      <c r="BI257" s="219">
        <f>IF(N257="nulová",J257,0)</f>
        <v>0</v>
      </c>
      <c r="BJ257" s="20" t="s">
        <v>83</v>
      </c>
      <c r="BK257" s="219">
        <f>ROUND(I257*H257,2)</f>
        <v>0</v>
      </c>
      <c r="BL257" s="20" t="s">
        <v>163</v>
      </c>
      <c r="BM257" s="218" t="s">
        <v>2417</v>
      </c>
    </row>
    <row r="258" s="2" customFormat="1">
      <c r="A258" s="41"/>
      <c r="B258" s="42"/>
      <c r="C258" s="43"/>
      <c r="D258" s="220" t="s">
        <v>165</v>
      </c>
      <c r="E258" s="43"/>
      <c r="F258" s="221" t="s">
        <v>2418</v>
      </c>
      <c r="G258" s="43"/>
      <c r="H258" s="43"/>
      <c r="I258" s="222"/>
      <c r="J258" s="43"/>
      <c r="K258" s="43"/>
      <c r="L258" s="47"/>
      <c r="M258" s="223"/>
      <c r="N258" s="224"/>
      <c r="O258" s="87"/>
      <c r="P258" s="87"/>
      <c r="Q258" s="87"/>
      <c r="R258" s="87"/>
      <c r="S258" s="87"/>
      <c r="T258" s="88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T258" s="20" t="s">
        <v>165</v>
      </c>
      <c r="AU258" s="20" t="s">
        <v>85</v>
      </c>
    </row>
    <row r="259" s="2" customFormat="1">
      <c r="A259" s="41"/>
      <c r="B259" s="42"/>
      <c r="C259" s="43"/>
      <c r="D259" s="237" t="s">
        <v>177</v>
      </c>
      <c r="E259" s="43"/>
      <c r="F259" s="238" t="s">
        <v>2419</v>
      </c>
      <c r="G259" s="43"/>
      <c r="H259" s="43"/>
      <c r="I259" s="222"/>
      <c r="J259" s="43"/>
      <c r="K259" s="43"/>
      <c r="L259" s="47"/>
      <c r="M259" s="223"/>
      <c r="N259" s="224"/>
      <c r="O259" s="87"/>
      <c r="P259" s="87"/>
      <c r="Q259" s="87"/>
      <c r="R259" s="87"/>
      <c r="S259" s="87"/>
      <c r="T259" s="88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T259" s="20" t="s">
        <v>177</v>
      </c>
      <c r="AU259" s="20" t="s">
        <v>85</v>
      </c>
    </row>
    <row r="260" s="13" customFormat="1">
      <c r="A260" s="13"/>
      <c r="B260" s="226"/>
      <c r="C260" s="227"/>
      <c r="D260" s="220" t="s">
        <v>169</v>
      </c>
      <c r="E260" s="228" t="s">
        <v>19</v>
      </c>
      <c r="F260" s="229" t="s">
        <v>2420</v>
      </c>
      <c r="G260" s="227"/>
      <c r="H260" s="230">
        <v>0.20999999999999999</v>
      </c>
      <c r="I260" s="231"/>
      <c r="J260" s="227"/>
      <c r="K260" s="227"/>
      <c r="L260" s="232"/>
      <c r="M260" s="233"/>
      <c r="N260" s="234"/>
      <c r="O260" s="234"/>
      <c r="P260" s="234"/>
      <c r="Q260" s="234"/>
      <c r="R260" s="234"/>
      <c r="S260" s="234"/>
      <c r="T260" s="235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6" t="s">
        <v>169</v>
      </c>
      <c r="AU260" s="236" t="s">
        <v>85</v>
      </c>
      <c r="AV260" s="13" t="s">
        <v>85</v>
      </c>
      <c r="AW260" s="13" t="s">
        <v>37</v>
      </c>
      <c r="AX260" s="13" t="s">
        <v>83</v>
      </c>
      <c r="AY260" s="236" t="s">
        <v>157</v>
      </c>
    </row>
    <row r="261" s="12" customFormat="1" ht="22.8" customHeight="1">
      <c r="A261" s="12"/>
      <c r="B261" s="191"/>
      <c r="C261" s="192"/>
      <c r="D261" s="193" t="s">
        <v>74</v>
      </c>
      <c r="E261" s="205" t="s">
        <v>163</v>
      </c>
      <c r="F261" s="205" t="s">
        <v>292</v>
      </c>
      <c r="G261" s="192"/>
      <c r="H261" s="192"/>
      <c r="I261" s="195"/>
      <c r="J261" s="206">
        <f>BK261</f>
        <v>0</v>
      </c>
      <c r="K261" s="192"/>
      <c r="L261" s="197"/>
      <c r="M261" s="198"/>
      <c r="N261" s="199"/>
      <c r="O261" s="199"/>
      <c r="P261" s="200">
        <f>SUM(P262:P266)</f>
        <v>0</v>
      </c>
      <c r="Q261" s="199"/>
      <c r="R261" s="200">
        <f>SUM(R262:R266)</f>
        <v>0.22883999999999999</v>
      </c>
      <c r="S261" s="199"/>
      <c r="T261" s="201">
        <f>SUM(T262:T266)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02" t="s">
        <v>83</v>
      </c>
      <c r="AT261" s="203" t="s">
        <v>74</v>
      </c>
      <c r="AU261" s="203" t="s">
        <v>83</v>
      </c>
      <c r="AY261" s="202" t="s">
        <v>157</v>
      </c>
      <c r="BK261" s="204">
        <f>SUM(BK262:BK266)</f>
        <v>0</v>
      </c>
    </row>
    <row r="262" s="2" customFormat="1" ht="24.15" customHeight="1">
      <c r="A262" s="41"/>
      <c r="B262" s="42"/>
      <c r="C262" s="207" t="s">
        <v>808</v>
      </c>
      <c r="D262" s="207" t="s">
        <v>159</v>
      </c>
      <c r="E262" s="208" t="s">
        <v>2421</v>
      </c>
      <c r="F262" s="209" t="s">
        <v>2422</v>
      </c>
      <c r="G262" s="210" t="s">
        <v>401</v>
      </c>
      <c r="H262" s="211">
        <v>2</v>
      </c>
      <c r="I262" s="212"/>
      <c r="J262" s="213">
        <f>ROUND(I262*H262,2)</f>
        <v>0</v>
      </c>
      <c r="K262" s="209" t="s">
        <v>174</v>
      </c>
      <c r="L262" s="47"/>
      <c r="M262" s="214" t="s">
        <v>19</v>
      </c>
      <c r="N262" s="215" t="s">
        <v>46</v>
      </c>
      <c r="O262" s="87"/>
      <c r="P262" s="216">
        <f>O262*H262</f>
        <v>0</v>
      </c>
      <c r="Q262" s="216">
        <v>0.087419999999999998</v>
      </c>
      <c r="R262" s="216">
        <f>Q262*H262</f>
        <v>0.17484</v>
      </c>
      <c r="S262" s="216">
        <v>0</v>
      </c>
      <c r="T262" s="217">
        <f>S262*H262</f>
        <v>0</v>
      </c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R262" s="218" t="s">
        <v>163</v>
      </c>
      <c r="AT262" s="218" t="s">
        <v>159</v>
      </c>
      <c r="AU262" s="218" t="s">
        <v>85</v>
      </c>
      <c r="AY262" s="20" t="s">
        <v>157</v>
      </c>
      <c r="BE262" s="219">
        <f>IF(N262="základní",J262,0)</f>
        <v>0</v>
      </c>
      <c r="BF262" s="219">
        <f>IF(N262="snížená",J262,0)</f>
        <v>0</v>
      </c>
      <c r="BG262" s="219">
        <f>IF(N262="zákl. přenesená",J262,0)</f>
        <v>0</v>
      </c>
      <c r="BH262" s="219">
        <f>IF(N262="sníž. přenesená",J262,0)</f>
        <v>0</v>
      </c>
      <c r="BI262" s="219">
        <f>IF(N262="nulová",J262,0)</f>
        <v>0</v>
      </c>
      <c r="BJ262" s="20" t="s">
        <v>83</v>
      </c>
      <c r="BK262" s="219">
        <f>ROUND(I262*H262,2)</f>
        <v>0</v>
      </c>
      <c r="BL262" s="20" t="s">
        <v>163</v>
      </c>
      <c r="BM262" s="218" t="s">
        <v>2423</v>
      </c>
    </row>
    <row r="263" s="2" customFormat="1">
      <c r="A263" s="41"/>
      <c r="B263" s="42"/>
      <c r="C263" s="43"/>
      <c r="D263" s="220" t="s">
        <v>165</v>
      </c>
      <c r="E263" s="43"/>
      <c r="F263" s="221" t="s">
        <v>2424</v>
      </c>
      <c r="G263" s="43"/>
      <c r="H263" s="43"/>
      <c r="I263" s="222"/>
      <c r="J263" s="43"/>
      <c r="K263" s="43"/>
      <c r="L263" s="47"/>
      <c r="M263" s="223"/>
      <c r="N263" s="224"/>
      <c r="O263" s="87"/>
      <c r="P263" s="87"/>
      <c r="Q263" s="87"/>
      <c r="R263" s="87"/>
      <c r="S263" s="87"/>
      <c r="T263" s="88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T263" s="20" t="s">
        <v>165</v>
      </c>
      <c r="AU263" s="20" t="s">
        <v>85</v>
      </c>
    </row>
    <row r="264" s="2" customFormat="1">
      <c r="A264" s="41"/>
      <c r="B264" s="42"/>
      <c r="C264" s="43"/>
      <c r="D264" s="237" t="s">
        <v>177</v>
      </c>
      <c r="E264" s="43"/>
      <c r="F264" s="238" t="s">
        <v>2425</v>
      </c>
      <c r="G264" s="43"/>
      <c r="H264" s="43"/>
      <c r="I264" s="222"/>
      <c r="J264" s="43"/>
      <c r="K264" s="43"/>
      <c r="L264" s="47"/>
      <c r="M264" s="223"/>
      <c r="N264" s="224"/>
      <c r="O264" s="87"/>
      <c r="P264" s="87"/>
      <c r="Q264" s="87"/>
      <c r="R264" s="87"/>
      <c r="S264" s="87"/>
      <c r="T264" s="88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T264" s="20" t="s">
        <v>177</v>
      </c>
      <c r="AU264" s="20" t="s">
        <v>85</v>
      </c>
    </row>
    <row r="265" s="2" customFormat="1" ht="24.15" customHeight="1">
      <c r="A265" s="41"/>
      <c r="B265" s="42"/>
      <c r="C265" s="260" t="s">
        <v>553</v>
      </c>
      <c r="D265" s="260" t="s">
        <v>259</v>
      </c>
      <c r="E265" s="261" t="s">
        <v>2426</v>
      </c>
      <c r="F265" s="262" t="s">
        <v>2427</v>
      </c>
      <c r="G265" s="263" t="s">
        <v>401</v>
      </c>
      <c r="H265" s="264">
        <v>2</v>
      </c>
      <c r="I265" s="265"/>
      <c r="J265" s="266">
        <f>ROUND(I265*H265,2)</f>
        <v>0</v>
      </c>
      <c r="K265" s="262" t="s">
        <v>174</v>
      </c>
      <c r="L265" s="267"/>
      <c r="M265" s="268" t="s">
        <v>19</v>
      </c>
      <c r="N265" s="269" t="s">
        <v>46</v>
      </c>
      <c r="O265" s="87"/>
      <c r="P265" s="216">
        <f>O265*H265</f>
        <v>0</v>
      </c>
      <c r="Q265" s="216">
        <v>0.027</v>
      </c>
      <c r="R265" s="216">
        <f>Q265*H265</f>
        <v>0.053999999999999999</v>
      </c>
      <c r="S265" s="216">
        <v>0</v>
      </c>
      <c r="T265" s="217">
        <f>S265*H265</f>
        <v>0</v>
      </c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R265" s="218" t="s">
        <v>225</v>
      </c>
      <c r="AT265" s="218" t="s">
        <v>259</v>
      </c>
      <c r="AU265" s="218" t="s">
        <v>85</v>
      </c>
      <c r="AY265" s="20" t="s">
        <v>157</v>
      </c>
      <c r="BE265" s="219">
        <f>IF(N265="základní",J265,0)</f>
        <v>0</v>
      </c>
      <c r="BF265" s="219">
        <f>IF(N265="snížená",J265,0)</f>
        <v>0</v>
      </c>
      <c r="BG265" s="219">
        <f>IF(N265="zákl. přenesená",J265,0)</f>
        <v>0</v>
      </c>
      <c r="BH265" s="219">
        <f>IF(N265="sníž. přenesená",J265,0)</f>
        <v>0</v>
      </c>
      <c r="BI265" s="219">
        <f>IF(N265="nulová",J265,0)</f>
        <v>0</v>
      </c>
      <c r="BJ265" s="20" t="s">
        <v>83</v>
      </c>
      <c r="BK265" s="219">
        <f>ROUND(I265*H265,2)</f>
        <v>0</v>
      </c>
      <c r="BL265" s="20" t="s">
        <v>163</v>
      </c>
      <c r="BM265" s="218" t="s">
        <v>2428</v>
      </c>
    </row>
    <row r="266" s="2" customFormat="1">
      <c r="A266" s="41"/>
      <c r="B266" s="42"/>
      <c r="C266" s="43"/>
      <c r="D266" s="220" t="s">
        <v>165</v>
      </c>
      <c r="E266" s="43"/>
      <c r="F266" s="221" t="s">
        <v>2427</v>
      </c>
      <c r="G266" s="43"/>
      <c r="H266" s="43"/>
      <c r="I266" s="222"/>
      <c r="J266" s="43"/>
      <c r="K266" s="43"/>
      <c r="L266" s="47"/>
      <c r="M266" s="223"/>
      <c r="N266" s="224"/>
      <c r="O266" s="87"/>
      <c r="P266" s="87"/>
      <c r="Q266" s="87"/>
      <c r="R266" s="87"/>
      <c r="S266" s="87"/>
      <c r="T266" s="88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T266" s="20" t="s">
        <v>165</v>
      </c>
      <c r="AU266" s="20" t="s">
        <v>85</v>
      </c>
    </row>
    <row r="267" s="12" customFormat="1" ht="22.8" customHeight="1">
      <c r="A267" s="12"/>
      <c r="B267" s="191"/>
      <c r="C267" s="192"/>
      <c r="D267" s="193" t="s">
        <v>74</v>
      </c>
      <c r="E267" s="205" t="s">
        <v>201</v>
      </c>
      <c r="F267" s="205" t="s">
        <v>893</v>
      </c>
      <c r="G267" s="192"/>
      <c r="H267" s="192"/>
      <c r="I267" s="195"/>
      <c r="J267" s="206">
        <f>BK267</f>
        <v>0</v>
      </c>
      <c r="K267" s="192"/>
      <c r="L267" s="197"/>
      <c r="M267" s="198"/>
      <c r="N267" s="199"/>
      <c r="O267" s="199"/>
      <c r="P267" s="200">
        <f>SUM(P268:P310)</f>
        <v>0</v>
      </c>
      <c r="Q267" s="199"/>
      <c r="R267" s="200">
        <f>SUM(R268:R310)</f>
        <v>675.76504</v>
      </c>
      <c r="S267" s="199"/>
      <c r="T267" s="201">
        <f>SUM(T268:T310)</f>
        <v>0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202" t="s">
        <v>83</v>
      </c>
      <c r="AT267" s="203" t="s">
        <v>74</v>
      </c>
      <c r="AU267" s="203" t="s">
        <v>83</v>
      </c>
      <c r="AY267" s="202" t="s">
        <v>157</v>
      </c>
      <c r="BK267" s="204">
        <f>SUM(BK268:BK310)</f>
        <v>0</v>
      </c>
    </row>
    <row r="268" s="2" customFormat="1" ht="21.75" customHeight="1">
      <c r="A268" s="41"/>
      <c r="B268" s="42"/>
      <c r="C268" s="207" t="s">
        <v>560</v>
      </c>
      <c r="D268" s="207" t="s">
        <v>159</v>
      </c>
      <c r="E268" s="208" t="s">
        <v>2429</v>
      </c>
      <c r="F268" s="209" t="s">
        <v>2430</v>
      </c>
      <c r="G268" s="210" t="s">
        <v>254</v>
      </c>
      <c r="H268" s="211">
        <v>100</v>
      </c>
      <c r="I268" s="212"/>
      <c r="J268" s="213">
        <f>ROUND(I268*H268,2)</f>
        <v>0</v>
      </c>
      <c r="K268" s="209" t="s">
        <v>174</v>
      </c>
      <c r="L268" s="47"/>
      <c r="M268" s="214" t="s">
        <v>19</v>
      </c>
      <c r="N268" s="215" t="s">
        <v>46</v>
      </c>
      <c r="O268" s="87"/>
      <c r="P268" s="216">
        <f>O268*H268</f>
        <v>0</v>
      </c>
      <c r="Q268" s="216">
        <v>0</v>
      </c>
      <c r="R268" s="216">
        <f>Q268*H268</f>
        <v>0</v>
      </c>
      <c r="S268" s="216">
        <v>0</v>
      </c>
      <c r="T268" s="217">
        <f>S268*H268</f>
        <v>0</v>
      </c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R268" s="218" t="s">
        <v>163</v>
      </c>
      <c r="AT268" s="218" t="s">
        <v>159</v>
      </c>
      <c r="AU268" s="218" t="s">
        <v>85</v>
      </c>
      <c r="AY268" s="20" t="s">
        <v>157</v>
      </c>
      <c r="BE268" s="219">
        <f>IF(N268="základní",J268,0)</f>
        <v>0</v>
      </c>
      <c r="BF268" s="219">
        <f>IF(N268="snížená",J268,0)</f>
        <v>0</v>
      </c>
      <c r="BG268" s="219">
        <f>IF(N268="zákl. přenesená",J268,0)</f>
        <v>0</v>
      </c>
      <c r="BH268" s="219">
        <f>IF(N268="sníž. přenesená",J268,0)</f>
        <v>0</v>
      </c>
      <c r="BI268" s="219">
        <f>IF(N268="nulová",J268,0)</f>
        <v>0</v>
      </c>
      <c r="BJ268" s="20" t="s">
        <v>83</v>
      </c>
      <c r="BK268" s="219">
        <f>ROUND(I268*H268,2)</f>
        <v>0</v>
      </c>
      <c r="BL268" s="20" t="s">
        <v>163</v>
      </c>
      <c r="BM268" s="218" t="s">
        <v>2431</v>
      </c>
    </row>
    <row r="269" s="2" customFormat="1">
      <c r="A269" s="41"/>
      <c r="B269" s="42"/>
      <c r="C269" s="43"/>
      <c r="D269" s="220" t="s">
        <v>165</v>
      </c>
      <c r="E269" s="43"/>
      <c r="F269" s="221" t="s">
        <v>2432</v>
      </c>
      <c r="G269" s="43"/>
      <c r="H269" s="43"/>
      <c r="I269" s="222"/>
      <c r="J269" s="43"/>
      <c r="K269" s="43"/>
      <c r="L269" s="47"/>
      <c r="M269" s="223"/>
      <c r="N269" s="224"/>
      <c r="O269" s="87"/>
      <c r="P269" s="87"/>
      <c r="Q269" s="87"/>
      <c r="R269" s="87"/>
      <c r="S269" s="87"/>
      <c r="T269" s="88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T269" s="20" t="s">
        <v>165</v>
      </c>
      <c r="AU269" s="20" t="s">
        <v>85</v>
      </c>
    </row>
    <row r="270" s="2" customFormat="1">
      <c r="A270" s="41"/>
      <c r="B270" s="42"/>
      <c r="C270" s="43"/>
      <c r="D270" s="237" t="s">
        <v>177</v>
      </c>
      <c r="E270" s="43"/>
      <c r="F270" s="238" t="s">
        <v>2433</v>
      </c>
      <c r="G270" s="43"/>
      <c r="H270" s="43"/>
      <c r="I270" s="222"/>
      <c r="J270" s="43"/>
      <c r="K270" s="43"/>
      <c r="L270" s="47"/>
      <c r="M270" s="223"/>
      <c r="N270" s="224"/>
      <c r="O270" s="87"/>
      <c r="P270" s="87"/>
      <c r="Q270" s="87"/>
      <c r="R270" s="87"/>
      <c r="S270" s="87"/>
      <c r="T270" s="88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T270" s="20" t="s">
        <v>177</v>
      </c>
      <c r="AU270" s="20" t="s">
        <v>85</v>
      </c>
    </row>
    <row r="271" s="13" customFormat="1">
      <c r="A271" s="13"/>
      <c r="B271" s="226"/>
      <c r="C271" s="227"/>
      <c r="D271" s="220" t="s">
        <v>169</v>
      </c>
      <c r="E271" s="228" t="s">
        <v>19</v>
      </c>
      <c r="F271" s="229" t="s">
        <v>2434</v>
      </c>
      <c r="G271" s="227"/>
      <c r="H271" s="230">
        <v>100</v>
      </c>
      <c r="I271" s="231"/>
      <c r="J271" s="227"/>
      <c r="K271" s="227"/>
      <c r="L271" s="232"/>
      <c r="M271" s="233"/>
      <c r="N271" s="234"/>
      <c r="O271" s="234"/>
      <c r="P271" s="234"/>
      <c r="Q271" s="234"/>
      <c r="R271" s="234"/>
      <c r="S271" s="234"/>
      <c r="T271" s="235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6" t="s">
        <v>169</v>
      </c>
      <c r="AU271" s="236" t="s">
        <v>85</v>
      </c>
      <c r="AV271" s="13" t="s">
        <v>85</v>
      </c>
      <c r="AW271" s="13" t="s">
        <v>37</v>
      </c>
      <c r="AX271" s="13" t="s">
        <v>83</v>
      </c>
      <c r="AY271" s="236" t="s">
        <v>157</v>
      </c>
    </row>
    <row r="272" s="2" customFormat="1" ht="24.15" customHeight="1">
      <c r="A272" s="41"/>
      <c r="B272" s="42"/>
      <c r="C272" s="207" t="s">
        <v>423</v>
      </c>
      <c r="D272" s="207" t="s">
        <v>159</v>
      </c>
      <c r="E272" s="208" t="s">
        <v>2435</v>
      </c>
      <c r="F272" s="209" t="s">
        <v>2436</v>
      </c>
      <c r="G272" s="210" t="s">
        <v>254</v>
      </c>
      <c r="H272" s="211">
        <v>1026</v>
      </c>
      <c r="I272" s="212"/>
      <c r="J272" s="213">
        <f>ROUND(I272*H272,2)</f>
        <v>0</v>
      </c>
      <c r="K272" s="209" t="s">
        <v>174</v>
      </c>
      <c r="L272" s="47"/>
      <c r="M272" s="214" t="s">
        <v>19</v>
      </c>
      <c r="N272" s="215" t="s">
        <v>46</v>
      </c>
      <c r="O272" s="87"/>
      <c r="P272" s="216">
        <f>O272*H272</f>
        <v>0</v>
      </c>
      <c r="Q272" s="216">
        <v>0</v>
      </c>
      <c r="R272" s="216">
        <f>Q272*H272</f>
        <v>0</v>
      </c>
      <c r="S272" s="216">
        <v>0</v>
      </c>
      <c r="T272" s="217">
        <f>S272*H272</f>
        <v>0</v>
      </c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R272" s="218" t="s">
        <v>163</v>
      </c>
      <c r="AT272" s="218" t="s">
        <v>159</v>
      </c>
      <c r="AU272" s="218" t="s">
        <v>85</v>
      </c>
      <c r="AY272" s="20" t="s">
        <v>157</v>
      </c>
      <c r="BE272" s="219">
        <f>IF(N272="základní",J272,0)</f>
        <v>0</v>
      </c>
      <c r="BF272" s="219">
        <f>IF(N272="snížená",J272,0)</f>
        <v>0</v>
      </c>
      <c r="BG272" s="219">
        <f>IF(N272="zákl. přenesená",J272,0)</f>
        <v>0</v>
      </c>
      <c r="BH272" s="219">
        <f>IF(N272="sníž. přenesená",J272,0)</f>
        <v>0</v>
      </c>
      <c r="BI272" s="219">
        <f>IF(N272="nulová",J272,0)</f>
        <v>0</v>
      </c>
      <c r="BJ272" s="20" t="s">
        <v>83</v>
      </c>
      <c r="BK272" s="219">
        <f>ROUND(I272*H272,2)</f>
        <v>0</v>
      </c>
      <c r="BL272" s="20" t="s">
        <v>163</v>
      </c>
      <c r="BM272" s="218" t="s">
        <v>2437</v>
      </c>
    </row>
    <row r="273" s="2" customFormat="1">
      <c r="A273" s="41"/>
      <c r="B273" s="42"/>
      <c r="C273" s="43"/>
      <c r="D273" s="220" t="s">
        <v>165</v>
      </c>
      <c r="E273" s="43"/>
      <c r="F273" s="221" t="s">
        <v>2438</v>
      </c>
      <c r="G273" s="43"/>
      <c r="H273" s="43"/>
      <c r="I273" s="222"/>
      <c r="J273" s="43"/>
      <c r="K273" s="43"/>
      <c r="L273" s="47"/>
      <c r="M273" s="223"/>
      <c r="N273" s="224"/>
      <c r="O273" s="87"/>
      <c r="P273" s="87"/>
      <c r="Q273" s="87"/>
      <c r="R273" s="87"/>
      <c r="S273" s="87"/>
      <c r="T273" s="88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T273" s="20" t="s">
        <v>165</v>
      </c>
      <c r="AU273" s="20" t="s">
        <v>85</v>
      </c>
    </row>
    <row r="274" s="2" customFormat="1">
      <c r="A274" s="41"/>
      <c r="B274" s="42"/>
      <c r="C274" s="43"/>
      <c r="D274" s="237" t="s">
        <v>177</v>
      </c>
      <c r="E274" s="43"/>
      <c r="F274" s="238" t="s">
        <v>2439</v>
      </c>
      <c r="G274" s="43"/>
      <c r="H274" s="43"/>
      <c r="I274" s="222"/>
      <c r="J274" s="43"/>
      <c r="K274" s="43"/>
      <c r="L274" s="47"/>
      <c r="M274" s="223"/>
      <c r="N274" s="224"/>
      <c r="O274" s="87"/>
      <c r="P274" s="87"/>
      <c r="Q274" s="87"/>
      <c r="R274" s="87"/>
      <c r="S274" s="87"/>
      <c r="T274" s="88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T274" s="20" t="s">
        <v>177</v>
      </c>
      <c r="AU274" s="20" t="s">
        <v>85</v>
      </c>
    </row>
    <row r="275" s="13" customFormat="1">
      <c r="A275" s="13"/>
      <c r="B275" s="226"/>
      <c r="C275" s="227"/>
      <c r="D275" s="220" t="s">
        <v>169</v>
      </c>
      <c r="E275" s="228" t="s">
        <v>19</v>
      </c>
      <c r="F275" s="229" t="s">
        <v>2315</v>
      </c>
      <c r="G275" s="227"/>
      <c r="H275" s="230">
        <v>1020</v>
      </c>
      <c r="I275" s="231"/>
      <c r="J275" s="227"/>
      <c r="K275" s="227"/>
      <c r="L275" s="232"/>
      <c r="M275" s="233"/>
      <c r="N275" s="234"/>
      <c r="O275" s="234"/>
      <c r="P275" s="234"/>
      <c r="Q275" s="234"/>
      <c r="R275" s="234"/>
      <c r="S275" s="234"/>
      <c r="T275" s="235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6" t="s">
        <v>169</v>
      </c>
      <c r="AU275" s="236" t="s">
        <v>85</v>
      </c>
      <c r="AV275" s="13" t="s">
        <v>85</v>
      </c>
      <c r="AW275" s="13" t="s">
        <v>37</v>
      </c>
      <c r="AX275" s="13" t="s">
        <v>75</v>
      </c>
      <c r="AY275" s="236" t="s">
        <v>157</v>
      </c>
    </row>
    <row r="276" s="13" customFormat="1">
      <c r="A276" s="13"/>
      <c r="B276" s="226"/>
      <c r="C276" s="227"/>
      <c r="D276" s="220" t="s">
        <v>169</v>
      </c>
      <c r="E276" s="228" t="s">
        <v>19</v>
      </c>
      <c r="F276" s="229" t="s">
        <v>2318</v>
      </c>
      <c r="G276" s="227"/>
      <c r="H276" s="230">
        <v>6</v>
      </c>
      <c r="I276" s="231"/>
      <c r="J276" s="227"/>
      <c r="K276" s="227"/>
      <c r="L276" s="232"/>
      <c r="M276" s="233"/>
      <c r="N276" s="234"/>
      <c r="O276" s="234"/>
      <c r="P276" s="234"/>
      <c r="Q276" s="234"/>
      <c r="R276" s="234"/>
      <c r="S276" s="234"/>
      <c r="T276" s="235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6" t="s">
        <v>169</v>
      </c>
      <c r="AU276" s="236" t="s">
        <v>85</v>
      </c>
      <c r="AV276" s="13" t="s">
        <v>85</v>
      </c>
      <c r="AW276" s="13" t="s">
        <v>37</v>
      </c>
      <c r="AX276" s="13" t="s">
        <v>75</v>
      </c>
      <c r="AY276" s="236" t="s">
        <v>157</v>
      </c>
    </row>
    <row r="277" s="15" customFormat="1">
      <c r="A277" s="15"/>
      <c r="B277" s="249"/>
      <c r="C277" s="250"/>
      <c r="D277" s="220" t="s">
        <v>169</v>
      </c>
      <c r="E277" s="251" t="s">
        <v>19</v>
      </c>
      <c r="F277" s="252" t="s">
        <v>187</v>
      </c>
      <c r="G277" s="250"/>
      <c r="H277" s="253">
        <v>1026</v>
      </c>
      <c r="I277" s="254"/>
      <c r="J277" s="250"/>
      <c r="K277" s="250"/>
      <c r="L277" s="255"/>
      <c r="M277" s="256"/>
      <c r="N277" s="257"/>
      <c r="O277" s="257"/>
      <c r="P277" s="257"/>
      <c r="Q277" s="257"/>
      <c r="R277" s="257"/>
      <c r="S277" s="257"/>
      <c r="T277" s="258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59" t="s">
        <v>169</v>
      </c>
      <c r="AU277" s="259" t="s">
        <v>85</v>
      </c>
      <c r="AV277" s="15" t="s">
        <v>163</v>
      </c>
      <c r="AW277" s="15" t="s">
        <v>37</v>
      </c>
      <c r="AX277" s="15" t="s">
        <v>83</v>
      </c>
      <c r="AY277" s="259" t="s">
        <v>157</v>
      </c>
    </row>
    <row r="278" s="2" customFormat="1" ht="24.15" customHeight="1">
      <c r="A278" s="41"/>
      <c r="B278" s="42"/>
      <c r="C278" s="207" t="s">
        <v>573</v>
      </c>
      <c r="D278" s="207" t="s">
        <v>159</v>
      </c>
      <c r="E278" s="208" t="s">
        <v>2440</v>
      </c>
      <c r="F278" s="209" t="s">
        <v>2441</v>
      </c>
      <c r="G278" s="210" t="s">
        <v>254</v>
      </c>
      <c r="H278" s="211">
        <v>1020</v>
      </c>
      <c r="I278" s="212"/>
      <c r="J278" s="213">
        <f>ROUND(I278*H278,2)</f>
        <v>0</v>
      </c>
      <c r="K278" s="209" t="s">
        <v>174</v>
      </c>
      <c r="L278" s="47"/>
      <c r="M278" s="214" t="s">
        <v>19</v>
      </c>
      <c r="N278" s="215" t="s">
        <v>46</v>
      </c>
      <c r="O278" s="87"/>
      <c r="P278" s="216">
        <f>O278*H278</f>
        <v>0</v>
      </c>
      <c r="Q278" s="216">
        <v>0</v>
      </c>
      <c r="R278" s="216">
        <f>Q278*H278</f>
        <v>0</v>
      </c>
      <c r="S278" s="216">
        <v>0</v>
      </c>
      <c r="T278" s="217">
        <f>S278*H278</f>
        <v>0</v>
      </c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R278" s="218" t="s">
        <v>163</v>
      </c>
      <c r="AT278" s="218" t="s">
        <v>159</v>
      </c>
      <c r="AU278" s="218" t="s">
        <v>85</v>
      </c>
      <c r="AY278" s="20" t="s">
        <v>157</v>
      </c>
      <c r="BE278" s="219">
        <f>IF(N278="základní",J278,0)</f>
        <v>0</v>
      </c>
      <c r="BF278" s="219">
        <f>IF(N278="snížená",J278,0)</f>
        <v>0</v>
      </c>
      <c r="BG278" s="219">
        <f>IF(N278="zákl. přenesená",J278,0)</f>
        <v>0</v>
      </c>
      <c r="BH278" s="219">
        <f>IF(N278="sníž. přenesená",J278,0)</f>
        <v>0</v>
      </c>
      <c r="BI278" s="219">
        <f>IF(N278="nulová",J278,0)</f>
        <v>0</v>
      </c>
      <c r="BJ278" s="20" t="s">
        <v>83</v>
      </c>
      <c r="BK278" s="219">
        <f>ROUND(I278*H278,2)</f>
        <v>0</v>
      </c>
      <c r="BL278" s="20" t="s">
        <v>163</v>
      </c>
      <c r="BM278" s="218" t="s">
        <v>2442</v>
      </c>
    </row>
    <row r="279" s="2" customFormat="1">
      <c r="A279" s="41"/>
      <c r="B279" s="42"/>
      <c r="C279" s="43"/>
      <c r="D279" s="220" t="s">
        <v>165</v>
      </c>
      <c r="E279" s="43"/>
      <c r="F279" s="221" t="s">
        <v>2443</v>
      </c>
      <c r="G279" s="43"/>
      <c r="H279" s="43"/>
      <c r="I279" s="222"/>
      <c r="J279" s="43"/>
      <c r="K279" s="43"/>
      <c r="L279" s="47"/>
      <c r="M279" s="223"/>
      <c r="N279" s="224"/>
      <c r="O279" s="87"/>
      <c r="P279" s="87"/>
      <c r="Q279" s="87"/>
      <c r="R279" s="87"/>
      <c r="S279" s="87"/>
      <c r="T279" s="88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T279" s="20" t="s">
        <v>165</v>
      </c>
      <c r="AU279" s="20" t="s">
        <v>85</v>
      </c>
    </row>
    <row r="280" s="2" customFormat="1">
      <c r="A280" s="41"/>
      <c r="B280" s="42"/>
      <c r="C280" s="43"/>
      <c r="D280" s="237" t="s">
        <v>177</v>
      </c>
      <c r="E280" s="43"/>
      <c r="F280" s="238" t="s">
        <v>2444</v>
      </c>
      <c r="G280" s="43"/>
      <c r="H280" s="43"/>
      <c r="I280" s="222"/>
      <c r="J280" s="43"/>
      <c r="K280" s="43"/>
      <c r="L280" s="47"/>
      <c r="M280" s="223"/>
      <c r="N280" s="224"/>
      <c r="O280" s="87"/>
      <c r="P280" s="87"/>
      <c r="Q280" s="87"/>
      <c r="R280" s="87"/>
      <c r="S280" s="87"/>
      <c r="T280" s="88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T280" s="20" t="s">
        <v>177</v>
      </c>
      <c r="AU280" s="20" t="s">
        <v>85</v>
      </c>
    </row>
    <row r="281" s="2" customFormat="1" ht="24.15" customHeight="1">
      <c r="A281" s="41"/>
      <c r="B281" s="42"/>
      <c r="C281" s="207" t="s">
        <v>580</v>
      </c>
      <c r="D281" s="207" t="s">
        <v>159</v>
      </c>
      <c r="E281" s="208" t="s">
        <v>894</v>
      </c>
      <c r="F281" s="209" t="s">
        <v>895</v>
      </c>
      <c r="G281" s="210" t="s">
        <v>254</v>
      </c>
      <c r="H281" s="211">
        <v>1020</v>
      </c>
      <c r="I281" s="212"/>
      <c r="J281" s="213">
        <f>ROUND(I281*H281,2)</f>
        <v>0</v>
      </c>
      <c r="K281" s="209" t="s">
        <v>174</v>
      </c>
      <c r="L281" s="47"/>
      <c r="M281" s="214" t="s">
        <v>19</v>
      </c>
      <c r="N281" s="215" t="s">
        <v>46</v>
      </c>
      <c r="O281" s="87"/>
      <c r="P281" s="216">
        <f>O281*H281</f>
        <v>0</v>
      </c>
      <c r="Q281" s="216">
        <v>0</v>
      </c>
      <c r="R281" s="216">
        <f>Q281*H281</f>
        <v>0</v>
      </c>
      <c r="S281" s="216">
        <v>0</v>
      </c>
      <c r="T281" s="217">
        <f>S281*H281</f>
        <v>0</v>
      </c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R281" s="218" t="s">
        <v>163</v>
      </c>
      <c r="AT281" s="218" t="s">
        <v>159</v>
      </c>
      <c r="AU281" s="218" t="s">
        <v>85</v>
      </c>
      <c r="AY281" s="20" t="s">
        <v>157</v>
      </c>
      <c r="BE281" s="219">
        <f>IF(N281="základní",J281,0)</f>
        <v>0</v>
      </c>
      <c r="BF281" s="219">
        <f>IF(N281="snížená",J281,0)</f>
        <v>0</v>
      </c>
      <c r="BG281" s="219">
        <f>IF(N281="zákl. přenesená",J281,0)</f>
        <v>0</v>
      </c>
      <c r="BH281" s="219">
        <f>IF(N281="sníž. přenesená",J281,0)</f>
        <v>0</v>
      </c>
      <c r="BI281" s="219">
        <f>IF(N281="nulová",J281,0)</f>
        <v>0</v>
      </c>
      <c r="BJ281" s="20" t="s">
        <v>83</v>
      </c>
      <c r="BK281" s="219">
        <f>ROUND(I281*H281,2)</f>
        <v>0</v>
      </c>
      <c r="BL281" s="20" t="s">
        <v>163</v>
      </c>
      <c r="BM281" s="218" t="s">
        <v>2445</v>
      </c>
    </row>
    <row r="282" s="2" customFormat="1">
      <c r="A282" s="41"/>
      <c r="B282" s="42"/>
      <c r="C282" s="43"/>
      <c r="D282" s="220" t="s">
        <v>165</v>
      </c>
      <c r="E282" s="43"/>
      <c r="F282" s="221" t="s">
        <v>896</v>
      </c>
      <c r="G282" s="43"/>
      <c r="H282" s="43"/>
      <c r="I282" s="222"/>
      <c r="J282" s="43"/>
      <c r="K282" s="43"/>
      <c r="L282" s="47"/>
      <c r="M282" s="223"/>
      <c r="N282" s="224"/>
      <c r="O282" s="87"/>
      <c r="P282" s="87"/>
      <c r="Q282" s="87"/>
      <c r="R282" s="87"/>
      <c r="S282" s="87"/>
      <c r="T282" s="88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T282" s="20" t="s">
        <v>165</v>
      </c>
      <c r="AU282" s="20" t="s">
        <v>85</v>
      </c>
    </row>
    <row r="283" s="2" customFormat="1">
      <c r="A283" s="41"/>
      <c r="B283" s="42"/>
      <c r="C283" s="43"/>
      <c r="D283" s="237" t="s">
        <v>177</v>
      </c>
      <c r="E283" s="43"/>
      <c r="F283" s="238" t="s">
        <v>897</v>
      </c>
      <c r="G283" s="43"/>
      <c r="H283" s="43"/>
      <c r="I283" s="222"/>
      <c r="J283" s="43"/>
      <c r="K283" s="43"/>
      <c r="L283" s="47"/>
      <c r="M283" s="223"/>
      <c r="N283" s="224"/>
      <c r="O283" s="87"/>
      <c r="P283" s="87"/>
      <c r="Q283" s="87"/>
      <c r="R283" s="87"/>
      <c r="S283" s="87"/>
      <c r="T283" s="88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T283" s="20" t="s">
        <v>177</v>
      </c>
      <c r="AU283" s="20" t="s">
        <v>85</v>
      </c>
    </row>
    <row r="284" s="13" customFormat="1">
      <c r="A284" s="13"/>
      <c r="B284" s="226"/>
      <c r="C284" s="227"/>
      <c r="D284" s="220" t="s">
        <v>169</v>
      </c>
      <c r="E284" s="228" t="s">
        <v>19</v>
      </c>
      <c r="F284" s="229" t="s">
        <v>2446</v>
      </c>
      <c r="G284" s="227"/>
      <c r="H284" s="230">
        <v>1020</v>
      </c>
      <c r="I284" s="231"/>
      <c r="J284" s="227"/>
      <c r="K284" s="227"/>
      <c r="L284" s="232"/>
      <c r="M284" s="233"/>
      <c r="N284" s="234"/>
      <c r="O284" s="234"/>
      <c r="P284" s="234"/>
      <c r="Q284" s="234"/>
      <c r="R284" s="234"/>
      <c r="S284" s="234"/>
      <c r="T284" s="235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6" t="s">
        <v>169</v>
      </c>
      <c r="AU284" s="236" t="s">
        <v>85</v>
      </c>
      <c r="AV284" s="13" t="s">
        <v>85</v>
      </c>
      <c r="AW284" s="13" t="s">
        <v>37</v>
      </c>
      <c r="AX284" s="13" t="s">
        <v>83</v>
      </c>
      <c r="AY284" s="236" t="s">
        <v>157</v>
      </c>
    </row>
    <row r="285" s="2" customFormat="1" ht="24.15" customHeight="1">
      <c r="A285" s="41"/>
      <c r="B285" s="42"/>
      <c r="C285" s="207" t="s">
        <v>587</v>
      </c>
      <c r="D285" s="207" t="s">
        <v>159</v>
      </c>
      <c r="E285" s="208" t="s">
        <v>2447</v>
      </c>
      <c r="F285" s="209" t="s">
        <v>2448</v>
      </c>
      <c r="G285" s="210" t="s">
        <v>254</v>
      </c>
      <c r="H285" s="211">
        <v>6</v>
      </c>
      <c r="I285" s="212"/>
      <c r="J285" s="213">
        <f>ROUND(I285*H285,2)</f>
        <v>0</v>
      </c>
      <c r="K285" s="209" t="s">
        <v>174</v>
      </c>
      <c r="L285" s="47"/>
      <c r="M285" s="214" t="s">
        <v>19</v>
      </c>
      <c r="N285" s="215" t="s">
        <v>46</v>
      </c>
      <c r="O285" s="87"/>
      <c r="P285" s="216">
        <f>O285*H285</f>
        <v>0</v>
      </c>
      <c r="Q285" s="216">
        <v>0</v>
      </c>
      <c r="R285" s="216">
        <f>Q285*H285</f>
        <v>0</v>
      </c>
      <c r="S285" s="216">
        <v>0</v>
      </c>
      <c r="T285" s="217">
        <f>S285*H285</f>
        <v>0</v>
      </c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R285" s="218" t="s">
        <v>163</v>
      </c>
      <c r="AT285" s="218" t="s">
        <v>159</v>
      </c>
      <c r="AU285" s="218" t="s">
        <v>85</v>
      </c>
      <c r="AY285" s="20" t="s">
        <v>157</v>
      </c>
      <c r="BE285" s="219">
        <f>IF(N285="základní",J285,0)</f>
        <v>0</v>
      </c>
      <c r="BF285" s="219">
        <f>IF(N285="snížená",J285,0)</f>
        <v>0</v>
      </c>
      <c r="BG285" s="219">
        <f>IF(N285="zákl. přenesená",J285,0)</f>
        <v>0</v>
      </c>
      <c r="BH285" s="219">
        <f>IF(N285="sníž. přenesená",J285,0)</f>
        <v>0</v>
      </c>
      <c r="BI285" s="219">
        <f>IF(N285="nulová",J285,0)</f>
        <v>0</v>
      </c>
      <c r="BJ285" s="20" t="s">
        <v>83</v>
      </c>
      <c r="BK285" s="219">
        <f>ROUND(I285*H285,2)</f>
        <v>0</v>
      </c>
      <c r="BL285" s="20" t="s">
        <v>163</v>
      </c>
      <c r="BM285" s="218" t="s">
        <v>2449</v>
      </c>
    </row>
    <row r="286" s="2" customFormat="1">
      <c r="A286" s="41"/>
      <c r="B286" s="42"/>
      <c r="C286" s="43"/>
      <c r="D286" s="220" t="s">
        <v>165</v>
      </c>
      <c r="E286" s="43"/>
      <c r="F286" s="221" t="s">
        <v>2450</v>
      </c>
      <c r="G286" s="43"/>
      <c r="H286" s="43"/>
      <c r="I286" s="222"/>
      <c r="J286" s="43"/>
      <c r="K286" s="43"/>
      <c r="L286" s="47"/>
      <c r="M286" s="223"/>
      <c r="N286" s="224"/>
      <c r="O286" s="87"/>
      <c r="P286" s="87"/>
      <c r="Q286" s="87"/>
      <c r="R286" s="87"/>
      <c r="S286" s="87"/>
      <c r="T286" s="88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T286" s="20" t="s">
        <v>165</v>
      </c>
      <c r="AU286" s="20" t="s">
        <v>85</v>
      </c>
    </row>
    <row r="287" s="2" customFormat="1">
      <c r="A287" s="41"/>
      <c r="B287" s="42"/>
      <c r="C287" s="43"/>
      <c r="D287" s="237" t="s">
        <v>177</v>
      </c>
      <c r="E287" s="43"/>
      <c r="F287" s="238" t="s">
        <v>2451</v>
      </c>
      <c r="G287" s="43"/>
      <c r="H287" s="43"/>
      <c r="I287" s="222"/>
      <c r="J287" s="43"/>
      <c r="K287" s="43"/>
      <c r="L287" s="47"/>
      <c r="M287" s="223"/>
      <c r="N287" s="224"/>
      <c r="O287" s="87"/>
      <c r="P287" s="87"/>
      <c r="Q287" s="87"/>
      <c r="R287" s="87"/>
      <c r="S287" s="87"/>
      <c r="T287" s="88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T287" s="20" t="s">
        <v>177</v>
      </c>
      <c r="AU287" s="20" t="s">
        <v>85</v>
      </c>
    </row>
    <row r="288" s="13" customFormat="1">
      <c r="A288" s="13"/>
      <c r="B288" s="226"/>
      <c r="C288" s="227"/>
      <c r="D288" s="220" t="s">
        <v>169</v>
      </c>
      <c r="E288" s="228" t="s">
        <v>19</v>
      </c>
      <c r="F288" s="229" t="s">
        <v>2452</v>
      </c>
      <c r="G288" s="227"/>
      <c r="H288" s="230">
        <v>6</v>
      </c>
      <c r="I288" s="231"/>
      <c r="J288" s="227"/>
      <c r="K288" s="227"/>
      <c r="L288" s="232"/>
      <c r="M288" s="233"/>
      <c r="N288" s="234"/>
      <c r="O288" s="234"/>
      <c r="P288" s="234"/>
      <c r="Q288" s="234"/>
      <c r="R288" s="234"/>
      <c r="S288" s="234"/>
      <c r="T288" s="235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6" t="s">
        <v>169</v>
      </c>
      <c r="AU288" s="236" t="s">
        <v>85</v>
      </c>
      <c r="AV288" s="13" t="s">
        <v>85</v>
      </c>
      <c r="AW288" s="13" t="s">
        <v>37</v>
      </c>
      <c r="AX288" s="13" t="s">
        <v>83</v>
      </c>
      <c r="AY288" s="236" t="s">
        <v>157</v>
      </c>
    </row>
    <row r="289" s="2" customFormat="1" ht="21.75" customHeight="1">
      <c r="A289" s="41"/>
      <c r="B289" s="42"/>
      <c r="C289" s="207" t="s">
        <v>592</v>
      </c>
      <c r="D289" s="207" t="s">
        <v>159</v>
      </c>
      <c r="E289" s="208" t="s">
        <v>2453</v>
      </c>
      <c r="F289" s="209" t="s">
        <v>2454</v>
      </c>
      <c r="G289" s="210" t="s">
        <v>254</v>
      </c>
      <c r="H289" s="211">
        <v>22</v>
      </c>
      <c r="I289" s="212"/>
      <c r="J289" s="213">
        <f>ROUND(I289*H289,2)</f>
        <v>0</v>
      </c>
      <c r="K289" s="209" t="s">
        <v>174</v>
      </c>
      <c r="L289" s="47"/>
      <c r="M289" s="214" t="s">
        <v>19</v>
      </c>
      <c r="N289" s="215" t="s">
        <v>46</v>
      </c>
      <c r="O289" s="87"/>
      <c r="P289" s="216">
        <f>O289*H289</f>
        <v>0</v>
      </c>
      <c r="Q289" s="216">
        <v>0.26000000000000001</v>
      </c>
      <c r="R289" s="216">
        <f>Q289*H289</f>
        <v>5.7200000000000006</v>
      </c>
      <c r="S289" s="216">
        <v>0</v>
      </c>
      <c r="T289" s="217">
        <f>S289*H289</f>
        <v>0</v>
      </c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R289" s="218" t="s">
        <v>163</v>
      </c>
      <c r="AT289" s="218" t="s">
        <v>159</v>
      </c>
      <c r="AU289" s="218" t="s">
        <v>85</v>
      </c>
      <c r="AY289" s="20" t="s">
        <v>157</v>
      </c>
      <c r="BE289" s="219">
        <f>IF(N289="základní",J289,0)</f>
        <v>0</v>
      </c>
      <c r="BF289" s="219">
        <f>IF(N289="snížená",J289,0)</f>
        <v>0</v>
      </c>
      <c r="BG289" s="219">
        <f>IF(N289="zákl. přenesená",J289,0)</f>
        <v>0</v>
      </c>
      <c r="BH289" s="219">
        <f>IF(N289="sníž. přenesená",J289,0)</f>
        <v>0</v>
      </c>
      <c r="BI289" s="219">
        <f>IF(N289="nulová",J289,0)</f>
        <v>0</v>
      </c>
      <c r="BJ289" s="20" t="s">
        <v>83</v>
      </c>
      <c r="BK289" s="219">
        <f>ROUND(I289*H289,2)</f>
        <v>0</v>
      </c>
      <c r="BL289" s="20" t="s">
        <v>163</v>
      </c>
      <c r="BM289" s="218" t="s">
        <v>2455</v>
      </c>
    </row>
    <row r="290" s="2" customFormat="1">
      <c r="A290" s="41"/>
      <c r="B290" s="42"/>
      <c r="C290" s="43"/>
      <c r="D290" s="220" t="s">
        <v>165</v>
      </c>
      <c r="E290" s="43"/>
      <c r="F290" s="221" t="s">
        <v>2456</v>
      </c>
      <c r="G290" s="43"/>
      <c r="H290" s="43"/>
      <c r="I290" s="222"/>
      <c r="J290" s="43"/>
      <c r="K290" s="43"/>
      <c r="L290" s="47"/>
      <c r="M290" s="223"/>
      <c r="N290" s="224"/>
      <c r="O290" s="87"/>
      <c r="P290" s="87"/>
      <c r="Q290" s="87"/>
      <c r="R290" s="87"/>
      <c r="S290" s="87"/>
      <c r="T290" s="88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T290" s="20" t="s">
        <v>165</v>
      </c>
      <c r="AU290" s="20" t="s">
        <v>85</v>
      </c>
    </row>
    <row r="291" s="2" customFormat="1">
      <c r="A291" s="41"/>
      <c r="B291" s="42"/>
      <c r="C291" s="43"/>
      <c r="D291" s="237" t="s">
        <v>177</v>
      </c>
      <c r="E291" s="43"/>
      <c r="F291" s="238" t="s">
        <v>2457</v>
      </c>
      <c r="G291" s="43"/>
      <c r="H291" s="43"/>
      <c r="I291" s="222"/>
      <c r="J291" s="43"/>
      <c r="K291" s="43"/>
      <c r="L291" s="47"/>
      <c r="M291" s="223"/>
      <c r="N291" s="224"/>
      <c r="O291" s="87"/>
      <c r="P291" s="87"/>
      <c r="Q291" s="87"/>
      <c r="R291" s="87"/>
      <c r="S291" s="87"/>
      <c r="T291" s="88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T291" s="20" t="s">
        <v>177</v>
      </c>
      <c r="AU291" s="20" t="s">
        <v>85</v>
      </c>
    </row>
    <row r="292" s="13" customFormat="1">
      <c r="A292" s="13"/>
      <c r="B292" s="226"/>
      <c r="C292" s="227"/>
      <c r="D292" s="220" t="s">
        <v>169</v>
      </c>
      <c r="E292" s="228" t="s">
        <v>19</v>
      </c>
      <c r="F292" s="229" t="s">
        <v>2317</v>
      </c>
      <c r="G292" s="227"/>
      <c r="H292" s="230">
        <v>22</v>
      </c>
      <c r="I292" s="231"/>
      <c r="J292" s="227"/>
      <c r="K292" s="227"/>
      <c r="L292" s="232"/>
      <c r="M292" s="233"/>
      <c r="N292" s="234"/>
      <c r="O292" s="234"/>
      <c r="P292" s="234"/>
      <c r="Q292" s="234"/>
      <c r="R292" s="234"/>
      <c r="S292" s="234"/>
      <c r="T292" s="235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6" t="s">
        <v>169</v>
      </c>
      <c r="AU292" s="236" t="s">
        <v>85</v>
      </c>
      <c r="AV292" s="13" t="s">
        <v>85</v>
      </c>
      <c r="AW292" s="13" t="s">
        <v>37</v>
      </c>
      <c r="AX292" s="13" t="s">
        <v>83</v>
      </c>
      <c r="AY292" s="236" t="s">
        <v>157</v>
      </c>
    </row>
    <row r="293" s="2" customFormat="1" ht="21.75" customHeight="1">
      <c r="A293" s="41"/>
      <c r="B293" s="42"/>
      <c r="C293" s="207" t="s">
        <v>597</v>
      </c>
      <c r="D293" s="207" t="s">
        <v>159</v>
      </c>
      <c r="E293" s="208" t="s">
        <v>2458</v>
      </c>
      <c r="F293" s="209" t="s">
        <v>2459</v>
      </c>
      <c r="G293" s="210" t="s">
        <v>254</v>
      </c>
      <c r="H293" s="211">
        <v>20</v>
      </c>
      <c r="I293" s="212"/>
      <c r="J293" s="213">
        <f>ROUND(I293*H293,2)</f>
        <v>0</v>
      </c>
      <c r="K293" s="209" t="s">
        <v>174</v>
      </c>
      <c r="L293" s="47"/>
      <c r="M293" s="214" t="s">
        <v>19</v>
      </c>
      <c r="N293" s="215" t="s">
        <v>46</v>
      </c>
      <c r="O293" s="87"/>
      <c r="P293" s="216">
        <f>O293*H293</f>
        <v>0</v>
      </c>
      <c r="Q293" s="216">
        <v>0</v>
      </c>
      <c r="R293" s="216">
        <f>Q293*H293</f>
        <v>0</v>
      </c>
      <c r="S293" s="216">
        <v>0</v>
      </c>
      <c r="T293" s="217">
        <f>S293*H293</f>
        <v>0</v>
      </c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R293" s="218" t="s">
        <v>163</v>
      </c>
      <c r="AT293" s="218" t="s">
        <v>159</v>
      </c>
      <c r="AU293" s="218" t="s">
        <v>85</v>
      </c>
      <c r="AY293" s="20" t="s">
        <v>157</v>
      </c>
      <c r="BE293" s="219">
        <f>IF(N293="základní",J293,0)</f>
        <v>0</v>
      </c>
      <c r="BF293" s="219">
        <f>IF(N293="snížená",J293,0)</f>
        <v>0</v>
      </c>
      <c r="BG293" s="219">
        <f>IF(N293="zákl. přenesená",J293,0)</f>
        <v>0</v>
      </c>
      <c r="BH293" s="219">
        <f>IF(N293="sníž. přenesená",J293,0)</f>
        <v>0</v>
      </c>
      <c r="BI293" s="219">
        <f>IF(N293="nulová",J293,0)</f>
        <v>0</v>
      </c>
      <c r="BJ293" s="20" t="s">
        <v>83</v>
      </c>
      <c r="BK293" s="219">
        <f>ROUND(I293*H293,2)</f>
        <v>0</v>
      </c>
      <c r="BL293" s="20" t="s">
        <v>163</v>
      </c>
      <c r="BM293" s="218" t="s">
        <v>2460</v>
      </c>
    </row>
    <row r="294" s="2" customFormat="1">
      <c r="A294" s="41"/>
      <c r="B294" s="42"/>
      <c r="C294" s="43"/>
      <c r="D294" s="220" t="s">
        <v>165</v>
      </c>
      <c r="E294" s="43"/>
      <c r="F294" s="221" t="s">
        <v>2461</v>
      </c>
      <c r="G294" s="43"/>
      <c r="H294" s="43"/>
      <c r="I294" s="222"/>
      <c r="J294" s="43"/>
      <c r="K294" s="43"/>
      <c r="L294" s="47"/>
      <c r="M294" s="223"/>
      <c r="N294" s="224"/>
      <c r="O294" s="87"/>
      <c r="P294" s="87"/>
      <c r="Q294" s="87"/>
      <c r="R294" s="87"/>
      <c r="S294" s="87"/>
      <c r="T294" s="88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T294" s="20" t="s">
        <v>165</v>
      </c>
      <c r="AU294" s="20" t="s">
        <v>85</v>
      </c>
    </row>
    <row r="295" s="2" customFormat="1">
      <c r="A295" s="41"/>
      <c r="B295" s="42"/>
      <c r="C295" s="43"/>
      <c r="D295" s="237" t="s">
        <v>177</v>
      </c>
      <c r="E295" s="43"/>
      <c r="F295" s="238" t="s">
        <v>2462</v>
      </c>
      <c r="G295" s="43"/>
      <c r="H295" s="43"/>
      <c r="I295" s="222"/>
      <c r="J295" s="43"/>
      <c r="K295" s="43"/>
      <c r="L295" s="47"/>
      <c r="M295" s="223"/>
      <c r="N295" s="224"/>
      <c r="O295" s="87"/>
      <c r="P295" s="87"/>
      <c r="Q295" s="87"/>
      <c r="R295" s="87"/>
      <c r="S295" s="87"/>
      <c r="T295" s="88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T295" s="20" t="s">
        <v>177</v>
      </c>
      <c r="AU295" s="20" t="s">
        <v>85</v>
      </c>
    </row>
    <row r="296" s="13" customFormat="1">
      <c r="A296" s="13"/>
      <c r="B296" s="226"/>
      <c r="C296" s="227"/>
      <c r="D296" s="220" t="s">
        <v>169</v>
      </c>
      <c r="E296" s="228" t="s">
        <v>19</v>
      </c>
      <c r="F296" s="229" t="s">
        <v>2463</v>
      </c>
      <c r="G296" s="227"/>
      <c r="H296" s="230">
        <v>20</v>
      </c>
      <c r="I296" s="231"/>
      <c r="J296" s="227"/>
      <c r="K296" s="227"/>
      <c r="L296" s="232"/>
      <c r="M296" s="233"/>
      <c r="N296" s="234"/>
      <c r="O296" s="234"/>
      <c r="P296" s="234"/>
      <c r="Q296" s="234"/>
      <c r="R296" s="234"/>
      <c r="S296" s="234"/>
      <c r="T296" s="235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6" t="s">
        <v>169</v>
      </c>
      <c r="AU296" s="236" t="s">
        <v>85</v>
      </c>
      <c r="AV296" s="13" t="s">
        <v>85</v>
      </c>
      <c r="AW296" s="13" t="s">
        <v>37</v>
      </c>
      <c r="AX296" s="13" t="s">
        <v>83</v>
      </c>
      <c r="AY296" s="236" t="s">
        <v>157</v>
      </c>
    </row>
    <row r="297" s="2" customFormat="1" ht="24.15" customHeight="1">
      <c r="A297" s="41"/>
      <c r="B297" s="42"/>
      <c r="C297" s="207" t="s">
        <v>819</v>
      </c>
      <c r="D297" s="207" t="s">
        <v>159</v>
      </c>
      <c r="E297" s="208" t="s">
        <v>2464</v>
      </c>
      <c r="F297" s="209" t="s">
        <v>2465</v>
      </c>
      <c r="G297" s="210" t="s">
        <v>254</v>
      </c>
      <c r="H297" s="211">
        <v>1020</v>
      </c>
      <c r="I297" s="212"/>
      <c r="J297" s="213">
        <f>ROUND(I297*H297,2)</f>
        <v>0</v>
      </c>
      <c r="K297" s="209" t="s">
        <v>174</v>
      </c>
      <c r="L297" s="47"/>
      <c r="M297" s="214" t="s">
        <v>19</v>
      </c>
      <c r="N297" s="215" t="s">
        <v>46</v>
      </c>
      <c r="O297" s="87"/>
      <c r="P297" s="216">
        <f>O297*H297</f>
        <v>0</v>
      </c>
      <c r="Q297" s="216">
        <v>0.1837</v>
      </c>
      <c r="R297" s="216">
        <f>Q297*H297</f>
        <v>187.374</v>
      </c>
      <c r="S297" s="216">
        <v>0</v>
      </c>
      <c r="T297" s="217">
        <f>S297*H297</f>
        <v>0</v>
      </c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R297" s="218" t="s">
        <v>163</v>
      </c>
      <c r="AT297" s="218" t="s">
        <v>159</v>
      </c>
      <c r="AU297" s="218" t="s">
        <v>85</v>
      </c>
      <c r="AY297" s="20" t="s">
        <v>157</v>
      </c>
      <c r="BE297" s="219">
        <f>IF(N297="základní",J297,0)</f>
        <v>0</v>
      </c>
      <c r="BF297" s="219">
        <f>IF(N297="snížená",J297,0)</f>
        <v>0</v>
      </c>
      <c r="BG297" s="219">
        <f>IF(N297="zákl. přenesená",J297,0)</f>
        <v>0</v>
      </c>
      <c r="BH297" s="219">
        <f>IF(N297="sníž. přenesená",J297,0)</f>
        <v>0</v>
      </c>
      <c r="BI297" s="219">
        <f>IF(N297="nulová",J297,0)</f>
        <v>0</v>
      </c>
      <c r="BJ297" s="20" t="s">
        <v>83</v>
      </c>
      <c r="BK297" s="219">
        <f>ROUND(I297*H297,2)</f>
        <v>0</v>
      </c>
      <c r="BL297" s="20" t="s">
        <v>163</v>
      </c>
      <c r="BM297" s="218" t="s">
        <v>2466</v>
      </c>
    </row>
    <row r="298" s="2" customFormat="1">
      <c r="A298" s="41"/>
      <c r="B298" s="42"/>
      <c r="C298" s="43"/>
      <c r="D298" s="220" t="s">
        <v>165</v>
      </c>
      <c r="E298" s="43"/>
      <c r="F298" s="221" t="s">
        <v>2467</v>
      </c>
      <c r="G298" s="43"/>
      <c r="H298" s="43"/>
      <c r="I298" s="222"/>
      <c r="J298" s="43"/>
      <c r="K298" s="43"/>
      <c r="L298" s="47"/>
      <c r="M298" s="223"/>
      <c r="N298" s="224"/>
      <c r="O298" s="87"/>
      <c r="P298" s="87"/>
      <c r="Q298" s="87"/>
      <c r="R298" s="87"/>
      <c r="S298" s="87"/>
      <c r="T298" s="88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T298" s="20" t="s">
        <v>165</v>
      </c>
      <c r="AU298" s="20" t="s">
        <v>85</v>
      </c>
    </row>
    <row r="299" s="2" customFormat="1">
      <c r="A299" s="41"/>
      <c r="B299" s="42"/>
      <c r="C299" s="43"/>
      <c r="D299" s="237" t="s">
        <v>177</v>
      </c>
      <c r="E299" s="43"/>
      <c r="F299" s="238" t="s">
        <v>2468</v>
      </c>
      <c r="G299" s="43"/>
      <c r="H299" s="43"/>
      <c r="I299" s="222"/>
      <c r="J299" s="43"/>
      <c r="K299" s="43"/>
      <c r="L299" s="47"/>
      <c r="M299" s="223"/>
      <c r="N299" s="224"/>
      <c r="O299" s="87"/>
      <c r="P299" s="87"/>
      <c r="Q299" s="87"/>
      <c r="R299" s="87"/>
      <c r="S299" s="87"/>
      <c r="T299" s="88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T299" s="20" t="s">
        <v>177</v>
      </c>
      <c r="AU299" s="20" t="s">
        <v>85</v>
      </c>
    </row>
    <row r="300" s="13" customFormat="1">
      <c r="A300" s="13"/>
      <c r="B300" s="226"/>
      <c r="C300" s="227"/>
      <c r="D300" s="220" t="s">
        <v>169</v>
      </c>
      <c r="E300" s="228" t="s">
        <v>19</v>
      </c>
      <c r="F300" s="229" t="s">
        <v>2315</v>
      </c>
      <c r="G300" s="227"/>
      <c r="H300" s="230">
        <v>1020</v>
      </c>
      <c r="I300" s="231"/>
      <c r="J300" s="227"/>
      <c r="K300" s="227"/>
      <c r="L300" s="232"/>
      <c r="M300" s="233"/>
      <c r="N300" s="234"/>
      <c r="O300" s="234"/>
      <c r="P300" s="234"/>
      <c r="Q300" s="234"/>
      <c r="R300" s="234"/>
      <c r="S300" s="234"/>
      <c r="T300" s="235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6" t="s">
        <v>169</v>
      </c>
      <c r="AU300" s="236" t="s">
        <v>85</v>
      </c>
      <c r="AV300" s="13" t="s">
        <v>85</v>
      </c>
      <c r="AW300" s="13" t="s">
        <v>37</v>
      </c>
      <c r="AX300" s="13" t="s">
        <v>83</v>
      </c>
      <c r="AY300" s="236" t="s">
        <v>157</v>
      </c>
    </row>
    <row r="301" s="2" customFormat="1" ht="16.5" customHeight="1">
      <c r="A301" s="41"/>
      <c r="B301" s="42"/>
      <c r="C301" s="260" t="s">
        <v>927</v>
      </c>
      <c r="D301" s="260" t="s">
        <v>259</v>
      </c>
      <c r="E301" s="261" t="s">
        <v>2469</v>
      </c>
      <c r="F301" s="262" t="s">
        <v>2470</v>
      </c>
      <c r="G301" s="263" t="s">
        <v>254</v>
      </c>
      <c r="H301" s="264">
        <v>1040.4000000000001</v>
      </c>
      <c r="I301" s="265"/>
      <c r="J301" s="266">
        <f>ROUND(I301*H301,2)</f>
        <v>0</v>
      </c>
      <c r="K301" s="262" t="s">
        <v>19</v>
      </c>
      <c r="L301" s="267"/>
      <c r="M301" s="268" t="s">
        <v>19</v>
      </c>
      <c r="N301" s="269" t="s">
        <v>46</v>
      </c>
      <c r="O301" s="87"/>
      <c r="P301" s="216">
        <f>O301*H301</f>
        <v>0</v>
      </c>
      <c r="Q301" s="216">
        <v>0.44400000000000001</v>
      </c>
      <c r="R301" s="216">
        <f>Q301*H301</f>
        <v>461.93760000000003</v>
      </c>
      <c r="S301" s="216">
        <v>0</v>
      </c>
      <c r="T301" s="217">
        <f>S301*H301</f>
        <v>0</v>
      </c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R301" s="218" t="s">
        <v>225</v>
      </c>
      <c r="AT301" s="218" t="s">
        <v>259</v>
      </c>
      <c r="AU301" s="218" t="s">
        <v>85</v>
      </c>
      <c r="AY301" s="20" t="s">
        <v>157</v>
      </c>
      <c r="BE301" s="219">
        <f>IF(N301="základní",J301,0)</f>
        <v>0</v>
      </c>
      <c r="BF301" s="219">
        <f>IF(N301="snížená",J301,0)</f>
        <v>0</v>
      </c>
      <c r="BG301" s="219">
        <f>IF(N301="zákl. přenesená",J301,0)</f>
        <v>0</v>
      </c>
      <c r="BH301" s="219">
        <f>IF(N301="sníž. přenesená",J301,0)</f>
        <v>0</v>
      </c>
      <c r="BI301" s="219">
        <f>IF(N301="nulová",J301,0)</f>
        <v>0</v>
      </c>
      <c r="BJ301" s="20" t="s">
        <v>83</v>
      </c>
      <c r="BK301" s="219">
        <f>ROUND(I301*H301,2)</f>
        <v>0</v>
      </c>
      <c r="BL301" s="20" t="s">
        <v>163</v>
      </c>
      <c r="BM301" s="218" t="s">
        <v>2471</v>
      </c>
    </row>
    <row r="302" s="2" customFormat="1">
      <c r="A302" s="41"/>
      <c r="B302" s="42"/>
      <c r="C302" s="43"/>
      <c r="D302" s="220" t="s">
        <v>165</v>
      </c>
      <c r="E302" s="43"/>
      <c r="F302" s="221" t="s">
        <v>2470</v>
      </c>
      <c r="G302" s="43"/>
      <c r="H302" s="43"/>
      <c r="I302" s="222"/>
      <c r="J302" s="43"/>
      <c r="K302" s="43"/>
      <c r="L302" s="47"/>
      <c r="M302" s="223"/>
      <c r="N302" s="224"/>
      <c r="O302" s="87"/>
      <c r="P302" s="87"/>
      <c r="Q302" s="87"/>
      <c r="R302" s="87"/>
      <c r="S302" s="87"/>
      <c r="T302" s="88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T302" s="20" t="s">
        <v>165</v>
      </c>
      <c r="AU302" s="20" t="s">
        <v>85</v>
      </c>
    </row>
    <row r="303" s="13" customFormat="1">
      <c r="A303" s="13"/>
      <c r="B303" s="226"/>
      <c r="C303" s="227"/>
      <c r="D303" s="220" t="s">
        <v>169</v>
      </c>
      <c r="E303" s="227"/>
      <c r="F303" s="229" t="s">
        <v>2472</v>
      </c>
      <c r="G303" s="227"/>
      <c r="H303" s="230">
        <v>1040.4000000000001</v>
      </c>
      <c r="I303" s="231"/>
      <c r="J303" s="227"/>
      <c r="K303" s="227"/>
      <c r="L303" s="232"/>
      <c r="M303" s="233"/>
      <c r="N303" s="234"/>
      <c r="O303" s="234"/>
      <c r="P303" s="234"/>
      <c r="Q303" s="234"/>
      <c r="R303" s="234"/>
      <c r="S303" s="234"/>
      <c r="T303" s="235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6" t="s">
        <v>169</v>
      </c>
      <c r="AU303" s="236" t="s">
        <v>85</v>
      </c>
      <c r="AV303" s="13" t="s">
        <v>85</v>
      </c>
      <c r="AW303" s="13" t="s">
        <v>4</v>
      </c>
      <c r="AX303" s="13" t="s">
        <v>83</v>
      </c>
      <c r="AY303" s="236" t="s">
        <v>157</v>
      </c>
    </row>
    <row r="304" s="2" customFormat="1" ht="24.15" customHeight="1">
      <c r="A304" s="41"/>
      <c r="B304" s="42"/>
      <c r="C304" s="207" t="s">
        <v>601</v>
      </c>
      <c r="D304" s="207" t="s">
        <v>159</v>
      </c>
      <c r="E304" s="208" t="s">
        <v>2473</v>
      </c>
      <c r="F304" s="209" t="s">
        <v>2474</v>
      </c>
      <c r="G304" s="210" t="s">
        <v>254</v>
      </c>
      <c r="H304" s="211">
        <v>50</v>
      </c>
      <c r="I304" s="212"/>
      <c r="J304" s="213">
        <f>ROUND(I304*H304,2)</f>
        <v>0</v>
      </c>
      <c r="K304" s="209" t="s">
        <v>174</v>
      </c>
      <c r="L304" s="47"/>
      <c r="M304" s="214" t="s">
        <v>19</v>
      </c>
      <c r="N304" s="215" t="s">
        <v>46</v>
      </c>
      <c r="O304" s="87"/>
      <c r="P304" s="216">
        <f>O304*H304</f>
        <v>0</v>
      </c>
      <c r="Q304" s="216">
        <v>0.1837</v>
      </c>
      <c r="R304" s="216">
        <f>Q304*H304</f>
        <v>9.1850000000000005</v>
      </c>
      <c r="S304" s="216">
        <v>0</v>
      </c>
      <c r="T304" s="217">
        <f>S304*H304</f>
        <v>0</v>
      </c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R304" s="218" t="s">
        <v>163</v>
      </c>
      <c r="AT304" s="218" t="s">
        <v>159</v>
      </c>
      <c r="AU304" s="218" t="s">
        <v>85</v>
      </c>
      <c r="AY304" s="20" t="s">
        <v>157</v>
      </c>
      <c r="BE304" s="219">
        <f>IF(N304="základní",J304,0)</f>
        <v>0</v>
      </c>
      <c r="BF304" s="219">
        <f>IF(N304="snížená",J304,0)</f>
        <v>0</v>
      </c>
      <c r="BG304" s="219">
        <f>IF(N304="zákl. přenesená",J304,0)</f>
        <v>0</v>
      </c>
      <c r="BH304" s="219">
        <f>IF(N304="sníž. přenesená",J304,0)</f>
        <v>0</v>
      </c>
      <c r="BI304" s="219">
        <f>IF(N304="nulová",J304,0)</f>
        <v>0</v>
      </c>
      <c r="BJ304" s="20" t="s">
        <v>83</v>
      </c>
      <c r="BK304" s="219">
        <f>ROUND(I304*H304,2)</f>
        <v>0</v>
      </c>
      <c r="BL304" s="20" t="s">
        <v>163</v>
      </c>
      <c r="BM304" s="218" t="s">
        <v>2475</v>
      </c>
    </row>
    <row r="305" s="2" customFormat="1">
      <c r="A305" s="41"/>
      <c r="B305" s="42"/>
      <c r="C305" s="43"/>
      <c r="D305" s="220" t="s">
        <v>165</v>
      </c>
      <c r="E305" s="43"/>
      <c r="F305" s="221" t="s">
        <v>2476</v>
      </c>
      <c r="G305" s="43"/>
      <c r="H305" s="43"/>
      <c r="I305" s="222"/>
      <c r="J305" s="43"/>
      <c r="K305" s="43"/>
      <c r="L305" s="47"/>
      <c r="M305" s="223"/>
      <c r="N305" s="224"/>
      <c r="O305" s="87"/>
      <c r="P305" s="87"/>
      <c r="Q305" s="87"/>
      <c r="R305" s="87"/>
      <c r="S305" s="87"/>
      <c r="T305" s="88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T305" s="20" t="s">
        <v>165</v>
      </c>
      <c r="AU305" s="20" t="s">
        <v>85</v>
      </c>
    </row>
    <row r="306" s="2" customFormat="1">
      <c r="A306" s="41"/>
      <c r="B306" s="42"/>
      <c r="C306" s="43"/>
      <c r="D306" s="237" t="s">
        <v>177</v>
      </c>
      <c r="E306" s="43"/>
      <c r="F306" s="238" t="s">
        <v>2477</v>
      </c>
      <c r="G306" s="43"/>
      <c r="H306" s="43"/>
      <c r="I306" s="222"/>
      <c r="J306" s="43"/>
      <c r="K306" s="43"/>
      <c r="L306" s="47"/>
      <c r="M306" s="223"/>
      <c r="N306" s="224"/>
      <c r="O306" s="87"/>
      <c r="P306" s="87"/>
      <c r="Q306" s="87"/>
      <c r="R306" s="87"/>
      <c r="S306" s="87"/>
      <c r="T306" s="88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T306" s="20" t="s">
        <v>177</v>
      </c>
      <c r="AU306" s="20" t="s">
        <v>85</v>
      </c>
    </row>
    <row r="307" s="13" customFormat="1">
      <c r="A307" s="13"/>
      <c r="B307" s="226"/>
      <c r="C307" s="227"/>
      <c r="D307" s="220" t="s">
        <v>169</v>
      </c>
      <c r="E307" s="228" t="s">
        <v>19</v>
      </c>
      <c r="F307" s="229" t="s">
        <v>2316</v>
      </c>
      <c r="G307" s="227"/>
      <c r="H307" s="230">
        <v>50</v>
      </c>
      <c r="I307" s="231"/>
      <c r="J307" s="227"/>
      <c r="K307" s="227"/>
      <c r="L307" s="232"/>
      <c r="M307" s="233"/>
      <c r="N307" s="234"/>
      <c r="O307" s="234"/>
      <c r="P307" s="234"/>
      <c r="Q307" s="234"/>
      <c r="R307" s="234"/>
      <c r="S307" s="234"/>
      <c r="T307" s="235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6" t="s">
        <v>169</v>
      </c>
      <c r="AU307" s="236" t="s">
        <v>85</v>
      </c>
      <c r="AV307" s="13" t="s">
        <v>85</v>
      </c>
      <c r="AW307" s="13" t="s">
        <v>37</v>
      </c>
      <c r="AX307" s="13" t="s">
        <v>83</v>
      </c>
      <c r="AY307" s="236" t="s">
        <v>157</v>
      </c>
    </row>
    <row r="308" s="2" customFormat="1" ht="16.5" customHeight="1">
      <c r="A308" s="41"/>
      <c r="B308" s="42"/>
      <c r="C308" s="260" t="s">
        <v>609</v>
      </c>
      <c r="D308" s="260" t="s">
        <v>259</v>
      </c>
      <c r="E308" s="261" t="s">
        <v>2478</v>
      </c>
      <c r="F308" s="262" t="s">
        <v>2479</v>
      </c>
      <c r="G308" s="263" t="s">
        <v>254</v>
      </c>
      <c r="H308" s="264">
        <v>52.020000000000003</v>
      </c>
      <c r="I308" s="265"/>
      <c r="J308" s="266">
        <f>ROUND(I308*H308,2)</f>
        <v>0</v>
      </c>
      <c r="K308" s="262" t="s">
        <v>174</v>
      </c>
      <c r="L308" s="267"/>
      <c r="M308" s="268" t="s">
        <v>19</v>
      </c>
      <c r="N308" s="269" t="s">
        <v>46</v>
      </c>
      <c r="O308" s="87"/>
      <c r="P308" s="216">
        <f>O308*H308</f>
        <v>0</v>
      </c>
      <c r="Q308" s="216">
        <v>0.222</v>
      </c>
      <c r="R308" s="216">
        <f>Q308*H308</f>
        <v>11.548440000000001</v>
      </c>
      <c r="S308" s="216">
        <v>0</v>
      </c>
      <c r="T308" s="217">
        <f>S308*H308</f>
        <v>0</v>
      </c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R308" s="218" t="s">
        <v>225</v>
      </c>
      <c r="AT308" s="218" t="s">
        <v>259</v>
      </c>
      <c r="AU308" s="218" t="s">
        <v>85</v>
      </c>
      <c r="AY308" s="20" t="s">
        <v>157</v>
      </c>
      <c r="BE308" s="219">
        <f>IF(N308="základní",J308,0)</f>
        <v>0</v>
      </c>
      <c r="BF308" s="219">
        <f>IF(N308="snížená",J308,0)</f>
        <v>0</v>
      </c>
      <c r="BG308" s="219">
        <f>IF(N308="zákl. přenesená",J308,0)</f>
        <v>0</v>
      </c>
      <c r="BH308" s="219">
        <f>IF(N308="sníž. přenesená",J308,0)</f>
        <v>0</v>
      </c>
      <c r="BI308" s="219">
        <f>IF(N308="nulová",J308,0)</f>
        <v>0</v>
      </c>
      <c r="BJ308" s="20" t="s">
        <v>83</v>
      </c>
      <c r="BK308" s="219">
        <f>ROUND(I308*H308,2)</f>
        <v>0</v>
      </c>
      <c r="BL308" s="20" t="s">
        <v>163</v>
      </c>
      <c r="BM308" s="218" t="s">
        <v>2480</v>
      </c>
    </row>
    <row r="309" s="2" customFormat="1">
      <c r="A309" s="41"/>
      <c r="B309" s="42"/>
      <c r="C309" s="43"/>
      <c r="D309" s="220" t="s">
        <v>165</v>
      </c>
      <c r="E309" s="43"/>
      <c r="F309" s="221" t="s">
        <v>2479</v>
      </c>
      <c r="G309" s="43"/>
      <c r="H309" s="43"/>
      <c r="I309" s="222"/>
      <c r="J309" s="43"/>
      <c r="K309" s="43"/>
      <c r="L309" s="47"/>
      <c r="M309" s="223"/>
      <c r="N309" s="224"/>
      <c r="O309" s="87"/>
      <c r="P309" s="87"/>
      <c r="Q309" s="87"/>
      <c r="R309" s="87"/>
      <c r="S309" s="87"/>
      <c r="T309" s="88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T309" s="20" t="s">
        <v>165</v>
      </c>
      <c r="AU309" s="20" t="s">
        <v>85</v>
      </c>
    </row>
    <row r="310" s="13" customFormat="1">
      <c r="A310" s="13"/>
      <c r="B310" s="226"/>
      <c r="C310" s="227"/>
      <c r="D310" s="220" t="s">
        <v>169</v>
      </c>
      <c r="E310" s="227"/>
      <c r="F310" s="229" t="s">
        <v>2481</v>
      </c>
      <c r="G310" s="227"/>
      <c r="H310" s="230">
        <v>52.020000000000003</v>
      </c>
      <c r="I310" s="231"/>
      <c r="J310" s="227"/>
      <c r="K310" s="227"/>
      <c r="L310" s="232"/>
      <c r="M310" s="233"/>
      <c r="N310" s="234"/>
      <c r="O310" s="234"/>
      <c r="P310" s="234"/>
      <c r="Q310" s="234"/>
      <c r="R310" s="234"/>
      <c r="S310" s="234"/>
      <c r="T310" s="235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6" t="s">
        <v>169</v>
      </c>
      <c r="AU310" s="236" t="s">
        <v>85</v>
      </c>
      <c r="AV310" s="13" t="s">
        <v>85</v>
      </c>
      <c r="AW310" s="13" t="s">
        <v>4</v>
      </c>
      <c r="AX310" s="13" t="s">
        <v>83</v>
      </c>
      <c r="AY310" s="236" t="s">
        <v>157</v>
      </c>
    </row>
    <row r="311" s="12" customFormat="1" ht="22.8" customHeight="1">
      <c r="A311" s="12"/>
      <c r="B311" s="191"/>
      <c r="C311" s="192"/>
      <c r="D311" s="193" t="s">
        <v>74</v>
      </c>
      <c r="E311" s="205" t="s">
        <v>225</v>
      </c>
      <c r="F311" s="205" t="s">
        <v>899</v>
      </c>
      <c r="G311" s="192"/>
      <c r="H311" s="192"/>
      <c r="I311" s="195"/>
      <c r="J311" s="206">
        <f>BK311</f>
        <v>0</v>
      </c>
      <c r="K311" s="192"/>
      <c r="L311" s="197"/>
      <c r="M311" s="198"/>
      <c r="N311" s="199"/>
      <c r="O311" s="199"/>
      <c r="P311" s="200">
        <f>SUM(P312:P367)</f>
        <v>0</v>
      </c>
      <c r="Q311" s="199"/>
      <c r="R311" s="200">
        <f>SUM(R312:R367)</f>
        <v>3.8880499999999998</v>
      </c>
      <c r="S311" s="199"/>
      <c r="T311" s="201">
        <f>SUM(T312:T367)</f>
        <v>2.3011200000000001</v>
      </c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R311" s="202" t="s">
        <v>83</v>
      </c>
      <c r="AT311" s="203" t="s">
        <v>74</v>
      </c>
      <c r="AU311" s="203" t="s">
        <v>83</v>
      </c>
      <c r="AY311" s="202" t="s">
        <v>157</v>
      </c>
      <c r="BK311" s="204">
        <f>SUM(BK312:BK367)</f>
        <v>0</v>
      </c>
    </row>
    <row r="312" s="2" customFormat="1" ht="24.15" customHeight="1">
      <c r="A312" s="41"/>
      <c r="B312" s="42"/>
      <c r="C312" s="207" t="s">
        <v>433</v>
      </c>
      <c r="D312" s="207" t="s">
        <v>159</v>
      </c>
      <c r="E312" s="208" t="s">
        <v>2482</v>
      </c>
      <c r="F312" s="209" t="s">
        <v>2483</v>
      </c>
      <c r="G312" s="210" t="s">
        <v>173</v>
      </c>
      <c r="H312" s="211">
        <v>0.26100000000000001</v>
      </c>
      <c r="I312" s="212"/>
      <c r="J312" s="213">
        <f>ROUND(I312*H312,2)</f>
        <v>0</v>
      </c>
      <c r="K312" s="209" t="s">
        <v>174</v>
      </c>
      <c r="L312" s="47"/>
      <c r="M312" s="214" t="s">
        <v>19</v>
      </c>
      <c r="N312" s="215" t="s">
        <v>46</v>
      </c>
      <c r="O312" s="87"/>
      <c r="P312" s="216">
        <f>O312*H312</f>
        <v>0</v>
      </c>
      <c r="Q312" s="216">
        <v>0</v>
      </c>
      <c r="R312" s="216">
        <f>Q312*H312</f>
        <v>0</v>
      </c>
      <c r="S312" s="216">
        <v>1.9199999999999999</v>
      </c>
      <c r="T312" s="217">
        <f>S312*H312</f>
        <v>0.50112000000000001</v>
      </c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R312" s="218" t="s">
        <v>163</v>
      </c>
      <c r="AT312" s="218" t="s">
        <v>159</v>
      </c>
      <c r="AU312" s="218" t="s">
        <v>85</v>
      </c>
      <c r="AY312" s="20" t="s">
        <v>157</v>
      </c>
      <c r="BE312" s="219">
        <f>IF(N312="základní",J312,0)</f>
        <v>0</v>
      </c>
      <c r="BF312" s="219">
        <f>IF(N312="snížená",J312,0)</f>
        <v>0</v>
      </c>
      <c r="BG312" s="219">
        <f>IF(N312="zákl. přenesená",J312,0)</f>
        <v>0</v>
      </c>
      <c r="BH312" s="219">
        <f>IF(N312="sníž. přenesená",J312,0)</f>
        <v>0</v>
      </c>
      <c r="BI312" s="219">
        <f>IF(N312="nulová",J312,0)</f>
        <v>0</v>
      </c>
      <c r="BJ312" s="20" t="s">
        <v>83</v>
      </c>
      <c r="BK312" s="219">
        <f>ROUND(I312*H312,2)</f>
        <v>0</v>
      </c>
      <c r="BL312" s="20" t="s">
        <v>163</v>
      </c>
      <c r="BM312" s="218" t="s">
        <v>2484</v>
      </c>
    </row>
    <row r="313" s="2" customFormat="1">
      <c r="A313" s="41"/>
      <c r="B313" s="42"/>
      <c r="C313" s="43"/>
      <c r="D313" s="220" t="s">
        <v>165</v>
      </c>
      <c r="E313" s="43"/>
      <c r="F313" s="221" t="s">
        <v>2485</v>
      </c>
      <c r="G313" s="43"/>
      <c r="H313" s="43"/>
      <c r="I313" s="222"/>
      <c r="J313" s="43"/>
      <c r="K313" s="43"/>
      <c r="L313" s="47"/>
      <c r="M313" s="223"/>
      <c r="N313" s="224"/>
      <c r="O313" s="87"/>
      <c r="P313" s="87"/>
      <c r="Q313" s="87"/>
      <c r="R313" s="87"/>
      <c r="S313" s="87"/>
      <c r="T313" s="88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T313" s="20" t="s">
        <v>165</v>
      </c>
      <c r="AU313" s="20" t="s">
        <v>85</v>
      </c>
    </row>
    <row r="314" s="2" customFormat="1">
      <c r="A314" s="41"/>
      <c r="B314" s="42"/>
      <c r="C314" s="43"/>
      <c r="D314" s="237" t="s">
        <v>177</v>
      </c>
      <c r="E314" s="43"/>
      <c r="F314" s="238" t="s">
        <v>2486</v>
      </c>
      <c r="G314" s="43"/>
      <c r="H314" s="43"/>
      <c r="I314" s="222"/>
      <c r="J314" s="43"/>
      <c r="K314" s="43"/>
      <c r="L314" s="47"/>
      <c r="M314" s="223"/>
      <c r="N314" s="224"/>
      <c r="O314" s="87"/>
      <c r="P314" s="87"/>
      <c r="Q314" s="87"/>
      <c r="R314" s="87"/>
      <c r="S314" s="87"/>
      <c r="T314" s="88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T314" s="20" t="s">
        <v>177</v>
      </c>
      <c r="AU314" s="20" t="s">
        <v>85</v>
      </c>
    </row>
    <row r="315" s="13" customFormat="1">
      <c r="A315" s="13"/>
      <c r="B315" s="226"/>
      <c r="C315" s="227"/>
      <c r="D315" s="220" t="s">
        <v>169</v>
      </c>
      <c r="E315" s="228" t="s">
        <v>19</v>
      </c>
      <c r="F315" s="229" t="s">
        <v>2487</v>
      </c>
      <c r="G315" s="227"/>
      <c r="H315" s="230">
        <v>0.26100000000000001</v>
      </c>
      <c r="I315" s="231"/>
      <c r="J315" s="227"/>
      <c r="K315" s="227"/>
      <c r="L315" s="232"/>
      <c r="M315" s="233"/>
      <c r="N315" s="234"/>
      <c r="O315" s="234"/>
      <c r="P315" s="234"/>
      <c r="Q315" s="234"/>
      <c r="R315" s="234"/>
      <c r="S315" s="234"/>
      <c r="T315" s="235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6" t="s">
        <v>169</v>
      </c>
      <c r="AU315" s="236" t="s">
        <v>85</v>
      </c>
      <c r="AV315" s="13" t="s">
        <v>85</v>
      </c>
      <c r="AW315" s="13" t="s">
        <v>37</v>
      </c>
      <c r="AX315" s="13" t="s">
        <v>83</v>
      </c>
      <c r="AY315" s="236" t="s">
        <v>157</v>
      </c>
    </row>
    <row r="316" s="2" customFormat="1" ht="24.15" customHeight="1">
      <c r="A316" s="41"/>
      <c r="B316" s="42"/>
      <c r="C316" s="207" t="s">
        <v>623</v>
      </c>
      <c r="D316" s="207" t="s">
        <v>159</v>
      </c>
      <c r="E316" s="208" t="s">
        <v>2488</v>
      </c>
      <c r="F316" s="209" t="s">
        <v>2489</v>
      </c>
      <c r="G316" s="210" t="s">
        <v>401</v>
      </c>
      <c r="H316" s="211">
        <v>2</v>
      </c>
      <c r="I316" s="212"/>
      <c r="J316" s="213">
        <f>ROUND(I316*H316,2)</f>
        <v>0</v>
      </c>
      <c r="K316" s="209" t="s">
        <v>174</v>
      </c>
      <c r="L316" s="47"/>
      <c r="M316" s="214" t="s">
        <v>19</v>
      </c>
      <c r="N316" s="215" t="s">
        <v>46</v>
      </c>
      <c r="O316" s="87"/>
      <c r="P316" s="216">
        <f>O316*H316</f>
        <v>0</v>
      </c>
      <c r="Q316" s="216">
        <v>0.0022699999999999999</v>
      </c>
      <c r="R316" s="216">
        <f>Q316*H316</f>
        <v>0.0045399999999999998</v>
      </c>
      <c r="S316" s="216">
        <v>0</v>
      </c>
      <c r="T316" s="217">
        <f>S316*H316</f>
        <v>0</v>
      </c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R316" s="218" t="s">
        <v>163</v>
      </c>
      <c r="AT316" s="218" t="s">
        <v>159</v>
      </c>
      <c r="AU316" s="218" t="s">
        <v>85</v>
      </c>
      <c r="AY316" s="20" t="s">
        <v>157</v>
      </c>
      <c r="BE316" s="219">
        <f>IF(N316="základní",J316,0)</f>
        <v>0</v>
      </c>
      <c r="BF316" s="219">
        <f>IF(N316="snížená",J316,0)</f>
        <v>0</v>
      </c>
      <c r="BG316" s="219">
        <f>IF(N316="zákl. přenesená",J316,0)</f>
        <v>0</v>
      </c>
      <c r="BH316" s="219">
        <f>IF(N316="sníž. přenesená",J316,0)</f>
        <v>0</v>
      </c>
      <c r="BI316" s="219">
        <f>IF(N316="nulová",J316,0)</f>
        <v>0</v>
      </c>
      <c r="BJ316" s="20" t="s">
        <v>83</v>
      </c>
      <c r="BK316" s="219">
        <f>ROUND(I316*H316,2)</f>
        <v>0</v>
      </c>
      <c r="BL316" s="20" t="s">
        <v>163</v>
      </c>
      <c r="BM316" s="218" t="s">
        <v>2490</v>
      </c>
    </row>
    <row r="317" s="2" customFormat="1">
      <c r="A317" s="41"/>
      <c r="B317" s="42"/>
      <c r="C317" s="43"/>
      <c r="D317" s="220" t="s">
        <v>165</v>
      </c>
      <c r="E317" s="43"/>
      <c r="F317" s="221" t="s">
        <v>2491</v>
      </c>
      <c r="G317" s="43"/>
      <c r="H317" s="43"/>
      <c r="I317" s="222"/>
      <c r="J317" s="43"/>
      <c r="K317" s="43"/>
      <c r="L317" s="47"/>
      <c r="M317" s="223"/>
      <c r="N317" s="224"/>
      <c r="O317" s="87"/>
      <c r="P317" s="87"/>
      <c r="Q317" s="87"/>
      <c r="R317" s="87"/>
      <c r="S317" s="87"/>
      <c r="T317" s="88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T317" s="20" t="s">
        <v>165</v>
      </c>
      <c r="AU317" s="20" t="s">
        <v>85</v>
      </c>
    </row>
    <row r="318" s="2" customFormat="1">
      <c r="A318" s="41"/>
      <c r="B318" s="42"/>
      <c r="C318" s="43"/>
      <c r="D318" s="237" t="s">
        <v>177</v>
      </c>
      <c r="E318" s="43"/>
      <c r="F318" s="238" t="s">
        <v>2492</v>
      </c>
      <c r="G318" s="43"/>
      <c r="H318" s="43"/>
      <c r="I318" s="222"/>
      <c r="J318" s="43"/>
      <c r="K318" s="43"/>
      <c r="L318" s="47"/>
      <c r="M318" s="223"/>
      <c r="N318" s="224"/>
      <c r="O318" s="87"/>
      <c r="P318" s="87"/>
      <c r="Q318" s="87"/>
      <c r="R318" s="87"/>
      <c r="S318" s="87"/>
      <c r="T318" s="88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T318" s="20" t="s">
        <v>177</v>
      </c>
      <c r="AU318" s="20" t="s">
        <v>85</v>
      </c>
    </row>
    <row r="319" s="2" customFormat="1" ht="24.15" customHeight="1">
      <c r="A319" s="41"/>
      <c r="B319" s="42"/>
      <c r="C319" s="260" t="s">
        <v>629</v>
      </c>
      <c r="D319" s="260" t="s">
        <v>259</v>
      </c>
      <c r="E319" s="261" t="s">
        <v>2493</v>
      </c>
      <c r="F319" s="262" t="s">
        <v>2494</v>
      </c>
      <c r="G319" s="263" t="s">
        <v>401</v>
      </c>
      <c r="H319" s="264">
        <v>2</v>
      </c>
      <c r="I319" s="265"/>
      <c r="J319" s="266">
        <f>ROUND(I319*H319,2)</f>
        <v>0</v>
      </c>
      <c r="K319" s="262" t="s">
        <v>174</v>
      </c>
      <c r="L319" s="267"/>
      <c r="M319" s="268" t="s">
        <v>19</v>
      </c>
      <c r="N319" s="269" t="s">
        <v>46</v>
      </c>
      <c r="O319" s="87"/>
      <c r="P319" s="216">
        <f>O319*H319</f>
        <v>0</v>
      </c>
      <c r="Q319" s="216">
        <v>0.0060000000000000001</v>
      </c>
      <c r="R319" s="216">
        <f>Q319*H319</f>
        <v>0.012</v>
      </c>
      <c r="S319" s="216">
        <v>0</v>
      </c>
      <c r="T319" s="217">
        <f>S319*H319</f>
        <v>0</v>
      </c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R319" s="218" t="s">
        <v>225</v>
      </c>
      <c r="AT319" s="218" t="s">
        <v>259</v>
      </c>
      <c r="AU319" s="218" t="s">
        <v>85</v>
      </c>
      <c r="AY319" s="20" t="s">
        <v>157</v>
      </c>
      <c r="BE319" s="219">
        <f>IF(N319="základní",J319,0)</f>
        <v>0</v>
      </c>
      <c r="BF319" s="219">
        <f>IF(N319="snížená",J319,0)</f>
        <v>0</v>
      </c>
      <c r="BG319" s="219">
        <f>IF(N319="zákl. přenesená",J319,0)</f>
        <v>0</v>
      </c>
      <c r="BH319" s="219">
        <f>IF(N319="sníž. přenesená",J319,0)</f>
        <v>0</v>
      </c>
      <c r="BI319" s="219">
        <f>IF(N319="nulová",J319,0)</f>
        <v>0</v>
      </c>
      <c r="BJ319" s="20" t="s">
        <v>83</v>
      </c>
      <c r="BK319" s="219">
        <f>ROUND(I319*H319,2)</f>
        <v>0</v>
      </c>
      <c r="BL319" s="20" t="s">
        <v>163</v>
      </c>
      <c r="BM319" s="218" t="s">
        <v>2495</v>
      </c>
    </row>
    <row r="320" s="2" customFormat="1">
      <c r="A320" s="41"/>
      <c r="B320" s="42"/>
      <c r="C320" s="43"/>
      <c r="D320" s="220" t="s">
        <v>165</v>
      </c>
      <c r="E320" s="43"/>
      <c r="F320" s="221" t="s">
        <v>2494</v>
      </c>
      <c r="G320" s="43"/>
      <c r="H320" s="43"/>
      <c r="I320" s="222"/>
      <c r="J320" s="43"/>
      <c r="K320" s="43"/>
      <c r="L320" s="47"/>
      <c r="M320" s="223"/>
      <c r="N320" s="224"/>
      <c r="O320" s="87"/>
      <c r="P320" s="87"/>
      <c r="Q320" s="87"/>
      <c r="R320" s="87"/>
      <c r="S320" s="87"/>
      <c r="T320" s="88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T320" s="20" t="s">
        <v>165</v>
      </c>
      <c r="AU320" s="20" t="s">
        <v>85</v>
      </c>
    </row>
    <row r="321" s="2" customFormat="1" ht="24.15" customHeight="1">
      <c r="A321" s="41"/>
      <c r="B321" s="42"/>
      <c r="C321" s="207" t="s">
        <v>637</v>
      </c>
      <c r="D321" s="207" t="s">
        <v>159</v>
      </c>
      <c r="E321" s="208" t="s">
        <v>2496</v>
      </c>
      <c r="F321" s="209" t="s">
        <v>2497</v>
      </c>
      <c r="G321" s="210" t="s">
        <v>401</v>
      </c>
      <c r="H321" s="211">
        <v>2</v>
      </c>
      <c r="I321" s="212"/>
      <c r="J321" s="213">
        <f>ROUND(I321*H321,2)</f>
        <v>0</v>
      </c>
      <c r="K321" s="209" t="s">
        <v>174</v>
      </c>
      <c r="L321" s="47"/>
      <c r="M321" s="214" t="s">
        <v>19</v>
      </c>
      <c r="N321" s="215" t="s">
        <v>46</v>
      </c>
      <c r="O321" s="87"/>
      <c r="P321" s="216">
        <f>O321*H321</f>
        <v>0</v>
      </c>
      <c r="Q321" s="216">
        <v>0.12422</v>
      </c>
      <c r="R321" s="216">
        <f>Q321*H321</f>
        <v>0.24843999999999999</v>
      </c>
      <c r="S321" s="216">
        <v>0</v>
      </c>
      <c r="T321" s="217">
        <f>S321*H321</f>
        <v>0</v>
      </c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R321" s="218" t="s">
        <v>163</v>
      </c>
      <c r="AT321" s="218" t="s">
        <v>159</v>
      </c>
      <c r="AU321" s="218" t="s">
        <v>85</v>
      </c>
      <c r="AY321" s="20" t="s">
        <v>157</v>
      </c>
      <c r="BE321" s="219">
        <f>IF(N321="základní",J321,0)</f>
        <v>0</v>
      </c>
      <c r="BF321" s="219">
        <f>IF(N321="snížená",J321,0)</f>
        <v>0</v>
      </c>
      <c r="BG321" s="219">
        <f>IF(N321="zákl. přenesená",J321,0)</f>
        <v>0</v>
      </c>
      <c r="BH321" s="219">
        <f>IF(N321="sníž. přenesená",J321,0)</f>
        <v>0</v>
      </c>
      <c r="BI321" s="219">
        <f>IF(N321="nulová",J321,0)</f>
        <v>0</v>
      </c>
      <c r="BJ321" s="20" t="s">
        <v>83</v>
      </c>
      <c r="BK321" s="219">
        <f>ROUND(I321*H321,2)</f>
        <v>0</v>
      </c>
      <c r="BL321" s="20" t="s">
        <v>163</v>
      </c>
      <c r="BM321" s="218" t="s">
        <v>2498</v>
      </c>
    </row>
    <row r="322" s="2" customFormat="1">
      <c r="A322" s="41"/>
      <c r="B322" s="42"/>
      <c r="C322" s="43"/>
      <c r="D322" s="220" t="s">
        <v>165</v>
      </c>
      <c r="E322" s="43"/>
      <c r="F322" s="221" t="s">
        <v>2499</v>
      </c>
      <c r="G322" s="43"/>
      <c r="H322" s="43"/>
      <c r="I322" s="222"/>
      <c r="J322" s="43"/>
      <c r="K322" s="43"/>
      <c r="L322" s="47"/>
      <c r="M322" s="223"/>
      <c r="N322" s="224"/>
      <c r="O322" s="87"/>
      <c r="P322" s="87"/>
      <c r="Q322" s="87"/>
      <c r="R322" s="87"/>
      <c r="S322" s="87"/>
      <c r="T322" s="88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T322" s="20" t="s">
        <v>165</v>
      </c>
      <c r="AU322" s="20" t="s">
        <v>85</v>
      </c>
    </row>
    <row r="323" s="2" customFormat="1">
      <c r="A323" s="41"/>
      <c r="B323" s="42"/>
      <c r="C323" s="43"/>
      <c r="D323" s="237" t="s">
        <v>177</v>
      </c>
      <c r="E323" s="43"/>
      <c r="F323" s="238" t="s">
        <v>2500</v>
      </c>
      <c r="G323" s="43"/>
      <c r="H323" s="43"/>
      <c r="I323" s="222"/>
      <c r="J323" s="43"/>
      <c r="K323" s="43"/>
      <c r="L323" s="47"/>
      <c r="M323" s="223"/>
      <c r="N323" s="224"/>
      <c r="O323" s="87"/>
      <c r="P323" s="87"/>
      <c r="Q323" s="87"/>
      <c r="R323" s="87"/>
      <c r="S323" s="87"/>
      <c r="T323" s="88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T323" s="20" t="s">
        <v>177</v>
      </c>
      <c r="AU323" s="20" t="s">
        <v>85</v>
      </c>
    </row>
    <row r="324" s="2" customFormat="1" ht="24.15" customHeight="1">
      <c r="A324" s="41"/>
      <c r="B324" s="42"/>
      <c r="C324" s="260" t="s">
        <v>644</v>
      </c>
      <c r="D324" s="260" t="s">
        <v>259</v>
      </c>
      <c r="E324" s="261" t="s">
        <v>2501</v>
      </c>
      <c r="F324" s="262" t="s">
        <v>2502</v>
      </c>
      <c r="G324" s="263" t="s">
        <v>401</v>
      </c>
      <c r="H324" s="264">
        <v>2</v>
      </c>
      <c r="I324" s="265"/>
      <c r="J324" s="266">
        <f>ROUND(I324*H324,2)</f>
        <v>0</v>
      </c>
      <c r="K324" s="262" t="s">
        <v>174</v>
      </c>
      <c r="L324" s="267"/>
      <c r="M324" s="268" t="s">
        <v>19</v>
      </c>
      <c r="N324" s="269" t="s">
        <v>46</v>
      </c>
      <c r="O324" s="87"/>
      <c r="P324" s="216">
        <f>O324*H324</f>
        <v>0</v>
      </c>
      <c r="Q324" s="216">
        <v>0.108</v>
      </c>
      <c r="R324" s="216">
        <f>Q324*H324</f>
        <v>0.216</v>
      </c>
      <c r="S324" s="216">
        <v>0</v>
      </c>
      <c r="T324" s="217">
        <f>S324*H324</f>
        <v>0</v>
      </c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R324" s="218" t="s">
        <v>225</v>
      </c>
      <c r="AT324" s="218" t="s">
        <v>259</v>
      </c>
      <c r="AU324" s="218" t="s">
        <v>85</v>
      </c>
      <c r="AY324" s="20" t="s">
        <v>157</v>
      </c>
      <c r="BE324" s="219">
        <f>IF(N324="základní",J324,0)</f>
        <v>0</v>
      </c>
      <c r="BF324" s="219">
        <f>IF(N324="snížená",J324,0)</f>
        <v>0</v>
      </c>
      <c r="BG324" s="219">
        <f>IF(N324="zákl. přenesená",J324,0)</f>
        <v>0</v>
      </c>
      <c r="BH324" s="219">
        <f>IF(N324="sníž. přenesená",J324,0)</f>
        <v>0</v>
      </c>
      <c r="BI324" s="219">
        <f>IF(N324="nulová",J324,0)</f>
        <v>0</v>
      </c>
      <c r="BJ324" s="20" t="s">
        <v>83</v>
      </c>
      <c r="BK324" s="219">
        <f>ROUND(I324*H324,2)</f>
        <v>0</v>
      </c>
      <c r="BL324" s="20" t="s">
        <v>163</v>
      </c>
      <c r="BM324" s="218" t="s">
        <v>2503</v>
      </c>
    </row>
    <row r="325" s="2" customFormat="1">
      <c r="A325" s="41"/>
      <c r="B325" s="42"/>
      <c r="C325" s="43"/>
      <c r="D325" s="220" t="s">
        <v>165</v>
      </c>
      <c r="E325" s="43"/>
      <c r="F325" s="221" t="s">
        <v>2502</v>
      </c>
      <c r="G325" s="43"/>
      <c r="H325" s="43"/>
      <c r="I325" s="222"/>
      <c r="J325" s="43"/>
      <c r="K325" s="43"/>
      <c r="L325" s="47"/>
      <c r="M325" s="223"/>
      <c r="N325" s="224"/>
      <c r="O325" s="87"/>
      <c r="P325" s="87"/>
      <c r="Q325" s="87"/>
      <c r="R325" s="87"/>
      <c r="S325" s="87"/>
      <c r="T325" s="88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T325" s="20" t="s">
        <v>165</v>
      </c>
      <c r="AU325" s="20" t="s">
        <v>85</v>
      </c>
    </row>
    <row r="326" s="2" customFormat="1" ht="24.15" customHeight="1">
      <c r="A326" s="41"/>
      <c r="B326" s="42"/>
      <c r="C326" s="207" t="s">
        <v>652</v>
      </c>
      <c r="D326" s="207" t="s">
        <v>159</v>
      </c>
      <c r="E326" s="208" t="s">
        <v>2504</v>
      </c>
      <c r="F326" s="209" t="s">
        <v>2505</v>
      </c>
      <c r="G326" s="210" t="s">
        <v>401</v>
      </c>
      <c r="H326" s="211">
        <v>2</v>
      </c>
      <c r="I326" s="212"/>
      <c r="J326" s="213">
        <f>ROUND(I326*H326,2)</f>
        <v>0</v>
      </c>
      <c r="K326" s="209" t="s">
        <v>174</v>
      </c>
      <c r="L326" s="47"/>
      <c r="M326" s="214" t="s">
        <v>19</v>
      </c>
      <c r="N326" s="215" t="s">
        <v>46</v>
      </c>
      <c r="O326" s="87"/>
      <c r="P326" s="216">
        <f>O326*H326</f>
        <v>0</v>
      </c>
      <c r="Q326" s="216">
        <v>0.02972</v>
      </c>
      <c r="R326" s="216">
        <f>Q326*H326</f>
        <v>0.05944</v>
      </c>
      <c r="S326" s="216">
        <v>0</v>
      </c>
      <c r="T326" s="217">
        <f>S326*H326</f>
        <v>0</v>
      </c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R326" s="218" t="s">
        <v>163</v>
      </c>
      <c r="AT326" s="218" t="s">
        <v>159</v>
      </c>
      <c r="AU326" s="218" t="s">
        <v>85</v>
      </c>
      <c r="AY326" s="20" t="s">
        <v>157</v>
      </c>
      <c r="BE326" s="219">
        <f>IF(N326="základní",J326,0)</f>
        <v>0</v>
      </c>
      <c r="BF326" s="219">
        <f>IF(N326="snížená",J326,0)</f>
        <v>0</v>
      </c>
      <c r="BG326" s="219">
        <f>IF(N326="zákl. přenesená",J326,0)</f>
        <v>0</v>
      </c>
      <c r="BH326" s="219">
        <f>IF(N326="sníž. přenesená",J326,0)</f>
        <v>0</v>
      </c>
      <c r="BI326" s="219">
        <f>IF(N326="nulová",J326,0)</f>
        <v>0</v>
      </c>
      <c r="BJ326" s="20" t="s">
        <v>83</v>
      </c>
      <c r="BK326" s="219">
        <f>ROUND(I326*H326,2)</f>
        <v>0</v>
      </c>
      <c r="BL326" s="20" t="s">
        <v>163</v>
      </c>
      <c r="BM326" s="218" t="s">
        <v>2506</v>
      </c>
    </row>
    <row r="327" s="2" customFormat="1">
      <c r="A327" s="41"/>
      <c r="B327" s="42"/>
      <c r="C327" s="43"/>
      <c r="D327" s="220" t="s">
        <v>165</v>
      </c>
      <c r="E327" s="43"/>
      <c r="F327" s="221" t="s">
        <v>2507</v>
      </c>
      <c r="G327" s="43"/>
      <c r="H327" s="43"/>
      <c r="I327" s="222"/>
      <c r="J327" s="43"/>
      <c r="K327" s="43"/>
      <c r="L327" s="47"/>
      <c r="M327" s="223"/>
      <c r="N327" s="224"/>
      <c r="O327" s="87"/>
      <c r="P327" s="87"/>
      <c r="Q327" s="87"/>
      <c r="R327" s="87"/>
      <c r="S327" s="87"/>
      <c r="T327" s="88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T327" s="20" t="s">
        <v>165</v>
      </c>
      <c r="AU327" s="20" t="s">
        <v>85</v>
      </c>
    </row>
    <row r="328" s="2" customFormat="1">
      <c r="A328" s="41"/>
      <c r="B328" s="42"/>
      <c r="C328" s="43"/>
      <c r="D328" s="237" t="s">
        <v>177</v>
      </c>
      <c r="E328" s="43"/>
      <c r="F328" s="238" t="s">
        <v>2508</v>
      </c>
      <c r="G328" s="43"/>
      <c r="H328" s="43"/>
      <c r="I328" s="222"/>
      <c r="J328" s="43"/>
      <c r="K328" s="43"/>
      <c r="L328" s="47"/>
      <c r="M328" s="223"/>
      <c r="N328" s="224"/>
      <c r="O328" s="87"/>
      <c r="P328" s="87"/>
      <c r="Q328" s="87"/>
      <c r="R328" s="87"/>
      <c r="S328" s="87"/>
      <c r="T328" s="88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T328" s="20" t="s">
        <v>177</v>
      </c>
      <c r="AU328" s="20" t="s">
        <v>85</v>
      </c>
    </row>
    <row r="329" s="2" customFormat="1" ht="21.75" customHeight="1">
      <c r="A329" s="41"/>
      <c r="B329" s="42"/>
      <c r="C329" s="260" t="s">
        <v>443</v>
      </c>
      <c r="D329" s="260" t="s">
        <v>259</v>
      </c>
      <c r="E329" s="261" t="s">
        <v>2509</v>
      </c>
      <c r="F329" s="262" t="s">
        <v>2510</v>
      </c>
      <c r="G329" s="263" t="s">
        <v>401</v>
      </c>
      <c r="H329" s="264">
        <v>2</v>
      </c>
      <c r="I329" s="265"/>
      <c r="J329" s="266">
        <f>ROUND(I329*H329,2)</f>
        <v>0</v>
      </c>
      <c r="K329" s="262" t="s">
        <v>174</v>
      </c>
      <c r="L329" s="267"/>
      <c r="M329" s="268" t="s">
        <v>19</v>
      </c>
      <c r="N329" s="269" t="s">
        <v>46</v>
      </c>
      <c r="O329" s="87"/>
      <c r="P329" s="216">
        <f>O329*H329</f>
        <v>0</v>
      </c>
      <c r="Q329" s="216">
        <v>0.040000000000000001</v>
      </c>
      <c r="R329" s="216">
        <f>Q329*H329</f>
        <v>0.080000000000000002</v>
      </c>
      <c r="S329" s="216">
        <v>0</v>
      </c>
      <c r="T329" s="217">
        <f>S329*H329</f>
        <v>0</v>
      </c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R329" s="218" t="s">
        <v>225</v>
      </c>
      <c r="AT329" s="218" t="s">
        <v>259</v>
      </c>
      <c r="AU329" s="218" t="s">
        <v>85</v>
      </c>
      <c r="AY329" s="20" t="s">
        <v>157</v>
      </c>
      <c r="BE329" s="219">
        <f>IF(N329="základní",J329,0)</f>
        <v>0</v>
      </c>
      <c r="BF329" s="219">
        <f>IF(N329="snížená",J329,0)</f>
        <v>0</v>
      </c>
      <c r="BG329" s="219">
        <f>IF(N329="zákl. přenesená",J329,0)</f>
        <v>0</v>
      </c>
      <c r="BH329" s="219">
        <f>IF(N329="sníž. přenesená",J329,0)</f>
        <v>0</v>
      </c>
      <c r="BI329" s="219">
        <f>IF(N329="nulová",J329,0)</f>
        <v>0</v>
      </c>
      <c r="BJ329" s="20" t="s">
        <v>83</v>
      </c>
      <c r="BK329" s="219">
        <f>ROUND(I329*H329,2)</f>
        <v>0</v>
      </c>
      <c r="BL329" s="20" t="s">
        <v>163</v>
      </c>
      <c r="BM329" s="218" t="s">
        <v>2511</v>
      </c>
    </row>
    <row r="330" s="2" customFormat="1">
      <c r="A330" s="41"/>
      <c r="B330" s="42"/>
      <c r="C330" s="43"/>
      <c r="D330" s="220" t="s">
        <v>165</v>
      </c>
      <c r="E330" s="43"/>
      <c r="F330" s="221" t="s">
        <v>2510</v>
      </c>
      <c r="G330" s="43"/>
      <c r="H330" s="43"/>
      <c r="I330" s="222"/>
      <c r="J330" s="43"/>
      <c r="K330" s="43"/>
      <c r="L330" s="47"/>
      <c r="M330" s="223"/>
      <c r="N330" s="224"/>
      <c r="O330" s="87"/>
      <c r="P330" s="87"/>
      <c r="Q330" s="87"/>
      <c r="R330" s="87"/>
      <c r="S330" s="87"/>
      <c r="T330" s="88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T330" s="20" t="s">
        <v>165</v>
      </c>
      <c r="AU330" s="20" t="s">
        <v>85</v>
      </c>
    </row>
    <row r="331" s="2" customFormat="1" ht="24.15" customHeight="1">
      <c r="A331" s="41"/>
      <c r="B331" s="42"/>
      <c r="C331" s="207" t="s">
        <v>667</v>
      </c>
      <c r="D331" s="207" t="s">
        <v>159</v>
      </c>
      <c r="E331" s="208" t="s">
        <v>2512</v>
      </c>
      <c r="F331" s="209" t="s">
        <v>2513</v>
      </c>
      <c r="G331" s="210" t="s">
        <v>401</v>
      </c>
      <c r="H331" s="211">
        <v>2</v>
      </c>
      <c r="I331" s="212"/>
      <c r="J331" s="213">
        <f>ROUND(I331*H331,2)</f>
        <v>0</v>
      </c>
      <c r="K331" s="209" t="s">
        <v>174</v>
      </c>
      <c r="L331" s="47"/>
      <c r="M331" s="214" t="s">
        <v>19</v>
      </c>
      <c r="N331" s="215" t="s">
        <v>46</v>
      </c>
      <c r="O331" s="87"/>
      <c r="P331" s="216">
        <f>O331*H331</f>
        <v>0</v>
      </c>
      <c r="Q331" s="216">
        <v>0.02972</v>
      </c>
      <c r="R331" s="216">
        <f>Q331*H331</f>
        <v>0.05944</v>
      </c>
      <c r="S331" s="216">
        <v>0</v>
      </c>
      <c r="T331" s="217">
        <f>S331*H331</f>
        <v>0</v>
      </c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R331" s="218" t="s">
        <v>163</v>
      </c>
      <c r="AT331" s="218" t="s">
        <v>159</v>
      </c>
      <c r="AU331" s="218" t="s">
        <v>85</v>
      </c>
      <c r="AY331" s="20" t="s">
        <v>157</v>
      </c>
      <c r="BE331" s="219">
        <f>IF(N331="základní",J331,0)</f>
        <v>0</v>
      </c>
      <c r="BF331" s="219">
        <f>IF(N331="snížená",J331,0)</f>
        <v>0</v>
      </c>
      <c r="BG331" s="219">
        <f>IF(N331="zákl. přenesená",J331,0)</f>
        <v>0</v>
      </c>
      <c r="BH331" s="219">
        <f>IF(N331="sníž. přenesená",J331,0)</f>
        <v>0</v>
      </c>
      <c r="BI331" s="219">
        <f>IF(N331="nulová",J331,0)</f>
        <v>0</v>
      </c>
      <c r="BJ331" s="20" t="s">
        <v>83</v>
      </c>
      <c r="BK331" s="219">
        <f>ROUND(I331*H331,2)</f>
        <v>0</v>
      </c>
      <c r="BL331" s="20" t="s">
        <v>163</v>
      </c>
      <c r="BM331" s="218" t="s">
        <v>2514</v>
      </c>
    </row>
    <row r="332" s="2" customFormat="1">
      <c r="A332" s="41"/>
      <c r="B332" s="42"/>
      <c r="C332" s="43"/>
      <c r="D332" s="220" t="s">
        <v>165</v>
      </c>
      <c r="E332" s="43"/>
      <c r="F332" s="221" t="s">
        <v>2515</v>
      </c>
      <c r="G332" s="43"/>
      <c r="H332" s="43"/>
      <c r="I332" s="222"/>
      <c r="J332" s="43"/>
      <c r="K332" s="43"/>
      <c r="L332" s="47"/>
      <c r="M332" s="223"/>
      <c r="N332" s="224"/>
      <c r="O332" s="87"/>
      <c r="P332" s="87"/>
      <c r="Q332" s="87"/>
      <c r="R332" s="87"/>
      <c r="S332" s="87"/>
      <c r="T332" s="88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T332" s="20" t="s">
        <v>165</v>
      </c>
      <c r="AU332" s="20" t="s">
        <v>85</v>
      </c>
    </row>
    <row r="333" s="2" customFormat="1">
      <c r="A333" s="41"/>
      <c r="B333" s="42"/>
      <c r="C333" s="43"/>
      <c r="D333" s="237" t="s">
        <v>177</v>
      </c>
      <c r="E333" s="43"/>
      <c r="F333" s="238" t="s">
        <v>2516</v>
      </c>
      <c r="G333" s="43"/>
      <c r="H333" s="43"/>
      <c r="I333" s="222"/>
      <c r="J333" s="43"/>
      <c r="K333" s="43"/>
      <c r="L333" s="47"/>
      <c r="M333" s="223"/>
      <c r="N333" s="224"/>
      <c r="O333" s="87"/>
      <c r="P333" s="87"/>
      <c r="Q333" s="87"/>
      <c r="R333" s="87"/>
      <c r="S333" s="87"/>
      <c r="T333" s="88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T333" s="20" t="s">
        <v>177</v>
      </c>
      <c r="AU333" s="20" t="s">
        <v>85</v>
      </c>
    </row>
    <row r="334" s="2" customFormat="1" ht="24.15" customHeight="1">
      <c r="A334" s="41"/>
      <c r="B334" s="42"/>
      <c r="C334" s="260" t="s">
        <v>449</v>
      </c>
      <c r="D334" s="260" t="s">
        <v>259</v>
      </c>
      <c r="E334" s="261" t="s">
        <v>2517</v>
      </c>
      <c r="F334" s="262" t="s">
        <v>2518</v>
      </c>
      <c r="G334" s="263" t="s">
        <v>401</v>
      </c>
      <c r="H334" s="264">
        <v>2</v>
      </c>
      <c r="I334" s="265"/>
      <c r="J334" s="266">
        <f>ROUND(I334*H334,2)</f>
        <v>0</v>
      </c>
      <c r="K334" s="262" t="s">
        <v>174</v>
      </c>
      <c r="L334" s="267"/>
      <c r="M334" s="268" t="s">
        <v>19</v>
      </c>
      <c r="N334" s="269" t="s">
        <v>46</v>
      </c>
      <c r="O334" s="87"/>
      <c r="P334" s="216">
        <f>O334*H334</f>
        <v>0</v>
      </c>
      <c r="Q334" s="216">
        <v>0.11</v>
      </c>
      <c r="R334" s="216">
        <f>Q334*H334</f>
        <v>0.22</v>
      </c>
      <c r="S334" s="216">
        <v>0</v>
      </c>
      <c r="T334" s="217">
        <f>S334*H334</f>
        <v>0</v>
      </c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R334" s="218" t="s">
        <v>225</v>
      </c>
      <c r="AT334" s="218" t="s">
        <v>259</v>
      </c>
      <c r="AU334" s="218" t="s">
        <v>85</v>
      </c>
      <c r="AY334" s="20" t="s">
        <v>157</v>
      </c>
      <c r="BE334" s="219">
        <f>IF(N334="základní",J334,0)</f>
        <v>0</v>
      </c>
      <c r="BF334" s="219">
        <f>IF(N334="snížená",J334,0)</f>
        <v>0</v>
      </c>
      <c r="BG334" s="219">
        <f>IF(N334="zákl. přenesená",J334,0)</f>
        <v>0</v>
      </c>
      <c r="BH334" s="219">
        <f>IF(N334="sníž. přenesená",J334,0)</f>
        <v>0</v>
      </c>
      <c r="BI334" s="219">
        <f>IF(N334="nulová",J334,0)</f>
        <v>0</v>
      </c>
      <c r="BJ334" s="20" t="s">
        <v>83</v>
      </c>
      <c r="BK334" s="219">
        <f>ROUND(I334*H334,2)</f>
        <v>0</v>
      </c>
      <c r="BL334" s="20" t="s">
        <v>163</v>
      </c>
      <c r="BM334" s="218" t="s">
        <v>2519</v>
      </c>
    </row>
    <row r="335" s="2" customFormat="1">
      <c r="A335" s="41"/>
      <c r="B335" s="42"/>
      <c r="C335" s="43"/>
      <c r="D335" s="220" t="s">
        <v>165</v>
      </c>
      <c r="E335" s="43"/>
      <c r="F335" s="221" t="s">
        <v>2518</v>
      </c>
      <c r="G335" s="43"/>
      <c r="H335" s="43"/>
      <c r="I335" s="222"/>
      <c r="J335" s="43"/>
      <c r="K335" s="43"/>
      <c r="L335" s="47"/>
      <c r="M335" s="223"/>
      <c r="N335" s="224"/>
      <c r="O335" s="87"/>
      <c r="P335" s="87"/>
      <c r="Q335" s="87"/>
      <c r="R335" s="87"/>
      <c r="S335" s="87"/>
      <c r="T335" s="88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T335" s="20" t="s">
        <v>165</v>
      </c>
      <c r="AU335" s="20" t="s">
        <v>85</v>
      </c>
    </row>
    <row r="336" s="2" customFormat="1" ht="24.15" customHeight="1">
      <c r="A336" s="41"/>
      <c r="B336" s="42"/>
      <c r="C336" s="207" t="s">
        <v>676</v>
      </c>
      <c r="D336" s="207" t="s">
        <v>159</v>
      </c>
      <c r="E336" s="208" t="s">
        <v>2520</v>
      </c>
      <c r="F336" s="209" t="s">
        <v>2521</v>
      </c>
      <c r="G336" s="210" t="s">
        <v>401</v>
      </c>
      <c r="H336" s="211">
        <v>15</v>
      </c>
      <c r="I336" s="212"/>
      <c r="J336" s="213">
        <f>ROUND(I336*H336,2)</f>
        <v>0</v>
      </c>
      <c r="K336" s="209" t="s">
        <v>174</v>
      </c>
      <c r="L336" s="47"/>
      <c r="M336" s="214" t="s">
        <v>19</v>
      </c>
      <c r="N336" s="215" t="s">
        <v>46</v>
      </c>
      <c r="O336" s="87"/>
      <c r="P336" s="216">
        <f>O336*H336</f>
        <v>0</v>
      </c>
      <c r="Q336" s="216">
        <v>0.10037</v>
      </c>
      <c r="R336" s="216">
        <f>Q336*H336</f>
        <v>1.5055499999999999</v>
      </c>
      <c r="S336" s="216">
        <v>0.10000000000000001</v>
      </c>
      <c r="T336" s="217">
        <f>S336*H336</f>
        <v>1.5</v>
      </c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R336" s="218" t="s">
        <v>163</v>
      </c>
      <c r="AT336" s="218" t="s">
        <v>159</v>
      </c>
      <c r="AU336" s="218" t="s">
        <v>85</v>
      </c>
      <c r="AY336" s="20" t="s">
        <v>157</v>
      </c>
      <c r="BE336" s="219">
        <f>IF(N336="základní",J336,0)</f>
        <v>0</v>
      </c>
      <c r="BF336" s="219">
        <f>IF(N336="snížená",J336,0)</f>
        <v>0</v>
      </c>
      <c r="BG336" s="219">
        <f>IF(N336="zákl. přenesená",J336,0)</f>
        <v>0</v>
      </c>
      <c r="BH336" s="219">
        <f>IF(N336="sníž. přenesená",J336,0)</f>
        <v>0</v>
      </c>
      <c r="BI336" s="219">
        <f>IF(N336="nulová",J336,0)</f>
        <v>0</v>
      </c>
      <c r="BJ336" s="20" t="s">
        <v>83</v>
      </c>
      <c r="BK336" s="219">
        <f>ROUND(I336*H336,2)</f>
        <v>0</v>
      </c>
      <c r="BL336" s="20" t="s">
        <v>163</v>
      </c>
      <c r="BM336" s="218" t="s">
        <v>2522</v>
      </c>
    </row>
    <row r="337" s="2" customFormat="1">
      <c r="A337" s="41"/>
      <c r="B337" s="42"/>
      <c r="C337" s="43"/>
      <c r="D337" s="220" t="s">
        <v>165</v>
      </c>
      <c r="E337" s="43"/>
      <c r="F337" s="221" t="s">
        <v>2521</v>
      </c>
      <c r="G337" s="43"/>
      <c r="H337" s="43"/>
      <c r="I337" s="222"/>
      <c r="J337" s="43"/>
      <c r="K337" s="43"/>
      <c r="L337" s="47"/>
      <c r="M337" s="223"/>
      <c r="N337" s="224"/>
      <c r="O337" s="87"/>
      <c r="P337" s="87"/>
      <c r="Q337" s="87"/>
      <c r="R337" s="87"/>
      <c r="S337" s="87"/>
      <c r="T337" s="88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T337" s="20" t="s">
        <v>165</v>
      </c>
      <c r="AU337" s="20" t="s">
        <v>85</v>
      </c>
    </row>
    <row r="338" s="2" customFormat="1">
      <c r="A338" s="41"/>
      <c r="B338" s="42"/>
      <c r="C338" s="43"/>
      <c r="D338" s="237" t="s">
        <v>177</v>
      </c>
      <c r="E338" s="43"/>
      <c r="F338" s="238" t="s">
        <v>2523</v>
      </c>
      <c r="G338" s="43"/>
      <c r="H338" s="43"/>
      <c r="I338" s="222"/>
      <c r="J338" s="43"/>
      <c r="K338" s="43"/>
      <c r="L338" s="47"/>
      <c r="M338" s="223"/>
      <c r="N338" s="224"/>
      <c r="O338" s="87"/>
      <c r="P338" s="87"/>
      <c r="Q338" s="87"/>
      <c r="R338" s="87"/>
      <c r="S338" s="87"/>
      <c r="T338" s="88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T338" s="20" t="s">
        <v>177</v>
      </c>
      <c r="AU338" s="20" t="s">
        <v>85</v>
      </c>
    </row>
    <row r="339" s="13" customFormat="1">
      <c r="A339" s="13"/>
      <c r="B339" s="226"/>
      <c r="C339" s="227"/>
      <c r="D339" s="220" t="s">
        <v>169</v>
      </c>
      <c r="E339" s="228" t="s">
        <v>19</v>
      </c>
      <c r="F339" s="229" t="s">
        <v>2524</v>
      </c>
      <c r="G339" s="227"/>
      <c r="H339" s="230">
        <v>14</v>
      </c>
      <c r="I339" s="231"/>
      <c r="J339" s="227"/>
      <c r="K339" s="227"/>
      <c r="L339" s="232"/>
      <c r="M339" s="233"/>
      <c r="N339" s="234"/>
      <c r="O339" s="234"/>
      <c r="P339" s="234"/>
      <c r="Q339" s="234"/>
      <c r="R339" s="234"/>
      <c r="S339" s="234"/>
      <c r="T339" s="235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6" t="s">
        <v>169</v>
      </c>
      <c r="AU339" s="236" t="s">
        <v>85</v>
      </c>
      <c r="AV339" s="13" t="s">
        <v>85</v>
      </c>
      <c r="AW339" s="13" t="s">
        <v>37</v>
      </c>
      <c r="AX339" s="13" t="s">
        <v>75</v>
      </c>
      <c r="AY339" s="236" t="s">
        <v>157</v>
      </c>
    </row>
    <row r="340" s="13" customFormat="1">
      <c r="A340" s="13"/>
      <c r="B340" s="226"/>
      <c r="C340" s="227"/>
      <c r="D340" s="220" t="s">
        <v>169</v>
      </c>
      <c r="E340" s="228" t="s">
        <v>19</v>
      </c>
      <c r="F340" s="229" t="s">
        <v>2525</v>
      </c>
      <c r="G340" s="227"/>
      <c r="H340" s="230">
        <v>1</v>
      </c>
      <c r="I340" s="231"/>
      <c r="J340" s="227"/>
      <c r="K340" s="227"/>
      <c r="L340" s="232"/>
      <c r="M340" s="233"/>
      <c r="N340" s="234"/>
      <c r="O340" s="234"/>
      <c r="P340" s="234"/>
      <c r="Q340" s="234"/>
      <c r="R340" s="234"/>
      <c r="S340" s="234"/>
      <c r="T340" s="235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36" t="s">
        <v>169</v>
      </c>
      <c r="AU340" s="236" t="s">
        <v>85</v>
      </c>
      <c r="AV340" s="13" t="s">
        <v>85</v>
      </c>
      <c r="AW340" s="13" t="s">
        <v>37</v>
      </c>
      <c r="AX340" s="13" t="s">
        <v>75</v>
      </c>
      <c r="AY340" s="236" t="s">
        <v>157</v>
      </c>
    </row>
    <row r="341" s="15" customFormat="1">
      <c r="A341" s="15"/>
      <c r="B341" s="249"/>
      <c r="C341" s="250"/>
      <c r="D341" s="220" t="s">
        <v>169</v>
      </c>
      <c r="E341" s="251" t="s">
        <v>19</v>
      </c>
      <c r="F341" s="252" t="s">
        <v>187</v>
      </c>
      <c r="G341" s="250"/>
      <c r="H341" s="253">
        <v>15</v>
      </c>
      <c r="I341" s="254"/>
      <c r="J341" s="250"/>
      <c r="K341" s="250"/>
      <c r="L341" s="255"/>
      <c r="M341" s="256"/>
      <c r="N341" s="257"/>
      <c r="O341" s="257"/>
      <c r="P341" s="257"/>
      <c r="Q341" s="257"/>
      <c r="R341" s="257"/>
      <c r="S341" s="257"/>
      <c r="T341" s="258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T341" s="259" t="s">
        <v>169</v>
      </c>
      <c r="AU341" s="259" t="s">
        <v>85</v>
      </c>
      <c r="AV341" s="15" t="s">
        <v>163</v>
      </c>
      <c r="AW341" s="15" t="s">
        <v>37</v>
      </c>
      <c r="AX341" s="15" t="s">
        <v>83</v>
      </c>
      <c r="AY341" s="259" t="s">
        <v>157</v>
      </c>
    </row>
    <row r="342" s="2" customFormat="1" ht="24.15" customHeight="1">
      <c r="A342" s="41"/>
      <c r="B342" s="42"/>
      <c r="C342" s="260" t="s">
        <v>456</v>
      </c>
      <c r="D342" s="260" t="s">
        <v>259</v>
      </c>
      <c r="E342" s="261" t="s">
        <v>2526</v>
      </c>
      <c r="F342" s="262" t="s">
        <v>2527</v>
      </c>
      <c r="G342" s="263" t="s">
        <v>401</v>
      </c>
      <c r="H342" s="264">
        <v>15</v>
      </c>
      <c r="I342" s="265"/>
      <c r="J342" s="266">
        <f>ROUND(I342*H342,2)</f>
        <v>0</v>
      </c>
      <c r="K342" s="262" t="s">
        <v>174</v>
      </c>
      <c r="L342" s="267"/>
      <c r="M342" s="268" t="s">
        <v>19</v>
      </c>
      <c r="N342" s="269" t="s">
        <v>46</v>
      </c>
      <c r="O342" s="87"/>
      <c r="P342" s="216">
        <f>O342*H342</f>
        <v>0</v>
      </c>
      <c r="Q342" s="216">
        <v>0.011100000000000001</v>
      </c>
      <c r="R342" s="216">
        <f>Q342*H342</f>
        <v>0.16650000000000001</v>
      </c>
      <c r="S342" s="216">
        <v>0</v>
      </c>
      <c r="T342" s="217">
        <f>S342*H342</f>
        <v>0</v>
      </c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R342" s="218" t="s">
        <v>225</v>
      </c>
      <c r="AT342" s="218" t="s">
        <v>259</v>
      </c>
      <c r="AU342" s="218" t="s">
        <v>85</v>
      </c>
      <c r="AY342" s="20" t="s">
        <v>157</v>
      </c>
      <c r="BE342" s="219">
        <f>IF(N342="základní",J342,0)</f>
        <v>0</v>
      </c>
      <c r="BF342" s="219">
        <f>IF(N342="snížená",J342,0)</f>
        <v>0</v>
      </c>
      <c r="BG342" s="219">
        <f>IF(N342="zákl. přenesená",J342,0)</f>
        <v>0</v>
      </c>
      <c r="BH342" s="219">
        <f>IF(N342="sníž. přenesená",J342,0)</f>
        <v>0</v>
      </c>
      <c r="BI342" s="219">
        <f>IF(N342="nulová",J342,0)</f>
        <v>0</v>
      </c>
      <c r="BJ342" s="20" t="s">
        <v>83</v>
      </c>
      <c r="BK342" s="219">
        <f>ROUND(I342*H342,2)</f>
        <v>0</v>
      </c>
      <c r="BL342" s="20" t="s">
        <v>163</v>
      </c>
      <c r="BM342" s="218" t="s">
        <v>2528</v>
      </c>
    </row>
    <row r="343" s="2" customFormat="1">
      <c r="A343" s="41"/>
      <c r="B343" s="42"/>
      <c r="C343" s="43"/>
      <c r="D343" s="220" t="s">
        <v>165</v>
      </c>
      <c r="E343" s="43"/>
      <c r="F343" s="221" t="s">
        <v>2527</v>
      </c>
      <c r="G343" s="43"/>
      <c r="H343" s="43"/>
      <c r="I343" s="222"/>
      <c r="J343" s="43"/>
      <c r="K343" s="43"/>
      <c r="L343" s="47"/>
      <c r="M343" s="223"/>
      <c r="N343" s="224"/>
      <c r="O343" s="87"/>
      <c r="P343" s="87"/>
      <c r="Q343" s="87"/>
      <c r="R343" s="87"/>
      <c r="S343" s="87"/>
      <c r="T343" s="88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T343" s="20" t="s">
        <v>165</v>
      </c>
      <c r="AU343" s="20" t="s">
        <v>85</v>
      </c>
    </row>
    <row r="344" s="2" customFormat="1" ht="24.15" customHeight="1">
      <c r="A344" s="41"/>
      <c r="B344" s="42"/>
      <c r="C344" s="207" t="s">
        <v>688</v>
      </c>
      <c r="D344" s="207" t="s">
        <v>159</v>
      </c>
      <c r="E344" s="208" t="s">
        <v>2529</v>
      </c>
      <c r="F344" s="209" t="s">
        <v>2530</v>
      </c>
      <c r="G344" s="210" t="s">
        <v>401</v>
      </c>
      <c r="H344" s="211">
        <v>1</v>
      </c>
      <c r="I344" s="212"/>
      <c r="J344" s="213">
        <f>ROUND(I344*H344,2)</f>
        <v>0</v>
      </c>
      <c r="K344" s="209" t="s">
        <v>174</v>
      </c>
      <c r="L344" s="47"/>
      <c r="M344" s="214" t="s">
        <v>19</v>
      </c>
      <c r="N344" s="215" t="s">
        <v>46</v>
      </c>
      <c r="O344" s="87"/>
      <c r="P344" s="216">
        <f>O344*H344</f>
        <v>0</v>
      </c>
      <c r="Q344" s="216">
        <v>0.53325999999999996</v>
      </c>
      <c r="R344" s="216">
        <f>Q344*H344</f>
        <v>0.53325999999999996</v>
      </c>
      <c r="S344" s="216">
        <v>0.29999999999999999</v>
      </c>
      <c r="T344" s="217">
        <f>S344*H344</f>
        <v>0.29999999999999999</v>
      </c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R344" s="218" t="s">
        <v>163</v>
      </c>
      <c r="AT344" s="218" t="s">
        <v>159</v>
      </c>
      <c r="AU344" s="218" t="s">
        <v>85</v>
      </c>
      <c r="AY344" s="20" t="s">
        <v>157</v>
      </c>
      <c r="BE344" s="219">
        <f>IF(N344="základní",J344,0)</f>
        <v>0</v>
      </c>
      <c r="BF344" s="219">
        <f>IF(N344="snížená",J344,0)</f>
        <v>0</v>
      </c>
      <c r="BG344" s="219">
        <f>IF(N344="zákl. přenesená",J344,0)</f>
        <v>0</v>
      </c>
      <c r="BH344" s="219">
        <f>IF(N344="sníž. přenesená",J344,0)</f>
        <v>0</v>
      </c>
      <c r="BI344" s="219">
        <f>IF(N344="nulová",J344,0)</f>
        <v>0</v>
      </c>
      <c r="BJ344" s="20" t="s">
        <v>83</v>
      </c>
      <c r="BK344" s="219">
        <f>ROUND(I344*H344,2)</f>
        <v>0</v>
      </c>
      <c r="BL344" s="20" t="s">
        <v>163</v>
      </c>
      <c r="BM344" s="218" t="s">
        <v>2531</v>
      </c>
    </row>
    <row r="345" s="2" customFormat="1">
      <c r="A345" s="41"/>
      <c r="B345" s="42"/>
      <c r="C345" s="43"/>
      <c r="D345" s="220" t="s">
        <v>165</v>
      </c>
      <c r="E345" s="43"/>
      <c r="F345" s="221" t="s">
        <v>2532</v>
      </c>
      <c r="G345" s="43"/>
      <c r="H345" s="43"/>
      <c r="I345" s="222"/>
      <c r="J345" s="43"/>
      <c r="K345" s="43"/>
      <c r="L345" s="47"/>
      <c r="M345" s="223"/>
      <c r="N345" s="224"/>
      <c r="O345" s="87"/>
      <c r="P345" s="87"/>
      <c r="Q345" s="87"/>
      <c r="R345" s="87"/>
      <c r="S345" s="87"/>
      <c r="T345" s="88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T345" s="20" t="s">
        <v>165</v>
      </c>
      <c r="AU345" s="20" t="s">
        <v>85</v>
      </c>
    </row>
    <row r="346" s="2" customFormat="1">
      <c r="A346" s="41"/>
      <c r="B346" s="42"/>
      <c r="C346" s="43"/>
      <c r="D346" s="237" t="s">
        <v>177</v>
      </c>
      <c r="E346" s="43"/>
      <c r="F346" s="238" t="s">
        <v>2533</v>
      </c>
      <c r="G346" s="43"/>
      <c r="H346" s="43"/>
      <c r="I346" s="222"/>
      <c r="J346" s="43"/>
      <c r="K346" s="43"/>
      <c r="L346" s="47"/>
      <c r="M346" s="223"/>
      <c r="N346" s="224"/>
      <c r="O346" s="87"/>
      <c r="P346" s="87"/>
      <c r="Q346" s="87"/>
      <c r="R346" s="87"/>
      <c r="S346" s="87"/>
      <c r="T346" s="88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T346" s="20" t="s">
        <v>177</v>
      </c>
      <c r="AU346" s="20" t="s">
        <v>85</v>
      </c>
    </row>
    <row r="347" s="2" customFormat="1" ht="24.15" customHeight="1">
      <c r="A347" s="41"/>
      <c r="B347" s="42"/>
      <c r="C347" s="260" t="s">
        <v>460</v>
      </c>
      <c r="D347" s="260" t="s">
        <v>259</v>
      </c>
      <c r="E347" s="261" t="s">
        <v>2534</v>
      </c>
      <c r="F347" s="262" t="s">
        <v>2535</v>
      </c>
      <c r="G347" s="263" t="s">
        <v>401</v>
      </c>
      <c r="H347" s="264">
        <v>1</v>
      </c>
      <c r="I347" s="265"/>
      <c r="J347" s="266">
        <f>ROUND(I347*H347,2)</f>
        <v>0</v>
      </c>
      <c r="K347" s="262" t="s">
        <v>174</v>
      </c>
      <c r="L347" s="267"/>
      <c r="M347" s="268" t="s">
        <v>19</v>
      </c>
      <c r="N347" s="269" t="s">
        <v>46</v>
      </c>
      <c r="O347" s="87"/>
      <c r="P347" s="216">
        <f>O347*H347</f>
        <v>0</v>
      </c>
      <c r="Q347" s="216">
        <v>0.108</v>
      </c>
      <c r="R347" s="216">
        <f>Q347*H347</f>
        <v>0.108</v>
      </c>
      <c r="S347" s="216">
        <v>0</v>
      </c>
      <c r="T347" s="217">
        <f>S347*H347</f>
        <v>0</v>
      </c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R347" s="218" t="s">
        <v>225</v>
      </c>
      <c r="AT347" s="218" t="s">
        <v>259</v>
      </c>
      <c r="AU347" s="218" t="s">
        <v>85</v>
      </c>
      <c r="AY347" s="20" t="s">
        <v>157</v>
      </c>
      <c r="BE347" s="219">
        <f>IF(N347="základní",J347,0)</f>
        <v>0</v>
      </c>
      <c r="BF347" s="219">
        <f>IF(N347="snížená",J347,0)</f>
        <v>0</v>
      </c>
      <c r="BG347" s="219">
        <f>IF(N347="zákl. přenesená",J347,0)</f>
        <v>0</v>
      </c>
      <c r="BH347" s="219">
        <f>IF(N347="sníž. přenesená",J347,0)</f>
        <v>0</v>
      </c>
      <c r="BI347" s="219">
        <f>IF(N347="nulová",J347,0)</f>
        <v>0</v>
      </c>
      <c r="BJ347" s="20" t="s">
        <v>83</v>
      </c>
      <c r="BK347" s="219">
        <f>ROUND(I347*H347,2)</f>
        <v>0</v>
      </c>
      <c r="BL347" s="20" t="s">
        <v>163</v>
      </c>
      <c r="BM347" s="218" t="s">
        <v>2536</v>
      </c>
    </row>
    <row r="348" s="2" customFormat="1">
      <c r="A348" s="41"/>
      <c r="B348" s="42"/>
      <c r="C348" s="43"/>
      <c r="D348" s="220" t="s">
        <v>165</v>
      </c>
      <c r="E348" s="43"/>
      <c r="F348" s="221" t="s">
        <v>2535</v>
      </c>
      <c r="G348" s="43"/>
      <c r="H348" s="43"/>
      <c r="I348" s="222"/>
      <c r="J348" s="43"/>
      <c r="K348" s="43"/>
      <c r="L348" s="47"/>
      <c r="M348" s="223"/>
      <c r="N348" s="224"/>
      <c r="O348" s="87"/>
      <c r="P348" s="87"/>
      <c r="Q348" s="87"/>
      <c r="R348" s="87"/>
      <c r="S348" s="87"/>
      <c r="T348" s="88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T348" s="20" t="s">
        <v>165</v>
      </c>
      <c r="AU348" s="20" t="s">
        <v>85</v>
      </c>
    </row>
    <row r="349" s="2" customFormat="1" ht="24.15" customHeight="1">
      <c r="A349" s="41"/>
      <c r="B349" s="42"/>
      <c r="C349" s="260" t="s">
        <v>700</v>
      </c>
      <c r="D349" s="260" t="s">
        <v>259</v>
      </c>
      <c r="E349" s="261" t="s">
        <v>2537</v>
      </c>
      <c r="F349" s="262" t="s">
        <v>2538</v>
      </c>
      <c r="G349" s="263" t="s">
        <v>401</v>
      </c>
      <c r="H349" s="264">
        <v>1</v>
      </c>
      <c r="I349" s="265"/>
      <c r="J349" s="266">
        <f>ROUND(I349*H349,2)</f>
        <v>0</v>
      </c>
      <c r="K349" s="262" t="s">
        <v>174</v>
      </c>
      <c r="L349" s="267"/>
      <c r="M349" s="268" t="s">
        <v>19</v>
      </c>
      <c r="N349" s="269" t="s">
        <v>46</v>
      </c>
      <c r="O349" s="87"/>
      <c r="P349" s="216">
        <f>O349*H349</f>
        <v>0</v>
      </c>
      <c r="Q349" s="216">
        <v>0.0060000000000000001</v>
      </c>
      <c r="R349" s="216">
        <f>Q349*H349</f>
        <v>0.0060000000000000001</v>
      </c>
      <c r="S349" s="216">
        <v>0</v>
      </c>
      <c r="T349" s="217">
        <f>S349*H349</f>
        <v>0</v>
      </c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R349" s="218" t="s">
        <v>225</v>
      </c>
      <c r="AT349" s="218" t="s">
        <v>259</v>
      </c>
      <c r="AU349" s="218" t="s">
        <v>85</v>
      </c>
      <c r="AY349" s="20" t="s">
        <v>157</v>
      </c>
      <c r="BE349" s="219">
        <f>IF(N349="základní",J349,0)</f>
        <v>0</v>
      </c>
      <c r="BF349" s="219">
        <f>IF(N349="snížená",J349,0)</f>
        <v>0</v>
      </c>
      <c r="BG349" s="219">
        <f>IF(N349="zákl. přenesená",J349,0)</f>
        <v>0</v>
      </c>
      <c r="BH349" s="219">
        <f>IF(N349="sníž. přenesená",J349,0)</f>
        <v>0</v>
      </c>
      <c r="BI349" s="219">
        <f>IF(N349="nulová",J349,0)</f>
        <v>0</v>
      </c>
      <c r="BJ349" s="20" t="s">
        <v>83</v>
      </c>
      <c r="BK349" s="219">
        <f>ROUND(I349*H349,2)</f>
        <v>0</v>
      </c>
      <c r="BL349" s="20" t="s">
        <v>163</v>
      </c>
      <c r="BM349" s="218" t="s">
        <v>2539</v>
      </c>
    </row>
    <row r="350" s="2" customFormat="1">
      <c r="A350" s="41"/>
      <c r="B350" s="42"/>
      <c r="C350" s="43"/>
      <c r="D350" s="220" t="s">
        <v>165</v>
      </c>
      <c r="E350" s="43"/>
      <c r="F350" s="221" t="s">
        <v>2538</v>
      </c>
      <c r="G350" s="43"/>
      <c r="H350" s="43"/>
      <c r="I350" s="222"/>
      <c r="J350" s="43"/>
      <c r="K350" s="43"/>
      <c r="L350" s="47"/>
      <c r="M350" s="223"/>
      <c r="N350" s="224"/>
      <c r="O350" s="87"/>
      <c r="P350" s="87"/>
      <c r="Q350" s="87"/>
      <c r="R350" s="87"/>
      <c r="S350" s="87"/>
      <c r="T350" s="88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T350" s="20" t="s">
        <v>165</v>
      </c>
      <c r="AU350" s="20" t="s">
        <v>85</v>
      </c>
    </row>
    <row r="351" s="2" customFormat="1" ht="24.15" customHeight="1">
      <c r="A351" s="41"/>
      <c r="B351" s="42"/>
      <c r="C351" s="207" t="s">
        <v>465</v>
      </c>
      <c r="D351" s="207" t="s">
        <v>159</v>
      </c>
      <c r="E351" s="208" t="s">
        <v>2540</v>
      </c>
      <c r="F351" s="209" t="s">
        <v>2541</v>
      </c>
      <c r="G351" s="210" t="s">
        <v>401</v>
      </c>
      <c r="H351" s="211">
        <v>2</v>
      </c>
      <c r="I351" s="212"/>
      <c r="J351" s="213">
        <f>ROUND(I351*H351,2)</f>
        <v>0</v>
      </c>
      <c r="K351" s="209" t="s">
        <v>174</v>
      </c>
      <c r="L351" s="47"/>
      <c r="M351" s="214" t="s">
        <v>19</v>
      </c>
      <c r="N351" s="215" t="s">
        <v>46</v>
      </c>
      <c r="O351" s="87"/>
      <c r="P351" s="216">
        <f>O351*H351</f>
        <v>0</v>
      </c>
      <c r="Q351" s="216">
        <v>0.21734000000000001</v>
      </c>
      <c r="R351" s="216">
        <f>Q351*H351</f>
        <v>0.43468000000000001</v>
      </c>
      <c r="S351" s="216">
        <v>0</v>
      </c>
      <c r="T351" s="217">
        <f>S351*H351</f>
        <v>0</v>
      </c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R351" s="218" t="s">
        <v>163</v>
      </c>
      <c r="AT351" s="218" t="s">
        <v>159</v>
      </c>
      <c r="AU351" s="218" t="s">
        <v>85</v>
      </c>
      <c r="AY351" s="20" t="s">
        <v>157</v>
      </c>
      <c r="BE351" s="219">
        <f>IF(N351="základní",J351,0)</f>
        <v>0</v>
      </c>
      <c r="BF351" s="219">
        <f>IF(N351="snížená",J351,0)</f>
        <v>0</v>
      </c>
      <c r="BG351" s="219">
        <f>IF(N351="zákl. přenesená",J351,0)</f>
        <v>0</v>
      </c>
      <c r="BH351" s="219">
        <f>IF(N351="sníž. přenesená",J351,0)</f>
        <v>0</v>
      </c>
      <c r="BI351" s="219">
        <f>IF(N351="nulová",J351,0)</f>
        <v>0</v>
      </c>
      <c r="BJ351" s="20" t="s">
        <v>83</v>
      </c>
      <c r="BK351" s="219">
        <f>ROUND(I351*H351,2)</f>
        <v>0</v>
      </c>
      <c r="BL351" s="20" t="s">
        <v>163</v>
      </c>
      <c r="BM351" s="218" t="s">
        <v>2542</v>
      </c>
    </row>
    <row r="352" s="2" customFormat="1">
      <c r="A352" s="41"/>
      <c r="B352" s="42"/>
      <c r="C352" s="43"/>
      <c r="D352" s="220" t="s">
        <v>165</v>
      </c>
      <c r="E352" s="43"/>
      <c r="F352" s="221" t="s">
        <v>2541</v>
      </c>
      <c r="G352" s="43"/>
      <c r="H352" s="43"/>
      <c r="I352" s="222"/>
      <c r="J352" s="43"/>
      <c r="K352" s="43"/>
      <c r="L352" s="47"/>
      <c r="M352" s="223"/>
      <c r="N352" s="224"/>
      <c r="O352" s="87"/>
      <c r="P352" s="87"/>
      <c r="Q352" s="87"/>
      <c r="R352" s="87"/>
      <c r="S352" s="87"/>
      <c r="T352" s="88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T352" s="20" t="s">
        <v>165</v>
      </c>
      <c r="AU352" s="20" t="s">
        <v>85</v>
      </c>
    </row>
    <row r="353" s="2" customFormat="1">
      <c r="A353" s="41"/>
      <c r="B353" s="42"/>
      <c r="C353" s="43"/>
      <c r="D353" s="237" t="s">
        <v>177</v>
      </c>
      <c r="E353" s="43"/>
      <c r="F353" s="238" t="s">
        <v>2543</v>
      </c>
      <c r="G353" s="43"/>
      <c r="H353" s="43"/>
      <c r="I353" s="222"/>
      <c r="J353" s="43"/>
      <c r="K353" s="43"/>
      <c r="L353" s="47"/>
      <c r="M353" s="223"/>
      <c r="N353" s="224"/>
      <c r="O353" s="87"/>
      <c r="P353" s="87"/>
      <c r="Q353" s="87"/>
      <c r="R353" s="87"/>
      <c r="S353" s="87"/>
      <c r="T353" s="88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T353" s="20" t="s">
        <v>177</v>
      </c>
      <c r="AU353" s="20" t="s">
        <v>85</v>
      </c>
    </row>
    <row r="354" s="2" customFormat="1" ht="24.15" customHeight="1">
      <c r="A354" s="41"/>
      <c r="B354" s="42"/>
      <c r="C354" s="260" t="s">
        <v>712</v>
      </c>
      <c r="D354" s="260" t="s">
        <v>259</v>
      </c>
      <c r="E354" s="261" t="s">
        <v>2534</v>
      </c>
      <c r="F354" s="262" t="s">
        <v>2535</v>
      </c>
      <c r="G354" s="263" t="s">
        <v>401</v>
      </c>
      <c r="H354" s="264">
        <v>2</v>
      </c>
      <c r="I354" s="265"/>
      <c r="J354" s="266">
        <f>ROUND(I354*H354,2)</f>
        <v>0</v>
      </c>
      <c r="K354" s="262" t="s">
        <v>174</v>
      </c>
      <c r="L354" s="267"/>
      <c r="M354" s="268" t="s">
        <v>19</v>
      </c>
      <c r="N354" s="269" t="s">
        <v>46</v>
      </c>
      <c r="O354" s="87"/>
      <c r="P354" s="216">
        <f>O354*H354</f>
        <v>0</v>
      </c>
      <c r="Q354" s="216">
        <v>0.108</v>
      </c>
      <c r="R354" s="216">
        <f>Q354*H354</f>
        <v>0.216</v>
      </c>
      <c r="S354" s="216">
        <v>0</v>
      </c>
      <c r="T354" s="217">
        <f>S354*H354</f>
        <v>0</v>
      </c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R354" s="218" t="s">
        <v>225</v>
      </c>
      <c r="AT354" s="218" t="s">
        <v>259</v>
      </c>
      <c r="AU354" s="218" t="s">
        <v>85</v>
      </c>
      <c r="AY354" s="20" t="s">
        <v>157</v>
      </c>
      <c r="BE354" s="219">
        <f>IF(N354="základní",J354,0)</f>
        <v>0</v>
      </c>
      <c r="BF354" s="219">
        <f>IF(N354="snížená",J354,0)</f>
        <v>0</v>
      </c>
      <c r="BG354" s="219">
        <f>IF(N354="zákl. přenesená",J354,0)</f>
        <v>0</v>
      </c>
      <c r="BH354" s="219">
        <f>IF(N354="sníž. přenesená",J354,0)</f>
        <v>0</v>
      </c>
      <c r="BI354" s="219">
        <f>IF(N354="nulová",J354,0)</f>
        <v>0</v>
      </c>
      <c r="BJ354" s="20" t="s">
        <v>83</v>
      </c>
      <c r="BK354" s="219">
        <f>ROUND(I354*H354,2)</f>
        <v>0</v>
      </c>
      <c r="BL354" s="20" t="s">
        <v>163</v>
      </c>
      <c r="BM354" s="218" t="s">
        <v>2544</v>
      </c>
    </row>
    <row r="355" s="2" customFormat="1">
      <c r="A355" s="41"/>
      <c r="B355" s="42"/>
      <c r="C355" s="43"/>
      <c r="D355" s="220" t="s">
        <v>165</v>
      </c>
      <c r="E355" s="43"/>
      <c r="F355" s="221" t="s">
        <v>2535</v>
      </c>
      <c r="G355" s="43"/>
      <c r="H355" s="43"/>
      <c r="I355" s="222"/>
      <c r="J355" s="43"/>
      <c r="K355" s="43"/>
      <c r="L355" s="47"/>
      <c r="M355" s="223"/>
      <c r="N355" s="224"/>
      <c r="O355" s="87"/>
      <c r="P355" s="87"/>
      <c r="Q355" s="87"/>
      <c r="R355" s="87"/>
      <c r="S355" s="87"/>
      <c r="T355" s="88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T355" s="20" t="s">
        <v>165</v>
      </c>
      <c r="AU355" s="20" t="s">
        <v>85</v>
      </c>
    </row>
    <row r="356" s="2" customFormat="1" ht="24.15" customHeight="1">
      <c r="A356" s="41"/>
      <c r="B356" s="42"/>
      <c r="C356" s="260" t="s">
        <v>471</v>
      </c>
      <c r="D356" s="260" t="s">
        <v>259</v>
      </c>
      <c r="E356" s="261" t="s">
        <v>2537</v>
      </c>
      <c r="F356" s="262" t="s">
        <v>2538</v>
      </c>
      <c r="G356" s="263" t="s">
        <v>401</v>
      </c>
      <c r="H356" s="264">
        <v>2</v>
      </c>
      <c r="I356" s="265"/>
      <c r="J356" s="266">
        <f>ROUND(I356*H356,2)</f>
        <v>0</v>
      </c>
      <c r="K356" s="262" t="s">
        <v>174</v>
      </c>
      <c r="L356" s="267"/>
      <c r="M356" s="268" t="s">
        <v>19</v>
      </c>
      <c r="N356" s="269" t="s">
        <v>46</v>
      </c>
      <c r="O356" s="87"/>
      <c r="P356" s="216">
        <f>O356*H356</f>
        <v>0</v>
      </c>
      <c r="Q356" s="216">
        <v>0.0060000000000000001</v>
      </c>
      <c r="R356" s="216">
        <f>Q356*H356</f>
        <v>0.012</v>
      </c>
      <c r="S356" s="216">
        <v>0</v>
      </c>
      <c r="T356" s="217">
        <f>S356*H356</f>
        <v>0</v>
      </c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R356" s="218" t="s">
        <v>225</v>
      </c>
      <c r="AT356" s="218" t="s">
        <v>259</v>
      </c>
      <c r="AU356" s="218" t="s">
        <v>85</v>
      </c>
      <c r="AY356" s="20" t="s">
        <v>157</v>
      </c>
      <c r="BE356" s="219">
        <f>IF(N356="základní",J356,0)</f>
        <v>0</v>
      </c>
      <c r="BF356" s="219">
        <f>IF(N356="snížená",J356,0)</f>
        <v>0</v>
      </c>
      <c r="BG356" s="219">
        <f>IF(N356="zákl. přenesená",J356,0)</f>
        <v>0</v>
      </c>
      <c r="BH356" s="219">
        <f>IF(N356="sníž. přenesená",J356,0)</f>
        <v>0</v>
      </c>
      <c r="BI356" s="219">
        <f>IF(N356="nulová",J356,0)</f>
        <v>0</v>
      </c>
      <c r="BJ356" s="20" t="s">
        <v>83</v>
      </c>
      <c r="BK356" s="219">
        <f>ROUND(I356*H356,2)</f>
        <v>0</v>
      </c>
      <c r="BL356" s="20" t="s">
        <v>163</v>
      </c>
      <c r="BM356" s="218" t="s">
        <v>2545</v>
      </c>
    </row>
    <row r="357" s="2" customFormat="1">
      <c r="A357" s="41"/>
      <c r="B357" s="42"/>
      <c r="C357" s="43"/>
      <c r="D357" s="220" t="s">
        <v>165</v>
      </c>
      <c r="E357" s="43"/>
      <c r="F357" s="221" t="s">
        <v>2538</v>
      </c>
      <c r="G357" s="43"/>
      <c r="H357" s="43"/>
      <c r="I357" s="222"/>
      <c r="J357" s="43"/>
      <c r="K357" s="43"/>
      <c r="L357" s="47"/>
      <c r="M357" s="223"/>
      <c r="N357" s="224"/>
      <c r="O357" s="87"/>
      <c r="P357" s="87"/>
      <c r="Q357" s="87"/>
      <c r="R357" s="87"/>
      <c r="S357" s="87"/>
      <c r="T357" s="88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T357" s="20" t="s">
        <v>165</v>
      </c>
      <c r="AU357" s="20" t="s">
        <v>85</v>
      </c>
    </row>
    <row r="358" s="2" customFormat="1" ht="16.5" customHeight="1">
      <c r="A358" s="41"/>
      <c r="B358" s="42"/>
      <c r="C358" s="207" t="s">
        <v>728</v>
      </c>
      <c r="D358" s="207" t="s">
        <v>159</v>
      </c>
      <c r="E358" s="208" t="s">
        <v>2546</v>
      </c>
      <c r="F358" s="209" t="s">
        <v>2547</v>
      </c>
      <c r="G358" s="210" t="s">
        <v>401</v>
      </c>
      <c r="H358" s="211">
        <v>2</v>
      </c>
      <c r="I358" s="212"/>
      <c r="J358" s="213">
        <f>ROUND(I358*H358,2)</f>
        <v>0</v>
      </c>
      <c r="K358" s="209" t="s">
        <v>174</v>
      </c>
      <c r="L358" s="47"/>
      <c r="M358" s="214" t="s">
        <v>19</v>
      </c>
      <c r="N358" s="215" t="s">
        <v>46</v>
      </c>
      <c r="O358" s="87"/>
      <c r="P358" s="216">
        <f>O358*H358</f>
        <v>0</v>
      </c>
      <c r="Q358" s="216">
        <v>0.00010000000000000001</v>
      </c>
      <c r="R358" s="216">
        <f>Q358*H358</f>
        <v>0.00020000000000000001</v>
      </c>
      <c r="S358" s="216">
        <v>0</v>
      </c>
      <c r="T358" s="217">
        <f>S358*H358</f>
        <v>0</v>
      </c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R358" s="218" t="s">
        <v>287</v>
      </c>
      <c r="AT358" s="218" t="s">
        <v>159</v>
      </c>
      <c r="AU358" s="218" t="s">
        <v>85</v>
      </c>
      <c r="AY358" s="20" t="s">
        <v>157</v>
      </c>
      <c r="BE358" s="219">
        <f>IF(N358="základní",J358,0)</f>
        <v>0</v>
      </c>
      <c r="BF358" s="219">
        <f>IF(N358="snížená",J358,0)</f>
        <v>0</v>
      </c>
      <c r="BG358" s="219">
        <f>IF(N358="zákl. přenesená",J358,0)</f>
        <v>0</v>
      </c>
      <c r="BH358" s="219">
        <f>IF(N358="sníž. přenesená",J358,0)</f>
        <v>0</v>
      </c>
      <c r="BI358" s="219">
        <f>IF(N358="nulová",J358,0)</f>
        <v>0</v>
      </c>
      <c r="BJ358" s="20" t="s">
        <v>83</v>
      </c>
      <c r="BK358" s="219">
        <f>ROUND(I358*H358,2)</f>
        <v>0</v>
      </c>
      <c r="BL358" s="20" t="s">
        <v>287</v>
      </c>
      <c r="BM358" s="218" t="s">
        <v>2548</v>
      </c>
    </row>
    <row r="359" s="2" customFormat="1">
      <c r="A359" s="41"/>
      <c r="B359" s="42"/>
      <c r="C359" s="43"/>
      <c r="D359" s="220" t="s">
        <v>165</v>
      </c>
      <c r="E359" s="43"/>
      <c r="F359" s="221" t="s">
        <v>2549</v>
      </c>
      <c r="G359" s="43"/>
      <c r="H359" s="43"/>
      <c r="I359" s="222"/>
      <c r="J359" s="43"/>
      <c r="K359" s="43"/>
      <c r="L359" s="47"/>
      <c r="M359" s="223"/>
      <c r="N359" s="224"/>
      <c r="O359" s="87"/>
      <c r="P359" s="87"/>
      <c r="Q359" s="87"/>
      <c r="R359" s="87"/>
      <c r="S359" s="87"/>
      <c r="T359" s="88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T359" s="20" t="s">
        <v>165</v>
      </c>
      <c r="AU359" s="20" t="s">
        <v>85</v>
      </c>
    </row>
    <row r="360" s="2" customFormat="1">
      <c r="A360" s="41"/>
      <c r="B360" s="42"/>
      <c r="C360" s="43"/>
      <c r="D360" s="237" t="s">
        <v>177</v>
      </c>
      <c r="E360" s="43"/>
      <c r="F360" s="238" t="s">
        <v>2550</v>
      </c>
      <c r="G360" s="43"/>
      <c r="H360" s="43"/>
      <c r="I360" s="222"/>
      <c r="J360" s="43"/>
      <c r="K360" s="43"/>
      <c r="L360" s="47"/>
      <c r="M360" s="223"/>
      <c r="N360" s="224"/>
      <c r="O360" s="87"/>
      <c r="P360" s="87"/>
      <c r="Q360" s="87"/>
      <c r="R360" s="87"/>
      <c r="S360" s="87"/>
      <c r="T360" s="88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T360" s="20" t="s">
        <v>177</v>
      </c>
      <c r="AU360" s="20" t="s">
        <v>85</v>
      </c>
    </row>
    <row r="361" s="2" customFormat="1" ht="24.15" customHeight="1">
      <c r="A361" s="41"/>
      <c r="B361" s="42"/>
      <c r="C361" s="260" t="s">
        <v>478</v>
      </c>
      <c r="D361" s="260" t="s">
        <v>259</v>
      </c>
      <c r="E361" s="261" t="s">
        <v>2551</v>
      </c>
      <c r="F361" s="262" t="s">
        <v>2552</v>
      </c>
      <c r="G361" s="263" t="s">
        <v>401</v>
      </c>
      <c r="H361" s="264">
        <v>2</v>
      </c>
      <c r="I361" s="265"/>
      <c r="J361" s="266">
        <f>ROUND(I361*H361,2)</f>
        <v>0</v>
      </c>
      <c r="K361" s="262" t="s">
        <v>174</v>
      </c>
      <c r="L361" s="267"/>
      <c r="M361" s="268" t="s">
        <v>19</v>
      </c>
      <c r="N361" s="269" t="s">
        <v>46</v>
      </c>
      <c r="O361" s="87"/>
      <c r="P361" s="216">
        <f>O361*H361</f>
        <v>0</v>
      </c>
      <c r="Q361" s="216">
        <v>0.0025999999999999999</v>
      </c>
      <c r="R361" s="216">
        <f>Q361*H361</f>
        <v>0.0051999999999999998</v>
      </c>
      <c r="S361" s="216">
        <v>0</v>
      </c>
      <c r="T361" s="217">
        <f>S361*H361</f>
        <v>0</v>
      </c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R361" s="218" t="s">
        <v>402</v>
      </c>
      <c r="AT361" s="218" t="s">
        <v>259</v>
      </c>
      <c r="AU361" s="218" t="s">
        <v>85</v>
      </c>
      <c r="AY361" s="20" t="s">
        <v>157</v>
      </c>
      <c r="BE361" s="219">
        <f>IF(N361="základní",J361,0)</f>
        <v>0</v>
      </c>
      <c r="BF361" s="219">
        <f>IF(N361="snížená",J361,0)</f>
        <v>0</v>
      </c>
      <c r="BG361" s="219">
        <f>IF(N361="zákl. přenesená",J361,0)</f>
        <v>0</v>
      </c>
      <c r="BH361" s="219">
        <f>IF(N361="sníž. přenesená",J361,0)</f>
        <v>0</v>
      </c>
      <c r="BI361" s="219">
        <f>IF(N361="nulová",J361,0)</f>
        <v>0</v>
      </c>
      <c r="BJ361" s="20" t="s">
        <v>83</v>
      </c>
      <c r="BK361" s="219">
        <f>ROUND(I361*H361,2)</f>
        <v>0</v>
      </c>
      <c r="BL361" s="20" t="s">
        <v>287</v>
      </c>
      <c r="BM361" s="218" t="s">
        <v>2553</v>
      </c>
    </row>
    <row r="362" s="2" customFormat="1">
      <c r="A362" s="41"/>
      <c r="B362" s="42"/>
      <c r="C362" s="43"/>
      <c r="D362" s="220" t="s">
        <v>165</v>
      </c>
      <c r="E362" s="43"/>
      <c r="F362" s="221" t="s">
        <v>2552</v>
      </c>
      <c r="G362" s="43"/>
      <c r="H362" s="43"/>
      <c r="I362" s="222"/>
      <c r="J362" s="43"/>
      <c r="K362" s="43"/>
      <c r="L362" s="47"/>
      <c r="M362" s="223"/>
      <c r="N362" s="224"/>
      <c r="O362" s="87"/>
      <c r="P362" s="87"/>
      <c r="Q362" s="87"/>
      <c r="R362" s="87"/>
      <c r="S362" s="87"/>
      <c r="T362" s="88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T362" s="20" t="s">
        <v>165</v>
      </c>
      <c r="AU362" s="20" t="s">
        <v>85</v>
      </c>
    </row>
    <row r="363" s="2" customFormat="1" ht="24.15" customHeight="1">
      <c r="A363" s="41"/>
      <c r="B363" s="42"/>
      <c r="C363" s="207" t="s">
        <v>776</v>
      </c>
      <c r="D363" s="207" t="s">
        <v>159</v>
      </c>
      <c r="E363" s="208" t="s">
        <v>2554</v>
      </c>
      <c r="F363" s="209" t="s">
        <v>2555</v>
      </c>
      <c r="G363" s="210" t="s">
        <v>401</v>
      </c>
      <c r="H363" s="211">
        <v>2</v>
      </c>
      <c r="I363" s="212"/>
      <c r="J363" s="213">
        <f>ROUND(I363*H363,2)</f>
        <v>0</v>
      </c>
      <c r="K363" s="209" t="s">
        <v>174</v>
      </c>
      <c r="L363" s="47"/>
      <c r="M363" s="214" t="s">
        <v>19</v>
      </c>
      <c r="N363" s="215" t="s">
        <v>46</v>
      </c>
      <c r="O363" s="87"/>
      <c r="P363" s="216">
        <f>O363*H363</f>
        <v>0</v>
      </c>
      <c r="Q363" s="216">
        <v>0</v>
      </c>
      <c r="R363" s="216">
        <f>Q363*H363</f>
        <v>0</v>
      </c>
      <c r="S363" s="216">
        <v>0</v>
      </c>
      <c r="T363" s="217">
        <f>S363*H363</f>
        <v>0</v>
      </c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R363" s="218" t="s">
        <v>287</v>
      </c>
      <c r="AT363" s="218" t="s">
        <v>159</v>
      </c>
      <c r="AU363" s="218" t="s">
        <v>85</v>
      </c>
      <c r="AY363" s="20" t="s">
        <v>157</v>
      </c>
      <c r="BE363" s="219">
        <f>IF(N363="základní",J363,0)</f>
        <v>0</v>
      </c>
      <c r="BF363" s="219">
        <f>IF(N363="snížená",J363,0)</f>
        <v>0</v>
      </c>
      <c r="BG363" s="219">
        <f>IF(N363="zákl. přenesená",J363,0)</f>
        <v>0</v>
      </c>
      <c r="BH363" s="219">
        <f>IF(N363="sníž. přenesená",J363,0)</f>
        <v>0</v>
      </c>
      <c r="BI363" s="219">
        <f>IF(N363="nulová",J363,0)</f>
        <v>0</v>
      </c>
      <c r="BJ363" s="20" t="s">
        <v>83</v>
      </c>
      <c r="BK363" s="219">
        <f>ROUND(I363*H363,2)</f>
        <v>0</v>
      </c>
      <c r="BL363" s="20" t="s">
        <v>287</v>
      </c>
      <c r="BM363" s="218" t="s">
        <v>2556</v>
      </c>
    </row>
    <row r="364" s="2" customFormat="1">
      <c r="A364" s="41"/>
      <c r="B364" s="42"/>
      <c r="C364" s="43"/>
      <c r="D364" s="220" t="s">
        <v>165</v>
      </c>
      <c r="E364" s="43"/>
      <c r="F364" s="221" t="s">
        <v>2557</v>
      </c>
      <c r="G364" s="43"/>
      <c r="H364" s="43"/>
      <c r="I364" s="222"/>
      <c r="J364" s="43"/>
      <c r="K364" s="43"/>
      <c r="L364" s="47"/>
      <c r="M364" s="223"/>
      <c r="N364" s="224"/>
      <c r="O364" s="87"/>
      <c r="P364" s="87"/>
      <c r="Q364" s="87"/>
      <c r="R364" s="87"/>
      <c r="S364" s="87"/>
      <c r="T364" s="88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T364" s="20" t="s">
        <v>165</v>
      </c>
      <c r="AU364" s="20" t="s">
        <v>85</v>
      </c>
    </row>
    <row r="365" s="2" customFormat="1">
      <c r="A365" s="41"/>
      <c r="B365" s="42"/>
      <c r="C365" s="43"/>
      <c r="D365" s="237" t="s">
        <v>177</v>
      </c>
      <c r="E365" s="43"/>
      <c r="F365" s="238" t="s">
        <v>2558</v>
      </c>
      <c r="G365" s="43"/>
      <c r="H365" s="43"/>
      <c r="I365" s="222"/>
      <c r="J365" s="43"/>
      <c r="K365" s="43"/>
      <c r="L365" s="47"/>
      <c r="M365" s="223"/>
      <c r="N365" s="224"/>
      <c r="O365" s="87"/>
      <c r="P365" s="87"/>
      <c r="Q365" s="87"/>
      <c r="R365" s="87"/>
      <c r="S365" s="87"/>
      <c r="T365" s="88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T365" s="20" t="s">
        <v>177</v>
      </c>
      <c r="AU365" s="20" t="s">
        <v>85</v>
      </c>
    </row>
    <row r="366" s="2" customFormat="1" ht="24.15" customHeight="1">
      <c r="A366" s="41"/>
      <c r="B366" s="42"/>
      <c r="C366" s="260" t="s">
        <v>778</v>
      </c>
      <c r="D366" s="260" t="s">
        <v>259</v>
      </c>
      <c r="E366" s="261" t="s">
        <v>2559</v>
      </c>
      <c r="F366" s="262" t="s">
        <v>2560</v>
      </c>
      <c r="G366" s="263" t="s">
        <v>401</v>
      </c>
      <c r="H366" s="264">
        <v>2</v>
      </c>
      <c r="I366" s="265"/>
      <c r="J366" s="266">
        <f>ROUND(I366*H366,2)</f>
        <v>0</v>
      </c>
      <c r="K366" s="262" t="s">
        <v>174</v>
      </c>
      <c r="L366" s="267"/>
      <c r="M366" s="268" t="s">
        <v>19</v>
      </c>
      <c r="N366" s="269" t="s">
        <v>46</v>
      </c>
      <c r="O366" s="87"/>
      <c r="P366" s="216">
        <f>O366*H366</f>
        <v>0</v>
      </c>
      <c r="Q366" s="216">
        <v>0.00040000000000000002</v>
      </c>
      <c r="R366" s="216">
        <f>Q366*H366</f>
        <v>0.00080000000000000004</v>
      </c>
      <c r="S366" s="216">
        <v>0</v>
      </c>
      <c r="T366" s="217">
        <f>S366*H366</f>
        <v>0</v>
      </c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R366" s="218" t="s">
        <v>402</v>
      </c>
      <c r="AT366" s="218" t="s">
        <v>259</v>
      </c>
      <c r="AU366" s="218" t="s">
        <v>85</v>
      </c>
      <c r="AY366" s="20" t="s">
        <v>157</v>
      </c>
      <c r="BE366" s="219">
        <f>IF(N366="základní",J366,0)</f>
        <v>0</v>
      </c>
      <c r="BF366" s="219">
        <f>IF(N366="snížená",J366,0)</f>
        <v>0</v>
      </c>
      <c r="BG366" s="219">
        <f>IF(N366="zákl. přenesená",J366,0)</f>
        <v>0</v>
      </c>
      <c r="BH366" s="219">
        <f>IF(N366="sníž. přenesená",J366,0)</f>
        <v>0</v>
      </c>
      <c r="BI366" s="219">
        <f>IF(N366="nulová",J366,0)</f>
        <v>0</v>
      </c>
      <c r="BJ366" s="20" t="s">
        <v>83</v>
      </c>
      <c r="BK366" s="219">
        <f>ROUND(I366*H366,2)</f>
        <v>0</v>
      </c>
      <c r="BL366" s="20" t="s">
        <v>287</v>
      </c>
      <c r="BM366" s="218" t="s">
        <v>2561</v>
      </c>
    </row>
    <row r="367" s="2" customFormat="1">
      <c r="A367" s="41"/>
      <c r="B367" s="42"/>
      <c r="C367" s="43"/>
      <c r="D367" s="220" t="s">
        <v>165</v>
      </c>
      <c r="E367" s="43"/>
      <c r="F367" s="221" t="s">
        <v>2560</v>
      </c>
      <c r="G367" s="43"/>
      <c r="H367" s="43"/>
      <c r="I367" s="222"/>
      <c r="J367" s="43"/>
      <c r="K367" s="43"/>
      <c r="L367" s="47"/>
      <c r="M367" s="223"/>
      <c r="N367" s="224"/>
      <c r="O367" s="87"/>
      <c r="P367" s="87"/>
      <c r="Q367" s="87"/>
      <c r="R367" s="87"/>
      <c r="S367" s="87"/>
      <c r="T367" s="88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T367" s="20" t="s">
        <v>165</v>
      </c>
      <c r="AU367" s="20" t="s">
        <v>85</v>
      </c>
    </row>
    <row r="368" s="12" customFormat="1" ht="22.8" customHeight="1">
      <c r="A368" s="12"/>
      <c r="B368" s="191"/>
      <c r="C368" s="192"/>
      <c r="D368" s="193" t="s">
        <v>74</v>
      </c>
      <c r="E368" s="205" t="s">
        <v>233</v>
      </c>
      <c r="F368" s="205" t="s">
        <v>591</v>
      </c>
      <c r="G368" s="192"/>
      <c r="H368" s="192"/>
      <c r="I368" s="195"/>
      <c r="J368" s="206">
        <f>BK368</f>
        <v>0</v>
      </c>
      <c r="K368" s="192"/>
      <c r="L368" s="197"/>
      <c r="M368" s="198"/>
      <c r="N368" s="199"/>
      <c r="O368" s="199"/>
      <c r="P368" s="200">
        <f>SUM(P369:P413)</f>
        <v>0</v>
      </c>
      <c r="Q368" s="199"/>
      <c r="R368" s="200">
        <f>SUM(R369:R413)</f>
        <v>65.665641999999991</v>
      </c>
      <c r="S368" s="199"/>
      <c r="T368" s="201">
        <f>SUM(T369:T413)</f>
        <v>0.17200000000000001</v>
      </c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R368" s="202" t="s">
        <v>83</v>
      </c>
      <c r="AT368" s="203" t="s">
        <v>74</v>
      </c>
      <c r="AU368" s="203" t="s">
        <v>83</v>
      </c>
      <c r="AY368" s="202" t="s">
        <v>157</v>
      </c>
      <c r="BK368" s="204">
        <f>SUM(BK369:BK413)</f>
        <v>0</v>
      </c>
    </row>
    <row r="369" s="2" customFormat="1" ht="24.15" customHeight="1">
      <c r="A369" s="41"/>
      <c r="B369" s="42"/>
      <c r="C369" s="207" t="s">
        <v>781</v>
      </c>
      <c r="D369" s="207" t="s">
        <v>159</v>
      </c>
      <c r="E369" s="208" t="s">
        <v>2562</v>
      </c>
      <c r="F369" s="209" t="s">
        <v>2563</v>
      </c>
      <c r="G369" s="210" t="s">
        <v>401</v>
      </c>
      <c r="H369" s="211">
        <v>2</v>
      </c>
      <c r="I369" s="212"/>
      <c r="J369" s="213">
        <f>ROUND(I369*H369,2)</f>
        <v>0</v>
      </c>
      <c r="K369" s="209" t="s">
        <v>174</v>
      </c>
      <c r="L369" s="47"/>
      <c r="M369" s="214" t="s">
        <v>19</v>
      </c>
      <c r="N369" s="215" t="s">
        <v>46</v>
      </c>
      <c r="O369" s="87"/>
      <c r="P369" s="216">
        <f>O369*H369</f>
        <v>0</v>
      </c>
      <c r="Q369" s="216">
        <v>0.00069999999999999999</v>
      </c>
      <c r="R369" s="216">
        <f>Q369*H369</f>
        <v>0.0014</v>
      </c>
      <c r="S369" s="216">
        <v>0</v>
      </c>
      <c r="T369" s="217">
        <f>S369*H369</f>
        <v>0</v>
      </c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R369" s="218" t="s">
        <v>163</v>
      </c>
      <c r="AT369" s="218" t="s">
        <v>159</v>
      </c>
      <c r="AU369" s="218" t="s">
        <v>85</v>
      </c>
      <c r="AY369" s="20" t="s">
        <v>157</v>
      </c>
      <c r="BE369" s="219">
        <f>IF(N369="základní",J369,0)</f>
        <v>0</v>
      </c>
      <c r="BF369" s="219">
        <f>IF(N369="snížená",J369,0)</f>
        <v>0</v>
      </c>
      <c r="BG369" s="219">
        <f>IF(N369="zákl. přenesená",J369,0)</f>
        <v>0</v>
      </c>
      <c r="BH369" s="219">
        <f>IF(N369="sníž. přenesená",J369,0)</f>
        <v>0</v>
      </c>
      <c r="BI369" s="219">
        <f>IF(N369="nulová",J369,0)</f>
        <v>0</v>
      </c>
      <c r="BJ369" s="20" t="s">
        <v>83</v>
      </c>
      <c r="BK369" s="219">
        <f>ROUND(I369*H369,2)</f>
        <v>0</v>
      </c>
      <c r="BL369" s="20" t="s">
        <v>163</v>
      </c>
      <c r="BM369" s="218" t="s">
        <v>2564</v>
      </c>
    </row>
    <row r="370" s="2" customFormat="1">
      <c r="A370" s="41"/>
      <c r="B370" s="42"/>
      <c r="C370" s="43"/>
      <c r="D370" s="220" t="s">
        <v>165</v>
      </c>
      <c r="E370" s="43"/>
      <c r="F370" s="221" t="s">
        <v>2565</v>
      </c>
      <c r="G370" s="43"/>
      <c r="H370" s="43"/>
      <c r="I370" s="222"/>
      <c r="J370" s="43"/>
      <c r="K370" s="43"/>
      <c r="L370" s="47"/>
      <c r="M370" s="223"/>
      <c r="N370" s="224"/>
      <c r="O370" s="87"/>
      <c r="P370" s="87"/>
      <c r="Q370" s="87"/>
      <c r="R370" s="87"/>
      <c r="S370" s="87"/>
      <c r="T370" s="88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T370" s="20" t="s">
        <v>165</v>
      </c>
      <c r="AU370" s="20" t="s">
        <v>85</v>
      </c>
    </row>
    <row r="371" s="2" customFormat="1">
      <c r="A371" s="41"/>
      <c r="B371" s="42"/>
      <c r="C371" s="43"/>
      <c r="D371" s="237" t="s">
        <v>177</v>
      </c>
      <c r="E371" s="43"/>
      <c r="F371" s="238" t="s">
        <v>2566</v>
      </c>
      <c r="G371" s="43"/>
      <c r="H371" s="43"/>
      <c r="I371" s="222"/>
      <c r="J371" s="43"/>
      <c r="K371" s="43"/>
      <c r="L371" s="47"/>
      <c r="M371" s="223"/>
      <c r="N371" s="224"/>
      <c r="O371" s="87"/>
      <c r="P371" s="87"/>
      <c r="Q371" s="87"/>
      <c r="R371" s="87"/>
      <c r="S371" s="87"/>
      <c r="T371" s="88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T371" s="20" t="s">
        <v>177</v>
      </c>
      <c r="AU371" s="20" t="s">
        <v>85</v>
      </c>
    </row>
    <row r="372" s="13" customFormat="1">
      <c r="A372" s="13"/>
      <c r="B372" s="226"/>
      <c r="C372" s="227"/>
      <c r="D372" s="220" t="s">
        <v>169</v>
      </c>
      <c r="E372" s="228" t="s">
        <v>19</v>
      </c>
      <c r="F372" s="229" t="s">
        <v>2567</v>
      </c>
      <c r="G372" s="227"/>
      <c r="H372" s="230">
        <v>1</v>
      </c>
      <c r="I372" s="231"/>
      <c r="J372" s="227"/>
      <c r="K372" s="227"/>
      <c r="L372" s="232"/>
      <c r="M372" s="233"/>
      <c r="N372" s="234"/>
      <c r="O372" s="234"/>
      <c r="P372" s="234"/>
      <c r="Q372" s="234"/>
      <c r="R372" s="234"/>
      <c r="S372" s="234"/>
      <c r="T372" s="235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36" t="s">
        <v>169</v>
      </c>
      <c r="AU372" s="236" t="s">
        <v>85</v>
      </c>
      <c r="AV372" s="13" t="s">
        <v>85</v>
      </c>
      <c r="AW372" s="13" t="s">
        <v>37</v>
      </c>
      <c r="AX372" s="13" t="s">
        <v>75</v>
      </c>
      <c r="AY372" s="236" t="s">
        <v>157</v>
      </c>
    </row>
    <row r="373" s="13" customFormat="1">
      <c r="A373" s="13"/>
      <c r="B373" s="226"/>
      <c r="C373" s="227"/>
      <c r="D373" s="220" t="s">
        <v>169</v>
      </c>
      <c r="E373" s="228" t="s">
        <v>19</v>
      </c>
      <c r="F373" s="229" t="s">
        <v>2568</v>
      </c>
      <c r="G373" s="227"/>
      <c r="H373" s="230">
        <v>1</v>
      </c>
      <c r="I373" s="231"/>
      <c r="J373" s="227"/>
      <c r="K373" s="227"/>
      <c r="L373" s="232"/>
      <c r="M373" s="233"/>
      <c r="N373" s="234"/>
      <c r="O373" s="234"/>
      <c r="P373" s="234"/>
      <c r="Q373" s="234"/>
      <c r="R373" s="234"/>
      <c r="S373" s="234"/>
      <c r="T373" s="235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36" t="s">
        <v>169</v>
      </c>
      <c r="AU373" s="236" t="s">
        <v>85</v>
      </c>
      <c r="AV373" s="13" t="s">
        <v>85</v>
      </c>
      <c r="AW373" s="13" t="s">
        <v>37</v>
      </c>
      <c r="AX373" s="13" t="s">
        <v>75</v>
      </c>
      <c r="AY373" s="236" t="s">
        <v>157</v>
      </c>
    </row>
    <row r="374" s="15" customFormat="1">
      <c r="A374" s="15"/>
      <c r="B374" s="249"/>
      <c r="C374" s="250"/>
      <c r="D374" s="220" t="s">
        <v>169</v>
      </c>
      <c r="E374" s="251" t="s">
        <v>19</v>
      </c>
      <c r="F374" s="252" t="s">
        <v>187</v>
      </c>
      <c r="G374" s="250"/>
      <c r="H374" s="253">
        <v>2</v>
      </c>
      <c r="I374" s="254"/>
      <c r="J374" s="250"/>
      <c r="K374" s="250"/>
      <c r="L374" s="255"/>
      <c r="M374" s="256"/>
      <c r="N374" s="257"/>
      <c r="O374" s="257"/>
      <c r="P374" s="257"/>
      <c r="Q374" s="257"/>
      <c r="R374" s="257"/>
      <c r="S374" s="257"/>
      <c r="T374" s="258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T374" s="259" t="s">
        <v>169</v>
      </c>
      <c r="AU374" s="259" t="s">
        <v>85</v>
      </c>
      <c r="AV374" s="15" t="s">
        <v>163</v>
      </c>
      <c r="AW374" s="15" t="s">
        <v>37</v>
      </c>
      <c r="AX374" s="15" t="s">
        <v>83</v>
      </c>
      <c r="AY374" s="259" t="s">
        <v>157</v>
      </c>
    </row>
    <row r="375" s="2" customFormat="1" ht="24.15" customHeight="1">
      <c r="A375" s="41"/>
      <c r="B375" s="42"/>
      <c r="C375" s="260" t="s">
        <v>511</v>
      </c>
      <c r="D375" s="260" t="s">
        <v>259</v>
      </c>
      <c r="E375" s="261" t="s">
        <v>2569</v>
      </c>
      <c r="F375" s="262" t="s">
        <v>2570</v>
      </c>
      <c r="G375" s="263" t="s">
        <v>401</v>
      </c>
      <c r="H375" s="264">
        <v>1</v>
      </c>
      <c r="I375" s="265"/>
      <c r="J375" s="266">
        <f>ROUND(I375*H375,2)</f>
        <v>0</v>
      </c>
      <c r="K375" s="262" t="s">
        <v>174</v>
      </c>
      <c r="L375" s="267"/>
      <c r="M375" s="268" t="s">
        <v>19</v>
      </c>
      <c r="N375" s="269" t="s">
        <v>46</v>
      </c>
      <c r="O375" s="87"/>
      <c r="P375" s="216">
        <f>O375*H375</f>
        <v>0</v>
      </c>
      <c r="Q375" s="216">
        <v>0.0025999999999999999</v>
      </c>
      <c r="R375" s="216">
        <f>Q375*H375</f>
        <v>0.0025999999999999999</v>
      </c>
      <c r="S375" s="216">
        <v>0</v>
      </c>
      <c r="T375" s="217">
        <f>S375*H375</f>
        <v>0</v>
      </c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R375" s="218" t="s">
        <v>225</v>
      </c>
      <c r="AT375" s="218" t="s">
        <v>259</v>
      </c>
      <c r="AU375" s="218" t="s">
        <v>85</v>
      </c>
      <c r="AY375" s="20" t="s">
        <v>157</v>
      </c>
      <c r="BE375" s="219">
        <f>IF(N375="základní",J375,0)</f>
        <v>0</v>
      </c>
      <c r="BF375" s="219">
        <f>IF(N375="snížená",J375,0)</f>
        <v>0</v>
      </c>
      <c r="BG375" s="219">
        <f>IF(N375="zákl. přenesená",J375,0)</f>
        <v>0</v>
      </c>
      <c r="BH375" s="219">
        <f>IF(N375="sníž. přenesená",J375,0)</f>
        <v>0</v>
      </c>
      <c r="BI375" s="219">
        <f>IF(N375="nulová",J375,0)</f>
        <v>0</v>
      </c>
      <c r="BJ375" s="20" t="s">
        <v>83</v>
      </c>
      <c r="BK375" s="219">
        <f>ROUND(I375*H375,2)</f>
        <v>0</v>
      </c>
      <c r="BL375" s="20" t="s">
        <v>163</v>
      </c>
      <c r="BM375" s="218" t="s">
        <v>2571</v>
      </c>
    </row>
    <row r="376" s="2" customFormat="1">
      <c r="A376" s="41"/>
      <c r="B376" s="42"/>
      <c r="C376" s="43"/>
      <c r="D376" s="220" t="s">
        <v>165</v>
      </c>
      <c r="E376" s="43"/>
      <c r="F376" s="221" t="s">
        <v>2570</v>
      </c>
      <c r="G376" s="43"/>
      <c r="H376" s="43"/>
      <c r="I376" s="222"/>
      <c r="J376" s="43"/>
      <c r="K376" s="43"/>
      <c r="L376" s="47"/>
      <c r="M376" s="223"/>
      <c r="N376" s="224"/>
      <c r="O376" s="87"/>
      <c r="P376" s="87"/>
      <c r="Q376" s="87"/>
      <c r="R376" s="87"/>
      <c r="S376" s="87"/>
      <c r="T376" s="88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T376" s="20" t="s">
        <v>165</v>
      </c>
      <c r="AU376" s="20" t="s">
        <v>85</v>
      </c>
    </row>
    <row r="377" s="2" customFormat="1" ht="24.15" customHeight="1">
      <c r="A377" s="41"/>
      <c r="B377" s="42"/>
      <c r="C377" s="207" t="s">
        <v>834</v>
      </c>
      <c r="D377" s="207" t="s">
        <v>159</v>
      </c>
      <c r="E377" s="208" t="s">
        <v>2572</v>
      </c>
      <c r="F377" s="209" t="s">
        <v>2573</v>
      </c>
      <c r="G377" s="210" t="s">
        <v>401</v>
      </c>
      <c r="H377" s="211">
        <v>1</v>
      </c>
      <c r="I377" s="212"/>
      <c r="J377" s="213">
        <f>ROUND(I377*H377,2)</f>
        <v>0</v>
      </c>
      <c r="K377" s="209" t="s">
        <v>174</v>
      </c>
      <c r="L377" s="47"/>
      <c r="M377" s="214" t="s">
        <v>19</v>
      </c>
      <c r="N377" s="215" t="s">
        <v>46</v>
      </c>
      <c r="O377" s="87"/>
      <c r="P377" s="216">
        <f>O377*H377</f>
        <v>0</v>
      </c>
      <c r="Q377" s="216">
        <v>0.11276</v>
      </c>
      <c r="R377" s="216">
        <f>Q377*H377</f>
        <v>0.11276</v>
      </c>
      <c r="S377" s="216">
        <v>0</v>
      </c>
      <c r="T377" s="217">
        <f>S377*H377</f>
        <v>0</v>
      </c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R377" s="218" t="s">
        <v>163</v>
      </c>
      <c r="AT377" s="218" t="s">
        <v>159</v>
      </c>
      <c r="AU377" s="218" t="s">
        <v>85</v>
      </c>
      <c r="AY377" s="20" t="s">
        <v>157</v>
      </c>
      <c r="BE377" s="219">
        <f>IF(N377="základní",J377,0)</f>
        <v>0</v>
      </c>
      <c r="BF377" s="219">
        <f>IF(N377="snížená",J377,0)</f>
        <v>0</v>
      </c>
      <c r="BG377" s="219">
        <f>IF(N377="zákl. přenesená",J377,0)</f>
        <v>0</v>
      </c>
      <c r="BH377" s="219">
        <f>IF(N377="sníž. přenesená",J377,0)</f>
        <v>0</v>
      </c>
      <c r="BI377" s="219">
        <f>IF(N377="nulová",J377,0)</f>
        <v>0</v>
      </c>
      <c r="BJ377" s="20" t="s">
        <v>83</v>
      </c>
      <c r="BK377" s="219">
        <f>ROUND(I377*H377,2)</f>
        <v>0</v>
      </c>
      <c r="BL377" s="20" t="s">
        <v>163</v>
      </c>
      <c r="BM377" s="218" t="s">
        <v>2574</v>
      </c>
    </row>
    <row r="378" s="2" customFormat="1">
      <c r="A378" s="41"/>
      <c r="B378" s="42"/>
      <c r="C378" s="43"/>
      <c r="D378" s="220" t="s">
        <v>165</v>
      </c>
      <c r="E378" s="43"/>
      <c r="F378" s="221" t="s">
        <v>2575</v>
      </c>
      <c r="G378" s="43"/>
      <c r="H378" s="43"/>
      <c r="I378" s="222"/>
      <c r="J378" s="43"/>
      <c r="K378" s="43"/>
      <c r="L378" s="47"/>
      <c r="M378" s="223"/>
      <c r="N378" s="224"/>
      <c r="O378" s="87"/>
      <c r="P378" s="87"/>
      <c r="Q378" s="87"/>
      <c r="R378" s="87"/>
      <c r="S378" s="87"/>
      <c r="T378" s="88"/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T378" s="20" t="s">
        <v>165</v>
      </c>
      <c r="AU378" s="20" t="s">
        <v>85</v>
      </c>
    </row>
    <row r="379" s="2" customFormat="1">
      <c r="A379" s="41"/>
      <c r="B379" s="42"/>
      <c r="C379" s="43"/>
      <c r="D379" s="237" t="s">
        <v>177</v>
      </c>
      <c r="E379" s="43"/>
      <c r="F379" s="238" t="s">
        <v>2576</v>
      </c>
      <c r="G379" s="43"/>
      <c r="H379" s="43"/>
      <c r="I379" s="222"/>
      <c r="J379" s="43"/>
      <c r="K379" s="43"/>
      <c r="L379" s="47"/>
      <c r="M379" s="223"/>
      <c r="N379" s="224"/>
      <c r="O379" s="87"/>
      <c r="P379" s="87"/>
      <c r="Q379" s="87"/>
      <c r="R379" s="87"/>
      <c r="S379" s="87"/>
      <c r="T379" s="88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T379" s="20" t="s">
        <v>177</v>
      </c>
      <c r="AU379" s="20" t="s">
        <v>85</v>
      </c>
    </row>
    <row r="380" s="2" customFormat="1" ht="21.75" customHeight="1">
      <c r="A380" s="41"/>
      <c r="B380" s="42"/>
      <c r="C380" s="260" t="s">
        <v>805</v>
      </c>
      <c r="D380" s="260" t="s">
        <v>259</v>
      </c>
      <c r="E380" s="261" t="s">
        <v>2577</v>
      </c>
      <c r="F380" s="262" t="s">
        <v>2578</v>
      </c>
      <c r="G380" s="263" t="s">
        <v>401</v>
      </c>
      <c r="H380" s="264">
        <v>1</v>
      </c>
      <c r="I380" s="265"/>
      <c r="J380" s="266">
        <f>ROUND(I380*H380,2)</f>
        <v>0</v>
      </c>
      <c r="K380" s="262" t="s">
        <v>174</v>
      </c>
      <c r="L380" s="267"/>
      <c r="M380" s="268" t="s">
        <v>19</v>
      </c>
      <c r="N380" s="269" t="s">
        <v>46</v>
      </c>
      <c r="O380" s="87"/>
      <c r="P380" s="216">
        <f>O380*H380</f>
        <v>0</v>
      </c>
      <c r="Q380" s="216">
        <v>0.0064999999999999997</v>
      </c>
      <c r="R380" s="216">
        <f>Q380*H380</f>
        <v>0.0064999999999999997</v>
      </c>
      <c r="S380" s="216">
        <v>0</v>
      </c>
      <c r="T380" s="217">
        <f>S380*H380</f>
        <v>0</v>
      </c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R380" s="218" t="s">
        <v>225</v>
      </c>
      <c r="AT380" s="218" t="s">
        <v>259</v>
      </c>
      <c r="AU380" s="218" t="s">
        <v>85</v>
      </c>
      <c r="AY380" s="20" t="s">
        <v>157</v>
      </c>
      <c r="BE380" s="219">
        <f>IF(N380="základní",J380,0)</f>
        <v>0</v>
      </c>
      <c r="BF380" s="219">
        <f>IF(N380="snížená",J380,0)</f>
        <v>0</v>
      </c>
      <c r="BG380" s="219">
        <f>IF(N380="zákl. přenesená",J380,0)</f>
        <v>0</v>
      </c>
      <c r="BH380" s="219">
        <f>IF(N380="sníž. přenesená",J380,0)</f>
        <v>0</v>
      </c>
      <c r="BI380" s="219">
        <f>IF(N380="nulová",J380,0)</f>
        <v>0</v>
      </c>
      <c r="BJ380" s="20" t="s">
        <v>83</v>
      </c>
      <c r="BK380" s="219">
        <f>ROUND(I380*H380,2)</f>
        <v>0</v>
      </c>
      <c r="BL380" s="20" t="s">
        <v>163</v>
      </c>
      <c r="BM380" s="218" t="s">
        <v>2579</v>
      </c>
    </row>
    <row r="381" s="2" customFormat="1">
      <c r="A381" s="41"/>
      <c r="B381" s="42"/>
      <c r="C381" s="43"/>
      <c r="D381" s="220" t="s">
        <v>165</v>
      </c>
      <c r="E381" s="43"/>
      <c r="F381" s="221" t="s">
        <v>2578</v>
      </c>
      <c r="G381" s="43"/>
      <c r="H381" s="43"/>
      <c r="I381" s="222"/>
      <c r="J381" s="43"/>
      <c r="K381" s="43"/>
      <c r="L381" s="47"/>
      <c r="M381" s="223"/>
      <c r="N381" s="224"/>
      <c r="O381" s="87"/>
      <c r="P381" s="87"/>
      <c r="Q381" s="87"/>
      <c r="R381" s="87"/>
      <c r="S381" s="87"/>
      <c r="T381" s="88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T381" s="20" t="s">
        <v>165</v>
      </c>
      <c r="AU381" s="20" t="s">
        <v>85</v>
      </c>
    </row>
    <row r="382" s="2" customFormat="1" ht="24.15" customHeight="1">
      <c r="A382" s="41"/>
      <c r="B382" s="42"/>
      <c r="C382" s="207" t="s">
        <v>2079</v>
      </c>
      <c r="D382" s="207" t="s">
        <v>159</v>
      </c>
      <c r="E382" s="208" t="s">
        <v>2580</v>
      </c>
      <c r="F382" s="209" t="s">
        <v>2581</v>
      </c>
      <c r="G382" s="210" t="s">
        <v>162</v>
      </c>
      <c r="H382" s="211">
        <v>12</v>
      </c>
      <c r="I382" s="212"/>
      <c r="J382" s="213">
        <f>ROUND(I382*H382,2)</f>
        <v>0</v>
      </c>
      <c r="K382" s="209" t="s">
        <v>174</v>
      </c>
      <c r="L382" s="47"/>
      <c r="M382" s="214" t="s">
        <v>19</v>
      </c>
      <c r="N382" s="215" t="s">
        <v>46</v>
      </c>
      <c r="O382" s="87"/>
      <c r="P382" s="216">
        <f>O382*H382</f>
        <v>0</v>
      </c>
      <c r="Q382" s="216">
        <v>0.071900000000000006</v>
      </c>
      <c r="R382" s="216">
        <f>Q382*H382</f>
        <v>0.86280000000000001</v>
      </c>
      <c r="S382" s="216">
        <v>0</v>
      </c>
      <c r="T382" s="217">
        <f>S382*H382</f>
        <v>0</v>
      </c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R382" s="218" t="s">
        <v>163</v>
      </c>
      <c r="AT382" s="218" t="s">
        <v>159</v>
      </c>
      <c r="AU382" s="218" t="s">
        <v>85</v>
      </c>
      <c r="AY382" s="20" t="s">
        <v>157</v>
      </c>
      <c r="BE382" s="219">
        <f>IF(N382="základní",J382,0)</f>
        <v>0</v>
      </c>
      <c r="BF382" s="219">
        <f>IF(N382="snížená",J382,0)</f>
        <v>0</v>
      </c>
      <c r="BG382" s="219">
        <f>IF(N382="zákl. přenesená",J382,0)</f>
        <v>0</v>
      </c>
      <c r="BH382" s="219">
        <f>IF(N382="sníž. přenesená",J382,0)</f>
        <v>0</v>
      </c>
      <c r="BI382" s="219">
        <f>IF(N382="nulová",J382,0)</f>
        <v>0</v>
      </c>
      <c r="BJ382" s="20" t="s">
        <v>83</v>
      </c>
      <c r="BK382" s="219">
        <f>ROUND(I382*H382,2)</f>
        <v>0</v>
      </c>
      <c r="BL382" s="20" t="s">
        <v>163</v>
      </c>
      <c r="BM382" s="218" t="s">
        <v>2582</v>
      </c>
    </row>
    <row r="383" s="2" customFormat="1">
      <c r="A383" s="41"/>
      <c r="B383" s="42"/>
      <c r="C383" s="43"/>
      <c r="D383" s="220" t="s">
        <v>165</v>
      </c>
      <c r="E383" s="43"/>
      <c r="F383" s="221" t="s">
        <v>2583</v>
      </c>
      <c r="G383" s="43"/>
      <c r="H383" s="43"/>
      <c r="I383" s="222"/>
      <c r="J383" s="43"/>
      <c r="K383" s="43"/>
      <c r="L383" s="47"/>
      <c r="M383" s="223"/>
      <c r="N383" s="224"/>
      <c r="O383" s="87"/>
      <c r="P383" s="87"/>
      <c r="Q383" s="87"/>
      <c r="R383" s="87"/>
      <c r="S383" s="87"/>
      <c r="T383" s="88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T383" s="20" t="s">
        <v>165</v>
      </c>
      <c r="AU383" s="20" t="s">
        <v>85</v>
      </c>
    </row>
    <row r="384" s="2" customFormat="1">
      <c r="A384" s="41"/>
      <c r="B384" s="42"/>
      <c r="C384" s="43"/>
      <c r="D384" s="237" t="s">
        <v>177</v>
      </c>
      <c r="E384" s="43"/>
      <c r="F384" s="238" t="s">
        <v>2584</v>
      </c>
      <c r="G384" s="43"/>
      <c r="H384" s="43"/>
      <c r="I384" s="222"/>
      <c r="J384" s="43"/>
      <c r="K384" s="43"/>
      <c r="L384" s="47"/>
      <c r="M384" s="223"/>
      <c r="N384" s="224"/>
      <c r="O384" s="87"/>
      <c r="P384" s="87"/>
      <c r="Q384" s="87"/>
      <c r="R384" s="87"/>
      <c r="S384" s="87"/>
      <c r="T384" s="88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T384" s="20" t="s">
        <v>177</v>
      </c>
      <c r="AU384" s="20" t="s">
        <v>85</v>
      </c>
    </row>
    <row r="385" s="2" customFormat="1" ht="24.15" customHeight="1">
      <c r="A385" s="41"/>
      <c r="B385" s="42"/>
      <c r="C385" s="207" t="s">
        <v>809</v>
      </c>
      <c r="D385" s="207" t="s">
        <v>159</v>
      </c>
      <c r="E385" s="208" t="s">
        <v>2585</v>
      </c>
      <c r="F385" s="209" t="s">
        <v>2586</v>
      </c>
      <c r="G385" s="210" t="s">
        <v>162</v>
      </c>
      <c r="H385" s="211">
        <v>12</v>
      </c>
      <c r="I385" s="212"/>
      <c r="J385" s="213">
        <f>ROUND(I385*H385,2)</f>
        <v>0</v>
      </c>
      <c r="K385" s="209" t="s">
        <v>174</v>
      </c>
      <c r="L385" s="47"/>
      <c r="M385" s="214" t="s">
        <v>19</v>
      </c>
      <c r="N385" s="215" t="s">
        <v>46</v>
      </c>
      <c r="O385" s="87"/>
      <c r="P385" s="216">
        <f>O385*H385</f>
        <v>0</v>
      </c>
      <c r="Q385" s="216">
        <v>0.089779999999999999</v>
      </c>
      <c r="R385" s="216">
        <f>Q385*H385</f>
        <v>1.0773600000000001</v>
      </c>
      <c r="S385" s="216">
        <v>0</v>
      </c>
      <c r="T385" s="217">
        <f>S385*H385</f>
        <v>0</v>
      </c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R385" s="218" t="s">
        <v>163</v>
      </c>
      <c r="AT385" s="218" t="s">
        <v>159</v>
      </c>
      <c r="AU385" s="218" t="s">
        <v>85</v>
      </c>
      <c r="AY385" s="20" t="s">
        <v>157</v>
      </c>
      <c r="BE385" s="219">
        <f>IF(N385="základní",J385,0)</f>
        <v>0</v>
      </c>
      <c r="BF385" s="219">
        <f>IF(N385="snížená",J385,0)</f>
        <v>0</v>
      </c>
      <c r="BG385" s="219">
        <f>IF(N385="zákl. přenesená",J385,0)</f>
        <v>0</v>
      </c>
      <c r="BH385" s="219">
        <f>IF(N385="sníž. přenesená",J385,0)</f>
        <v>0</v>
      </c>
      <c r="BI385" s="219">
        <f>IF(N385="nulová",J385,0)</f>
        <v>0</v>
      </c>
      <c r="BJ385" s="20" t="s">
        <v>83</v>
      </c>
      <c r="BK385" s="219">
        <f>ROUND(I385*H385,2)</f>
        <v>0</v>
      </c>
      <c r="BL385" s="20" t="s">
        <v>163</v>
      </c>
      <c r="BM385" s="218" t="s">
        <v>2587</v>
      </c>
    </row>
    <row r="386" s="2" customFormat="1">
      <c r="A386" s="41"/>
      <c r="B386" s="42"/>
      <c r="C386" s="43"/>
      <c r="D386" s="220" t="s">
        <v>165</v>
      </c>
      <c r="E386" s="43"/>
      <c r="F386" s="221" t="s">
        <v>2588</v>
      </c>
      <c r="G386" s="43"/>
      <c r="H386" s="43"/>
      <c r="I386" s="222"/>
      <c r="J386" s="43"/>
      <c r="K386" s="43"/>
      <c r="L386" s="47"/>
      <c r="M386" s="223"/>
      <c r="N386" s="224"/>
      <c r="O386" s="87"/>
      <c r="P386" s="87"/>
      <c r="Q386" s="87"/>
      <c r="R386" s="87"/>
      <c r="S386" s="87"/>
      <c r="T386" s="88"/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T386" s="20" t="s">
        <v>165</v>
      </c>
      <c r="AU386" s="20" t="s">
        <v>85</v>
      </c>
    </row>
    <row r="387" s="2" customFormat="1">
      <c r="A387" s="41"/>
      <c r="B387" s="42"/>
      <c r="C387" s="43"/>
      <c r="D387" s="237" t="s">
        <v>177</v>
      </c>
      <c r="E387" s="43"/>
      <c r="F387" s="238" t="s">
        <v>2589</v>
      </c>
      <c r="G387" s="43"/>
      <c r="H387" s="43"/>
      <c r="I387" s="222"/>
      <c r="J387" s="43"/>
      <c r="K387" s="43"/>
      <c r="L387" s="47"/>
      <c r="M387" s="223"/>
      <c r="N387" s="224"/>
      <c r="O387" s="87"/>
      <c r="P387" s="87"/>
      <c r="Q387" s="87"/>
      <c r="R387" s="87"/>
      <c r="S387" s="87"/>
      <c r="T387" s="88"/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T387" s="20" t="s">
        <v>177</v>
      </c>
      <c r="AU387" s="20" t="s">
        <v>85</v>
      </c>
    </row>
    <row r="388" s="2" customFormat="1" ht="16.5" customHeight="1">
      <c r="A388" s="41"/>
      <c r="B388" s="42"/>
      <c r="C388" s="260" t="s">
        <v>2088</v>
      </c>
      <c r="D388" s="260" t="s">
        <v>259</v>
      </c>
      <c r="E388" s="261" t="s">
        <v>2469</v>
      </c>
      <c r="F388" s="262" t="s">
        <v>2470</v>
      </c>
      <c r="G388" s="263" t="s">
        <v>254</v>
      </c>
      <c r="H388" s="264">
        <v>2.448</v>
      </c>
      <c r="I388" s="265"/>
      <c r="J388" s="266">
        <f>ROUND(I388*H388,2)</f>
        <v>0</v>
      </c>
      <c r="K388" s="262" t="s">
        <v>19</v>
      </c>
      <c r="L388" s="267"/>
      <c r="M388" s="268" t="s">
        <v>19</v>
      </c>
      <c r="N388" s="269" t="s">
        <v>46</v>
      </c>
      <c r="O388" s="87"/>
      <c r="P388" s="216">
        <f>O388*H388</f>
        <v>0</v>
      </c>
      <c r="Q388" s="216">
        <v>0.44400000000000001</v>
      </c>
      <c r="R388" s="216">
        <f>Q388*H388</f>
        <v>1.0869120000000001</v>
      </c>
      <c r="S388" s="216">
        <v>0</v>
      </c>
      <c r="T388" s="217">
        <f>S388*H388</f>
        <v>0</v>
      </c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R388" s="218" t="s">
        <v>225</v>
      </c>
      <c r="AT388" s="218" t="s">
        <v>259</v>
      </c>
      <c r="AU388" s="218" t="s">
        <v>85</v>
      </c>
      <c r="AY388" s="20" t="s">
        <v>157</v>
      </c>
      <c r="BE388" s="219">
        <f>IF(N388="základní",J388,0)</f>
        <v>0</v>
      </c>
      <c r="BF388" s="219">
        <f>IF(N388="snížená",J388,0)</f>
        <v>0</v>
      </c>
      <c r="BG388" s="219">
        <f>IF(N388="zákl. přenesená",J388,0)</f>
        <v>0</v>
      </c>
      <c r="BH388" s="219">
        <f>IF(N388="sníž. přenesená",J388,0)</f>
        <v>0</v>
      </c>
      <c r="BI388" s="219">
        <f>IF(N388="nulová",J388,0)</f>
        <v>0</v>
      </c>
      <c r="BJ388" s="20" t="s">
        <v>83</v>
      </c>
      <c r="BK388" s="219">
        <f>ROUND(I388*H388,2)</f>
        <v>0</v>
      </c>
      <c r="BL388" s="20" t="s">
        <v>163</v>
      </c>
      <c r="BM388" s="218" t="s">
        <v>2590</v>
      </c>
    </row>
    <row r="389" s="2" customFormat="1">
      <c r="A389" s="41"/>
      <c r="B389" s="42"/>
      <c r="C389" s="43"/>
      <c r="D389" s="220" t="s">
        <v>165</v>
      </c>
      <c r="E389" s="43"/>
      <c r="F389" s="221" t="s">
        <v>2470</v>
      </c>
      <c r="G389" s="43"/>
      <c r="H389" s="43"/>
      <c r="I389" s="222"/>
      <c r="J389" s="43"/>
      <c r="K389" s="43"/>
      <c r="L389" s="47"/>
      <c r="M389" s="223"/>
      <c r="N389" s="224"/>
      <c r="O389" s="87"/>
      <c r="P389" s="87"/>
      <c r="Q389" s="87"/>
      <c r="R389" s="87"/>
      <c r="S389" s="87"/>
      <c r="T389" s="88"/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T389" s="20" t="s">
        <v>165</v>
      </c>
      <c r="AU389" s="20" t="s">
        <v>85</v>
      </c>
    </row>
    <row r="390" s="13" customFormat="1">
      <c r="A390" s="13"/>
      <c r="B390" s="226"/>
      <c r="C390" s="227"/>
      <c r="D390" s="220" t="s">
        <v>169</v>
      </c>
      <c r="E390" s="228" t="s">
        <v>19</v>
      </c>
      <c r="F390" s="229" t="s">
        <v>2591</v>
      </c>
      <c r="G390" s="227"/>
      <c r="H390" s="230">
        <v>2.3999999999999999</v>
      </c>
      <c r="I390" s="231"/>
      <c r="J390" s="227"/>
      <c r="K390" s="227"/>
      <c r="L390" s="232"/>
      <c r="M390" s="233"/>
      <c r="N390" s="234"/>
      <c r="O390" s="234"/>
      <c r="P390" s="234"/>
      <c r="Q390" s="234"/>
      <c r="R390" s="234"/>
      <c r="S390" s="234"/>
      <c r="T390" s="235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36" t="s">
        <v>169</v>
      </c>
      <c r="AU390" s="236" t="s">
        <v>85</v>
      </c>
      <c r="AV390" s="13" t="s">
        <v>85</v>
      </c>
      <c r="AW390" s="13" t="s">
        <v>37</v>
      </c>
      <c r="AX390" s="13" t="s">
        <v>83</v>
      </c>
      <c r="AY390" s="236" t="s">
        <v>157</v>
      </c>
    </row>
    <row r="391" s="13" customFormat="1">
      <c r="A391" s="13"/>
      <c r="B391" s="226"/>
      <c r="C391" s="227"/>
      <c r="D391" s="220" t="s">
        <v>169</v>
      </c>
      <c r="E391" s="227"/>
      <c r="F391" s="229" t="s">
        <v>2592</v>
      </c>
      <c r="G391" s="227"/>
      <c r="H391" s="230">
        <v>2.448</v>
      </c>
      <c r="I391" s="231"/>
      <c r="J391" s="227"/>
      <c r="K391" s="227"/>
      <c r="L391" s="232"/>
      <c r="M391" s="233"/>
      <c r="N391" s="234"/>
      <c r="O391" s="234"/>
      <c r="P391" s="234"/>
      <c r="Q391" s="234"/>
      <c r="R391" s="234"/>
      <c r="S391" s="234"/>
      <c r="T391" s="235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36" t="s">
        <v>169</v>
      </c>
      <c r="AU391" s="236" t="s">
        <v>85</v>
      </c>
      <c r="AV391" s="13" t="s">
        <v>85</v>
      </c>
      <c r="AW391" s="13" t="s">
        <v>4</v>
      </c>
      <c r="AX391" s="13" t="s">
        <v>83</v>
      </c>
      <c r="AY391" s="236" t="s">
        <v>157</v>
      </c>
    </row>
    <row r="392" s="2" customFormat="1" ht="24.15" customHeight="1">
      <c r="A392" s="41"/>
      <c r="B392" s="42"/>
      <c r="C392" s="207" t="s">
        <v>540</v>
      </c>
      <c r="D392" s="207" t="s">
        <v>159</v>
      </c>
      <c r="E392" s="208" t="s">
        <v>2593</v>
      </c>
      <c r="F392" s="209" t="s">
        <v>2594</v>
      </c>
      <c r="G392" s="210" t="s">
        <v>162</v>
      </c>
      <c r="H392" s="211">
        <v>302</v>
      </c>
      <c r="I392" s="212"/>
      <c r="J392" s="213">
        <f>ROUND(I392*H392,2)</f>
        <v>0</v>
      </c>
      <c r="K392" s="209" t="s">
        <v>174</v>
      </c>
      <c r="L392" s="47"/>
      <c r="M392" s="214" t="s">
        <v>19</v>
      </c>
      <c r="N392" s="215" t="s">
        <v>46</v>
      </c>
      <c r="O392" s="87"/>
      <c r="P392" s="216">
        <f>O392*H392</f>
        <v>0</v>
      </c>
      <c r="Q392" s="216">
        <v>0.14066999999999999</v>
      </c>
      <c r="R392" s="216">
        <f>Q392*H392</f>
        <v>42.482339999999994</v>
      </c>
      <c r="S392" s="216">
        <v>0</v>
      </c>
      <c r="T392" s="217">
        <f>S392*H392</f>
        <v>0</v>
      </c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R392" s="218" t="s">
        <v>163</v>
      </c>
      <c r="AT392" s="218" t="s">
        <v>159</v>
      </c>
      <c r="AU392" s="218" t="s">
        <v>85</v>
      </c>
      <c r="AY392" s="20" t="s">
        <v>157</v>
      </c>
      <c r="BE392" s="219">
        <f>IF(N392="základní",J392,0)</f>
        <v>0</v>
      </c>
      <c r="BF392" s="219">
        <f>IF(N392="snížená",J392,0)</f>
        <v>0</v>
      </c>
      <c r="BG392" s="219">
        <f>IF(N392="zákl. přenesená",J392,0)</f>
        <v>0</v>
      </c>
      <c r="BH392" s="219">
        <f>IF(N392="sníž. přenesená",J392,0)</f>
        <v>0</v>
      </c>
      <c r="BI392" s="219">
        <f>IF(N392="nulová",J392,0)</f>
        <v>0</v>
      </c>
      <c r="BJ392" s="20" t="s">
        <v>83</v>
      </c>
      <c r="BK392" s="219">
        <f>ROUND(I392*H392,2)</f>
        <v>0</v>
      </c>
      <c r="BL392" s="20" t="s">
        <v>163</v>
      </c>
      <c r="BM392" s="218" t="s">
        <v>2595</v>
      </c>
    </row>
    <row r="393" s="2" customFormat="1">
      <c r="A393" s="41"/>
      <c r="B393" s="42"/>
      <c r="C393" s="43"/>
      <c r="D393" s="220" t="s">
        <v>165</v>
      </c>
      <c r="E393" s="43"/>
      <c r="F393" s="221" t="s">
        <v>2596</v>
      </c>
      <c r="G393" s="43"/>
      <c r="H393" s="43"/>
      <c r="I393" s="222"/>
      <c r="J393" s="43"/>
      <c r="K393" s="43"/>
      <c r="L393" s="47"/>
      <c r="M393" s="223"/>
      <c r="N393" s="224"/>
      <c r="O393" s="87"/>
      <c r="P393" s="87"/>
      <c r="Q393" s="87"/>
      <c r="R393" s="87"/>
      <c r="S393" s="87"/>
      <c r="T393" s="88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T393" s="20" t="s">
        <v>165</v>
      </c>
      <c r="AU393" s="20" t="s">
        <v>85</v>
      </c>
    </row>
    <row r="394" s="2" customFormat="1">
      <c r="A394" s="41"/>
      <c r="B394" s="42"/>
      <c r="C394" s="43"/>
      <c r="D394" s="237" t="s">
        <v>177</v>
      </c>
      <c r="E394" s="43"/>
      <c r="F394" s="238" t="s">
        <v>2597</v>
      </c>
      <c r="G394" s="43"/>
      <c r="H394" s="43"/>
      <c r="I394" s="222"/>
      <c r="J394" s="43"/>
      <c r="K394" s="43"/>
      <c r="L394" s="47"/>
      <c r="M394" s="223"/>
      <c r="N394" s="224"/>
      <c r="O394" s="87"/>
      <c r="P394" s="87"/>
      <c r="Q394" s="87"/>
      <c r="R394" s="87"/>
      <c r="S394" s="87"/>
      <c r="T394" s="88"/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T394" s="20" t="s">
        <v>177</v>
      </c>
      <c r="AU394" s="20" t="s">
        <v>85</v>
      </c>
    </row>
    <row r="395" s="2" customFormat="1" ht="21.75" customHeight="1">
      <c r="A395" s="41"/>
      <c r="B395" s="42"/>
      <c r="C395" s="260" t="s">
        <v>2101</v>
      </c>
      <c r="D395" s="260" t="s">
        <v>259</v>
      </c>
      <c r="E395" s="261" t="s">
        <v>2598</v>
      </c>
      <c r="F395" s="262" t="s">
        <v>2599</v>
      </c>
      <c r="G395" s="263" t="s">
        <v>162</v>
      </c>
      <c r="H395" s="264">
        <v>308.04000000000002</v>
      </c>
      <c r="I395" s="265"/>
      <c r="J395" s="266">
        <f>ROUND(I395*H395,2)</f>
        <v>0</v>
      </c>
      <c r="K395" s="262" t="s">
        <v>174</v>
      </c>
      <c r="L395" s="267"/>
      <c r="M395" s="268" t="s">
        <v>19</v>
      </c>
      <c r="N395" s="269" t="s">
        <v>46</v>
      </c>
      <c r="O395" s="87"/>
      <c r="P395" s="216">
        <f>O395*H395</f>
        <v>0</v>
      </c>
      <c r="Q395" s="216">
        <v>0.065000000000000002</v>
      </c>
      <c r="R395" s="216">
        <f>Q395*H395</f>
        <v>20.022600000000001</v>
      </c>
      <c r="S395" s="216">
        <v>0</v>
      </c>
      <c r="T395" s="217">
        <f>S395*H395</f>
        <v>0</v>
      </c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R395" s="218" t="s">
        <v>225</v>
      </c>
      <c r="AT395" s="218" t="s">
        <v>259</v>
      </c>
      <c r="AU395" s="218" t="s">
        <v>85</v>
      </c>
      <c r="AY395" s="20" t="s">
        <v>157</v>
      </c>
      <c r="BE395" s="219">
        <f>IF(N395="základní",J395,0)</f>
        <v>0</v>
      </c>
      <c r="BF395" s="219">
        <f>IF(N395="snížená",J395,0)</f>
        <v>0</v>
      </c>
      <c r="BG395" s="219">
        <f>IF(N395="zákl. přenesená",J395,0)</f>
        <v>0</v>
      </c>
      <c r="BH395" s="219">
        <f>IF(N395="sníž. přenesená",J395,0)</f>
        <v>0</v>
      </c>
      <c r="BI395" s="219">
        <f>IF(N395="nulová",J395,0)</f>
        <v>0</v>
      </c>
      <c r="BJ395" s="20" t="s">
        <v>83</v>
      </c>
      <c r="BK395" s="219">
        <f>ROUND(I395*H395,2)</f>
        <v>0</v>
      </c>
      <c r="BL395" s="20" t="s">
        <v>163</v>
      </c>
      <c r="BM395" s="218" t="s">
        <v>2600</v>
      </c>
    </row>
    <row r="396" s="2" customFormat="1">
      <c r="A396" s="41"/>
      <c r="B396" s="42"/>
      <c r="C396" s="43"/>
      <c r="D396" s="220" t="s">
        <v>165</v>
      </c>
      <c r="E396" s="43"/>
      <c r="F396" s="221" t="s">
        <v>2599</v>
      </c>
      <c r="G396" s="43"/>
      <c r="H396" s="43"/>
      <c r="I396" s="222"/>
      <c r="J396" s="43"/>
      <c r="K396" s="43"/>
      <c r="L396" s="47"/>
      <c r="M396" s="223"/>
      <c r="N396" s="224"/>
      <c r="O396" s="87"/>
      <c r="P396" s="87"/>
      <c r="Q396" s="87"/>
      <c r="R396" s="87"/>
      <c r="S396" s="87"/>
      <c r="T396" s="88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T396" s="20" t="s">
        <v>165</v>
      </c>
      <c r="AU396" s="20" t="s">
        <v>85</v>
      </c>
    </row>
    <row r="397" s="13" customFormat="1">
      <c r="A397" s="13"/>
      <c r="B397" s="226"/>
      <c r="C397" s="227"/>
      <c r="D397" s="220" t="s">
        <v>169</v>
      </c>
      <c r="E397" s="228" t="s">
        <v>19</v>
      </c>
      <c r="F397" s="229" t="s">
        <v>2601</v>
      </c>
      <c r="G397" s="227"/>
      <c r="H397" s="230">
        <v>302</v>
      </c>
      <c r="I397" s="231"/>
      <c r="J397" s="227"/>
      <c r="K397" s="227"/>
      <c r="L397" s="232"/>
      <c r="M397" s="233"/>
      <c r="N397" s="234"/>
      <c r="O397" s="234"/>
      <c r="P397" s="234"/>
      <c r="Q397" s="234"/>
      <c r="R397" s="234"/>
      <c r="S397" s="234"/>
      <c r="T397" s="235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36" t="s">
        <v>169</v>
      </c>
      <c r="AU397" s="236" t="s">
        <v>85</v>
      </c>
      <c r="AV397" s="13" t="s">
        <v>85</v>
      </c>
      <c r="AW397" s="13" t="s">
        <v>37</v>
      </c>
      <c r="AX397" s="13" t="s">
        <v>83</v>
      </c>
      <c r="AY397" s="236" t="s">
        <v>157</v>
      </c>
    </row>
    <row r="398" s="13" customFormat="1">
      <c r="A398" s="13"/>
      <c r="B398" s="226"/>
      <c r="C398" s="227"/>
      <c r="D398" s="220" t="s">
        <v>169</v>
      </c>
      <c r="E398" s="227"/>
      <c r="F398" s="229" t="s">
        <v>2602</v>
      </c>
      <c r="G398" s="227"/>
      <c r="H398" s="230">
        <v>308.04000000000002</v>
      </c>
      <c r="I398" s="231"/>
      <c r="J398" s="227"/>
      <c r="K398" s="227"/>
      <c r="L398" s="232"/>
      <c r="M398" s="233"/>
      <c r="N398" s="234"/>
      <c r="O398" s="234"/>
      <c r="P398" s="234"/>
      <c r="Q398" s="234"/>
      <c r="R398" s="234"/>
      <c r="S398" s="234"/>
      <c r="T398" s="235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36" t="s">
        <v>169</v>
      </c>
      <c r="AU398" s="236" t="s">
        <v>85</v>
      </c>
      <c r="AV398" s="13" t="s">
        <v>85</v>
      </c>
      <c r="AW398" s="13" t="s">
        <v>4</v>
      </c>
      <c r="AX398" s="13" t="s">
        <v>83</v>
      </c>
      <c r="AY398" s="236" t="s">
        <v>157</v>
      </c>
    </row>
    <row r="399" s="2" customFormat="1" ht="33" customHeight="1">
      <c r="A399" s="41"/>
      <c r="B399" s="42"/>
      <c r="C399" s="207" t="s">
        <v>811</v>
      </c>
      <c r="D399" s="207" t="s">
        <v>159</v>
      </c>
      <c r="E399" s="208" t="s">
        <v>2603</v>
      </c>
      <c r="F399" s="209" t="s">
        <v>2604</v>
      </c>
      <c r="G399" s="210" t="s">
        <v>162</v>
      </c>
      <c r="H399" s="211">
        <v>17</v>
      </c>
      <c r="I399" s="212"/>
      <c r="J399" s="213">
        <f>ROUND(I399*H399,2)</f>
        <v>0</v>
      </c>
      <c r="K399" s="209" t="s">
        <v>174</v>
      </c>
      <c r="L399" s="47"/>
      <c r="M399" s="214" t="s">
        <v>19</v>
      </c>
      <c r="N399" s="215" t="s">
        <v>46</v>
      </c>
      <c r="O399" s="87"/>
      <c r="P399" s="216">
        <f>O399*H399</f>
        <v>0</v>
      </c>
      <c r="Q399" s="216">
        <v>0.00060999999999999997</v>
      </c>
      <c r="R399" s="216">
        <f>Q399*H399</f>
        <v>0.010369999999999999</v>
      </c>
      <c r="S399" s="216">
        <v>0</v>
      </c>
      <c r="T399" s="217">
        <f>S399*H399</f>
        <v>0</v>
      </c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R399" s="218" t="s">
        <v>163</v>
      </c>
      <c r="AT399" s="218" t="s">
        <v>159</v>
      </c>
      <c r="AU399" s="218" t="s">
        <v>85</v>
      </c>
      <c r="AY399" s="20" t="s">
        <v>157</v>
      </c>
      <c r="BE399" s="219">
        <f>IF(N399="základní",J399,0)</f>
        <v>0</v>
      </c>
      <c r="BF399" s="219">
        <f>IF(N399="snížená",J399,0)</f>
        <v>0</v>
      </c>
      <c r="BG399" s="219">
        <f>IF(N399="zákl. přenesená",J399,0)</f>
        <v>0</v>
      </c>
      <c r="BH399" s="219">
        <f>IF(N399="sníž. přenesená",J399,0)</f>
        <v>0</v>
      </c>
      <c r="BI399" s="219">
        <f>IF(N399="nulová",J399,0)</f>
        <v>0</v>
      </c>
      <c r="BJ399" s="20" t="s">
        <v>83</v>
      </c>
      <c r="BK399" s="219">
        <f>ROUND(I399*H399,2)</f>
        <v>0</v>
      </c>
      <c r="BL399" s="20" t="s">
        <v>163</v>
      </c>
      <c r="BM399" s="218" t="s">
        <v>2605</v>
      </c>
    </row>
    <row r="400" s="2" customFormat="1">
      <c r="A400" s="41"/>
      <c r="B400" s="42"/>
      <c r="C400" s="43"/>
      <c r="D400" s="220" t="s">
        <v>165</v>
      </c>
      <c r="E400" s="43"/>
      <c r="F400" s="221" t="s">
        <v>2606</v>
      </c>
      <c r="G400" s="43"/>
      <c r="H400" s="43"/>
      <c r="I400" s="222"/>
      <c r="J400" s="43"/>
      <c r="K400" s="43"/>
      <c r="L400" s="47"/>
      <c r="M400" s="223"/>
      <c r="N400" s="224"/>
      <c r="O400" s="87"/>
      <c r="P400" s="87"/>
      <c r="Q400" s="87"/>
      <c r="R400" s="87"/>
      <c r="S400" s="87"/>
      <c r="T400" s="88"/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T400" s="20" t="s">
        <v>165</v>
      </c>
      <c r="AU400" s="20" t="s">
        <v>85</v>
      </c>
    </row>
    <row r="401" s="2" customFormat="1">
      <c r="A401" s="41"/>
      <c r="B401" s="42"/>
      <c r="C401" s="43"/>
      <c r="D401" s="237" t="s">
        <v>177</v>
      </c>
      <c r="E401" s="43"/>
      <c r="F401" s="238" t="s">
        <v>2607</v>
      </c>
      <c r="G401" s="43"/>
      <c r="H401" s="43"/>
      <c r="I401" s="222"/>
      <c r="J401" s="43"/>
      <c r="K401" s="43"/>
      <c r="L401" s="47"/>
      <c r="M401" s="223"/>
      <c r="N401" s="224"/>
      <c r="O401" s="87"/>
      <c r="P401" s="87"/>
      <c r="Q401" s="87"/>
      <c r="R401" s="87"/>
      <c r="S401" s="87"/>
      <c r="T401" s="88"/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T401" s="20" t="s">
        <v>177</v>
      </c>
      <c r="AU401" s="20" t="s">
        <v>85</v>
      </c>
    </row>
    <row r="402" s="2" customFormat="1" ht="24.15" customHeight="1">
      <c r="A402" s="41"/>
      <c r="B402" s="42"/>
      <c r="C402" s="207" t="s">
        <v>2112</v>
      </c>
      <c r="D402" s="207" t="s">
        <v>159</v>
      </c>
      <c r="E402" s="208" t="s">
        <v>2608</v>
      </c>
      <c r="F402" s="209" t="s">
        <v>2609</v>
      </c>
      <c r="G402" s="210" t="s">
        <v>162</v>
      </c>
      <c r="H402" s="211">
        <v>17</v>
      </c>
      <c r="I402" s="212"/>
      <c r="J402" s="213">
        <f>ROUND(I402*H402,2)</f>
        <v>0</v>
      </c>
      <c r="K402" s="209" t="s">
        <v>174</v>
      </c>
      <c r="L402" s="47"/>
      <c r="M402" s="214" t="s">
        <v>19</v>
      </c>
      <c r="N402" s="215" t="s">
        <v>46</v>
      </c>
      <c r="O402" s="87"/>
      <c r="P402" s="216">
        <f>O402*H402</f>
        <v>0</v>
      </c>
      <c r="Q402" s="216">
        <v>0</v>
      </c>
      <c r="R402" s="216">
        <f>Q402*H402</f>
        <v>0</v>
      </c>
      <c r="S402" s="216">
        <v>0</v>
      </c>
      <c r="T402" s="217">
        <f>S402*H402</f>
        <v>0</v>
      </c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R402" s="218" t="s">
        <v>163</v>
      </c>
      <c r="AT402" s="218" t="s">
        <v>159</v>
      </c>
      <c r="AU402" s="218" t="s">
        <v>85</v>
      </c>
      <c r="AY402" s="20" t="s">
        <v>157</v>
      </c>
      <c r="BE402" s="219">
        <f>IF(N402="základní",J402,0)</f>
        <v>0</v>
      </c>
      <c r="BF402" s="219">
        <f>IF(N402="snížená",J402,0)</f>
        <v>0</v>
      </c>
      <c r="BG402" s="219">
        <f>IF(N402="zákl. přenesená",J402,0)</f>
        <v>0</v>
      </c>
      <c r="BH402" s="219">
        <f>IF(N402="sníž. přenesená",J402,0)</f>
        <v>0</v>
      </c>
      <c r="BI402" s="219">
        <f>IF(N402="nulová",J402,0)</f>
        <v>0</v>
      </c>
      <c r="BJ402" s="20" t="s">
        <v>83</v>
      </c>
      <c r="BK402" s="219">
        <f>ROUND(I402*H402,2)</f>
        <v>0</v>
      </c>
      <c r="BL402" s="20" t="s">
        <v>163</v>
      </c>
      <c r="BM402" s="218" t="s">
        <v>2610</v>
      </c>
    </row>
    <row r="403" s="2" customFormat="1">
      <c r="A403" s="41"/>
      <c r="B403" s="42"/>
      <c r="C403" s="43"/>
      <c r="D403" s="220" t="s">
        <v>165</v>
      </c>
      <c r="E403" s="43"/>
      <c r="F403" s="221" t="s">
        <v>2611</v>
      </c>
      <c r="G403" s="43"/>
      <c r="H403" s="43"/>
      <c r="I403" s="222"/>
      <c r="J403" s="43"/>
      <c r="K403" s="43"/>
      <c r="L403" s="47"/>
      <c r="M403" s="223"/>
      <c r="N403" s="224"/>
      <c r="O403" s="87"/>
      <c r="P403" s="87"/>
      <c r="Q403" s="87"/>
      <c r="R403" s="87"/>
      <c r="S403" s="87"/>
      <c r="T403" s="88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T403" s="20" t="s">
        <v>165</v>
      </c>
      <c r="AU403" s="20" t="s">
        <v>85</v>
      </c>
    </row>
    <row r="404" s="2" customFormat="1">
      <c r="A404" s="41"/>
      <c r="B404" s="42"/>
      <c r="C404" s="43"/>
      <c r="D404" s="237" t="s">
        <v>177</v>
      </c>
      <c r="E404" s="43"/>
      <c r="F404" s="238" t="s">
        <v>2612</v>
      </c>
      <c r="G404" s="43"/>
      <c r="H404" s="43"/>
      <c r="I404" s="222"/>
      <c r="J404" s="43"/>
      <c r="K404" s="43"/>
      <c r="L404" s="47"/>
      <c r="M404" s="223"/>
      <c r="N404" s="224"/>
      <c r="O404" s="87"/>
      <c r="P404" s="87"/>
      <c r="Q404" s="87"/>
      <c r="R404" s="87"/>
      <c r="S404" s="87"/>
      <c r="T404" s="88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T404" s="20" t="s">
        <v>177</v>
      </c>
      <c r="AU404" s="20" t="s">
        <v>85</v>
      </c>
    </row>
    <row r="405" s="2" customFormat="1" ht="24.15" customHeight="1">
      <c r="A405" s="41"/>
      <c r="B405" s="42"/>
      <c r="C405" s="207" t="s">
        <v>2121</v>
      </c>
      <c r="D405" s="207" t="s">
        <v>159</v>
      </c>
      <c r="E405" s="208" t="s">
        <v>2613</v>
      </c>
      <c r="F405" s="209" t="s">
        <v>2614</v>
      </c>
      <c r="G405" s="210" t="s">
        <v>401</v>
      </c>
      <c r="H405" s="211">
        <v>2</v>
      </c>
      <c r="I405" s="212"/>
      <c r="J405" s="213">
        <f>ROUND(I405*H405,2)</f>
        <v>0</v>
      </c>
      <c r="K405" s="209" t="s">
        <v>174</v>
      </c>
      <c r="L405" s="47"/>
      <c r="M405" s="214" t="s">
        <v>19</v>
      </c>
      <c r="N405" s="215" t="s">
        <v>46</v>
      </c>
      <c r="O405" s="87"/>
      <c r="P405" s="216">
        <f>O405*H405</f>
        <v>0</v>
      </c>
      <c r="Q405" s="216">
        <v>0</v>
      </c>
      <c r="R405" s="216">
        <f>Q405*H405</f>
        <v>0</v>
      </c>
      <c r="S405" s="216">
        <v>0.082000000000000003</v>
      </c>
      <c r="T405" s="217">
        <f>S405*H405</f>
        <v>0.16400000000000001</v>
      </c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  <c r="AR405" s="218" t="s">
        <v>163</v>
      </c>
      <c r="AT405" s="218" t="s">
        <v>159</v>
      </c>
      <c r="AU405" s="218" t="s">
        <v>85</v>
      </c>
      <c r="AY405" s="20" t="s">
        <v>157</v>
      </c>
      <c r="BE405" s="219">
        <f>IF(N405="základní",J405,0)</f>
        <v>0</v>
      </c>
      <c r="BF405" s="219">
        <f>IF(N405="snížená",J405,0)</f>
        <v>0</v>
      </c>
      <c r="BG405" s="219">
        <f>IF(N405="zákl. přenesená",J405,0)</f>
        <v>0</v>
      </c>
      <c r="BH405" s="219">
        <f>IF(N405="sníž. přenesená",J405,0)</f>
        <v>0</v>
      </c>
      <c r="BI405" s="219">
        <f>IF(N405="nulová",J405,0)</f>
        <v>0</v>
      </c>
      <c r="BJ405" s="20" t="s">
        <v>83</v>
      </c>
      <c r="BK405" s="219">
        <f>ROUND(I405*H405,2)</f>
        <v>0</v>
      </c>
      <c r="BL405" s="20" t="s">
        <v>163</v>
      </c>
      <c r="BM405" s="218" t="s">
        <v>2615</v>
      </c>
    </row>
    <row r="406" s="2" customFormat="1">
      <c r="A406" s="41"/>
      <c r="B406" s="42"/>
      <c r="C406" s="43"/>
      <c r="D406" s="220" t="s">
        <v>165</v>
      </c>
      <c r="E406" s="43"/>
      <c r="F406" s="221" t="s">
        <v>2616</v>
      </c>
      <c r="G406" s="43"/>
      <c r="H406" s="43"/>
      <c r="I406" s="222"/>
      <c r="J406" s="43"/>
      <c r="K406" s="43"/>
      <c r="L406" s="47"/>
      <c r="M406" s="223"/>
      <c r="N406" s="224"/>
      <c r="O406" s="87"/>
      <c r="P406" s="87"/>
      <c r="Q406" s="87"/>
      <c r="R406" s="87"/>
      <c r="S406" s="87"/>
      <c r="T406" s="88"/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T406" s="20" t="s">
        <v>165</v>
      </c>
      <c r="AU406" s="20" t="s">
        <v>85</v>
      </c>
    </row>
    <row r="407" s="2" customFormat="1">
      <c r="A407" s="41"/>
      <c r="B407" s="42"/>
      <c r="C407" s="43"/>
      <c r="D407" s="237" t="s">
        <v>177</v>
      </c>
      <c r="E407" s="43"/>
      <c r="F407" s="238" t="s">
        <v>2617</v>
      </c>
      <c r="G407" s="43"/>
      <c r="H407" s="43"/>
      <c r="I407" s="222"/>
      <c r="J407" s="43"/>
      <c r="K407" s="43"/>
      <c r="L407" s="47"/>
      <c r="M407" s="223"/>
      <c r="N407" s="224"/>
      <c r="O407" s="87"/>
      <c r="P407" s="87"/>
      <c r="Q407" s="87"/>
      <c r="R407" s="87"/>
      <c r="S407" s="87"/>
      <c r="T407" s="88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T407" s="20" t="s">
        <v>177</v>
      </c>
      <c r="AU407" s="20" t="s">
        <v>85</v>
      </c>
    </row>
    <row r="408" s="2" customFormat="1" ht="24.15" customHeight="1">
      <c r="A408" s="41"/>
      <c r="B408" s="42"/>
      <c r="C408" s="207" t="s">
        <v>2127</v>
      </c>
      <c r="D408" s="207" t="s">
        <v>159</v>
      </c>
      <c r="E408" s="208" t="s">
        <v>2618</v>
      </c>
      <c r="F408" s="209" t="s">
        <v>2619</v>
      </c>
      <c r="G408" s="210" t="s">
        <v>401</v>
      </c>
      <c r="H408" s="211">
        <v>2</v>
      </c>
      <c r="I408" s="212"/>
      <c r="J408" s="213">
        <f>ROUND(I408*H408,2)</f>
        <v>0</v>
      </c>
      <c r="K408" s="209" t="s">
        <v>174</v>
      </c>
      <c r="L408" s="47"/>
      <c r="M408" s="214" t="s">
        <v>19</v>
      </c>
      <c r="N408" s="215" t="s">
        <v>46</v>
      </c>
      <c r="O408" s="87"/>
      <c r="P408" s="216">
        <f>O408*H408</f>
        <v>0</v>
      </c>
      <c r="Q408" s="216">
        <v>0</v>
      </c>
      <c r="R408" s="216">
        <f>Q408*H408</f>
        <v>0</v>
      </c>
      <c r="S408" s="216">
        <v>0.0040000000000000001</v>
      </c>
      <c r="T408" s="217">
        <f>S408*H408</f>
        <v>0.0080000000000000002</v>
      </c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R408" s="218" t="s">
        <v>163</v>
      </c>
      <c r="AT408" s="218" t="s">
        <v>159</v>
      </c>
      <c r="AU408" s="218" t="s">
        <v>85</v>
      </c>
      <c r="AY408" s="20" t="s">
        <v>157</v>
      </c>
      <c r="BE408" s="219">
        <f>IF(N408="základní",J408,0)</f>
        <v>0</v>
      </c>
      <c r="BF408" s="219">
        <f>IF(N408="snížená",J408,0)</f>
        <v>0</v>
      </c>
      <c r="BG408" s="219">
        <f>IF(N408="zákl. přenesená",J408,0)</f>
        <v>0</v>
      </c>
      <c r="BH408" s="219">
        <f>IF(N408="sníž. přenesená",J408,0)</f>
        <v>0</v>
      </c>
      <c r="BI408" s="219">
        <f>IF(N408="nulová",J408,0)</f>
        <v>0</v>
      </c>
      <c r="BJ408" s="20" t="s">
        <v>83</v>
      </c>
      <c r="BK408" s="219">
        <f>ROUND(I408*H408,2)</f>
        <v>0</v>
      </c>
      <c r="BL408" s="20" t="s">
        <v>163</v>
      </c>
      <c r="BM408" s="218" t="s">
        <v>2620</v>
      </c>
    </row>
    <row r="409" s="2" customFormat="1">
      <c r="A409" s="41"/>
      <c r="B409" s="42"/>
      <c r="C409" s="43"/>
      <c r="D409" s="220" t="s">
        <v>165</v>
      </c>
      <c r="E409" s="43"/>
      <c r="F409" s="221" t="s">
        <v>2621</v>
      </c>
      <c r="G409" s="43"/>
      <c r="H409" s="43"/>
      <c r="I409" s="222"/>
      <c r="J409" s="43"/>
      <c r="K409" s="43"/>
      <c r="L409" s="47"/>
      <c r="M409" s="223"/>
      <c r="N409" s="224"/>
      <c r="O409" s="87"/>
      <c r="P409" s="87"/>
      <c r="Q409" s="87"/>
      <c r="R409" s="87"/>
      <c r="S409" s="87"/>
      <c r="T409" s="88"/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T409" s="20" t="s">
        <v>165</v>
      </c>
      <c r="AU409" s="20" t="s">
        <v>85</v>
      </c>
    </row>
    <row r="410" s="2" customFormat="1">
      <c r="A410" s="41"/>
      <c r="B410" s="42"/>
      <c r="C410" s="43"/>
      <c r="D410" s="237" t="s">
        <v>177</v>
      </c>
      <c r="E410" s="43"/>
      <c r="F410" s="238" t="s">
        <v>2622</v>
      </c>
      <c r="G410" s="43"/>
      <c r="H410" s="43"/>
      <c r="I410" s="222"/>
      <c r="J410" s="43"/>
      <c r="K410" s="43"/>
      <c r="L410" s="47"/>
      <c r="M410" s="223"/>
      <c r="N410" s="224"/>
      <c r="O410" s="87"/>
      <c r="P410" s="87"/>
      <c r="Q410" s="87"/>
      <c r="R410" s="87"/>
      <c r="S410" s="87"/>
      <c r="T410" s="88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T410" s="20" t="s">
        <v>177</v>
      </c>
      <c r="AU410" s="20" t="s">
        <v>85</v>
      </c>
    </row>
    <row r="411" s="13" customFormat="1">
      <c r="A411" s="13"/>
      <c r="B411" s="226"/>
      <c r="C411" s="227"/>
      <c r="D411" s="220" t="s">
        <v>169</v>
      </c>
      <c r="E411" s="228" t="s">
        <v>19</v>
      </c>
      <c r="F411" s="229" t="s">
        <v>2623</v>
      </c>
      <c r="G411" s="227"/>
      <c r="H411" s="230">
        <v>1</v>
      </c>
      <c r="I411" s="231"/>
      <c r="J411" s="227"/>
      <c r="K411" s="227"/>
      <c r="L411" s="232"/>
      <c r="M411" s="233"/>
      <c r="N411" s="234"/>
      <c r="O411" s="234"/>
      <c r="P411" s="234"/>
      <c r="Q411" s="234"/>
      <c r="R411" s="234"/>
      <c r="S411" s="234"/>
      <c r="T411" s="235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36" t="s">
        <v>169</v>
      </c>
      <c r="AU411" s="236" t="s">
        <v>85</v>
      </c>
      <c r="AV411" s="13" t="s">
        <v>85</v>
      </c>
      <c r="AW411" s="13" t="s">
        <v>37</v>
      </c>
      <c r="AX411" s="13" t="s">
        <v>75</v>
      </c>
      <c r="AY411" s="236" t="s">
        <v>157</v>
      </c>
    </row>
    <row r="412" s="13" customFormat="1">
      <c r="A412" s="13"/>
      <c r="B412" s="226"/>
      <c r="C412" s="227"/>
      <c r="D412" s="220" t="s">
        <v>169</v>
      </c>
      <c r="E412" s="228" t="s">
        <v>19</v>
      </c>
      <c r="F412" s="229" t="s">
        <v>2568</v>
      </c>
      <c r="G412" s="227"/>
      <c r="H412" s="230">
        <v>1</v>
      </c>
      <c r="I412" s="231"/>
      <c r="J412" s="227"/>
      <c r="K412" s="227"/>
      <c r="L412" s="232"/>
      <c r="M412" s="233"/>
      <c r="N412" s="234"/>
      <c r="O412" s="234"/>
      <c r="P412" s="234"/>
      <c r="Q412" s="234"/>
      <c r="R412" s="234"/>
      <c r="S412" s="234"/>
      <c r="T412" s="235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36" t="s">
        <v>169</v>
      </c>
      <c r="AU412" s="236" t="s">
        <v>85</v>
      </c>
      <c r="AV412" s="13" t="s">
        <v>85</v>
      </c>
      <c r="AW412" s="13" t="s">
        <v>37</v>
      </c>
      <c r="AX412" s="13" t="s">
        <v>75</v>
      </c>
      <c r="AY412" s="236" t="s">
        <v>157</v>
      </c>
    </row>
    <row r="413" s="15" customFormat="1">
      <c r="A413" s="15"/>
      <c r="B413" s="249"/>
      <c r="C413" s="250"/>
      <c r="D413" s="220" t="s">
        <v>169</v>
      </c>
      <c r="E413" s="251" t="s">
        <v>19</v>
      </c>
      <c r="F413" s="252" t="s">
        <v>187</v>
      </c>
      <c r="G413" s="250"/>
      <c r="H413" s="253">
        <v>2</v>
      </c>
      <c r="I413" s="254"/>
      <c r="J413" s="250"/>
      <c r="K413" s="250"/>
      <c r="L413" s="255"/>
      <c r="M413" s="256"/>
      <c r="N413" s="257"/>
      <c r="O413" s="257"/>
      <c r="P413" s="257"/>
      <c r="Q413" s="257"/>
      <c r="R413" s="257"/>
      <c r="S413" s="257"/>
      <c r="T413" s="258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T413" s="259" t="s">
        <v>169</v>
      </c>
      <c r="AU413" s="259" t="s">
        <v>85</v>
      </c>
      <c r="AV413" s="15" t="s">
        <v>163</v>
      </c>
      <c r="AW413" s="15" t="s">
        <v>37</v>
      </c>
      <c r="AX413" s="15" t="s">
        <v>83</v>
      </c>
      <c r="AY413" s="259" t="s">
        <v>157</v>
      </c>
    </row>
    <row r="414" s="12" customFormat="1" ht="22.8" customHeight="1">
      <c r="A414" s="12"/>
      <c r="B414" s="191"/>
      <c r="C414" s="192"/>
      <c r="D414" s="193" t="s">
        <v>74</v>
      </c>
      <c r="E414" s="205" t="s">
        <v>650</v>
      </c>
      <c r="F414" s="205" t="s">
        <v>651</v>
      </c>
      <c r="G414" s="192"/>
      <c r="H414" s="192"/>
      <c r="I414" s="195"/>
      <c r="J414" s="206">
        <f>BK414</f>
        <v>0</v>
      </c>
      <c r="K414" s="192"/>
      <c r="L414" s="197"/>
      <c r="M414" s="198"/>
      <c r="N414" s="199"/>
      <c r="O414" s="199"/>
      <c r="P414" s="200">
        <f>SUM(P415:P469)</f>
        <v>0</v>
      </c>
      <c r="Q414" s="199"/>
      <c r="R414" s="200">
        <f>SUM(R415:R469)</f>
        <v>0</v>
      </c>
      <c r="S414" s="199"/>
      <c r="T414" s="201">
        <f>SUM(T415:T469)</f>
        <v>0</v>
      </c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R414" s="202" t="s">
        <v>83</v>
      </c>
      <c r="AT414" s="203" t="s">
        <v>74</v>
      </c>
      <c r="AU414" s="203" t="s">
        <v>83</v>
      </c>
      <c r="AY414" s="202" t="s">
        <v>157</v>
      </c>
      <c r="BK414" s="204">
        <f>SUM(BK415:BK469)</f>
        <v>0</v>
      </c>
    </row>
    <row r="415" s="2" customFormat="1" ht="21.75" customHeight="1">
      <c r="A415" s="41"/>
      <c r="B415" s="42"/>
      <c r="C415" s="207" t="s">
        <v>1890</v>
      </c>
      <c r="D415" s="207" t="s">
        <v>159</v>
      </c>
      <c r="E415" s="208" t="s">
        <v>2624</v>
      </c>
      <c r="F415" s="209" t="s">
        <v>2625</v>
      </c>
      <c r="G415" s="210" t="s">
        <v>236</v>
      </c>
      <c r="H415" s="211">
        <v>1201.4449999999999</v>
      </c>
      <c r="I415" s="212"/>
      <c r="J415" s="213">
        <f>ROUND(I415*H415,2)</f>
        <v>0</v>
      </c>
      <c r="K415" s="209" t="s">
        <v>174</v>
      </c>
      <c r="L415" s="47"/>
      <c r="M415" s="214" t="s">
        <v>19</v>
      </c>
      <c r="N415" s="215" t="s">
        <v>46</v>
      </c>
      <c r="O415" s="87"/>
      <c r="P415" s="216">
        <f>O415*H415</f>
        <v>0</v>
      </c>
      <c r="Q415" s="216">
        <v>0</v>
      </c>
      <c r="R415" s="216">
        <f>Q415*H415</f>
        <v>0</v>
      </c>
      <c r="S415" s="216">
        <v>0</v>
      </c>
      <c r="T415" s="217">
        <f>S415*H415</f>
        <v>0</v>
      </c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R415" s="218" t="s">
        <v>163</v>
      </c>
      <c r="AT415" s="218" t="s">
        <v>159</v>
      </c>
      <c r="AU415" s="218" t="s">
        <v>85</v>
      </c>
      <c r="AY415" s="20" t="s">
        <v>157</v>
      </c>
      <c r="BE415" s="219">
        <f>IF(N415="základní",J415,0)</f>
        <v>0</v>
      </c>
      <c r="BF415" s="219">
        <f>IF(N415="snížená",J415,0)</f>
        <v>0</v>
      </c>
      <c r="BG415" s="219">
        <f>IF(N415="zákl. přenesená",J415,0)</f>
        <v>0</v>
      </c>
      <c r="BH415" s="219">
        <f>IF(N415="sníž. přenesená",J415,0)</f>
        <v>0</v>
      </c>
      <c r="BI415" s="219">
        <f>IF(N415="nulová",J415,0)</f>
        <v>0</v>
      </c>
      <c r="BJ415" s="20" t="s">
        <v>83</v>
      </c>
      <c r="BK415" s="219">
        <f>ROUND(I415*H415,2)</f>
        <v>0</v>
      </c>
      <c r="BL415" s="20" t="s">
        <v>163</v>
      </c>
      <c r="BM415" s="218" t="s">
        <v>2626</v>
      </c>
    </row>
    <row r="416" s="2" customFormat="1">
      <c r="A416" s="41"/>
      <c r="B416" s="42"/>
      <c r="C416" s="43"/>
      <c r="D416" s="220" t="s">
        <v>165</v>
      </c>
      <c r="E416" s="43"/>
      <c r="F416" s="221" t="s">
        <v>2627</v>
      </c>
      <c r="G416" s="43"/>
      <c r="H416" s="43"/>
      <c r="I416" s="222"/>
      <c r="J416" s="43"/>
      <c r="K416" s="43"/>
      <c r="L416" s="47"/>
      <c r="M416" s="223"/>
      <c r="N416" s="224"/>
      <c r="O416" s="87"/>
      <c r="P416" s="87"/>
      <c r="Q416" s="87"/>
      <c r="R416" s="87"/>
      <c r="S416" s="87"/>
      <c r="T416" s="88"/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T416" s="20" t="s">
        <v>165</v>
      </c>
      <c r="AU416" s="20" t="s">
        <v>85</v>
      </c>
    </row>
    <row r="417" s="2" customFormat="1">
      <c r="A417" s="41"/>
      <c r="B417" s="42"/>
      <c r="C417" s="43"/>
      <c r="D417" s="237" t="s">
        <v>177</v>
      </c>
      <c r="E417" s="43"/>
      <c r="F417" s="238" t="s">
        <v>2628</v>
      </c>
      <c r="G417" s="43"/>
      <c r="H417" s="43"/>
      <c r="I417" s="222"/>
      <c r="J417" s="43"/>
      <c r="K417" s="43"/>
      <c r="L417" s="47"/>
      <c r="M417" s="223"/>
      <c r="N417" s="224"/>
      <c r="O417" s="87"/>
      <c r="P417" s="87"/>
      <c r="Q417" s="87"/>
      <c r="R417" s="87"/>
      <c r="S417" s="87"/>
      <c r="T417" s="88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T417" s="20" t="s">
        <v>177</v>
      </c>
      <c r="AU417" s="20" t="s">
        <v>85</v>
      </c>
    </row>
    <row r="418" s="2" customFormat="1" ht="24.15" customHeight="1">
      <c r="A418" s="41"/>
      <c r="B418" s="42"/>
      <c r="C418" s="207" t="s">
        <v>2141</v>
      </c>
      <c r="D418" s="207" t="s">
        <v>159</v>
      </c>
      <c r="E418" s="208" t="s">
        <v>2629</v>
      </c>
      <c r="F418" s="209" t="s">
        <v>2630</v>
      </c>
      <c r="G418" s="210" t="s">
        <v>236</v>
      </c>
      <c r="H418" s="211">
        <v>5784.4459999999999</v>
      </c>
      <c r="I418" s="212"/>
      <c r="J418" s="213">
        <f>ROUND(I418*H418,2)</f>
        <v>0</v>
      </c>
      <c r="K418" s="209" t="s">
        <v>174</v>
      </c>
      <c r="L418" s="47"/>
      <c r="M418" s="214" t="s">
        <v>19</v>
      </c>
      <c r="N418" s="215" t="s">
        <v>46</v>
      </c>
      <c r="O418" s="87"/>
      <c r="P418" s="216">
        <f>O418*H418</f>
        <v>0</v>
      </c>
      <c r="Q418" s="216">
        <v>0</v>
      </c>
      <c r="R418" s="216">
        <f>Q418*H418</f>
        <v>0</v>
      </c>
      <c r="S418" s="216">
        <v>0</v>
      </c>
      <c r="T418" s="217">
        <f>S418*H418</f>
        <v>0</v>
      </c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R418" s="218" t="s">
        <v>163</v>
      </c>
      <c r="AT418" s="218" t="s">
        <v>159</v>
      </c>
      <c r="AU418" s="218" t="s">
        <v>85</v>
      </c>
      <c r="AY418" s="20" t="s">
        <v>157</v>
      </c>
      <c r="BE418" s="219">
        <f>IF(N418="základní",J418,0)</f>
        <v>0</v>
      </c>
      <c r="BF418" s="219">
        <f>IF(N418="snížená",J418,0)</f>
        <v>0</v>
      </c>
      <c r="BG418" s="219">
        <f>IF(N418="zákl. přenesená",J418,0)</f>
        <v>0</v>
      </c>
      <c r="BH418" s="219">
        <f>IF(N418="sníž. přenesená",J418,0)</f>
        <v>0</v>
      </c>
      <c r="BI418" s="219">
        <f>IF(N418="nulová",J418,0)</f>
        <v>0</v>
      </c>
      <c r="BJ418" s="20" t="s">
        <v>83</v>
      </c>
      <c r="BK418" s="219">
        <f>ROUND(I418*H418,2)</f>
        <v>0</v>
      </c>
      <c r="BL418" s="20" t="s">
        <v>163</v>
      </c>
      <c r="BM418" s="218" t="s">
        <v>2631</v>
      </c>
    </row>
    <row r="419" s="2" customFormat="1">
      <c r="A419" s="41"/>
      <c r="B419" s="42"/>
      <c r="C419" s="43"/>
      <c r="D419" s="220" t="s">
        <v>165</v>
      </c>
      <c r="E419" s="43"/>
      <c r="F419" s="221" t="s">
        <v>2632</v>
      </c>
      <c r="G419" s="43"/>
      <c r="H419" s="43"/>
      <c r="I419" s="222"/>
      <c r="J419" s="43"/>
      <c r="K419" s="43"/>
      <c r="L419" s="47"/>
      <c r="M419" s="223"/>
      <c r="N419" s="224"/>
      <c r="O419" s="87"/>
      <c r="P419" s="87"/>
      <c r="Q419" s="87"/>
      <c r="R419" s="87"/>
      <c r="S419" s="87"/>
      <c r="T419" s="88"/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T419" s="20" t="s">
        <v>165</v>
      </c>
      <c r="AU419" s="20" t="s">
        <v>85</v>
      </c>
    </row>
    <row r="420" s="2" customFormat="1">
      <c r="A420" s="41"/>
      <c r="B420" s="42"/>
      <c r="C420" s="43"/>
      <c r="D420" s="237" t="s">
        <v>177</v>
      </c>
      <c r="E420" s="43"/>
      <c r="F420" s="238" t="s">
        <v>2633</v>
      </c>
      <c r="G420" s="43"/>
      <c r="H420" s="43"/>
      <c r="I420" s="222"/>
      <c r="J420" s="43"/>
      <c r="K420" s="43"/>
      <c r="L420" s="47"/>
      <c r="M420" s="223"/>
      <c r="N420" s="224"/>
      <c r="O420" s="87"/>
      <c r="P420" s="87"/>
      <c r="Q420" s="87"/>
      <c r="R420" s="87"/>
      <c r="S420" s="87"/>
      <c r="T420" s="88"/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T420" s="20" t="s">
        <v>177</v>
      </c>
      <c r="AU420" s="20" t="s">
        <v>85</v>
      </c>
    </row>
    <row r="421" s="14" customFormat="1">
      <c r="A421" s="14"/>
      <c r="B421" s="239"/>
      <c r="C421" s="240"/>
      <c r="D421" s="220" t="s">
        <v>169</v>
      </c>
      <c r="E421" s="241" t="s">
        <v>19</v>
      </c>
      <c r="F421" s="242" t="s">
        <v>2634</v>
      </c>
      <c r="G421" s="240"/>
      <c r="H421" s="241" t="s">
        <v>19</v>
      </c>
      <c r="I421" s="243"/>
      <c r="J421" s="240"/>
      <c r="K421" s="240"/>
      <c r="L421" s="244"/>
      <c r="M421" s="245"/>
      <c r="N421" s="246"/>
      <c r="O421" s="246"/>
      <c r="P421" s="246"/>
      <c r="Q421" s="246"/>
      <c r="R421" s="246"/>
      <c r="S421" s="246"/>
      <c r="T421" s="247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48" t="s">
        <v>169</v>
      </c>
      <c r="AU421" s="248" t="s">
        <v>85</v>
      </c>
      <c r="AV421" s="14" t="s">
        <v>83</v>
      </c>
      <c r="AW421" s="14" t="s">
        <v>37</v>
      </c>
      <c r="AX421" s="14" t="s">
        <v>75</v>
      </c>
      <c r="AY421" s="248" t="s">
        <v>157</v>
      </c>
    </row>
    <row r="422" s="13" customFormat="1">
      <c r="A422" s="13"/>
      <c r="B422" s="226"/>
      <c r="C422" s="227"/>
      <c r="D422" s="220" t="s">
        <v>169</v>
      </c>
      <c r="E422" s="228" t="s">
        <v>19</v>
      </c>
      <c r="F422" s="229" t="s">
        <v>2635</v>
      </c>
      <c r="G422" s="227"/>
      <c r="H422" s="230">
        <v>1239.682</v>
      </c>
      <c r="I422" s="231"/>
      <c r="J422" s="227"/>
      <c r="K422" s="227"/>
      <c r="L422" s="232"/>
      <c r="M422" s="233"/>
      <c r="N422" s="234"/>
      <c r="O422" s="234"/>
      <c r="P422" s="234"/>
      <c r="Q422" s="234"/>
      <c r="R422" s="234"/>
      <c r="S422" s="234"/>
      <c r="T422" s="235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36" t="s">
        <v>169</v>
      </c>
      <c r="AU422" s="236" t="s">
        <v>85</v>
      </c>
      <c r="AV422" s="13" t="s">
        <v>85</v>
      </c>
      <c r="AW422" s="13" t="s">
        <v>37</v>
      </c>
      <c r="AX422" s="13" t="s">
        <v>75</v>
      </c>
      <c r="AY422" s="236" t="s">
        <v>157</v>
      </c>
    </row>
    <row r="423" s="14" customFormat="1">
      <c r="A423" s="14"/>
      <c r="B423" s="239"/>
      <c r="C423" s="240"/>
      <c r="D423" s="220" t="s">
        <v>169</v>
      </c>
      <c r="E423" s="241" t="s">
        <v>19</v>
      </c>
      <c r="F423" s="242" t="s">
        <v>2636</v>
      </c>
      <c r="G423" s="240"/>
      <c r="H423" s="241" t="s">
        <v>19</v>
      </c>
      <c r="I423" s="243"/>
      <c r="J423" s="240"/>
      <c r="K423" s="240"/>
      <c r="L423" s="244"/>
      <c r="M423" s="245"/>
      <c r="N423" s="246"/>
      <c r="O423" s="246"/>
      <c r="P423" s="246"/>
      <c r="Q423" s="246"/>
      <c r="R423" s="246"/>
      <c r="S423" s="246"/>
      <c r="T423" s="247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48" t="s">
        <v>169</v>
      </c>
      <c r="AU423" s="248" t="s">
        <v>85</v>
      </c>
      <c r="AV423" s="14" t="s">
        <v>83</v>
      </c>
      <c r="AW423" s="14" t="s">
        <v>37</v>
      </c>
      <c r="AX423" s="14" t="s">
        <v>75</v>
      </c>
      <c r="AY423" s="248" t="s">
        <v>157</v>
      </c>
    </row>
    <row r="424" s="13" customFormat="1">
      <c r="A424" s="13"/>
      <c r="B424" s="226"/>
      <c r="C424" s="227"/>
      <c r="D424" s="220" t="s">
        <v>169</v>
      </c>
      <c r="E424" s="228" t="s">
        <v>19</v>
      </c>
      <c r="F424" s="229" t="s">
        <v>2637</v>
      </c>
      <c r="G424" s="227"/>
      <c r="H424" s="230">
        <v>1627.26</v>
      </c>
      <c r="I424" s="231"/>
      <c r="J424" s="227"/>
      <c r="K424" s="227"/>
      <c r="L424" s="232"/>
      <c r="M424" s="233"/>
      <c r="N424" s="234"/>
      <c r="O424" s="234"/>
      <c r="P424" s="234"/>
      <c r="Q424" s="234"/>
      <c r="R424" s="234"/>
      <c r="S424" s="234"/>
      <c r="T424" s="235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36" t="s">
        <v>169</v>
      </c>
      <c r="AU424" s="236" t="s">
        <v>85</v>
      </c>
      <c r="AV424" s="13" t="s">
        <v>85</v>
      </c>
      <c r="AW424" s="13" t="s">
        <v>37</v>
      </c>
      <c r="AX424" s="13" t="s">
        <v>75</v>
      </c>
      <c r="AY424" s="236" t="s">
        <v>157</v>
      </c>
    </row>
    <row r="425" s="13" customFormat="1">
      <c r="A425" s="13"/>
      <c r="B425" s="226"/>
      <c r="C425" s="227"/>
      <c r="D425" s="220" t="s">
        <v>169</v>
      </c>
      <c r="E425" s="228" t="s">
        <v>19</v>
      </c>
      <c r="F425" s="229" t="s">
        <v>2638</v>
      </c>
      <c r="G425" s="227"/>
      <c r="H425" s="230">
        <v>1873.56</v>
      </c>
      <c r="I425" s="231"/>
      <c r="J425" s="227"/>
      <c r="K425" s="227"/>
      <c r="L425" s="232"/>
      <c r="M425" s="233"/>
      <c r="N425" s="234"/>
      <c r="O425" s="234"/>
      <c r="P425" s="234"/>
      <c r="Q425" s="234"/>
      <c r="R425" s="234"/>
      <c r="S425" s="234"/>
      <c r="T425" s="235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36" t="s">
        <v>169</v>
      </c>
      <c r="AU425" s="236" t="s">
        <v>85</v>
      </c>
      <c r="AV425" s="13" t="s">
        <v>85</v>
      </c>
      <c r="AW425" s="13" t="s">
        <v>37</v>
      </c>
      <c r="AX425" s="13" t="s">
        <v>75</v>
      </c>
      <c r="AY425" s="236" t="s">
        <v>157</v>
      </c>
    </row>
    <row r="426" s="13" customFormat="1">
      <c r="A426" s="13"/>
      <c r="B426" s="226"/>
      <c r="C426" s="227"/>
      <c r="D426" s="220" t="s">
        <v>169</v>
      </c>
      <c r="E426" s="228" t="s">
        <v>19</v>
      </c>
      <c r="F426" s="229" t="s">
        <v>2639</v>
      </c>
      <c r="G426" s="227"/>
      <c r="H426" s="230">
        <v>1043.944</v>
      </c>
      <c r="I426" s="231"/>
      <c r="J426" s="227"/>
      <c r="K426" s="227"/>
      <c r="L426" s="232"/>
      <c r="M426" s="233"/>
      <c r="N426" s="234"/>
      <c r="O426" s="234"/>
      <c r="P426" s="234"/>
      <c r="Q426" s="234"/>
      <c r="R426" s="234"/>
      <c r="S426" s="234"/>
      <c r="T426" s="235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36" t="s">
        <v>169</v>
      </c>
      <c r="AU426" s="236" t="s">
        <v>85</v>
      </c>
      <c r="AV426" s="13" t="s">
        <v>85</v>
      </c>
      <c r="AW426" s="13" t="s">
        <v>37</v>
      </c>
      <c r="AX426" s="13" t="s">
        <v>75</v>
      </c>
      <c r="AY426" s="236" t="s">
        <v>157</v>
      </c>
    </row>
    <row r="427" s="15" customFormat="1">
      <c r="A427" s="15"/>
      <c r="B427" s="249"/>
      <c r="C427" s="250"/>
      <c r="D427" s="220" t="s">
        <v>169</v>
      </c>
      <c r="E427" s="251" t="s">
        <v>19</v>
      </c>
      <c r="F427" s="252" t="s">
        <v>187</v>
      </c>
      <c r="G427" s="250"/>
      <c r="H427" s="253">
        <v>5784.4459999999999</v>
      </c>
      <c r="I427" s="254"/>
      <c r="J427" s="250"/>
      <c r="K427" s="250"/>
      <c r="L427" s="255"/>
      <c r="M427" s="256"/>
      <c r="N427" s="257"/>
      <c r="O427" s="257"/>
      <c r="P427" s="257"/>
      <c r="Q427" s="257"/>
      <c r="R427" s="257"/>
      <c r="S427" s="257"/>
      <c r="T427" s="258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T427" s="259" t="s">
        <v>169</v>
      </c>
      <c r="AU427" s="259" t="s">
        <v>85</v>
      </c>
      <c r="AV427" s="15" t="s">
        <v>163</v>
      </c>
      <c r="AW427" s="15" t="s">
        <v>37</v>
      </c>
      <c r="AX427" s="15" t="s">
        <v>83</v>
      </c>
      <c r="AY427" s="259" t="s">
        <v>157</v>
      </c>
    </row>
    <row r="428" s="2" customFormat="1" ht="16.5" customHeight="1">
      <c r="A428" s="41"/>
      <c r="B428" s="42"/>
      <c r="C428" s="207" t="s">
        <v>568</v>
      </c>
      <c r="D428" s="207" t="s">
        <v>159</v>
      </c>
      <c r="E428" s="208" t="s">
        <v>2640</v>
      </c>
      <c r="F428" s="209" t="s">
        <v>2641</v>
      </c>
      <c r="G428" s="210" t="s">
        <v>236</v>
      </c>
      <c r="H428" s="211">
        <v>0.0040000000000000001</v>
      </c>
      <c r="I428" s="212"/>
      <c r="J428" s="213">
        <f>ROUND(I428*H428,2)</f>
        <v>0</v>
      </c>
      <c r="K428" s="209" t="s">
        <v>174</v>
      </c>
      <c r="L428" s="47"/>
      <c r="M428" s="214" t="s">
        <v>19</v>
      </c>
      <c r="N428" s="215" t="s">
        <v>46</v>
      </c>
      <c r="O428" s="87"/>
      <c r="P428" s="216">
        <f>O428*H428</f>
        <v>0</v>
      </c>
      <c r="Q428" s="216">
        <v>0</v>
      </c>
      <c r="R428" s="216">
        <f>Q428*H428</f>
        <v>0</v>
      </c>
      <c r="S428" s="216">
        <v>0</v>
      </c>
      <c r="T428" s="217">
        <f>S428*H428</f>
        <v>0</v>
      </c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  <c r="AR428" s="218" t="s">
        <v>163</v>
      </c>
      <c r="AT428" s="218" t="s">
        <v>159</v>
      </c>
      <c r="AU428" s="218" t="s">
        <v>85</v>
      </c>
      <c r="AY428" s="20" t="s">
        <v>157</v>
      </c>
      <c r="BE428" s="219">
        <f>IF(N428="základní",J428,0)</f>
        <v>0</v>
      </c>
      <c r="BF428" s="219">
        <f>IF(N428="snížená",J428,0)</f>
        <v>0</v>
      </c>
      <c r="BG428" s="219">
        <f>IF(N428="zákl. přenesená",J428,0)</f>
        <v>0</v>
      </c>
      <c r="BH428" s="219">
        <f>IF(N428="sníž. přenesená",J428,0)</f>
        <v>0</v>
      </c>
      <c r="BI428" s="219">
        <f>IF(N428="nulová",J428,0)</f>
        <v>0</v>
      </c>
      <c r="BJ428" s="20" t="s">
        <v>83</v>
      </c>
      <c r="BK428" s="219">
        <f>ROUND(I428*H428,2)</f>
        <v>0</v>
      </c>
      <c r="BL428" s="20" t="s">
        <v>163</v>
      </c>
      <c r="BM428" s="218" t="s">
        <v>2642</v>
      </c>
    </row>
    <row r="429" s="2" customFormat="1">
      <c r="A429" s="41"/>
      <c r="B429" s="42"/>
      <c r="C429" s="43"/>
      <c r="D429" s="220" t="s">
        <v>165</v>
      </c>
      <c r="E429" s="43"/>
      <c r="F429" s="221" t="s">
        <v>2643</v>
      </c>
      <c r="G429" s="43"/>
      <c r="H429" s="43"/>
      <c r="I429" s="222"/>
      <c r="J429" s="43"/>
      <c r="K429" s="43"/>
      <c r="L429" s="47"/>
      <c r="M429" s="223"/>
      <c r="N429" s="224"/>
      <c r="O429" s="87"/>
      <c r="P429" s="87"/>
      <c r="Q429" s="87"/>
      <c r="R429" s="87"/>
      <c r="S429" s="87"/>
      <c r="T429" s="88"/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  <c r="AT429" s="20" t="s">
        <v>165</v>
      </c>
      <c r="AU429" s="20" t="s">
        <v>85</v>
      </c>
    </row>
    <row r="430" s="2" customFormat="1">
      <c r="A430" s="41"/>
      <c r="B430" s="42"/>
      <c r="C430" s="43"/>
      <c r="D430" s="237" t="s">
        <v>177</v>
      </c>
      <c r="E430" s="43"/>
      <c r="F430" s="238" t="s">
        <v>2644</v>
      </c>
      <c r="G430" s="43"/>
      <c r="H430" s="43"/>
      <c r="I430" s="222"/>
      <c r="J430" s="43"/>
      <c r="K430" s="43"/>
      <c r="L430" s="47"/>
      <c r="M430" s="223"/>
      <c r="N430" s="224"/>
      <c r="O430" s="87"/>
      <c r="P430" s="87"/>
      <c r="Q430" s="87"/>
      <c r="R430" s="87"/>
      <c r="S430" s="87"/>
      <c r="T430" s="88"/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  <c r="AE430" s="41"/>
      <c r="AT430" s="20" t="s">
        <v>177</v>
      </c>
      <c r="AU430" s="20" t="s">
        <v>85</v>
      </c>
    </row>
    <row r="431" s="13" customFormat="1">
      <c r="A431" s="13"/>
      <c r="B431" s="226"/>
      <c r="C431" s="227"/>
      <c r="D431" s="220" t="s">
        <v>169</v>
      </c>
      <c r="E431" s="228" t="s">
        <v>19</v>
      </c>
      <c r="F431" s="229" t="s">
        <v>2645</v>
      </c>
      <c r="G431" s="227"/>
      <c r="H431" s="230">
        <v>0.0040000000000000001</v>
      </c>
      <c r="I431" s="231"/>
      <c r="J431" s="227"/>
      <c r="K431" s="227"/>
      <c r="L431" s="232"/>
      <c r="M431" s="233"/>
      <c r="N431" s="234"/>
      <c r="O431" s="234"/>
      <c r="P431" s="234"/>
      <c r="Q431" s="234"/>
      <c r="R431" s="234"/>
      <c r="S431" s="234"/>
      <c r="T431" s="235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36" t="s">
        <v>169</v>
      </c>
      <c r="AU431" s="236" t="s">
        <v>85</v>
      </c>
      <c r="AV431" s="13" t="s">
        <v>85</v>
      </c>
      <c r="AW431" s="13" t="s">
        <v>37</v>
      </c>
      <c r="AX431" s="13" t="s">
        <v>83</v>
      </c>
      <c r="AY431" s="236" t="s">
        <v>157</v>
      </c>
    </row>
    <row r="432" s="2" customFormat="1" ht="24.15" customHeight="1">
      <c r="A432" s="41"/>
      <c r="B432" s="42"/>
      <c r="C432" s="207" t="s">
        <v>2646</v>
      </c>
      <c r="D432" s="207" t="s">
        <v>159</v>
      </c>
      <c r="E432" s="208" t="s">
        <v>2647</v>
      </c>
      <c r="F432" s="209" t="s">
        <v>2648</v>
      </c>
      <c r="G432" s="210" t="s">
        <v>236</v>
      </c>
      <c r="H432" s="211">
        <v>0.035999999999999997</v>
      </c>
      <c r="I432" s="212"/>
      <c r="J432" s="213">
        <f>ROUND(I432*H432,2)</f>
        <v>0</v>
      </c>
      <c r="K432" s="209" t="s">
        <v>174</v>
      </c>
      <c r="L432" s="47"/>
      <c r="M432" s="214" t="s">
        <v>19</v>
      </c>
      <c r="N432" s="215" t="s">
        <v>46</v>
      </c>
      <c r="O432" s="87"/>
      <c r="P432" s="216">
        <f>O432*H432</f>
        <v>0</v>
      </c>
      <c r="Q432" s="216">
        <v>0</v>
      </c>
      <c r="R432" s="216">
        <f>Q432*H432</f>
        <v>0</v>
      </c>
      <c r="S432" s="216">
        <v>0</v>
      </c>
      <c r="T432" s="217">
        <f>S432*H432</f>
        <v>0</v>
      </c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R432" s="218" t="s">
        <v>163</v>
      </c>
      <c r="AT432" s="218" t="s">
        <v>159</v>
      </c>
      <c r="AU432" s="218" t="s">
        <v>85</v>
      </c>
      <c r="AY432" s="20" t="s">
        <v>157</v>
      </c>
      <c r="BE432" s="219">
        <f>IF(N432="základní",J432,0)</f>
        <v>0</v>
      </c>
      <c r="BF432" s="219">
        <f>IF(N432="snížená",J432,0)</f>
        <v>0</v>
      </c>
      <c r="BG432" s="219">
        <f>IF(N432="zákl. přenesená",J432,0)</f>
        <v>0</v>
      </c>
      <c r="BH432" s="219">
        <f>IF(N432="sníž. přenesená",J432,0)</f>
        <v>0</v>
      </c>
      <c r="BI432" s="219">
        <f>IF(N432="nulová",J432,0)</f>
        <v>0</v>
      </c>
      <c r="BJ432" s="20" t="s">
        <v>83</v>
      </c>
      <c r="BK432" s="219">
        <f>ROUND(I432*H432,2)</f>
        <v>0</v>
      </c>
      <c r="BL432" s="20" t="s">
        <v>163</v>
      </c>
      <c r="BM432" s="218" t="s">
        <v>2649</v>
      </c>
    </row>
    <row r="433" s="2" customFormat="1">
      <c r="A433" s="41"/>
      <c r="B433" s="42"/>
      <c r="C433" s="43"/>
      <c r="D433" s="220" t="s">
        <v>165</v>
      </c>
      <c r="E433" s="43"/>
      <c r="F433" s="221" t="s">
        <v>2650</v>
      </c>
      <c r="G433" s="43"/>
      <c r="H433" s="43"/>
      <c r="I433" s="222"/>
      <c r="J433" s="43"/>
      <c r="K433" s="43"/>
      <c r="L433" s="47"/>
      <c r="M433" s="223"/>
      <c r="N433" s="224"/>
      <c r="O433" s="87"/>
      <c r="P433" s="87"/>
      <c r="Q433" s="87"/>
      <c r="R433" s="87"/>
      <c r="S433" s="87"/>
      <c r="T433" s="88"/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  <c r="AT433" s="20" t="s">
        <v>165</v>
      </c>
      <c r="AU433" s="20" t="s">
        <v>85</v>
      </c>
    </row>
    <row r="434" s="2" customFormat="1">
      <c r="A434" s="41"/>
      <c r="B434" s="42"/>
      <c r="C434" s="43"/>
      <c r="D434" s="237" t="s">
        <v>177</v>
      </c>
      <c r="E434" s="43"/>
      <c r="F434" s="238" t="s">
        <v>2651</v>
      </c>
      <c r="G434" s="43"/>
      <c r="H434" s="43"/>
      <c r="I434" s="222"/>
      <c r="J434" s="43"/>
      <c r="K434" s="43"/>
      <c r="L434" s="47"/>
      <c r="M434" s="223"/>
      <c r="N434" s="224"/>
      <c r="O434" s="87"/>
      <c r="P434" s="87"/>
      <c r="Q434" s="87"/>
      <c r="R434" s="87"/>
      <c r="S434" s="87"/>
      <c r="T434" s="88"/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T434" s="20" t="s">
        <v>177</v>
      </c>
      <c r="AU434" s="20" t="s">
        <v>85</v>
      </c>
    </row>
    <row r="435" s="13" customFormat="1">
      <c r="A435" s="13"/>
      <c r="B435" s="226"/>
      <c r="C435" s="227"/>
      <c r="D435" s="220" t="s">
        <v>169</v>
      </c>
      <c r="E435" s="228" t="s">
        <v>19</v>
      </c>
      <c r="F435" s="229" t="s">
        <v>2645</v>
      </c>
      <c r="G435" s="227"/>
      <c r="H435" s="230">
        <v>0.0040000000000000001</v>
      </c>
      <c r="I435" s="231"/>
      <c r="J435" s="227"/>
      <c r="K435" s="227"/>
      <c r="L435" s="232"/>
      <c r="M435" s="233"/>
      <c r="N435" s="234"/>
      <c r="O435" s="234"/>
      <c r="P435" s="234"/>
      <c r="Q435" s="234"/>
      <c r="R435" s="234"/>
      <c r="S435" s="234"/>
      <c r="T435" s="235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36" t="s">
        <v>169</v>
      </c>
      <c r="AU435" s="236" t="s">
        <v>85</v>
      </c>
      <c r="AV435" s="13" t="s">
        <v>85</v>
      </c>
      <c r="AW435" s="13" t="s">
        <v>37</v>
      </c>
      <c r="AX435" s="13" t="s">
        <v>83</v>
      </c>
      <c r="AY435" s="236" t="s">
        <v>157</v>
      </c>
    </row>
    <row r="436" s="13" customFormat="1">
      <c r="A436" s="13"/>
      <c r="B436" s="226"/>
      <c r="C436" s="227"/>
      <c r="D436" s="220" t="s">
        <v>169</v>
      </c>
      <c r="E436" s="227"/>
      <c r="F436" s="229" t="s">
        <v>2652</v>
      </c>
      <c r="G436" s="227"/>
      <c r="H436" s="230">
        <v>0.035999999999999997</v>
      </c>
      <c r="I436" s="231"/>
      <c r="J436" s="227"/>
      <c r="K436" s="227"/>
      <c r="L436" s="232"/>
      <c r="M436" s="233"/>
      <c r="N436" s="234"/>
      <c r="O436" s="234"/>
      <c r="P436" s="234"/>
      <c r="Q436" s="234"/>
      <c r="R436" s="234"/>
      <c r="S436" s="234"/>
      <c r="T436" s="235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36" t="s">
        <v>169</v>
      </c>
      <c r="AU436" s="236" t="s">
        <v>85</v>
      </c>
      <c r="AV436" s="13" t="s">
        <v>85</v>
      </c>
      <c r="AW436" s="13" t="s">
        <v>4</v>
      </c>
      <c r="AX436" s="13" t="s">
        <v>83</v>
      </c>
      <c r="AY436" s="236" t="s">
        <v>157</v>
      </c>
    </row>
    <row r="437" s="2" customFormat="1" ht="24.15" customHeight="1">
      <c r="A437" s="41"/>
      <c r="B437" s="42"/>
      <c r="C437" s="207" t="s">
        <v>576</v>
      </c>
      <c r="D437" s="207" t="s">
        <v>159</v>
      </c>
      <c r="E437" s="208" t="s">
        <v>2653</v>
      </c>
      <c r="F437" s="209" t="s">
        <v>2654</v>
      </c>
      <c r="G437" s="210" t="s">
        <v>236</v>
      </c>
      <c r="H437" s="211">
        <v>1201.4449999999999</v>
      </c>
      <c r="I437" s="212"/>
      <c r="J437" s="213">
        <f>ROUND(I437*H437,2)</f>
        <v>0</v>
      </c>
      <c r="K437" s="209" t="s">
        <v>174</v>
      </c>
      <c r="L437" s="47"/>
      <c r="M437" s="214" t="s">
        <v>19</v>
      </c>
      <c r="N437" s="215" t="s">
        <v>46</v>
      </c>
      <c r="O437" s="87"/>
      <c r="P437" s="216">
        <f>O437*H437</f>
        <v>0</v>
      </c>
      <c r="Q437" s="216">
        <v>0</v>
      </c>
      <c r="R437" s="216">
        <f>Q437*H437</f>
        <v>0</v>
      </c>
      <c r="S437" s="216">
        <v>0</v>
      </c>
      <c r="T437" s="217">
        <f>S437*H437</f>
        <v>0</v>
      </c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  <c r="AR437" s="218" t="s">
        <v>163</v>
      </c>
      <c r="AT437" s="218" t="s">
        <v>159</v>
      </c>
      <c r="AU437" s="218" t="s">
        <v>85</v>
      </c>
      <c r="AY437" s="20" t="s">
        <v>157</v>
      </c>
      <c r="BE437" s="219">
        <f>IF(N437="základní",J437,0)</f>
        <v>0</v>
      </c>
      <c r="BF437" s="219">
        <f>IF(N437="snížená",J437,0)</f>
        <v>0</v>
      </c>
      <c r="BG437" s="219">
        <f>IF(N437="zákl. přenesená",J437,0)</f>
        <v>0</v>
      </c>
      <c r="BH437" s="219">
        <f>IF(N437="sníž. přenesená",J437,0)</f>
        <v>0</v>
      </c>
      <c r="BI437" s="219">
        <f>IF(N437="nulová",J437,0)</f>
        <v>0</v>
      </c>
      <c r="BJ437" s="20" t="s">
        <v>83</v>
      </c>
      <c r="BK437" s="219">
        <f>ROUND(I437*H437,2)</f>
        <v>0</v>
      </c>
      <c r="BL437" s="20" t="s">
        <v>163</v>
      </c>
      <c r="BM437" s="218" t="s">
        <v>2655</v>
      </c>
    </row>
    <row r="438" s="2" customFormat="1">
      <c r="A438" s="41"/>
      <c r="B438" s="42"/>
      <c r="C438" s="43"/>
      <c r="D438" s="220" t="s">
        <v>165</v>
      </c>
      <c r="E438" s="43"/>
      <c r="F438" s="221" t="s">
        <v>2656</v>
      </c>
      <c r="G438" s="43"/>
      <c r="H438" s="43"/>
      <c r="I438" s="222"/>
      <c r="J438" s="43"/>
      <c r="K438" s="43"/>
      <c r="L438" s="47"/>
      <c r="M438" s="223"/>
      <c r="N438" s="224"/>
      <c r="O438" s="87"/>
      <c r="P438" s="87"/>
      <c r="Q438" s="87"/>
      <c r="R438" s="87"/>
      <c r="S438" s="87"/>
      <c r="T438" s="88"/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  <c r="AT438" s="20" t="s">
        <v>165</v>
      </c>
      <c r="AU438" s="20" t="s">
        <v>85</v>
      </c>
    </row>
    <row r="439" s="2" customFormat="1">
      <c r="A439" s="41"/>
      <c r="B439" s="42"/>
      <c r="C439" s="43"/>
      <c r="D439" s="237" t="s">
        <v>177</v>
      </c>
      <c r="E439" s="43"/>
      <c r="F439" s="238" t="s">
        <v>2657</v>
      </c>
      <c r="G439" s="43"/>
      <c r="H439" s="43"/>
      <c r="I439" s="222"/>
      <c r="J439" s="43"/>
      <c r="K439" s="43"/>
      <c r="L439" s="47"/>
      <c r="M439" s="223"/>
      <c r="N439" s="224"/>
      <c r="O439" s="87"/>
      <c r="P439" s="87"/>
      <c r="Q439" s="87"/>
      <c r="R439" s="87"/>
      <c r="S439" s="87"/>
      <c r="T439" s="88"/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T439" s="20" t="s">
        <v>177</v>
      </c>
      <c r="AU439" s="20" t="s">
        <v>85</v>
      </c>
    </row>
    <row r="440" s="2" customFormat="1" ht="33" customHeight="1">
      <c r="A440" s="41"/>
      <c r="B440" s="42"/>
      <c r="C440" s="207" t="s">
        <v>2658</v>
      </c>
      <c r="D440" s="207" t="s">
        <v>159</v>
      </c>
      <c r="E440" s="208" t="s">
        <v>2659</v>
      </c>
      <c r="F440" s="209" t="s">
        <v>2660</v>
      </c>
      <c r="G440" s="210" t="s">
        <v>236</v>
      </c>
      <c r="H440" s="211">
        <v>65.245999999999995</v>
      </c>
      <c r="I440" s="212"/>
      <c r="J440" s="213">
        <f>ROUND(I440*H440,2)</f>
        <v>0</v>
      </c>
      <c r="K440" s="209" t="s">
        <v>174</v>
      </c>
      <c r="L440" s="47"/>
      <c r="M440" s="214" t="s">
        <v>19</v>
      </c>
      <c r="N440" s="215" t="s">
        <v>46</v>
      </c>
      <c r="O440" s="87"/>
      <c r="P440" s="216">
        <f>O440*H440</f>
        <v>0</v>
      </c>
      <c r="Q440" s="216">
        <v>0</v>
      </c>
      <c r="R440" s="216">
        <f>Q440*H440</f>
        <v>0</v>
      </c>
      <c r="S440" s="216">
        <v>0</v>
      </c>
      <c r="T440" s="217">
        <f>S440*H440</f>
        <v>0</v>
      </c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  <c r="AR440" s="218" t="s">
        <v>163</v>
      </c>
      <c r="AT440" s="218" t="s">
        <v>159</v>
      </c>
      <c r="AU440" s="218" t="s">
        <v>85</v>
      </c>
      <c r="AY440" s="20" t="s">
        <v>157</v>
      </c>
      <c r="BE440" s="219">
        <f>IF(N440="základní",J440,0)</f>
        <v>0</v>
      </c>
      <c r="BF440" s="219">
        <f>IF(N440="snížená",J440,0)</f>
        <v>0</v>
      </c>
      <c r="BG440" s="219">
        <f>IF(N440="zákl. přenesená",J440,0)</f>
        <v>0</v>
      </c>
      <c r="BH440" s="219">
        <f>IF(N440="sníž. přenesená",J440,0)</f>
        <v>0</v>
      </c>
      <c r="BI440" s="219">
        <f>IF(N440="nulová",J440,0)</f>
        <v>0</v>
      </c>
      <c r="BJ440" s="20" t="s">
        <v>83</v>
      </c>
      <c r="BK440" s="219">
        <f>ROUND(I440*H440,2)</f>
        <v>0</v>
      </c>
      <c r="BL440" s="20" t="s">
        <v>163</v>
      </c>
      <c r="BM440" s="218" t="s">
        <v>2661</v>
      </c>
    </row>
    <row r="441" s="2" customFormat="1">
      <c r="A441" s="41"/>
      <c r="B441" s="42"/>
      <c r="C441" s="43"/>
      <c r="D441" s="220" t="s">
        <v>165</v>
      </c>
      <c r="E441" s="43"/>
      <c r="F441" s="221" t="s">
        <v>2662</v>
      </c>
      <c r="G441" s="43"/>
      <c r="H441" s="43"/>
      <c r="I441" s="222"/>
      <c r="J441" s="43"/>
      <c r="K441" s="43"/>
      <c r="L441" s="47"/>
      <c r="M441" s="223"/>
      <c r="N441" s="224"/>
      <c r="O441" s="87"/>
      <c r="P441" s="87"/>
      <c r="Q441" s="87"/>
      <c r="R441" s="87"/>
      <c r="S441" s="87"/>
      <c r="T441" s="88"/>
      <c r="U441" s="41"/>
      <c r="V441" s="41"/>
      <c r="W441" s="41"/>
      <c r="X441" s="41"/>
      <c r="Y441" s="41"/>
      <c r="Z441" s="41"/>
      <c r="AA441" s="41"/>
      <c r="AB441" s="41"/>
      <c r="AC441" s="41"/>
      <c r="AD441" s="41"/>
      <c r="AE441" s="41"/>
      <c r="AT441" s="20" t="s">
        <v>165</v>
      </c>
      <c r="AU441" s="20" t="s">
        <v>85</v>
      </c>
    </row>
    <row r="442" s="2" customFormat="1">
      <c r="A442" s="41"/>
      <c r="B442" s="42"/>
      <c r="C442" s="43"/>
      <c r="D442" s="237" t="s">
        <v>177</v>
      </c>
      <c r="E442" s="43"/>
      <c r="F442" s="238" t="s">
        <v>2663</v>
      </c>
      <c r="G442" s="43"/>
      <c r="H442" s="43"/>
      <c r="I442" s="222"/>
      <c r="J442" s="43"/>
      <c r="K442" s="43"/>
      <c r="L442" s="47"/>
      <c r="M442" s="223"/>
      <c r="N442" s="224"/>
      <c r="O442" s="87"/>
      <c r="P442" s="87"/>
      <c r="Q442" s="87"/>
      <c r="R442" s="87"/>
      <c r="S442" s="87"/>
      <c r="T442" s="88"/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  <c r="AT442" s="20" t="s">
        <v>177</v>
      </c>
      <c r="AU442" s="20" t="s">
        <v>85</v>
      </c>
    </row>
    <row r="443" s="14" customFormat="1">
      <c r="A443" s="14"/>
      <c r="B443" s="239"/>
      <c r="C443" s="240"/>
      <c r="D443" s="220" t="s">
        <v>169</v>
      </c>
      <c r="E443" s="241" t="s">
        <v>19</v>
      </c>
      <c r="F443" s="242" t="s">
        <v>2664</v>
      </c>
      <c r="G443" s="240"/>
      <c r="H443" s="241" t="s">
        <v>19</v>
      </c>
      <c r="I443" s="243"/>
      <c r="J443" s="240"/>
      <c r="K443" s="240"/>
      <c r="L443" s="244"/>
      <c r="M443" s="245"/>
      <c r="N443" s="246"/>
      <c r="O443" s="246"/>
      <c r="P443" s="246"/>
      <c r="Q443" s="246"/>
      <c r="R443" s="246"/>
      <c r="S443" s="246"/>
      <c r="T443" s="247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48" t="s">
        <v>169</v>
      </c>
      <c r="AU443" s="248" t="s">
        <v>85</v>
      </c>
      <c r="AV443" s="14" t="s">
        <v>83</v>
      </c>
      <c r="AW443" s="14" t="s">
        <v>37</v>
      </c>
      <c r="AX443" s="14" t="s">
        <v>75</v>
      </c>
      <c r="AY443" s="248" t="s">
        <v>157</v>
      </c>
    </row>
    <row r="444" s="13" customFormat="1">
      <c r="A444" s="13"/>
      <c r="B444" s="226"/>
      <c r="C444" s="227"/>
      <c r="D444" s="220" t="s">
        <v>169</v>
      </c>
      <c r="E444" s="228" t="s">
        <v>19</v>
      </c>
      <c r="F444" s="229" t="s">
        <v>2665</v>
      </c>
      <c r="G444" s="227"/>
      <c r="H444" s="230">
        <v>65.245999999999995</v>
      </c>
      <c r="I444" s="231"/>
      <c r="J444" s="227"/>
      <c r="K444" s="227"/>
      <c r="L444" s="232"/>
      <c r="M444" s="233"/>
      <c r="N444" s="234"/>
      <c r="O444" s="234"/>
      <c r="P444" s="234"/>
      <c r="Q444" s="234"/>
      <c r="R444" s="234"/>
      <c r="S444" s="234"/>
      <c r="T444" s="235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36" t="s">
        <v>169</v>
      </c>
      <c r="AU444" s="236" t="s">
        <v>85</v>
      </c>
      <c r="AV444" s="13" t="s">
        <v>85</v>
      </c>
      <c r="AW444" s="13" t="s">
        <v>37</v>
      </c>
      <c r="AX444" s="13" t="s">
        <v>83</v>
      </c>
      <c r="AY444" s="236" t="s">
        <v>157</v>
      </c>
    </row>
    <row r="445" s="2" customFormat="1" ht="37.8" customHeight="1">
      <c r="A445" s="41"/>
      <c r="B445" s="42"/>
      <c r="C445" s="207" t="s">
        <v>2666</v>
      </c>
      <c r="D445" s="207" t="s">
        <v>159</v>
      </c>
      <c r="E445" s="208" t="s">
        <v>2667</v>
      </c>
      <c r="F445" s="209" t="s">
        <v>2668</v>
      </c>
      <c r="G445" s="210" t="s">
        <v>236</v>
      </c>
      <c r="H445" s="211">
        <v>406.815</v>
      </c>
      <c r="I445" s="212"/>
      <c r="J445" s="213">
        <f>ROUND(I445*H445,2)</f>
        <v>0</v>
      </c>
      <c r="K445" s="209" t="s">
        <v>174</v>
      </c>
      <c r="L445" s="47"/>
      <c r="M445" s="214" t="s">
        <v>19</v>
      </c>
      <c r="N445" s="215" t="s">
        <v>46</v>
      </c>
      <c r="O445" s="87"/>
      <c r="P445" s="216">
        <f>O445*H445</f>
        <v>0</v>
      </c>
      <c r="Q445" s="216">
        <v>0</v>
      </c>
      <c r="R445" s="216">
        <f>Q445*H445</f>
        <v>0</v>
      </c>
      <c r="S445" s="216">
        <v>0</v>
      </c>
      <c r="T445" s="217">
        <f>S445*H445</f>
        <v>0</v>
      </c>
      <c r="U445" s="41"/>
      <c r="V445" s="41"/>
      <c r="W445" s="41"/>
      <c r="X445" s="41"/>
      <c r="Y445" s="41"/>
      <c r="Z445" s="41"/>
      <c r="AA445" s="41"/>
      <c r="AB445" s="41"/>
      <c r="AC445" s="41"/>
      <c r="AD445" s="41"/>
      <c r="AE445" s="41"/>
      <c r="AR445" s="218" t="s">
        <v>163</v>
      </c>
      <c r="AT445" s="218" t="s">
        <v>159</v>
      </c>
      <c r="AU445" s="218" t="s">
        <v>85</v>
      </c>
      <c r="AY445" s="20" t="s">
        <v>157</v>
      </c>
      <c r="BE445" s="219">
        <f>IF(N445="základní",J445,0)</f>
        <v>0</v>
      </c>
      <c r="BF445" s="219">
        <f>IF(N445="snížená",J445,0)</f>
        <v>0</v>
      </c>
      <c r="BG445" s="219">
        <f>IF(N445="zákl. přenesená",J445,0)</f>
        <v>0</v>
      </c>
      <c r="BH445" s="219">
        <f>IF(N445="sníž. přenesená",J445,0)</f>
        <v>0</v>
      </c>
      <c r="BI445" s="219">
        <f>IF(N445="nulová",J445,0)</f>
        <v>0</v>
      </c>
      <c r="BJ445" s="20" t="s">
        <v>83</v>
      </c>
      <c r="BK445" s="219">
        <f>ROUND(I445*H445,2)</f>
        <v>0</v>
      </c>
      <c r="BL445" s="20" t="s">
        <v>163</v>
      </c>
      <c r="BM445" s="218" t="s">
        <v>2669</v>
      </c>
    </row>
    <row r="446" s="2" customFormat="1">
      <c r="A446" s="41"/>
      <c r="B446" s="42"/>
      <c r="C446" s="43"/>
      <c r="D446" s="220" t="s">
        <v>165</v>
      </c>
      <c r="E446" s="43"/>
      <c r="F446" s="221" t="s">
        <v>2670</v>
      </c>
      <c r="G446" s="43"/>
      <c r="H446" s="43"/>
      <c r="I446" s="222"/>
      <c r="J446" s="43"/>
      <c r="K446" s="43"/>
      <c r="L446" s="47"/>
      <c r="M446" s="223"/>
      <c r="N446" s="224"/>
      <c r="O446" s="87"/>
      <c r="P446" s="87"/>
      <c r="Q446" s="87"/>
      <c r="R446" s="87"/>
      <c r="S446" s="87"/>
      <c r="T446" s="88"/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  <c r="AT446" s="20" t="s">
        <v>165</v>
      </c>
      <c r="AU446" s="20" t="s">
        <v>85</v>
      </c>
    </row>
    <row r="447" s="2" customFormat="1">
      <c r="A447" s="41"/>
      <c r="B447" s="42"/>
      <c r="C447" s="43"/>
      <c r="D447" s="237" t="s">
        <v>177</v>
      </c>
      <c r="E447" s="43"/>
      <c r="F447" s="238" t="s">
        <v>2671</v>
      </c>
      <c r="G447" s="43"/>
      <c r="H447" s="43"/>
      <c r="I447" s="222"/>
      <c r="J447" s="43"/>
      <c r="K447" s="43"/>
      <c r="L447" s="47"/>
      <c r="M447" s="223"/>
      <c r="N447" s="224"/>
      <c r="O447" s="87"/>
      <c r="P447" s="87"/>
      <c r="Q447" s="87"/>
      <c r="R447" s="87"/>
      <c r="S447" s="87"/>
      <c r="T447" s="88"/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  <c r="AT447" s="20" t="s">
        <v>177</v>
      </c>
      <c r="AU447" s="20" t="s">
        <v>85</v>
      </c>
    </row>
    <row r="448" s="13" customFormat="1">
      <c r="A448" s="13"/>
      <c r="B448" s="226"/>
      <c r="C448" s="227"/>
      <c r="D448" s="220" t="s">
        <v>169</v>
      </c>
      <c r="E448" s="228" t="s">
        <v>19</v>
      </c>
      <c r="F448" s="229" t="s">
        <v>2672</v>
      </c>
      <c r="G448" s="227"/>
      <c r="H448" s="230">
        <v>3.835</v>
      </c>
      <c r="I448" s="231"/>
      <c r="J448" s="227"/>
      <c r="K448" s="227"/>
      <c r="L448" s="232"/>
      <c r="M448" s="233"/>
      <c r="N448" s="234"/>
      <c r="O448" s="234"/>
      <c r="P448" s="234"/>
      <c r="Q448" s="234"/>
      <c r="R448" s="234"/>
      <c r="S448" s="234"/>
      <c r="T448" s="235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36" t="s">
        <v>169</v>
      </c>
      <c r="AU448" s="236" t="s">
        <v>85</v>
      </c>
      <c r="AV448" s="13" t="s">
        <v>85</v>
      </c>
      <c r="AW448" s="13" t="s">
        <v>37</v>
      </c>
      <c r="AX448" s="13" t="s">
        <v>75</v>
      </c>
      <c r="AY448" s="236" t="s">
        <v>157</v>
      </c>
    </row>
    <row r="449" s="13" customFormat="1">
      <c r="A449" s="13"/>
      <c r="B449" s="226"/>
      <c r="C449" s="227"/>
      <c r="D449" s="220" t="s">
        <v>169</v>
      </c>
      <c r="E449" s="228" t="s">
        <v>19</v>
      </c>
      <c r="F449" s="229" t="s">
        <v>2673</v>
      </c>
      <c r="G449" s="227"/>
      <c r="H449" s="230">
        <v>380.57499999999999</v>
      </c>
      <c r="I449" s="231"/>
      <c r="J449" s="227"/>
      <c r="K449" s="227"/>
      <c r="L449" s="232"/>
      <c r="M449" s="233"/>
      <c r="N449" s="234"/>
      <c r="O449" s="234"/>
      <c r="P449" s="234"/>
      <c r="Q449" s="234"/>
      <c r="R449" s="234"/>
      <c r="S449" s="234"/>
      <c r="T449" s="235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36" t="s">
        <v>169</v>
      </c>
      <c r="AU449" s="236" t="s">
        <v>85</v>
      </c>
      <c r="AV449" s="13" t="s">
        <v>85</v>
      </c>
      <c r="AW449" s="13" t="s">
        <v>37</v>
      </c>
      <c r="AX449" s="13" t="s">
        <v>75</v>
      </c>
      <c r="AY449" s="236" t="s">
        <v>157</v>
      </c>
    </row>
    <row r="450" s="13" customFormat="1">
      <c r="A450" s="13"/>
      <c r="B450" s="226"/>
      <c r="C450" s="227"/>
      <c r="D450" s="220" t="s">
        <v>169</v>
      </c>
      <c r="E450" s="228" t="s">
        <v>19</v>
      </c>
      <c r="F450" s="229" t="s">
        <v>2674</v>
      </c>
      <c r="G450" s="227"/>
      <c r="H450" s="230">
        <v>11.199999999999999</v>
      </c>
      <c r="I450" s="231"/>
      <c r="J450" s="227"/>
      <c r="K450" s="227"/>
      <c r="L450" s="232"/>
      <c r="M450" s="233"/>
      <c r="N450" s="234"/>
      <c r="O450" s="234"/>
      <c r="P450" s="234"/>
      <c r="Q450" s="234"/>
      <c r="R450" s="234"/>
      <c r="S450" s="234"/>
      <c r="T450" s="235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36" t="s">
        <v>169</v>
      </c>
      <c r="AU450" s="236" t="s">
        <v>85</v>
      </c>
      <c r="AV450" s="13" t="s">
        <v>85</v>
      </c>
      <c r="AW450" s="13" t="s">
        <v>37</v>
      </c>
      <c r="AX450" s="13" t="s">
        <v>75</v>
      </c>
      <c r="AY450" s="236" t="s">
        <v>157</v>
      </c>
    </row>
    <row r="451" s="13" customFormat="1">
      <c r="A451" s="13"/>
      <c r="B451" s="226"/>
      <c r="C451" s="227"/>
      <c r="D451" s="220" t="s">
        <v>169</v>
      </c>
      <c r="E451" s="228" t="s">
        <v>19</v>
      </c>
      <c r="F451" s="229" t="s">
        <v>2675</v>
      </c>
      <c r="G451" s="227"/>
      <c r="H451" s="230">
        <v>8.7400000000000002</v>
      </c>
      <c r="I451" s="231"/>
      <c r="J451" s="227"/>
      <c r="K451" s="227"/>
      <c r="L451" s="232"/>
      <c r="M451" s="233"/>
      <c r="N451" s="234"/>
      <c r="O451" s="234"/>
      <c r="P451" s="234"/>
      <c r="Q451" s="234"/>
      <c r="R451" s="234"/>
      <c r="S451" s="234"/>
      <c r="T451" s="235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36" t="s">
        <v>169</v>
      </c>
      <c r="AU451" s="236" t="s">
        <v>85</v>
      </c>
      <c r="AV451" s="13" t="s">
        <v>85</v>
      </c>
      <c r="AW451" s="13" t="s">
        <v>37</v>
      </c>
      <c r="AX451" s="13" t="s">
        <v>75</v>
      </c>
      <c r="AY451" s="236" t="s">
        <v>157</v>
      </c>
    </row>
    <row r="452" s="13" customFormat="1">
      <c r="A452" s="13"/>
      <c r="B452" s="226"/>
      <c r="C452" s="227"/>
      <c r="D452" s="220" t="s">
        <v>169</v>
      </c>
      <c r="E452" s="228" t="s">
        <v>19</v>
      </c>
      <c r="F452" s="229" t="s">
        <v>2676</v>
      </c>
      <c r="G452" s="227"/>
      <c r="H452" s="230">
        <v>0.501</v>
      </c>
      <c r="I452" s="231"/>
      <c r="J452" s="227"/>
      <c r="K452" s="227"/>
      <c r="L452" s="232"/>
      <c r="M452" s="233"/>
      <c r="N452" s="234"/>
      <c r="O452" s="234"/>
      <c r="P452" s="234"/>
      <c r="Q452" s="234"/>
      <c r="R452" s="234"/>
      <c r="S452" s="234"/>
      <c r="T452" s="235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36" t="s">
        <v>169</v>
      </c>
      <c r="AU452" s="236" t="s">
        <v>85</v>
      </c>
      <c r="AV452" s="13" t="s">
        <v>85</v>
      </c>
      <c r="AW452" s="13" t="s">
        <v>37</v>
      </c>
      <c r="AX452" s="13" t="s">
        <v>75</v>
      </c>
      <c r="AY452" s="236" t="s">
        <v>157</v>
      </c>
    </row>
    <row r="453" s="13" customFormat="1">
      <c r="A453" s="13"/>
      <c r="B453" s="226"/>
      <c r="C453" s="227"/>
      <c r="D453" s="220" t="s">
        <v>169</v>
      </c>
      <c r="E453" s="228" t="s">
        <v>19</v>
      </c>
      <c r="F453" s="229" t="s">
        <v>2677</v>
      </c>
      <c r="G453" s="227"/>
      <c r="H453" s="230">
        <v>0.16400000000000001</v>
      </c>
      <c r="I453" s="231"/>
      <c r="J453" s="227"/>
      <c r="K453" s="227"/>
      <c r="L453" s="232"/>
      <c r="M453" s="233"/>
      <c r="N453" s="234"/>
      <c r="O453" s="234"/>
      <c r="P453" s="234"/>
      <c r="Q453" s="234"/>
      <c r="R453" s="234"/>
      <c r="S453" s="234"/>
      <c r="T453" s="235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36" t="s">
        <v>169</v>
      </c>
      <c r="AU453" s="236" t="s">
        <v>85</v>
      </c>
      <c r="AV453" s="13" t="s">
        <v>85</v>
      </c>
      <c r="AW453" s="13" t="s">
        <v>37</v>
      </c>
      <c r="AX453" s="13" t="s">
        <v>75</v>
      </c>
      <c r="AY453" s="236" t="s">
        <v>157</v>
      </c>
    </row>
    <row r="454" s="13" customFormat="1">
      <c r="A454" s="13"/>
      <c r="B454" s="226"/>
      <c r="C454" s="227"/>
      <c r="D454" s="220" t="s">
        <v>169</v>
      </c>
      <c r="E454" s="228" t="s">
        <v>19</v>
      </c>
      <c r="F454" s="229" t="s">
        <v>2678</v>
      </c>
      <c r="G454" s="227"/>
      <c r="H454" s="230">
        <v>1.5</v>
      </c>
      <c r="I454" s="231"/>
      <c r="J454" s="227"/>
      <c r="K454" s="227"/>
      <c r="L454" s="232"/>
      <c r="M454" s="233"/>
      <c r="N454" s="234"/>
      <c r="O454" s="234"/>
      <c r="P454" s="234"/>
      <c r="Q454" s="234"/>
      <c r="R454" s="234"/>
      <c r="S454" s="234"/>
      <c r="T454" s="235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36" t="s">
        <v>169</v>
      </c>
      <c r="AU454" s="236" t="s">
        <v>85</v>
      </c>
      <c r="AV454" s="13" t="s">
        <v>85</v>
      </c>
      <c r="AW454" s="13" t="s">
        <v>37</v>
      </c>
      <c r="AX454" s="13" t="s">
        <v>75</v>
      </c>
      <c r="AY454" s="236" t="s">
        <v>157</v>
      </c>
    </row>
    <row r="455" s="13" customFormat="1">
      <c r="A455" s="13"/>
      <c r="B455" s="226"/>
      <c r="C455" s="227"/>
      <c r="D455" s="220" t="s">
        <v>169</v>
      </c>
      <c r="E455" s="228" t="s">
        <v>19</v>
      </c>
      <c r="F455" s="229" t="s">
        <v>2679</v>
      </c>
      <c r="G455" s="227"/>
      <c r="H455" s="230">
        <v>0.29999999999999999</v>
      </c>
      <c r="I455" s="231"/>
      <c r="J455" s="227"/>
      <c r="K455" s="227"/>
      <c r="L455" s="232"/>
      <c r="M455" s="233"/>
      <c r="N455" s="234"/>
      <c r="O455" s="234"/>
      <c r="P455" s="234"/>
      <c r="Q455" s="234"/>
      <c r="R455" s="234"/>
      <c r="S455" s="234"/>
      <c r="T455" s="235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36" t="s">
        <v>169</v>
      </c>
      <c r="AU455" s="236" t="s">
        <v>85</v>
      </c>
      <c r="AV455" s="13" t="s">
        <v>85</v>
      </c>
      <c r="AW455" s="13" t="s">
        <v>37</v>
      </c>
      <c r="AX455" s="13" t="s">
        <v>75</v>
      </c>
      <c r="AY455" s="236" t="s">
        <v>157</v>
      </c>
    </row>
    <row r="456" s="15" customFormat="1">
      <c r="A456" s="15"/>
      <c r="B456" s="249"/>
      <c r="C456" s="250"/>
      <c r="D456" s="220" t="s">
        <v>169</v>
      </c>
      <c r="E456" s="251" t="s">
        <v>19</v>
      </c>
      <c r="F456" s="252" t="s">
        <v>187</v>
      </c>
      <c r="G456" s="250"/>
      <c r="H456" s="253">
        <v>406.81499999999994</v>
      </c>
      <c r="I456" s="254"/>
      <c r="J456" s="250"/>
      <c r="K456" s="250"/>
      <c r="L456" s="255"/>
      <c r="M456" s="256"/>
      <c r="N456" s="257"/>
      <c r="O456" s="257"/>
      <c r="P456" s="257"/>
      <c r="Q456" s="257"/>
      <c r="R456" s="257"/>
      <c r="S456" s="257"/>
      <c r="T456" s="258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T456" s="259" t="s">
        <v>169</v>
      </c>
      <c r="AU456" s="259" t="s">
        <v>85</v>
      </c>
      <c r="AV456" s="15" t="s">
        <v>163</v>
      </c>
      <c r="AW456" s="15" t="s">
        <v>37</v>
      </c>
      <c r="AX456" s="15" t="s">
        <v>83</v>
      </c>
      <c r="AY456" s="259" t="s">
        <v>157</v>
      </c>
    </row>
    <row r="457" s="2" customFormat="1" ht="44.25" customHeight="1">
      <c r="A457" s="41"/>
      <c r="B457" s="42"/>
      <c r="C457" s="207" t="s">
        <v>2680</v>
      </c>
      <c r="D457" s="207" t="s">
        <v>159</v>
      </c>
      <c r="E457" s="208" t="s">
        <v>2681</v>
      </c>
      <c r="F457" s="209" t="s">
        <v>243</v>
      </c>
      <c r="G457" s="210" t="s">
        <v>236</v>
      </c>
      <c r="H457" s="211">
        <v>468.38999999999999</v>
      </c>
      <c r="I457" s="212"/>
      <c r="J457" s="213">
        <f>ROUND(I457*H457,2)</f>
        <v>0</v>
      </c>
      <c r="K457" s="209" t="s">
        <v>174</v>
      </c>
      <c r="L457" s="47"/>
      <c r="M457" s="214" t="s">
        <v>19</v>
      </c>
      <c r="N457" s="215" t="s">
        <v>46</v>
      </c>
      <c r="O457" s="87"/>
      <c r="P457" s="216">
        <f>O457*H457</f>
        <v>0</v>
      </c>
      <c r="Q457" s="216">
        <v>0</v>
      </c>
      <c r="R457" s="216">
        <f>Q457*H457</f>
        <v>0</v>
      </c>
      <c r="S457" s="216">
        <v>0</v>
      </c>
      <c r="T457" s="217">
        <f>S457*H457</f>
        <v>0</v>
      </c>
      <c r="U457" s="41"/>
      <c r="V457" s="41"/>
      <c r="W457" s="41"/>
      <c r="X457" s="41"/>
      <c r="Y457" s="41"/>
      <c r="Z457" s="41"/>
      <c r="AA457" s="41"/>
      <c r="AB457" s="41"/>
      <c r="AC457" s="41"/>
      <c r="AD457" s="41"/>
      <c r="AE457" s="41"/>
      <c r="AR457" s="218" t="s">
        <v>163</v>
      </c>
      <c r="AT457" s="218" t="s">
        <v>159</v>
      </c>
      <c r="AU457" s="218" t="s">
        <v>85</v>
      </c>
      <c r="AY457" s="20" t="s">
        <v>157</v>
      </c>
      <c r="BE457" s="219">
        <f>IF(N457="základní",J457,0)</f>
        <v>0</v>
      </c>
      <c r="BF457" s="219">
        <f>IF(N457="snížená",J457,0)</f>
        <v>0</v>
      </c>
      <c r="BG457" s="219">
        <f>IF(N457="zákl. přenesená",J457,0)</f>
        <v>0</v>
      </c>
      <c r="BH457" s="219">
        <f>IF(N457="sníž. přenesená",J457,0)</f>
        <v>0</v>
      </c>
      <c r="BI457" s="219">
        <f>IF(N457="nulová",J457,0)</f>
        <v>0</v>
      </c>
      <c r="BJ457" s="20" t="s">
        <v>83</v>
      </c>
      <c r="BK457" s="219">
        <f>ROUND(I457*H457,2)</f>
        <v>0</v>
      </c>
      <c r="BL457" s="20" t="s">
        <v>163</v>
      </c>
      <c r="BM457" s="218" t="s">
        <v>2682</v>
      </c>
    </row>
    <row r="458" s="2" customFormat="1">
      <c r="A458" s="41"/>
      <c r="B458" s="42"/>
      <c r="C458" s="43"/>
      <c r="D458" s="220" t="s">
        <v>165</v>
      </c>
      <c r="E458" s="43"/>
      <c r="F458" s="221" t="s">
        <v>245</v>
      </c>
      <c r="G458" s="43"/>
      <c r="H458" s="43"/>
      <c r="I458" s="222"/>
      <c r="J458" s="43"/>
      <c r="K458" s="43"/>
      <c r="L458" s="47"/>
      <c r="M458" s="223"/>
      <c r="N458" s="224"/>
      <c r="O458" s="87"/>
      <c r="P458" s="87"/>
      <c r="Q458" s="87"/>
      <c r="R458" s="87"/>
      <c r="S458" s="87"/>
      <c r="T458" s="88"/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  <c r="AT458" s="20" t="s">
        <v>165</v>
      </c>
      <c r="AU458" s="20" t="s">
        <v>85</v>
      </c>
    </row>
    <row r="459" s="2" customFormat="1">
      <c r="A459" s="41"/>
      <c r="B459" s="42"/>
      <c r="C459" s="43"/>
      <c r="D459" s="237" t="s">
        <v>177</v>
      </c>
      <c r="E459" s="43"/>
      <c r="F459" s="238" t="s">
        <v>2683</v>
      </c>
      <c r="G459" s="43"/>
      <c r="H459" s="43"/>
      <c r="I459" s="222"/>
      <c r="J459" s="43"/>
      <c r="K459" s="43"/>
      <c r="L459" s="47"/>
      <c r="M459" s="223"/>
      <c r="N459" s="224"/>
      <c r="O459" s="87"/>
      <c r="P459" s="87"/>
      <c r="Q459" s="87"/>
      <c r="R459" s="87"/>
      <c r="S459" s="87"/>
      <c r="T459" s="88"/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  <c r="AT459" s="20" t="s">
        <v>177</v>
      </c>
      <c r="AU459" s="20" t="s">
        <v>85</v>
      </c>
    </row>
    <row r="460" s="13" customFormat="1">
      <c r="A460" s="13"/>
      <c r="B460" s="226"/>
      <c r="C460" s="227"/>
      <c r="D460" s="220" t="s">
        <v>169</v>
      </c>
      <c r="E460" s="228" t="s">
        <v>19</v>
      </c>
      <c r="F460" s="229" t="s">
        <v>2684</v>
      </c>
      <c r="G460" s="227"/>
      <c r="H460" s="230">
        <v>445.72000000000003</v>
      </c>
      <c r="I460" s="231"/>
      <c r="J460" s="227"/>
      <c r="K460" s="227"/>
      <c r="L460" s="232"/>
      <c r="M460" s="233"/>
      <c r="N460" s="234"/>
      <c r="O460" s="234"/>
      <c r="P460" s="234"/>
      <c r="Q460" s="234"/>
      <c r="R460" s="234"/>
      <c r="S460" s="234"/>
      <c r="T460" s="235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36" t="s">
        <v>169</v>
      </c>
      <c r="AU460" s="236" t="s">
        <v>85</v>
      </c>
      <c r="AV460" s="13" t="s">
        <v>85</v>
      </c>
      <c r="AW460" s="13" t="s">
        <v>37</v>
      </c>
      <c r="AX460" s="13" t="s">
        <v>75</v>
      </c>
      <c r="AY460" s="236" t="s">
        <v>157</v>
      </c>
    </row>
    <row r="461" s="13" customFormat="1">
      <c r="A461" s="13"/>
      <c r="B461" s="226"/>
      <c r="C461" s="227"/>
      <c r="D461" s="220" t="s">
        <v>169</v>
      </c>
      <c r="E461" s="228" t="s">
        <v>19</v>
      </c>
      <c r="F461" s="229" t="s">
        <v>2685</v>
      </c>
      <c r="G461" s="227"/>
      <c r="H461" s="230">
        <v>0.34000000000000002</v>
      </c>
      <c r="I461" s="231"/>
      <c r="J461" s="227"/>
      <c r="K461" s="227"/>
      <c r="L461" s="232"/>
      <c r="M461" s="233"/>
      <c r="N461" s="234"/>
      <c r="O461" s="234"/>
      <c r="P461" s="234"/>
      <c r="Q461" s="234"/>
      <c r="R461" s="234"/>
      <c r="S461" s="234"/>
      <c r="T461" s="235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36" t="s">
        <v>169</v>
      </c>
      <c r="AU461" s="236" t="s">
        <v>85</v>
      </c>
      <c r="AV461" s="13" t="s">
        <v>85</v>
      </c>
      <c r="AW461" s="13" t="s">
        <v>37</v>
      </c>
      <c r="AX461" s="13" t="s">
        <v>75</v>
      </c>
      <c r="AY461" s="236" t="s">
        <v>157</v>
      </c>
    </row>
    <row r="462" s="13" customFormat="1">
      <c r="A462" s="13"/>
      <c r="B462" s="226"/>
      <c r="C462" s="227"/>
      <c r="D462" s="220" t="s">
        <v>169</v>
      </c>
      <c r="E462" s="228" t="s">
        <v>19</v>
      </c>
      <c r="F462" s="229" t="s">
        <v>2686</v>
      </c>
      <c r="G462" s="227"/>
      <c r="H462" s="230">
        <v>12.470000000000001</v>
      </c>
      <c r="I462" s="231"/>
      <c r="J462" s="227"/>
      <c r="K462" s="227"/>
      <c r="L462" s="232"/>
      <c r="M462" s="233"/>
      <c r="N462" s="234"/>
      <c r="O462" s="234"/>
      <c r="P462" s="234"/>
      <c r="Q462" s="234"/>
      <c r="R462" s="234"/>
      <c r="S462" s="234"/>
      <c r="T462" s="235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36" t="s">
        <v>169</v>
      </c>
      <c r="AU462" s="236" t="s">
        <v>85</v>
      </c>
      <c r="AV462" s="13" t="s">
        <v>85</v>
      </c>
      <c r="AW462" s="13" t="s">
        <v>37</v>
      </c>
      <c r="AX462" s="13" t="s">
        <v>75</v>
      </c>
      <c r="AY462" s="236" t="s">
        <v>157</v>
      </c>
    </row>
    <row r="463" s="13" customFormat="1">
      <c r="A463" s="13"/>
      <c r="B463" s="226"/>
      <c r="C463" s="227"/>
      <c r="D463" s="220" t="s">
        <v>169</v>
      </c>
      <c r="E463" s="228" t="s">
        <v>19</v>
      </c>
      <c r="F463" s="229" t="s">
        <v>2687</v>
      </c>
      <c r="G463" s="227"/>
      <c r="H463" s="230">
        <v>9.8599999999999994</v>
      </c>
      <c r="I463" s="231"/>
      <c r="J463" s="227"/>
      <c r="K463" s="227"/>
      <c r="L463" s="232"/>
      <c r="M463" s="233"/>
      <c r="N463" s="234"/>
      <c r="O463" s="234"/>
      <c r="P463" s="234"/>
      <c r="Q463" s="234"/>
      <c r="R463" s="234"/>
      <c r="S463" s="234"/>
      <c r="T463" s="235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36" t="s">
        <v>169</v>
      </c>
      <c r="AU463" s="236" t="s">
        <v>85</v>
      </c>
      <c r="AV463" s="13" t="s">
        <v>85</v>
      </c>
      <c r="AW463" s="13" t="s">
        <v>37</v>
      </c>
      <c r="AX463" s="13" t="s">
        <v>75</v>
      </c>
      <c r="AY463" s="236" t="s">
        <v>157</v>
      </c>
    </row>
    <row r="464" s="15" customFormat="1">
      <c r="A464" s="15"/>
      <c r="B464" s="249"/>
      <c r="C464" s="250"/>
      <c r="D464" s="220" t="s">
        <v>169</v>
      </c>
      <c r="E464" s="251" t="s">
        <v>19</v>
      </c>
      <c r="F464" s="252" t="s">
        <v>187</v>
      </c>
      <c r="G464" s="250"/>
      <c r="H464" s="253">
        <v>468.39000000000004</v>
      </c>
      <c r="I464" s="254"/>
      <c r="J464" s="250"/>
      <c r="K464" s="250"/>
      <c r="L464" s="255"/>
      <c r="M464" s="256"/>
      <c r="N464" s="257"/>
      <c r="O464" s="257"/>
      <c r="P464" s="257"/>
      <c r="Q464" s="257"/>
      <c r="R464" s="257"/>
      <c r="S464" s="257"/>
      <c r="T464" s="258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T464" s="259" t="s">
        <v>169</v>
      </c>
      <c r="AU464" s="259" t="s">
        <v>85</v>
      </c>
      <c r="AV464" s="15" t="s">
        <v>163</v>
      </c>
      <c r="AW464" s="15" t="s">
        <v>37</v>
      </c>
      <c r="AX464" s="15" t="s">
        <v>83</v>
      </c>
      <c r="AY464" s="259" t="s">
        <v>157</v>
      </c>
    </row>
    <row r="465" s="2" customFormat="1" ht="44.25" customHeight="1">
      <c r="A465" s="41"/>
      <c r="B465" s="42"/>
      <c r="C465" s="207" t="s">
        <v>818</v>
      </c>
      <c r="D465" s="207" t="s">
        <v>159</v>
      </c>
      <c r="E465" s="208" t="s">
        <v>2688</v>
      </c>
      <c r="F465" s="209" t="s">
        <v>2689</v>
      </c>
      <c r="G465" s="210" t="s">
        <v>236</v>
      </c>
      <c r="H465" s="211">
        <v>260.98599999999999</v>
      </c>
      <c r="I465" s="212"/>
      <c r="J465" s="213">
        <f>ROUND(I465*H465,2)</f>
        <v>0</v>
      </c>
      <c r="K465" s="209" t="s">
        <v>174</v>
      </c>
      <c r="L465" s="47"/>
      <c r="M465" s="214" t="s">
        <v>19</v>
      </c>
      <c r="N465" s="215" t="s">
        <v>46</v>
      </c>
      <c r="O465" s="87"/>
      <c r="P465" s="216">
        <f>O465*H465</f>
        <v>0</v>
      </c>
      <c r="Q465" s="216">
        <v>0</v>
      </c>
      <c r="R465" s="216">
        <f>Q465*H465</f>
        <v>0</v>
      </c>
      <c r="S465" s="216">
        <v>0</v>
      </c>
      <c r="T465" s="217">
        <f>S465*H465</f>
        <v>0</v>
      </c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  <c r="AR465" s="218" t="s">
        <v>163</v>
      </c>
      <c r="AT465" s="218" t="s">
        <v>159</v>
      </c>
      <c r="AU465" s="218" t="s">
        <v>85</v>
      </c>
      <c r="AY465" s="20" t="s">
        <v>157</v>
      </c>
      <c r="BE465" s="219">
        <f>IF(N465="základní",J465,0)</f>
        <v>0</v>
      </c>
      <c r="BF465" s="219">
        <f>IF(N465="snížená",J465,0)</f>
        <v>0</v>
      </c>
      <c r="BG465" s="219">
        <f>IF(N465="zákl. přenesená",J465,0)</f>
        <v>0</v>
      </c>
      <c r="BH465" s="219">
        <f>IF(N465="sníž. přenesená",J465,0)</f>
        <v>0</v>
      </c>
      <c r="BI465" s="219">
        <f>IF(N465="nulová",J465,0)</f>
        <v>0</v>
      </c>
      <c r="BJ465" s="20" t="s">
        <v>83</v>
      </c>
      <c r="BK465" s="219">
        <f>ROUND(I465*H465,2)</f>
        <v>0</v>
      </c>
      <c r="BL465" s="20" t="s">
        <v>163</v>
      </c>
      <c r="BM465" s="218" t="s">
        <v>2690</v>
      </c>
    </row>
    <row r="466" s="2" customFormat="1">
      <c r="A466" s="41"/>
      <c r="B466" s="42"/>
      <c r="C466" s="43"/>
      <c r="D466" s="220" t="s">
        <v>165</v>
      </c>
      <c r="E466" s="43"/>
      <c r="F466" s="221" t="s">
        <v>2691</v>
      </c>
      <c r="G466" s="43"/>
      <c r="H466" s="43"/>
      <c r="I466" s="222"/>
      <c r="J466" s="43"/>
      <c r="K466" s="43"/>
      <c r="L466" s="47"/>
      <c r="M466" s="223"/>
      <c r="N466" s="224"/>
      <c r="O466" s="87"/>
      <c r="P466" s="87"/>
      <c r="Q466" s="87"/>
      <c r="R466" s="87"/>
      <c r="S466" s="87"/>
      <c r="T466" s="88"/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  <c r="AT466" s="20" t="s">
        <v>165</v>
      </c>
      <c r="AU466" s="20" t="s">
        <v>85</v>
      </c>
    </row>
    <row r="467" s="2" customFormat="1">
      <c r="A467" s="41"/>
      <c r="B467" s="42"/>
      <c r="C467" s="43"/>
      <c r="D467" s="237" t="s">
        <v>177</v>
      </c>
      <c r="E467" s="43"/>
      <c r="F467" s="238" t="s">
        <v>2692</v>
      </c>
      <c r="G467" s="43"/>
      <c r="H467" s="43"/>
      <c r="I467" s="222"/>
      <c r="J467" s="43"/>
      <c r="K467" s="43"/>
      <c r="L467" s="47"/>
      <c r="M467" s="223"/>
      <c r="N467" s="224"/>
      <c r="O467" s="87"/>
      <c r="P467" s="87"/>
      <c r="Q467" s="87"/>
      <c r="R467" s="87"/>
      <c r="S467" s="87"/>
      <c r="T467" s="88"/>
      <c r="U467" s="41"/>
      <c r="V467" s="41"/>
      <c r="W467" s="41"/>
      <c r="X467" s="41"/>
      <c r="Y467" s="41"/>
      <c r="Z467" s="41"/>
      <c r="AA467" s="41"/>
      <c r="AB467" s="41"/>
      <c r="AC467" s="41"/>
      <c r="AD467" s="41"/>
      <c r="AE467" s="41"/>
      <c r="AT467" s="20" t="s">
        <v>177</v>
      </c>
      <c r="AU467" s="20" t="s">
        <v>85</v>
      </c>
    </row>
    <row r="468" s="14" customFormat="1">
      <c r="A468" s="14"/>
      <c r="B468" s="239"/>
      <c r="C468" s="240"/>
      <c r="D468" s="220" t="s">
        <v>169</v>
      </c>
      <c r="E468" s="241" t="s">
        <v>19</v>
      </c>
      <c r="F468" s="242" t="s">
        <v>2693</v>
      </c>
      <c r="G468" s="240"/>
      <c r="H468" s="241" t="s">
        <v>19</v>
      </c>
      <c r="I468" s="243"/>
      <c r="J468" s="240"/>
      <c r="K468" s="240"/>
      <c r="L468" s="244"/>
      <c r="M468" s="245"/>
      <c r="N468" s="246"/>
      <c r="O468" s="246"/>
      <c r="P468" s="246"/>
      <c r="Q468" s="246"/>
      <c r="R468" s="246"/>
      <c r="S468" s="246"/>
      <c r="T468" s="247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48" t="s">
        <v>169</v>
      </c>
      <c r="AU468" s="248" t="s">
        <v>85</v>
      </c>
      <c r="AV468" s="14" t="s">
        <v>83</v>
      </c>
      <c r="AW468" s="14" t="s">
        <v>37</v>
      </c>
      <c r="AX468" s="14" t="s">
        <v>75</v>
      </c>
      <c r="AY468" s="248" t="s">
        <v>157</v>
      </c>
    </row>
    <row r="469" s="13" customFormat="1">
      <c r="A469" s="13"/>
      <c r="B469" s="226"/>
      <c r="C469" s="227"/>
      <c r="D469" s="220" t="s">
        <v>169</v>
      </c>
      <c r="E469" s="228" t="s">
        <v>19</v>
      </c>
      <c r="F469" s="229" t="s">
        <v>2694</v>
      </c>
      <c r="G469" s="227"/>
      <c r="H469" s="230">
        <v>260.98599999999999</v>
      </c>
      <c r="I469" s="231"/>
      <c r="J469" s="227"/>
      <c r="K469" s="227"/>
      <c r="L469" s="232"/>
      <c r="M469" s="233"/>
      <c r="N469" s="234"/>
      <c r="O469" s="234"/>
      <c r="P469" s="234"/>
      <c r="Q469" s="234"/>
      <c r="R469" s="234"/>
      <c r="S469" s="234"/>
      <c r="T469" s="235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36" t="s">
        <v>169</v>
      </c>
      <c r="AU469" s="236" t="s">
        <v>85</v>
      </c>
      <c r="AV469" s="13" t="s">
        <v>85</v>
      </c>
      <c r="AW469" s="13" t="s">
        <v>37</v>
      </c>
      <c r="AX469" s="13" t="s">
        <v>83</v>
      </c>
      <c r="AY469" s="236" t="s">
        <v>157</v>
      </c>
    </row>
    <row r="470" s="12" customFormat="1" ht="22.8" customHeight="1">
      <c r="A470" s="12"/>
      <c r="B470" s="191"/>
      <c r="C470" s="192"/>
      <c r="D470" s="193" t="s">
        <v>74</v>
      </c>
      <c r="E470" s="205" t="s">
        <v>323</v>
      </c>
      <c r="F470" s="205" t="s">
        <v>324</v>
      </c>
      <c r="G470" s="192"/>
      <c r="H470" s="192"/>
      <c r="I470" s="195"/>
      <c r="J470" s="206">
        <f>BK470</f>
        <v>0</v>
      </c>
      <c r="K470" s="192"/>
      <c r="L470" s="197"/>
      <c r="M470" s="198"/>
      <c r="N470" s="199"/>
      <c r="O470" s="199"/>
      <c r="P470" s="200">
        <f>SUM(P471:P473)</f>
        <v>0</v>
      </c>
      <c r="Q470" s="199"/>
      <c r="R470" s="200">
        <f>SUM(R471:R473)</f>
        <v>0</v>
      </c>
      <c r="S470" s="199"/>
      <c r="T470" s="201">
        <f>SUM(T471:T473)</f>
        <v>0</v>
      </c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R470" s="202" t="s">
        <v>83</v>
      </c>
      <c r="AT470" s="203" t="s">
        <v>74</v>
      </c>
      <c r="AU470" s="203" t="s">
        <v>83</v>
      </c>
      <c r="AY470" s="202" t="s">
        <v>157</v>
      </c>
      <c r="BK470" s="204">
        <f>SUM(BK471:BK473)</f>
        <v>0</v>
      </c>
    </row>
    <row r="471" s="2" customFormat="1" ht="24.15" customHeight="1">
      <c r="A471" s="41"/>
      <c r="B471" s="42"/>
      <c r="C471" s="207" t="s">
        <v>2695</v>
      </c>
      <c r="D471" s="207" t="s">
        <v>159</v>
      </c>
      <c r="E471" s="208" t="s">
        <v>2696</v>
      </c>
      <c r="F471" s="209" t="s">
        <v>2697</v>
      </c>
      <c r="G471" s="210" t="s">
        <v>236</v>
      </c>
      <c r="H471" s="211">
        <v>916.34000000000003</v>
      </c>
      <c r="I471" s="212"/>
      <c r="J471" s="213">
        <f>ROUND(I471*H471,2)</f>
        <v>0</v>
      </c>
      <c r="K471" s="209" t="s">
        <v>174</v>
      </c>
      <c r="L471" s="47"/>
      <c r="M471" s="214" t="s">
        <v>19</v>
      </c>
      <c r="N471" s="215" t="s">
        <v>46</v>
      </c>
      <c r="O471" s="87"/>
      <c r="P471" s="216">
        <f>O471*H471</f>
        <v>0</v>
      </c>
      <c r="Q471" s="216">
        <v>0</v>
      </c>
      <c r="R471" s="216">
        <f>Q471*H471</f>
        <v>0</v>
      </c>
      <c r="S471" s="216">
        <v>0</v>
      </c>
      <c r="T471" s="217">
        <f>S471*H471</f>
        <v>0</v>
      </c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  <c r="AR471" s="218" t="s">
        <v>163</v>
      </c>
      <c r="AT471" s="218" t="s">
        <v>159</v>
      </c>
      <c r="AU471" s="218" t="s">
        <v>85</v>
      </c>
      <c r="AY471" s="20" t="s">
        <v>157</v>
      </c>
      <c r="BE471" s="219">
        <f>IF(N471="základní",J471,0)</f>
        <v>0</v>
      </c>
      <c r="BF471" s="219">
        <f>IF(N471="snížená",J471,0)</f>
        <v>0</v>
      </c>
      <c r="BG471" s="219">
        <f>IF(N471="zákl. přenesená",J471,0)</f>
        <v>0</v>
      </c>
      <c r="BH471" s="219">
        <f>IF(N471="sníž. přenesená",J471,0)</f>
        <v>0</v>
      </c>
      <c r="BI471" s="219">
        <f>IF(N471="nulová",J471,0)</f>
        <v>0</v>
      </c>
      <c r="BJ471" s="20" t="s">
        <v>83</v>
      </c>
      <c r="BK471" s="219">
        <f>ROUND(I471*H471,2)</f>
        <v>0</v>
      </c>
      <c r="BL471" s="20" t="s">
        <v>163</v>
      </c>
      <c r="BM471" s="218" t="s">
        <v>2698</v>
      </c>
    </row>
    <row r="472" s="2" customFormat="1">
      <c r="A472" s="41"/>
      <c r="B472" s="42"/>
      <c r="C472" s="43"/>
      <c r="D472" s="220" t="s">
        <v>165</v>
      </c>
      <c r="E472" s="43"/>
      <c r="F472" s="221" t="s">
        <v>2699</v>
      </c>
      <c r="G472" s="43"/>
      <c r="H472" s="43"/>
      <c r="I472" s="222"/>
      <c r="J472" s="43"/>
      <c r="K472" s="43"/>
      <c r="L472" s="47"/>
      <c r="M472" s="223"/>
      <c r="N472" s="224"/>
      <c r="O472" s="87"/>
      <c r="P472" s="87"/>
      <c r="Q472" s="87"/>
      <c r="R472" s="87"/>
      <c r="S472" s="87"/>
      <c r="T472" s="88"/>
      <c r="U472" s="41"/>
      <c r="V472" s="41"/>
      <c r="W472" s="41"/>
      <c r="X472" s="41"/>
      <c r="Y472" s="41"/>
      <c r="Z472" s="41"/>
      <c r="AA472" s="41"/>
      <c r="AB472" s="41"/>
      <c r="AC472" s="41"/>
      <c r="AD472" s="41"/>
      <c r="AE472" s="41"/>
      <c r="AT472" s="20" t="s">
        <v>165</v>
      </c>
      <c r="AU472" s="20" t="s">
        <v>85</v>
      </c>
    </row>
    <row r="473" s="2" customFormat="1">
      <c r="A473" s="41"/>
      <c r="B473" s="42"/>
      <c r="C473" s="43"/>
      <c r="D473" s="237" t="s">
        <v>177</v>
      </c>
      <c r="E473" s="43"/>
      <c r="F473" s="238" t="s">
        <v>2700</v>
      </c>
      <c r="G473" s="43"/>
      <c r="H473" s="43"/>
      <c r="I473" s="222"/>
      <c r="J473" s="43"/>
      <c r="K473" s="43"/>
      <c r="L473" s="47"/>
      <c r="M473" s="223"/>
      <c r="N473" s="224"/>
      <c r="O473" s="87"/>
      <c r="P473" s="87"/>
      <c r="Q473" s="87"/>
      <c r="R473" s="87"/>
      <c r="S473" s="87"/>
      <c r="T473" s="88"/>
      <c r="U473" s="41"/>
      <c r="V473" s="41"/>
      <c r="W473" s="41"/>
      <c r="X473" s="41"/>
      <c r="Y473" s="41"/>
      <c r="Z473" s="41"/>
      <c r="AA473" s="41"/>
      <c r="AB473" s="41"/>
      <c r="AC473" s="41"/>
      <c r="AD473" s="41"/>
      <c r="AE473" s="41"/>
      <c r="AT473" s="20" t="s">
        <v>177</v>
      </c>
      <c r="AU473" s="20" t="s">
        <v>85</v>
      </c>
    </row>
    <row r="474" s="12" customFormat="1" ht="25.92" customHeight="1">
      <c r="A474" s="12"/>
      <c r="B474" s="191"/>
      <c r="C474" s="192"/>
      <c r="D474" s="193" t="s">
        <v>74</v>
      </c>
      <c r="E474" s="194" t="s">
        <v>259</v>
      </c>
      <c r="F474" s="194" t="s">
        <v>1315</v>
      </c>
      <c r="G474" s="192"/>
      <c r="H474" s="192"/>
      <c r="I474" s="195"/>
      <c r="J474" s="196">
        <f>BK474</f>
        <v>0</v>
      </c>
      <c r="K474" s="192"/>
      <c r="L474" s="197"/>
      <c r="M474" s="198"/>
      <c r="N474" s="199"/>
      <c r="O474" s="199"/>
      <c r="P474" s="200">
        <f>P475</f>
        <v>0</v>
      </c>
      <c r="Q474" s="199"/>
      <c r="R474" s="200">
        <f>R475</f>
        <v>0.028665</v>
      </c>
      <c r="S474" s="199"/>
      <c r="T474" s="201">
        <f>T475</f>
        <v>0</v>
      </c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R474" s="202" t="s">
        <v>188</v>
      </c>
      <c r="AT474" s="203" t="s">
        <v>74</v>
      </c>
      <c r="AU474" s="203" t="s">
        <v>75</v>
      </c>
      <c r="AY474" s="202" t="s">
        <v>157</v>
      </c>
      <c r="BK474" s="204">
        <f>BK475</f>
        <v>0</v>
      </c>
    </row>
    <row r="475" s="12" customFormat="1" ht="22.8" customHeight="1">
      <c r="A475" s="12"/>
      <c r="B475" s="191"/>
      <c r="C475" s="192"/>
      <c r="D475" s="193" t="s">
        <v>74</v>
      </c>
      <c r="E475" s="205" t="s">
        <v>2094</v>
      </c>
      <c r="F475" s="205" t="s">
        <v>2095</v>
      </c>
      <c r="G475" s="192"/>
      <c r="H475" s="192"/>
      <c r="I475" s="195"/>
      <c r="J475" s="206">
        <f>BK475</f>
        <v>0</v>
      </c>
      <c r="K475" s="192"/>
      <c r="L475" s="197"/>
      <c r="M475" s="198"/>
      <c r="N475" s="199"/>
      <c r="O475" s="199"/>
      <c r="P475" s="200">
        <f>SUM(P476:P481)</f>
        <v>0</v>
      </c>
      <c r="Q475" s="199"/>
      <c r="R475" s="200">
        <f>SUM(R476:R481)</f>
        <v>0.028665</v>
      </c>
      <c r="S475" s="199"/>
      <c r="T475" s="201">
        <f>SUM(T476:T481)</f>
        <v>0</v>
      </c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R475" s="202" t="s">
        <v>188</v>
      </c>
      <c r="AT475" s="203" t="s">
        <v>74</v>
      </c>
      <c r="AU475" s="203" t="s">
        <v>83</v>
      </c>
      <c r="AY475" s="202" t="s">
        <v>157</v>
      </c>
      <c r="BK475" s="204">
        <f>SUM(BK476:BK481)</f>
        <v>0</v>
      </c>
    </row>
    <row r="476" s="2" customFormat="1" ht="24.15" customHeight="1">
      <c r="A476" s="41"/>
      <c r="B476" s="42"/>
      <c r="C476" s="207" t="s">
        <v>820</v>
      </c>
      <c r="D476" s="207" t="s">
        <v>159</v>
      </c>
      <c r="E476" s="208" t="s">
        <v>2701</v>
      </c>
      <c r="F476" s="209" t="s">
        <v>2702</v>
      </c>
      <c r="G476" s="210" t="s">
        <v>162</v>
      </c>
      <c r="H476" s="211">
        <v>35</v>
      </c>
      <c r="I476" s="212"/>
      <c r="J476" s="213">
        <f>ROUND(I476*H476,2)</f>
        <v>0</v>
      </c>
      <c r="K476" s="209" t="s">
        <v>174</v>
      </c>
      <c r="L476" s="47"/>
      <c r="M476" s="214" t="s">
        <v>19</v>
      </c>
      <c r="N476" s="215" t="s">
        <v>46</v>
      </c>
      <c r="O476" s="87"/>
      <c r="P476" s="216">
        <f>O476*H476</f>
        <v>0</v>
      </c>
      <c r="Q476" s="216">
        <v>0</v>
      </c>
      <c r="R476" s="216">
        <f>Q476*H476</f>
        <v>0</v>
      </c>
      <c r="S476" s="216">
        <v>0</v>
      </c>
      <c r="T476" s="217">
        <f>S476*H476</f>
        <v>0</v>
      </c>
      <c r="U476" s="41"/>
      <c r="V476" s="41"/>
      <c r="W476" s="41"/>
      <c r="X476" s="41"/>
      <c r="Y476" s="41"/>
      <c r="Z476" s="41"/>
      <c r="AA476" s="41"/>
      <c r="AB476" s="41"/>
      <c r="AC476" s="41"/>
      <c r="AD476" s="41"/>
      <c r="AE476" s="41"/>
      <c r="AR476" s="218" t="s">
        <v>460</v>
      </c>
      <c r="AT476" s="218" t="s">
        <v>159</v>
      </c>
      <c r="AU476" s="218" t="s">
        <v>85</v>
      </c>
      <c r="AY476" s="20" t="s">
        <v>157</v>
      </c>
      <c r="BE476" s="219">
        <f>IF(N476="základní",J476,0)</f>
        <v>0</v>
      </c>
      <c r="BF476" s="219">
        <f>IF(N476="snížená",J476,0)</f>
        <v>0</v>
      </c>
      <c r="BG476" s="219">
        <f>IF(N476="zákl. přenesená",J476,0)</f>
        <v>0</v>
      </c>
      <c r="BH476" s="219">
        <f>IF(N476="sníž. přenesená",J476,0)</f>
        <v>0</v>
      </c>
      <c r="BI476" s="219">
        <f>IF(N476="nulová",J476,0)</f>
        <v>0</v>
      </c>
      <c r="BJ476" s="20" t="s">
        <v>83</v>
      </c>
      <c r="BK476" s="219">
        <f>ROUND(I476*H476,2)</f>
        <v>0</v>
      </c>
      <c r="BL476" s="20" t="s">
        <v>460</v>
      </c>
      <c r="BM476" s="218" t="s">
        <v>2703</v>
      </c>
    </row>
    <row r="477" s="2" customFormat="1">
      <c r="A477" s="41"/>
      <c r="B477" s="42"/>
      <c r="C477" s="43"/>
      <c r="D477" s="220" t="s">
        <v>165</v>
      </c>
      <c r="E477" s="43"/>
      <c r="F477" s="221" t="s">
        <v>2704</v>
      </c>
      <c r="G477" s="43"/>
      <c r="H477" s="43"/>
      <c r="I477" s="222"/>
      <c r="J477" s="43"/>
      <c r="K477" s="43"/>
      <c r="L477" s="47"/>
      <c r="M477" s="223"/>
      <c r="N477" s="224"/>
      <c r="O477" s="87"/>
      <c r="P477" s="87"/>
      <c r="Q477" s="87"/>
      <c r="R477" s="87"/>
      <c r="S477" s="87"/>
      <c r="T477" s="88"/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  <c r="AT477" s="20" t="s">
        <v>165</v>
      </c>
      <c r="AU477" s="20" t="s">
        <v>85</v>
      </c>
    </row>
    <row r="478" s="2" customFormat="1">
      <c r="A478" s="41"/>
      <c r="B478" s="42"/>
      <c r="C478" s="43"/>
      <c r="D478" s="237" t="s">
        <v>177</v>
      </c>
      <c r="E478" s="43"/>
      <c r="F478" s="238" t="s">
        <v>2705</v>
      </c>
      <c r="G478" s="43"/>
      <c r="H478" s="43"/>
      <c r="I478" s="222"/>
      <c r="J478" s="43"/>
      <c r="K478" s="43"/>
      <c r="L478" s="47"/>
      <c r="M478" s="223"/>
      <c r="N478" s="224"/>
      <c r="O478" s="87"/>
      <c r="P478" s="87"/>
      <c r="Q478" s="87"/>
      <c r="R478" s="87"/>
      <c r="S478" s="87"/>
      <c r="T478" s="88"/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  <c r="AT478" s="20" t="s">
        <v>177</v>
      </c>
      <c r="AU478" s="20" t="s">
        <v>85</v>
      </c>
    </row>
    <row r="479" s="2" customFormat="1" ht="24.15" customHeight="1">
      <c r="A479" s="41"/>
      <c r="B479" s="42"/>
      <c r="C479" s="260" t="s">
        <v>2706</v>
      </c>
      <c r="D479" s="260" t="s">
        <v>259</v>
      </c>
      <c r="E479" s="261" t="s">
        <v>2707</v>
      </c>
      <c r="F479" s="262" t="s">
        <v>2708</v>
      </c>
      <c r="G479" s="263" t="s">
        <v>162</v>
      </c>
      <c r="H479" s="264">
        <v>36.75</v>
      </c>
      <c r="I479" s="265"/>
      <c r="J479" s="266">
        <f>ROUND(I479*H479,2)</f>
        <v>0</v>
      </c>
      <c r="K479" s="262" t="s">
        <v>174</v>
      </c>
      <c r="L479" s="267"/>
      <c r="M479" s="268" t="s">
        <v>19</v>
      </c>
      <c r="N479" s="269" t="s">
        <v>46</v>
      </c>
      <c r="O479" s="87"/>
      <c r="P479" s="216">
        <f>O479*H479</f>
        <v>0</v>
      </c>
      <c r="Q479" s="216">
        <v>0.00077999999999999999</v>
      </c>
      <c r="R479" s="216">
        <f>Q479*H479</f>
        <v>0.028665</v>
      </c>
      <c r="S479" s="216">
        <v>0</v>
      </c>
      <c r="T479" s="217">
        <f>S479*H479</f>
        <v>0</v>
      </c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  <c r="AR479" s="218" t="s">
        <v>626</v>
      </c>
      <c r="AT479" s="218" t="s">
        <v>259</v>
      </c>
      <c r="AU479" s="218" t="s">
        <v>85</v>
      </c>
      <c r="AY479" s="20" t="s">
        <v>157</v>
      </c>
      <c r="BE479" s="219">
        <f>IF(N479="základní",J479,0)</f>
        <v>0</v>
      </c>
      <c r="BF479" s="219">
        <f>IF(N479="snížená",J479,0)</f>
        <v>0</v>
      </c>
      <c r="BG479" s="219">
        <f>IF(N479="zákl. přenesená",J479,0)</f>
        <v>0</v>
      </c>
      <c r="BH479" s="219">
        <f>IF(N479="sníž. přenesená",J479,0)</f>
        <v>0</v>
      </c>
      <c r="BI479" s="219">
        <f>IF(N479="nulová",J479,0)</f>
        <v>0</v>
      </c>
      <c r="BJ479" s="20" t="s">
        <v>83</v>
      </c>
      <c r="BK479" s="219">
        <f>ROUND(I479*H479,2)</f>
        <v>0</v>
      </c>
      <c r="BL479" s="20" t="s">
        <v>626</v>
      </c>
      <c r="BM479" s="218" t="s">
        <v>2709</v>
      </c>
    </row>
    <row r="480" s="2" customFormat="1">
      <c r="A480" s="41"/>
      <c r="B480" s="42"/>
      <c r="C480" s="43"/>
      <c r="D480" s="220" t="s">
        <v>165</v>
      </c>
      <c r="E480" s="43"/>
      <c r="F480" s="221" t="s">
        <v>2708</v>
      </c>
      <c r="G480" s="43"/>
      <c r="H480" s="43"/>
      <c r="I480" s="222"/>
      <c r="J480" s="43"/>
      <c r="K480" s="43"/>
      <c r="L480" s="47"/>
      <c r="M480" s="223"/>
      <c r="N480" s="224"/>
      <c r="O480" s="87"/>
      <c r="P480" s="87"/>
      <c r="Q480" s="87"/>
      <c r="R480" s="87"/>
      <c r="S480" s="87"/>
      <c r="T480" s="88"/>
      <c r="U480" s="41"/>
      <c r="V480" s="41"/>
      <c r="W480" s="41"/>
      <c r="X480" s="41"/>
      <c r="Y480" s="41"/>
      <c r="Z480" s="41"/>
      <c r="AA480" s="41"/>
      <c r="AB480" s="41"/>
      <c r="AC480" s="41"/>
      <c r="AD480" s="41"/>
      <c r="AE480" s="41"/>
      <c r="AT480" s="20" t="s">
        <v>165</v>
      </c>
      <c r="AU480" s="20" t="s">
        <v>85</v>
      </c>
    </row>
    <row r="481" s="13" customFormat="1">
      <c r="A481" s="13"/>
      <c r="B481" s="226"/>
      <c r="C481" s="227"/>
      <c r="D481" s="220" t="s">
        <v>169</v>
      </c>
      <c r="E481" s="227"/>
      <c r="F481" s="229" t="s">
        <v>2710</v>
      </c>
      <c r="G481" s="227"/>
      <c r="H481" s="230">
        <v>36.75</v>
      </c>
      <c r="I481" s="231"/>
      <c r="J481" s="227"/>
      <c r="K481" s="227"/>
      <c r="L481" s="232"/>
      <c r="M481" s="233"/>
      <c r="N481" s="234"/>
      <c r="O481" s="234"/>
      <c r="P481" s="234"/>
      <c r="Q481" s="234"/>
      <c r="R481" s="234"/>
      <c r="S481" s="234"/>
      <c r="T481" s="235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36" t="s">
        <v>169</v>
      </c>
      <c r="AU481" s="236" t="s">
        <v>85</v>
      </c>
      <c r="AV481" s="13" t="s">
        <v>85</v>
      </c>
      <c r="AW481" s="13" t="s">
        <v>4</v>
      </c>
      <c r="AX481" s="13" t="s">
        <v>83</v>
      </c>
      <c r="AY481" s="236" t="s">
        <v>157</v>
      </c>
    </row>
    <row r="482" s="12" customFormat="1" ht="25.92" customHeight="1">
      <c r="A482" s="12"/>
      <c r="B482" s="191"/>
      <c r="C482" s="192"/>
      <c r="D482" s="193" t="s">
        <v>74</v>
      </c>
      <c r="E482" s="194" t="s">
        <v>724</v>
      </c>
      <c r="F482" s="194" t="s">
        <v>725</v>
      </c>
      <c r="G482" s="192"/>
      <c r="H482" s="192"/>
      <c r="I482" s="195"/>
      <c r="J482" s="196">
        <f>BK482</f>
        <v>0</v>
      </c>
      <c r="K482" s="192"/>
      <c r="L482" s="197"/>
      <c r="M482" s="198"/>
      <c r="N482" s="199"/>
      <c r="O482" s="199"/>
      <c r="P482" s="200">
        <f>P483+P515+P522+P532+P536</f>
        <v>0</v>
      </c>
      <c r="Q482" s="199"/>
      <c r="R482" s="200">
        <f>R483+R515+R522+R532+R536</f>
        <v>0</v>
      </c>
      <c r="S482" s="199"/>
      <c r="T482" s="201">
        <f>T483+T515+T522+T532+T536</f>
        <v>0</v>
      </c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R482" s="202" t="s">
        <v>201</v>
      </c>
      <c r="AT482" s="203" t="s">
        <v>74</v>
      </c>
      <c r="AU482" s="203" t="s">
        <v>75</v>
      </c>
      <c r="AY482" s="202" t="s">
        <v>157</v>
      </c>
      <c r="BK482" s="204">
        <f>BK483+BK515+BK522+BK532+BK536</f>
        <v>0</v>
      </c>
    </row>
    <row r="483" s="12" customFormat="1" ht="22.8" customHeight="1">
      <c r="A483" s="12"/>
      <c r="B483" s="191"/>
      <c r="C483" s="192"/>
      <c r="D483" s="193" t="s">
        <v>74</v>
      </c>
      <c r="E483" s="205" t="s">
        <v>726</v>
      </c>
      <c r="F483" s="205" t="s">
        <v>2136</v>
      </c>
      <c r="G483" s="192"/>
      <c r="H483" s="192"/>
      <c r="I483" s="195"/>
      <c r="J483" s="206">
        <f>BK483</f>
        <v>0</v>
      </c>
      <c r="K483" s="192"/>
      <c r="L483" s="197"/>
      <c r="M483" s="198"/>
      <c r="N483" s="199"/>
      <c r="O483" s="199"/>
      <c r="P483" s="200">
        <f>SUM(P484:P514)</f>
        <v>0</v>
      </c>
      <c r="Q483" s="199"/>
      <c r="R483" s="200">
        <f>SUM(R484:R514)</f>
        <v>0</v>
      </c>
      <c r="S483" s="199"/>
      <c r="T483" s="201">
        <f>SUM(T484:T514)</f>
        <v>0</v>
      </c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R483" s="202" t="s">
        <v>201</v>
      </c>
      <c r="AT483" s="203" t="s">
        <v>74</v>
      </c>
      <c r="AU483" s="203" t="s">
        <v>83</v>
      </c>
      <c r="AY483" s="202" t="s">
        <v>157</v>
      </c>
      <c r="BK483" s="204">
        <f>SUM(BK484:BK514)</f>
        <v>0</v>
      </c>
    </row>
    <row r="484" s="2" customFormat="1" ht="16.5" customHeight="1">
      <c r="A484" s="41"/>
      <c r="B484" s="42"/>
      <c r="C484" s="207" t="s">
        <v>2711</v>
      </c>
      <c r="D484" s="207" t="s">
        <v>159</v>
      </c>
      <c r="E484" s="208" t="s">
        <v>2712</v>
      </c>
      <c r="F484" s="209" t="s">
        <v>2713</v>
      </c>
      <c r="G484" s="210" t="s">
        <v>731</v>
      </c>
      <c r="H484" s="211">
        <v>3</v>
      </c>
      <c r="I484" s="212"/>
      <c r="J484" s="213">
        <f>ROUND(I484*H484,2)</f>
        <v>0</v>
      </c>
      <c r="K484" s="209" t="s">
        <v>174</v>
      </c>
      <c r="L484" s="47"/>
      <c r="M484" s="214" t="s">
        <v>19</v>
      </c>
      <c r="N484" s="215" t="s">
        <v>46</v>
      </c>
      <c r="O484" s="87"/>
      <c r="P484" s="216">
        <f>O484*H484</f>
        <v>0</v>
      </c>
      <c r="Q484" s="216">
        <v>0</v>
      </c>
      <c r="R484" s="216">
        <f>Q484*H484</f>
        <v>0</v>
      </c>
      <c r="S484" s="216">
        <v>0</v>
      </c>
      <c r="T484" s="217">
        <f>S484*H484</f>
        <v>0</v>
      </c>
      <c r="U484" s="41"/>
      <c r="V484" s="41"/>
      <c r="W484" s="41"/>
      <c r="X484" s="41"/>
      <c r="Y484" s="41"/>
      <c r="Z484" s="41"/>
      <c r="AA484" s="41"/>
      <c r="AB484" s="41"/>
      <c r="AC484" s="41"/>
      <c r="AD484" s="41"/>
      <c r="AE484" s="41"/>
      <c r="AR484" s="218" t="s">
        <v>732</v>
      </c>
      <c r="AT484" s="218" t="s">
        <v>159</v>
      </c>
      <c r="AU484" s="218" t="s">
        <v>85</v>
      </c>
      <c r="AY484" s="20" t="s">
        <v>157</v>
      </c>
      <c r="BE484" s="219">
        <f>IF(N484="základní",J484,0)</f>
        <v>0</v>
      </c>
      <c r="BF484" s="219">
        <f>IF(N484="snížená",J484,0)</f>
        <v>0</v>
      </c>
      <c r="BG484" s="219">
        <f>IF(N484="zákl. přenesená",J484,0)</f>
        <v>0</v>
      </c>
      <c r="BH484" s="219">
        <f>IF(N484="sníž. přenesená",J484,0)</f>
        <v>0</v>
      </c>
      <c r="BI484" s="219">
        <f>IF(N484="nulová",J484,0)</f>
        <v>0</v>
      </c>
      <c r="BJ484" s="20" t="s">
        <v>83</v>
      </c>
      <c r="BK484" s="219">
        <f>ROUND(I484*H484,2)</f>
        <v>0</v>
      </c>
      <c r="BL484" s="20" t="s">
        <v>732</v>
      </c>
      <c r="BM484" s="218" t="s">
        <v>2714</v>
      </c>
    </row>
    <row r="485" s="2" customFormat="1">
      <c r="A485" s="41"/>
      <c r="B485" s="42"/>
      <c r="C485" s="43"/>
      <c r="D485" s="220" t="s">
        <v>165</v>
      </c>
      <c r="E485" s="43"/>
      <c r="F485" s="221" t="s">
        <v>2715</v>
      </c>
      <c r="G485" s="43"/>
      <c r="H485" s="43"/>
      <c r="I485" s="222"/>
      <c r="J485" s="43"/>
      <c r="K485" s="43"/>
      <c r="L485" s="47"/>
      <c r="M485" s="223"/>
      <c r="N485" s="224"/>
      <c r="O485" s="87"/>
      <c r="P485" s="87"/>
      <c r="Q485" s="87"/>
      <c r="R485" s="87"/>
      <c r="S485" s="87"/>
      <c r="T485" s="88"/>
      <c r="U485" s="41"/>
      <c r="V485" s="41"/>
      <c r="W485" s="41"/>
      <c r="X485" s="41"/>
      <c r="Y485" s="41"/>
      <c r="Z485" s="41"/>
      <c r="AA485" s="41"/>
      <c r="AB485" s="41"/>
      <c r="AC485" s="41"/>
      <c r="AD485" s="41"/>
      <c r="AE485" s="41"/>
      <c r="AT485" s="20" t="s">
        <v>165</v>
      </c>
      <c r="AU485" s="20" t="s">
        <v>85</v>
      </c>
    </row>
    <row r="486" s="2" customFormat="1">
      <c r="A486" s="41"/>
      <c r="B486" s="42"/>
      <c r="C486" s="43"/>
      <c r="D486" s="237" t="s">
        <v>177</v>
      </c>
      <c r="E486" s="43"/>
      <c r="F486" s="238" t="s">
        <v>2716</v>
      </c>
      <c r="G486" s="43"/>
      <c r="H486" s="43"/>
      <c r="I486" s="222"/>
      <c r="J486" s="43"/>
      <c r="K486" s="43"/>
      <c r="L486" s="47"/>
      <c r="M486" s="223"/>
      <c r="N486" s="224"/>
      <c r="O486" s="87"/>
      <c r="P486" s="87"/>
      <c r="Q486" s="87"/>
      <c r="R486" s="87"/>
      <c r="S486" s="87"/>
      <c r="T486" s="88"/>
      <c r="U486" s="41"/>
      <c r="V486" s="41"/>
      <c r="W486" s="41"/>
      <c r="X486" s="41"/>
      <c r="Y486" s="41"/>
      <c r="Z486" s="41"/>
      <c r="AA486" s="41"/>
      <c r="AB486" s="41"/>
      <c r="AC486" s="41"/>
      <c r="AD486" s="41"/>
      <c r="AE486" s="41"/>
      <c r="AT486" s="20" t="s">
        <v>177</v>
      </c>
      <c r="AU486" s="20" t="s">
        <v>85</v>
      </c>
    </row>
    <row r="487" s="2" customFormat="1" ht="16.5" customHeight="1">
      <c r="A487" s="41"/>
      <c r="B487" s="42"/>
      <c r="C487" s="207" t="s">
        <v>2717</v>
      </c>
      <c r="D487" s="207" t="s">
        <v>159</v>
      </c>
      <c r="E487" s="208" t="s">
        <v>2718</v>
      </c>
      <c r="F487" s="209" t="s">
        <v>2719</v>
      </c>
      <c r="G487" s="210" t="s">
        <v>731</v>
      </c>
      <c r="H487" s="211">
        <v>1</v>
      </c>
      <c r="I487" s="212"/>
      <c r="J487" s="213">
        <f>ROUND(I487*H487,2)</f>
        <v>0</v>
      </c>
      <c r="K487" s="209" t="s">
        <v>174</v>
      </c>
      <c r="L487" s="47"/>
      <c r="M487" s="214" t="s">
        <v>19</v>
      </c>
      <c r="N487" s="215" t="s">
        <v>46</v>
      </c>
      <c r="O487" s="87"/>
      <c r="P487" s="216">
        <f>O487*H487</f>
        <v>0</v>
      </c>
      <c r="Q487" s="216">
        <v>0</v>
      </c>
      <c r="R487" s="216">
        <f>Q487*H487</f>
        <v>0</v>
      </c>
      <c r="S487" s="216">
        <v>0</v>
      </c>
      <c r="T487" s="217">
        <f>S487*H487</f>
        <v>0</v>
      </c>
      <c r="U487" s="41"/>
      <c r="V487" s="41"/>
      <c r="W487" s="41"/>
      <c r="X487" s="41"/>
      <c r="Y487" s="41"/>
      <c r="Z487" s="41"/>
      <c r="AA487" s="41"/>
      <c r="AB487" s="41"/>
      <c r="AC487" s="41"/>
      <c r="AD487" s="41"/>
      <c r="AE487" s="41"/>
      <c r="AR487" s="218" t="s">
        <v>732</v>
      </c>
      <c r="AT487" s="218" t="s">
        <v>159</v>
      </c>
      <c r="AU487" s="218" t="s">
        <v>85</v>
      </c>
      <c r="AY487" s="20" t="s">
        <v>157</v>
      </c>
      <c r="BE487" s="219">
        <f>IF(N487="základní",J487,0)</f>
        <v>0</v>
      </c>
      <c r="BF487" s="219">
        <f>IF(N487="snížená",J487,0)</f>
        <v>0</v>
      </c>
      <c r="BG487" s="219">
        <f>IF(N487="zákl. přenesená",J487,0)</f>
        <v>0</v>
      </c>
      <c r="BH487" s="219">
        <f>IF(N487="sníž. přenesená",J487,0)</f>
        <v>0</v>
      </c>
      <c r="BI487" s="219">
        <f>IF(N487="nulová",J487,0)</f>
        <v>0</v>
      </c>
      <c r="BJ487" s="20" t="s">
        <v>83</v>
      </c>
      <c r="BK487" s="219">
        <f>ROUND(I487*H487,2)</f>
        <v>0</v>
      </c>
      <c r="BL487" s="20" t="s">
        <v>732</v>
      </c>
      <c r="BM487" s="218" t="s">
        <v>2720</v>
      </c>
    </row>
    <row r="488" s="2" customFormat="1">
      <c r="A488" s="41"/>
      <c r="B488" s="42"/>
      <c r="C488" s="43"/>
      <c r="D488" s="220" t="s">
        <v>165</v>
      </c>
      <c r="E488" s="43"/>
      <c r="F488" s="221" t="s">
        <v>2719</v>
      </c>
      <c r="G488" s="43"/>
      <c r="H488" s="43"/>
      <c r="I488" s="222"/>
      <c r="J488" s="43"/>
      <c r="K488" s="43"/>
      <c r="L488" s="47"/>
      <c r="M488" s="223"/>
      <c r="N488" s="224"/>
      <c r="O488" s="87"/>
      <c r="P488" s="87"/>
      <c r="Q488" s="87"/>
      <c r="R488" s="87"/>
      <c r="S488" s="87"/>
      <c r="T488" s="88"/>
      <c r="U488" s="41"/>
      <c r="V488" s="41"/>
      <c r="W488" s="41"/>
      <c r="X488" s="41"/>
      <c r="Y488" s="41"/>
      <c r="Z488" s="41"/>
      <c r="AA488" s="41"/>
      <c r="AB488" s="41"/>
      <c r="AC488" s="41"/>
      <c r="AD488" s="41"/>
      <c r="AE488" s="41"/>
      <c r="AT488" s="20" t="s">
        <v>165</v>
      </c>
      <c r="AU488" s="20" t="s">
        <v>85</v>
      </c>
    </row>
    <row r="489" s="2" customFormat="1">
      <c r="A489" s="41"/>
      <c r="B489" s="42"/>
      <c r="C489" s="43"/>
      <c r="D489" s="237" t="s">
        <v>177</v>
      </c>
      <c r="E489" s="43"/>
      <c r="F489" s="238" t="s">
        <v>2721</v>
      </c>
      <c r="G489" s="43"/>
      <c r="H489" s="43"/>
      <c r="I489" s="222"/>
      <c r="J489" s="43"/>
      <c r="K489" s="43"/>
      <c r="L489" s="47"/>
      <c r="M489" s="223"/>
      <c r="N489" s="224"/>
      <c r="O489" s="87"/>
      <c r="P489" s="87"/>
      <c r="Q489" s="87"/>
      <c r="R489" s="87"/>
      <c r="S489" s="87"/>
      <c r="T489" s="88"/>
      <c r="U489" s="41"/>
      <c r="V489" s="41"/>
      <c r="W489" s="41"/>
      <c r="X489" s="41"/>
      <c r="Y489" s="41"/>
      <c r="Z489" s="41"/>
      <c r="AA489" s="41"/>
      <c r="AB489" s="41"/>
      <c r="AC489" s="41"/>
      <c r="AD489" s="41"/>
      <c r="AE489" s="41"/>
      <c r="AT489" s="20" t="s">
        <v>177</v>
      </c>
      <c r="AU489" s="20" t="s">
        <v>85</v>
      </c>
    </row>
    <row r="490" s="2" customFormat="1" ht="16.5" customHeight="1">
      <c r="A490" s="41"/>
      <c r="B490" s="42"/>
      <c r="C490" s="207" t="s">
        <v>825</v>
      </c>
      <c r="D490" s="207" t="s">
        <v>159</v>
      </c>
      <c r="E490" s="208" t="s">
        <v>2722</v>
      </c>
      <c r="F490" s="209" t="s">
        <v>2723</v>
      </c>
      <c r="G490" s="210" t="s">
        <v>731</v>
      </c>
      <c r="H490" s="211">
        <v>1</v>
      </c>
      <c r="I490" s="212"/>
      <c r="J490" s="213">
        <f>ROUND(I490*H490,2)</f>
        <v>0</v>
      </c>
      <c r="K490" s="209" t="s">
        <v>174</v>
      </c>
      <c r="L490" s="47"/>
      <c r="M490" s="214" t="s">
        <v>19</v>
      </c>
      <c r="N490" s="215" t="s">
        <v>46</v>
      </c>
      <c r="O490" s="87"/>
      <c r="P490" s="216">
        <f>O490*H490</f>
        <v>0</v>
      </c>
      <c r="Q490" s="216">
        <v>0</v>
      </c>
      <c r="R490" s="216">
        <f>Q490*H490</f>
        <v>0</v>
      </c>
      <c r="S490" s="216">
        <v>0</v>
      </c>
      <c r="T490" s="217">
        <f>S490*H490</f>
        <v>0</v>
      </c>
      <c r="U490" s="41"/>
      <c r="V490" s="41"/>
      <c r="W490" s="41"/>
      <c r="X490" s="41"/>
      <c r="Y490" s="41"/>
      <c r="Z490" s="41"/>
      <c r="AA490" s="41"/>
      <c r="AB490" s="41"/>
      <c r="AC490" s="41"/>
      <c r="AD490" s="41"/>
      <c r="AE490" s="41"/>
      <c r="AR490" s="218" t="s">
        <v>732</v>
      </c>
      <c r="AT490" s="218" t="s">
        <v>159</v>
      </c>
      <c r="AU490" s="218" t="s">
        <v>85</v>
      </c>
      <c r="AY490" s="20" t="s">
        <v>157</v>
      </c>
      <c r="BE490" s="219">
        <f>IF(N490="základní",J490,0)</f>
        <v>0</v>
      </c>
      <c r="BF490" s="219">
        <f>IF(N490="snížená",J490,0)</f>
        <v>0</v>
      </c>
      <c r="BG490" s="219">
        <f>IF(N490="zákl. přenesená",J490,0)</f>
        <v>0</v>
      </c>
      <c r="BH490" s="219">
        <f>IF(N490="sníž. přenesená",J490,0)</f>
        <v>0</v>
      </c>
      <c r="BI490" s="219">
        <f>IF(N490="nulová",J490,0)</f>
        <v>0</v>
      </c>
      <c r="BJ490" s="20" t="s">
        <v>83</v>
      </c>
      <c r="BK490" s="219">
        <f>ROUND(I490*H490,2)</f>
        <v>0</v>
      </c>
      <c r="BL490" s="20" t="s">
        <v>732</v>
      </c>
      <c r="BM490" s="218" t="s">
        <v>2724</v>
      </c>
    </row>
    <row r="491" s="2" customFormat="1">
      <c r="A491" s="41"/>
      <c r="B491" s="42"/>
      <c r="C491" s="43"/>
      <c r="D491" s="220" t="s">
        <v>165</v>
      </c>
      <c r="E491" s="43"/>
      <c r="F491" s="221" t="s">
        <v>2723</v>
      </c>
      <c r="G491" s="43"/>
      <c r="H491" s="43"/>
      <c r="I491" s="222"/>
      <c r="J491" s="43"/>
      <c r="K491" s="43"/>
      <c r="L491" s="47"/>
      <c r="M491" s="223"/>
      <c r="N491" s="224"/>
      <c r="O491" s="87"/>
      <c r="P491" s="87"/>
      <c r="Q491" s="87"/>
      <c r="R491" s="87"/>
      <c r="S491" s="87"/>
      <c r="T491" s="88"/>
      <c r="U491" s="41"/>
      <c r="V491" s="41"/>
      <c r="W491" s="41"/>
      <c r="X491" s="41"/>
      <c r="Y491" s="41"/>
      <c r="Z491" s="41"/>
      <c r="AA491" s="41"/>
      <c r="AB491" s="41"/>
      <c r="AC491" s="41"/>
      <c r="AD491" s="41"/>
      <c r="AE491" s="41"/>
      <c r="AT491" s="20" t="s">
        <v>165</v>
      </c>
      <c r="AU491" s="20" t="s">
        <v>85</v>
      </c>
    </row>
    <row r="492" s="2" customFormat="1">
      <c r="A492" s="41"/>
      <c r="B492" s="42"/>
      <c r="C492" s="43"/>
      <c r="D492" s="237" t="s">
        <v>177</v>
      </c>
      <c r="E492" s="43"/>
      <c r="F492" s="238" t="s">
        <v>2725</v>
      </c>
      <c r="G492" s="43"/>
      <c r="H492" s="43"/>
      <c r="I492" s="222"/>
      <c r="J492" s="43"/>
      <c r="K492" s="43"/>
      <c r="L492" s="47"/>
      <c r="M492" s="223"/>
      <c r="N492" s="224"/>
      <c r="O492" s="87"/>
      <c r="P492" s="87"/>
      <c r="Q492" s="87"/>
      <c r="R492" s="87"/>
      <c r="S492" s="87"/>
      <c r="T492" s="88"/>
      <c r="U492" s="41"/>
      <c r="V492" s="41"/>
      <c r="W492" s="41"/>
      <c r="X492" s="41"/>
      <c r="Y492" s="41"/>
      <c r="Z492" s="41"/>
      <c r="AA492" s="41"/>
      <c r="AB492" s="41"/>
      <c r="AC492" s="41"/>
      <c r="AD492" s="41"/>
      <c r="AE492" s="41"/>
      <c r="AT492" s="20" t="s">
        <v>177</v>
      </c>
      <c r="AU492" s="20" t="s">
        <v>85</v>
      </c>
    </row>
    <row r="493" s="2" customFormat="1" ht="16.5" customHeight="1">
      <c r="A493" s="41"/>
      <c r="B493" s="42"/>
      <c r="C493" s="207" t="s">
        <v>2726</v>
      </c>
      <c r="D493" s="207" t="s">
        <v>159</v>
      </c>
      <c r="E493" s="208" t="s">
        <v>2727</v>
      </c>
      <c r="F493" s="209" t="s">
        <v>2728</v>
      </c>
      <c r="G493" s="210" t="s">
        <v>731</v>
      </c>
      <c r="H493" s="211">
        <v>1</v>
      </c>
      <c r="I493" s="212"/>
      <c r="J493" s="213">
        <f>ROUND(I493*H493,2)</f>
        <v>0</v>
      </c>
      <c r="K493" s="209" t="s">
        <v>174</v>
      </c>
      <c r="L493" s="47"/>
      <c r="M493" s="214" t="s">
        <v>19</v>
      </c>
      <c r="N493" s="215" t="s">
        <v>46</v>
      </c>
      <c r="O493" s="87"/>
      <c r="P493" s="216">
        <f>O493*H493</f>
        <v>0</v>
      </c>
      <c r="Q493" s="216">
        <v>0</v>
      </c>
      <c r="R493" s="216">
        <f>Q493*H493</f>
        <v>0</v>
      </c>
      <c r="S493" s="216">
        <v>0</v>
      </c>
      <c r="T493" s="217">
        <f>S493*H493</f>
        <v>0</v>
      </c>
      <c r="U493" s="41"/>
      <c r="V493" s="41"/>
      <c r="W493" s="41"/>
      <c r="X493" s="41"/>
      <c r="Y493" s="41"/>
      <c r="Z493" s="41"/>
      <c r="AA493" s="41"/>
      <c r="AB493" s="41"/>
      <c r="AC493" s="41"/>
      <c r="AD493" s="41"/>
      <c r="AE493" s="41"/>
      <c r="AR493" s="218" t="s">
        <v>732</v>
      </c>
      <c r="AT493" s="218" t="s">
        <v>159</v>
      </c>
      <c r="AU493" s="218" t="s">
        <v>85</v>
      </c>
      <c r="AY493" s="20" t="s">
        <v>157</v>
      </c>
      <c r="BE493" s="219">
        <f>IF(N493="základní",J493,0)</f>
        <v>0</v>
      </c>
      <c r="BF493" s="219">
        <f>IF(N493="snížená",J493,0)</f>
        <v>0</v>
      </c>
      <c r="BG493" s="219">
        <f>IF(N493="zákl. přenesená",J493,0)</f>
        <v>0</v>
      </c>
      <c r="BH493" s="219">
        <f>IF(N493="sníž. přenesená",J493,0)</f>
        <v>0</v>
      </c>
      <c r="BI493" s="219">
        <f>IF(N493="nulová",J493,0)</f>
        <v>0</v>
      </c>
      <c r="BJ493" s="20" t="s">
        <v>83</v>
      </c>
      <c r="BK493" s="219">
        <f>ROUND(I493*H493,2)</f>
        <v>0</v>
      </c>
      <c r="BL493" s="20" t="s">
        <v>732</v>
      </c>
      <c r="BM493" s="218" t="s">
        <v>2729</v>
      </c>
    </row>
    <row r="494" s="2" customFormat="1">
      <c r="A494" s="41"/>
      <c r="B494" s="42"/>
      <c r="C494" s="43"/>
      <c r="D494" s="220" t="s">
        <v>165</v>
      </c>
      <c r="E494" s="43"/>
      <c r="F494" s="221" t="s">
        <v>2728</v>
      </c>
      <c r="G494" s="43"/>
      <c r="H494" s="43"/>
      <c r="I494" s="222"/>
      <c r="J494" s="43"/>
      <c r="K494" s="43"/>
      <c r="L494" s="47"/>
      <c r="M494" s="223"/>
      <c r="N494" s="224"/>
      <c r="O494" s="87"/>
      <c r="P494" s="87"/>
      <c r="Q494" s="87"/>
      <c r="R494" s="87"/>
      <c r="S494" s="87"/>
      <c r="T494" s="88"/>
      <c r="U494" s="41"/>
      <c r="V494" s="41"/>
      <c r="W494" s="41"/>
      <c r="X494" s="41"/>
      <c r="Y494" s="41"/>
      <c r="Z494" s="41"/>
      <c r="AA494" s="41"/>
      <c r="AB494" s="41"/>
      <c r="AC494" s="41"/>
      <c r="AD494" s="41"/>
      <c r="AE494" s="41"/>
      <c r="AT494" s="20" t="s">
        <v>165</v>
      </c>
      <c r="AU494" s="20" t="s">
        <v>85</v>
      </c>
    </row>
    <row r="495" s="2" customFormat="1">
      <c r="A495" s="41"/>
      <c r="B495" s="42"/>
      <c r="C495" s="43"/>
      <c r="D495" s="237" t="s">
        <v>177</v>
      </c>
      <c r="E495" s="43"/>
      <c r="F495" s="238" t="s">
        <v>2730</v>
      </c>
      <c r="G495" s="43"/>
      <c r="H495" s="43"/>
      <c r="I495" s="222"/>
      <c r="J495" s="43"/>
      <c r="K495" s="43"/>
      <c r="L495" s="47"/>
      <c r="M495" s="223"/>
      <c r="N495" s="224"/>
      <c r="O495" s="87"/>
      <c r="P495" s="87"/>
      <c r="Q495" s="87"/>
      <c r="R495" s="87"/>
      <c r="S495" s="87"/>
      <c r="T495" s="88"/>
      <c r="U495" s="41"/>
      <c r="V495" s="41"/>
      <c r="W495" s="41"/>
      <c r="X495" s="41"/>
      <c r="Y495" s="41"/>
      <c r="Z495" s="41"/>
      <c r="AA495" s="41"/>
      <c r="AB495" s="41"/>
      <c r="AC495" s="41"/>
      <c r="AD495" s="41"/>
      <c r="AE495" s="41"/>
      <c r="AT495" s="20" t="s">
        <v>177</v>
      </c>
      <c r="AU495" s="20" t="s">
        <v>85</v>
      </c>
    </row>
    <row r="496" s="2" customFormat="1" ht="16.5" customHeight="1">
      <c r="A496" s="41"/>
      <c r="B496" s="42"/>
      <c r="C496" s="207" t="s">
        <v>2731</v>
      </c>
      <c r="D496" s="207" t="s">
        <v>159</v>
      </c>
      <c r="E496" s="208" t="s">
        <v>2732</v>
      </c>
      <c r="F496" s="209" t="s">
        <v>2733</v>
      </c>
      <c r="G496" s="210" t="s">
        <v>731</v>
      </c>
      <c r="H496" s="211">
        <v>1</v>
      </c>
      <c r="I496" s="212"/>
      <c r="J496" s="213">
        <f>ROUND(I496*H496,2)</f>
        <v>0</v>
      </c>
      <c r="K496" s="209" t="s">
        <v>174</v>
      </c>
      <c r="L496" s="47"/>
      <c r="M496" s="214" t="s">
        <v>19</v>
      </c>
      <c r="N496" s="215" t="s">
        <v>46</v>
      </c>
      <c r="O496" s="87"/>
      <c r="P496" s="216">
        <f>O496*H496</f>
        <v>0</v>
      </c>
      <c r="Q496" s="216">
        <v>0</v>
      </c>
      <c r="R496" s="216">
        <f>Q496*H496</f>
        <v>0</v>
      </c>
      <c r="S496" s="216">
        <v>0</v>
      </c>
      <c r="T496" s="217">
        <f>S496*H496</f>
        <v>0</v>
      </c>
      <c r="U496" s="41"/>
      <c r="V496" s="41"/>
      <c r="W496" s="41"/>
      <c r="X496" s="41"/>
      <c r="Y496" s="41"/>
      <c r="Z496" s="41"/>
      <c r="AA496" s="41"/>
      <c r="AB496" s="41"/>
      <c r="AC496" s="41"/>
      <c r="AD496" s="41"/>
      <c r="AE496" s="41"/>
      <c r="AR496" s="218" t="s">
        <v>732</v>
      </c>
      <c r="AT496" s="218" t="s">
        <v>159</v>
      </c>
      <c r="AU496" s="218" t="s">
        <v>85</v>
      </c>
      <c r="AY496" s="20" t="s">
        <v>157</v>
      </c>
      <c r="BE496" s="219">
        <f>IF(N496="základní",J496,0)</f>
        <v>0</v>
      </c>
      <c r="BF496" s="219">
        <f>IF(N496="snížená",J496,0)</f>
        <v>0</v>
      </c>
      <c r="BG496" s="219">
        <f>IF(N496="zákl. přenesená",J496,0)</f>
        <v>0</v>
      </c>
      <c r="BH496" s="219">
        <f>IF(N496="sníž. přenesená",J496,0)</f>
        <v>0</v>
      </c>
      <c r="BI496" s="219">
        <f>IF(N496="nulová",J496,0)</f>
        <v>0</v>
      </c>
      <c r="BJ496" s="20" t="s">
        <v>83</v>
      </c>
      <c r="BK496" s="219">
        <f>ROUND(I496*H496,2)</f>
        <v>0</v>
      </c>
      <c r="BL496" s="20" t="s">
        <v>732</v>
      </c>
      <c r="BM496" s="218" t="s">
        <v>2734</v>
      </c>
    </row>
    <row r="497" s="2" customFormat="1">
      <c r="A497" s="41"/>
      <c r="B497" s="42"/>
      <c r="C497" s="43"/>
      <c r="D497" s="220" t="s">
        <v>165</v>
      </c>
      <c r="E497" s="43"/>
      <c r="F497" s="221" t="s">
        <v>2733</v>
      </c>
      <c r="G497" s="43"/>
      <c r="H497" s="43"/>
      <c r="I497" s="222"/>
      <c r="J497" s="43"/>
      <c r="K497" s="43"/>
      <c r="L497" s="47"/>
      <c r="M497" s="223"/>
      <c r="N497" s="224"/>
      <c r="O497" s="87"/>
      <c r="P497" s="87"/>
      <c r="Q497" s="87"/>
      <c r="R497" s="87"/>
      <c r="S497" s="87"/>
      <c r="T497" s="88"/>
      <c r="U497" s="41"/>
      <c r="V497" s="41"/>
      <c r="W497" s="41"/>
      <c r="X497" s="41"/>
      <c r="Y497" s="41"/>
      <c r="Z497" s="41"/>
      <c r="AA497" s="41"/>
      <c r="AB497" s="41"/>
      <c r="AC497" s="41"/>
      <c r="AD497" s="41"/>
      <c r="AE497" s="41"/>
      <c r="AT497" s="20" t="s">
        <v>165</v>
      </c>
      <c r="AU497" s="20" t="s">
        <v>85</v>
      </c>
    </row>
    <row r="498" s="2" customFormat="1">
      <c r="A498" s="41"/>
      <c r="B498" s="42"/>
      <c r="C498" s="43"/>
      <c r="D498" s="237" t="s">
        <v>177</v>
      </c>
      <c r="E498" s="43"/>
      <c r="F498" s="238" t="s">
        <v>2735</v>
      </c>
      <c r="G498" s="43"/>
      <c r="H498" s="43"/>
      <c r="I498" s="222"/>
      <c r="J498" s="43"/>
      <c r="K498" s="43"/>
      <c r="L498" s="47"/>
      <c r="M498" s="223"/>
      <c r="N498" s="224"/>
      <c r="O498" s="87"/>
      <c r="P498" s="87"/>
      <c r="Q498" s="87"/>
      <c r="R498" s="87"/>
      <c r="S498" s="87"/>
      <c r="T498" s="88"/>
      <c r="U498" s="41"/>
      <c r="V498" s="41"/>
      <c r="W498" s="41"/>
      <c r="X498" s="41"/>
      <c r="Y498" s="41"/>
      <c r="Z498" s="41"/>
      <c r="AA498" s="41"/>
      <c r="AB498" s="41"/>
      <c r="AC498" s="41"/>
      <c r="AD498" s="41"/>
      <c r="AE498" s="41"/>
      <c r="AT498" s="20" t="s">
        <v>177</v>
      </c>
      <c r="AU498" s="20" t="s">
        <v>85</v>
      </c>
    </row>
    <row r="499" s="2" customFormat="1" ht="21.75" customHeight="1">
      <c r="A499" s="41"/>
      <c r="B499" s="42"/>
      <c r="C499" s="207" t="s">
        <v>2736</v>
      </c>
      <c r="D499" s="207" t="s">
        <v>159</v>
      </c>
      <c r="E499" s="208" t="s">
        <v>2737</v>
      </c>
      <c r="F499" s="209" t="s">
        <v>2738</v>
      </c>
      <c r="G499" s="210" t="s">
        <v>731</v>
      </c>
      <c r="H499" s="211">
        <v>1</v>
      </c>
      <c r="I499" s="212"/>
      <c r="J499" s="213">
        <f>ROUND(I499*H499,2)</f>
        <v>0</v>
      </c>
      <c r="K499" s="209" t="s">
        <v>174</v>
      </c>
      <c r="L499" s="47"/>
      <c r="M499" s="214" t="s">
        <v>19</v>
      </c>
      <c r="N499" s="215" t="s">
        <v>46</v>
      </c>
      <c r="O499" s="87"/>
      <c r="P499" s="216">
        <f>O499*H499</f>
        <v>0</v>
      </c>
      <c r="Q499" s="216">
        <v>0</v>
      </c>
      <c r="R499" s="216">
        <f>Q499*H499</f>
        <v>0</v>
      </c>
      <c r="S499" s="216">
        <v>0</v>
      </c>
      <c r="T499" s="217">
        <f>S499*H499</f>
        <v>0</v>
      </c>
      <c r="U499" s="41"/>
      <c r="V499" s="41"/>
      <c r="W499" s="41"/>
      <c r="X499" s="41"/>
      <c r="Y499" s="41"/>
      <c r="Z499" s="41"/>
      <c r="AA499" s="41"/>
      <c r="AB499" s="41"/>
      <c r="AC499" s="41"/>
      <c r="AD499" s="41"/>
      <c r="AE499" s="41"/>
      <c r="AR499" s="218" t="s">
        <v>732</v>
      </c>
      <c r="AT499" s="218" t="s">
        <v>159</v>
      </c>
      <c r="AU499" s="218" t="s">
        <v>85</v>
      </c>
      <c r="AY499" s="20" t="s">
        <v>157</v>
      </c>
      <c r="BE499" s="219">
        <f>IF(N499="základní",J499,0)</f>
        <v>0</v>
      </c>
      <c r="BF499" s="219">
        <f>IF(N499="snížená",J499,0)</f>
        <v>0</v>
      </c>
      <c r="BG499" s="219">
        <f>IF(N499="zákl. přenesená",J499,0)</f>
        <v>0</v>
      </c>
      <c r="BH499" s="219">
        <f>IF(N499="sníž. přenesená",J499,0)</f>
        <v>0</v>
      </c>
      <c r="BI499" s="219">
        <f>IF(N499="nulová",J499,0)</f>
        <v>0</v>
      </c>
      <c r="BJ499" s="20" t="s">
        <v>83</v>
      </c>
      <c r="BK499" s="219">
        <f>ROUND(I499*H499,2)</f>
        <v>0</v>
      </c>
      <c r="BL499" s="20" t="s">
        <v>732</v>
      </c>
      <c r="BM499" s="218" t="s">
        <v>2739</v>
      </c>
    </row>
    <row r="500" s="2" customFormat="1">
      <c r="A500" s="41"/>
      <c r="B500" s="42"/>
      <c r="C500" s="43"/>
      <c r="D500" s="220" t="s">
        <v>165</v>
      </c>
      <c r="E500" s="43"/>
      <c r="F500" s="221" t="s">
        <v>2738</v>
      </c>
      <c r="G500" s="43"/>
      <c r="H500" s="43"/>
      <c r="I500" s="222"/>
      <c r="J500" s="43"/>
      <c r="K500" s="43"/>
      <c r="L500" s="47"/>
      <c r="M500" s="223"/>
      <c r="N500" s="224"/>
      <c r="O500" s="87"/>
      <c r="P500" s="87"/>
      <c r="Q500" s="87"/>
      <c r="R500" s="87"/>
      <c r="S500" s="87"/>
      <c r="T500" s="88"/>
      <c r="U500" s="41"/>
      <c r="V500" s="41"/>
      <c r="W500" s="41"/>
      <c r="X500" s="41"/>
      <c r="Y500" s="41"/>
      <c r="Z500" s="41"/>
      <c r="AA500" s="41"/>
      <c r="AB500" s="41"/>
      <c r="AC500" s="41"/>
      <c r="AD500" s="41"/>
      <c r="AE500" s="41"/>
      <c r="AT500" s="20" t="s">
        <v>165</v>
      </c>
      <c r="AU500" s="20" t="s">
        <v>85</v>
      </c>
    </row>
    <row r="501" s="2" customFormat="1">
      <c r="A501" s="41"/>
      <c r="B501" s="42"/>
      <c r="C501" s="43"/>
      <c r="D501" s="237" t="s">
        <v>177</v>
      </c>
      <c r="E501" s="43"/>
      <c r="F501" s="238" t="s">
        <v>2740</v>
      </c>
      <c r="G501" s="43"/>
      <c r="H501" s="43"/>
      <c r="I501" s="222"/>
      <c r="J501" s="43"/>
      <c r="K501" s="43"/>
      <c r="L501" s="47"/>
      <c r="M501" s="223"/>
      <c r="N501" s="224"/>
      <c r="O501" s="87"/>
      <c r="P501" s="87"/>
      <c r="Q501" s="87"/>
      <c r="R501" s="87"/>
      <c r="S501" s="87"/>
      <c r="T501" s="88"/>
      <c r="U501" s="41"/>
      <c r="V501" s="41"/>
      <c r="W501" s="41"/>
      <c r="X501" s="41"/>
      <c r="Y501" s="41"/>
      <c r="Z501" s="41"/>
      <c r="AA501" s="41"/>
      <c r="AB501" s="41"/>
      <c r="AC501" s="41"/>
      <c r="AD501" s="41"/>
      <c r="AE501" s="41"/>
      <c r="AT501" s="20" t="s">
        <v>177</v>
      </c>
      <c r="AU501" s="20" t="s">
        <v>85</v>
      </c>
    </row>
    <row r="502" s="2" customFormat="1" ht="16.5" customHeight="1">
      <c r="A502" s="41"/>
      <c r="B502" s="42"/>
      <c r="C502" s="207" t="s">
        <v>830</v>
      </c>
      <c r="D502" s="207" t="s">
        <v>159</v>
      </c>
      <c r="E502" s="208" t="s">
        <v>729</v>
      </c>
      <c r="F502" s="209" t="s">
        <v>730</v>
      </c>
      <c r="G502" s="210" t="s">
        <v>731</v>
      </c>
      <c r="H502" s="211">
        <v>1</v>
      </c>
      <c r="I502" s="212"/>
      <c r="J502" s="213">
        <f>ROUND(I502*H502,2)</f>
        <v>0</v>
      </c>
      <c r="K502" s="209" t="s">
        <v>174</v>
      </c>
      <c r="L502" s="47"/>
      <c r="M502" s="214" t="s">
        <v>19</v>
      </c>
      <c r="N502" s="215" t="s">
        <v>46</v>
      </c>
      <c r="O502" s="87"/>
      <c r="P502" s="216">
        <f>O502*H502</f>
        <v>0</v>
      </c>
      <c r="Q502" s="216">
        <v>0</v>
      </c>
      <c r="R502" s="216">
        <f>Q502*H502</f>
        <v>0</v>
      </c>
      <c r="S502" s="216">
        <v>0</v>
      </c>
      <c r="T502" s="217">
        <f>S502*H502</f>
        <v>0</v>
      </c>
      <c r="U502" s="41"/>
      <c r="V502" s="41"/>
      <c r="W502" s="41"/>
      <c r="X502" s="41"/>
      <c r="Y502" s="41"/>
      <c r="Z502" s="41"/>
      <c r="AA502" s="41"/>
      <c r="AB502" s="41"/>
      <c r="AC502" s="41"/>
      <c r="AD502" s="41"/>
      <c r="AE502" s="41"/>
      <c r="AR502" s="218" t="s">
        <v>732</v>
      </c>
      <c r="AT502" s="218" t="s">
        <v>159</v>
      </c>
      <c r="AU502" s="218" t="s">
        <v>85</v>
      </c>
      <c r="AY502" s="20" t="s">
        <v>157</v>
      </c>
      <c r="BE502" s="219">
        <f>IF(N502="základní",J502,0)</f>
        <v>0</v>
      </c>
      <c r="BF502" s="219">
        <f>IF(N502="snížená",J502,0)</f>
        <v>0</v>
      </c>
      <c r="BG502" s="219">
        <f>IF(N502="zákl. přenesená",J502,0)</f>
        <v>0</v>
      </c>
      <c r="BH502" s="219">
        <f>IF(N502="sníž. přenesená",J502,0)</f>
        <v>0</v>
      </c>
      <c r="BI502" s="219">
        <f>IF(N502="nulová",J502,0)</f>
        <v>0</v>
      </c>
      <c r="BJ502" s="20" t="s">
        <v>83</v>
      </c>
      <c r="BK502" s="219">
        <f>ROUND(I502*H502,2)</f>
        <v>0</v>
      </c>
      <c r="BL502" s="20" t="s">
        <v>732</v>
      </c>
      <c r="BM502" s="218" t="s">
        <v>2741</v>
      </c>
    </row>
    <row r="503" s="2" customFormat="1">
      <c r="A503" s="41"/>
      <c r="B503" s="42"/>
      <c r="C503" s="43"/>
      <c r="D503" s="220" t="s">
        <v>165</v>
      </c>
      <c r="E503" s="43"/>
      <c r="F503" s="221" t="s">
        <v>730</v>
      </c>
      <c r="G503" s="43"/>
      <c r="H503" s="43"/>
      <c r="I503" s="222"/>
      <c r="J503" s="43"/>
      <c r="K503" s="43"/>
      <c r="L503" s="47"/>
      <c r="M503" s="223"/>
      <c r="N503" s="224"/>
      <c r="O503" s="87"/>
      <c r="P503" s="87"/>
      <c r="Q503" s="87"/>
      <c r="R503" s="87"/>
      <c r="S503" s="87"/>
      <c r="T503" s="88"/>
      <c r="U503" s="41"/>
      <c r="V503" s="41"/>
      <c r="W503" s="41"/>
      <c r="X503" s="41"/>
      <c r="Y503" s="41"/>
      <c r="Z503" s="41"/>
      <c r="AA503" s="41"/>
      <c r="AB503" s="41"/>
      <c r="AC503" s="41"/>
      <c r="AD503" s="41"/>
      <c r="AE503" s="41"/>
      <c r="AT503" s="20" t="s">
        <v>165</v>
      </c>
      <c r="AU503" s="20" t="s">
        <v>85</v>
      </c>
    </row>
    <row r="504" s="2" customFormat="1">
      <c r="A504" s="41"/>
      <c r="B504" s="42"/>
      <c r="C504" s="43"/>
      <c r="D504" s="237" t="s">
        <v>177</v>
      </c>
      <c r="E504" s="43"/>
      <c r="F504" s="238" t="s">
        <v>734</v>
      </c>
      <c r="G504" s="43"/>
      <c r="H504" s="43"/>
      <c r="I504" s="222"/>
      <c r="J504" s="43"/>
      <c r="K504" s="43"/>
      <c r="L504" s="47"/>
      <c r="M504" s="223"/>
      <c r="N504" s="224"/>
      <c r="O504" s="87"/>
      <c r="P504" s="87"/>
      <c r="Q504" s="87"/>
      <c r="R504" s="87"/>
      <c r="S504" s="87"/>
      <c r="T504" s="88"/>
      <c r="U504" s="41"/>
      <c r="V504" s="41"/>
      <c r="W504" s="41"/>
      <c r="X504" s="41"/>
      <c r="Y504" s="41"/>
      <c r="Z504" s="41"/>
      <c r="AA504" s="41"/>
      <c r="AB504" s="41"/>
      <c r="AC504" s="41"/>
      <c r="AD504" s="41"/>
      <c r="AE504" s="41"/>
      <c r="AT504" s="20" t="s">
        <v>177</v>
      </c>
      <c r="AU504" s="20" t="s">
        <v>85</v>
      </c>
    </row>
    <row r="505" s="2" customFormat="1">
      <c r="A505" s="41"/>
      <c r="B505" s="42"/>
      <c r="C505" s="43"/>
      <c r="D505" s="220" t="s">
        <v>167</v>
      </c>
      <c r="E505" s="43"/>
      <c r="F505" s="225" t="s">
        <v>2742</v>
      </c>
      <c r="G505" s="43"/>
      <c r="H505" s="43"/>
      <c r="I505" s="222"/>
      <c r="J505" s="43"/>
      <c r="K505" s="43"/>
      <c r="L505" s="47"/>
      <c r="M505" s="223"/>
      <c r="N505" s="224"/>
      <c r="O505" s="87"/>
      <c r="P505" s="87"/>
      <c r="Q505" s="87"/>
      <c r="R505" s="87"/>
      <c r="S505" s="87"/>
      <c r="T505" s="88"/>
      <c r="U505" s="41"/>
      <c r="V505" s="41"/>
      <c r="W505" s="41"/>
      <c r="X505" s="41"/>
      <c r="Y505" s="41"/>
      <c r="Z505" s="41"/>
      <c r="AA505" s="41"/>
      <c r="AB505" s="41"/>
      <c r="AC505" s="41"/>
      <c r="AD505" s="41"/>
      <c r="AE505" s="41"/>
      <c r="AT505" s="20" t="s">
        <v>167</v>
      </c>
      <c r="AU505" s="20" t="s">
        <v>85</v>
      </c>
    </row>
    <row r="506" s="2" customFormat="1" ht="16.5" customHeight="1">
      <c r="A506" s="41"/>
      <c r="B506" s="42"/>
      <c r="C506" s="207" t="s">
        <v>2743</v>
      </c>
      <c r="D506" s="207" t="s">
        <v>159</v>
      </c>
      <c r="E506" s="208" t="s">
        <v>2744</v>
      </c>
      <c r="F506" s="209" t="s">
        <v>2745</v>
      </c>
      <c r="G506" s="210" t="s">
        <v>731</v>
      </c>
      <c r="H506" s="211">
        <v>1</v>
      </c>
      <c r="I506" s="212"/>
      <c r="J506" s="213">
        <f>ROUND(I506*H506,2)</f>
        <v>0</v>
      </c>
      <c r="K506" s="209" t="s">
        <v>174</v>
      </c>
      <c r="L506" s="47"/>
      <c r="M506" s="214" t="s">
        <v>19</v>
      </c>
      <c r="N506" s="215" t="s">
        <v>46</v>
      </c>
      <c r="O506" s="87"/>
      <c r="P506" s="216">
        <f>O506*H506</f>
        <v>0</v>
      </c>
      <c r="Q506" s="216">
        <v>0</v>
      </c>
      <c r="R506" s="216">
        <f>Q506*H506</f>
        <v>0</v>
      </c>
      <c r="S506" s="216">
        <v>0</v>
      </c>
      <c r="T506" s="217">
        <f>S506*H506</f>
        <v>0</v>
      </c>
      <c r="U506" s="41"/>
      <c r="V506" s="41"/>
      <c r="W506" s="41"/>
      <c r="X506" s="41"/>
      <c r="Y506" s="41"/>
      <c r="Z506" s="41"/>
      <c r="AA506" s="41"/>
      <c r="AB506" s="41"/>
      <c r="AC506" s="41"/>
      <c r="AD506" s="41"/>
      <c r="AE506" s="41"/>
      <c r="AR506" s="218" t="s">
        <v>732</v>
      </c>
      <c r="AT506" s="218" t="s">
        <v>159</v>
      </c>
      <c r="AU506" s="218" t="s">
        <v>85</v>
      </c>
      <c r="AY506" s="20" t="s">
        <v>157</v>
      </c>
      <c r="BE506" s="219">
        <f>IF(N506="základní",J506,0)</f>
        <v>0</v>
      </c>
      <c r="BF506" s="219">
        <f>IF(N506="snížená",J506,0)</f>
        <v>0</v>
      </c>
      <c r="BG506" s="219">
        <f>IF(N506="zákl. přenesená",J506,0)</f>
        <v>0</v>
      </c>
      <c r="BH506" s="219">
        <f>IF(N506="sníž. přenesená",J506,0)</f>
        <v>0</v>
      </c>
      <c r="BI506" s="219">
        <f>IF(N506="nulová",J506,0)</f>
        <v>0</v>
      </c>
      <c r="BJ506" s="20" t="s">
        <v>83</v>
      </c>
      <c r="BK506" s="219">
        <f>ROUND(I506*H506,2)</f>
        <v>0</v>
      </c>
      <c r="BL506" s="20" t="s">
        <v>732</v>
      </c>
      <c r="BM506" s="218" t="s">
        <v>2746</v>
      </c>
    </row>
    <row r="507" s="2" customFormat="1">
      <c r="A507" s="41"/>
      <c r="B507" s="42"/>
      <c r="C507" s="43"/>
      <c r="D507" s="220" t="s">
        <v>165</v>
      </c>
      <c r="E507" s="43"/>
      <c r="F507" s="221" t="s">
        <v>2745</v>
      </c>
      <c r="G507" s="43"/>
      <c r="H507" s="43"/>
      <c r="I507" s="222"/>
      <c r="J507" s="43"/>
      <c r="K507" s="43"/>
      <c r="L507" s="47"/>
      <c r="M507" s="223"/>
      <c r="N507" s="224"/>
      <c r="O507" s="87"/>
      <c r="P507" s="87"/>
      <c r="Q507" s="87"/>
      <c r="R507" s="87"/>
      <c r="S507" s="87"/>
      <c r="T507" s="88"/>
      <c r="U507" s="41"/>
      <c r="V507" s="41"/>
      <c r="W507" s="41"/>
      <c r="X507" s="41"/>
      <c r="Y507" s="41"/>
      <c r="Z507" s="41"/>
      <c r="AA507" s="41"/>
      <c r="AB507" s="41"/>
      <c r="AC507" s="41"/>
      <c r="AD507" s="41"/>
      <c r="AE507" s="41"/>
      <c r="AT507" s="20" t="s">
        <v>165</v>
      </c>
      <c r="AU507" s="20" t="s">
        <v>85</v>
      </c>
    </row>
    <row r="508" s="2" customFormat="1">
      <c r="A508" s="41"/>
      <c r="B508" s="42"/>
      <c r="C508" s="43"/>
      <c r="D508" s="237" t="s">
        <v>177</v>
      </c>
      <c r="E508" s="43"/>
      <c r="F508" s="238" t="s">
        <v>2747</v>
      </c>
      <c r="G508" s="43"/>
      <c r="H508" s="43"/>
      <c r="I508" s="222"/>
      <c r="J508" s="43"/>
      <c r="K508" s="43"/>
      <c r="L508" s="47"/>
      <c r="M508" s="223"/>
      <c r="N508" s="224"/>
      <c r="O508" s="87"/>
      <c r="P508" s="87"/>
      <c r="Q508" s="87"/>
      <c r="R508" s="87"/>
      <c r="S508" s="87"/>
      <c r="T508" s="88"/>
      <c r="U508" s="41"/>
      <c r="V508" s="41"/>
      <c r="W508" s="41"/>
      <c r="X508" s="41"/>
      <c r="Y508" s="41"/>
      <c r="Z508" s="41"/>
      <c r="AA508" s="41"/>
      <c r="AB508" s="41"/>
      <c r="AC508" s="41"/>
      <c r="AD508" s="41"/>
      <c r="AE508" s="41"/>
      <c r="AT508" s="20" t="s">
        <v>177</v>
      </c>
      <c r="AU508" s="20" t="s">
        <v>85</v>
      </c>
    </row>
    <row r="509" s="2" customFormat="1">
      <c r="A509" s="41"/>
      <c r="B509" s="42"/>
      <c r="C509" s="43"/>
      <c r="D509" s="220" t="s">
        <v>167</v>
      </c>
      <c r="E509" s="43"/>
      <c r="F509" s="225" t="s">
        <v>2742</v>
      </c>
      <c r="G509" s="43"/>
      <c r="H509" s="43"/>
      <c r="I509" s="222"/>
      <c r="J509" s="43"/>
      <c r="K509" s="43"/>
      <c r="L509" s="47"/>
      <c r="M509" s="223"/>
      <c r="N509" s="224"/>
      <c r="O509" s="87"/>
      <c r="P509" s="87"/>
      <c r="Q509" s="87"/>
      <c r="R509" s="87"/>
      <c r="S509" s="87"/>
      <c r="T509" s="88"/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  <c r="AE509" s="41"/>
      <c r="AT509" s="20" t="s">
        <v>167</v>
      </c>
      <c r="AU509" s="20" t="s">
        <v>85</v>
      </c>
    </row>
    <row r="510" s="2" customFormat="1" ht="16.5" customHeight="1">
      <c r="A510" s="41"/>
      <c r="B510" s="42"/>
      <c r="C510" s="207" t="s">
        <v>1067</v>
      </c>
      <c r="D510" s="207" t="s">
        <v>159</v>
      </c>
      <c r="E510" s="208" t="s">
        <v>2748</v>
      </c>
      <c r="F510" s="209" t="s">
        <v>2749</v>
      </c>
      <c r="G510" s="210" t="s">
        <v>731</v>
      </c>
      <c r="H510" s="211">
        <v>1</v>
      </c>
      <c r="I510" s="212"/>
      <c r="J510" s="213">
        <f>ROUND(I510*H510,2)</f>
        <v>0</v>
      </c>
      <c r="K510" s="209" t="s">
        <v>174</v>
      </c>
      <c r="L510" s="47"/>
      <c r="M510" s="214" t="s">
        <v>19</v>
      </c>
      <c r="N510" s="215" t="s">
        <v>46</v>
      </c>
      <c r="O510" s="87"/>
      <c r="P510" s="216">
        <f>O510*H510</f>
        <v>0</v>
      </c>
      <c r="Q510" s="216">
        <v>0</v>
      </c>
      <c r="R510" s="216">
        <f>Q510*H510</f>
        <v>0</v>
      </c>
      <c r="S510" s="216">
        <v>0</v>
      </c>
      <c r="T510" s="217">
        <f>S510*H510</f>
        <v>0</v>
      </c>
      <c r="U510" s="41"/>
      <c r="V510" s="41"/>
      <c r="W510" s="41"/>
      <c r="X510" s="41"/>
      <c r="Y510" s="41"/>
      <c r="Z510" s="41"/>
      <c r="AA510" s="41"/>
      <c r="AB510" s="41"/>
      <c r="AC510" s="41"/>
      <c r="AD510" s="41"/>
      <c r="AE510" s="41"/>
      <c r="AR510" s="218" t="s">
        <v>732</v>
      </c>
      <c r="AT510" s="218" t="s">
        <v>159</v>
      </c>
      <c r="AU510" s="218" t="s">
        <v>85</v>
      </c>
      <c r="AY510" s="20" t="s">
        <v>157</v>
      </c>
      <c r="BE510" s="219">
        <f>IF(N510="základní",J510,0)</f>
        <v>0</v>
      </c>
      <c r="BF510" s="219">
        <f>IF(N510="snížená",J510,0)</f>
        <v>0</v>
      </c>
      <c r="BG510" s="219">
        <f>IF(N510="zákl. přenesená",J510,0)</f>
        <v>0</v>
      </c>
      <c r="BH510" s="219">
        <f>IF(N510="sníž. přenesená",J510,0)</f>
        <v>0</v>
      </c>
      <c r="BI510" s="219">
        <f>IF(N510="nulová",J510,0)</f>
        <v>0</v>
      </c>
      <c r="BJ510" s="20" t="s">
        <v>83</v>
      </c>
      <c r="BK510" s="219">
        <f>ROUND(I510*H510,2)</f>
        <v>0</v>
      </c>
      <c r="BL510" s="20" t="s">
        <v>732</v>
      </c>
      <c r="BM510" s="218" t="s">
        <v>2750</v>
      </c>
    </row>
    <row r="511" s="2" customFormat="1">
      <c r="A511" s="41"/>
      <c r="B511" s="42"/>
      <c r="C511" s="43"/>
      <c r="D511" s="220" t="s">
        <v>165</v>
      </c>
      <c r="E511" s="43"/>
      <c r="F511" s="221" t="s">
        <v>2749</v>
      </c>
      <c r="G511" s="43"/>
      <c r="H511" s="43"/>
      <c r="I511" s="222"/>
      <c r="J511" s="43"/>
      <c r="K511" s="43"/>
      <c r="L511" s="47"/>
      <c r="M511" s="223"/>
      <c r="N511" s="224"/>
      <c r="O511" s="87"/>
      <c r="P511" s="87"/>
      <c r="Q511" s="87"/>
      <c r="R511" s="87"/>
      <c r="S511" s="87"/>
      <c r="T511" s="88"/>
      <c r="U511" s="41"/>
      <c r="V511" s="41"/>
      <c r="W511" s="41"/>
      <c r="X511" s="41"/>
      <c r="Y511" s="41"/>
      <c r="Z511" s="41"/>
      <c r="AA511" s="41"/>
      <c r="AB511" s="41"/>
      <c r="AC511" s="41"/>
      <c r="AD511" s="41"/>
      <c r="AE511" s="41"/>
      <c r="AT511" s="20" t="s">
        <v>165</v>
      </c>
      <c r="AU511" s="20" t="s">
        <v>85</v>
      </c>
    </row>
    <row r="512" s="2" customFormat="1">
      <c r="A512" s="41"/>
      <c r="B512" s="42"/>
      <c r="C512" s="43"/>
      <c r="D512" s="237" t="s">
        <v>177</v>
      </c>
      <c r="E512" s="43"/>
      <c r="F512" s="238" t="s">
        <v>2751</v>
      </c>
      <c r="G512" s="43"/>
      <c r="H512" s="43"/>
      <c r="I512" s="222"/>
      <c r="J512" s="43"/>
      <c r="K512" s="43"/>
      <c r="L512" s="47"/>
      <c r="M512" s="223"/>
      <c r="N512" s="224"/>
      <c r="O512" s="87"/>
      <c r="P512" s="87"/>
      <c r="Q512" s="87"/>
      <c r="R512" s="87"/>
      <c r="S512" s="87"/>
      <c r="T512" s="88"/>
      <c r="U512" s="41"/>
      <c r="V512" s="41"/>
      <c r="W512" s="41"/>
      <c r="X512" s="41"/>
      <c r="Y512" s="41"/>
      <c r="Z512" s="41"/>
      <c r="AA512" s="41"/>
      <c r="AB512" s="41"/>
      <c r="AC512" s="41"/>
      <c r="AD512" s="41"/>
      <c r="AE512" s="41"/>
      <c r="AT512" s="20" t="s">
        <v>177</v>
      </c>
      <c r="AU512" s="20" t="s">
        <v>85</v>
      </c>
    </row>
    <row r="513" s="2" customFormat="1" ht="16.5" customHeight="1">
      <c r="A513" s="41"/>
      <c r="B513" s="42"/>
      <c r="C513" s="207" t="s">
        <v>2752</v>
      </c>
      <c r="D513" s="207" t="s">
        <v>159</v>
      </c>
      <c r="E513" s="208" t="s">
        <v>2753</v>
      </c>
      <c r="F513" s="209" t="s">
        <v>2754</v>
      </c>
      <c r="G513" s="210" t="s">
        <v>731</v>
      </c>
      <c r="H513" s="211">
        <v>1</v>
      </c>
      <c r="I513" s="212"/>
      <c r="J513" s="213">
        <f>ROUND(I513*H513,2)</f>
        <v>0</v>
      </c>
      <c r="K513" s="209" t="s">
        <v>19</v>
      </c>
      <c r="L513" s="47"/>
      <c r="M513" s="214" t="s">
        <v>19</v>
      </c>
      <c r="N513" s="215" t="s">
        <v>46</v>
      </c>
      <c r="O513" s="87"/>
      <c r="P513" s="216">
        <f>O513*H513</f>
        <v>0</v>
      </c>
      <c r="Q513" s="216">
        <v>0</v>
      </c>
      <c r="R513" s="216">
        <f>Q513*H513</f>
        <v>0</v>
      </c>
      <c r="S513" s="216">
        <v>0</v>
      </c>
      <c r="T513" s="217">
        <f>S513*H513</f>
        <v>0</v>
      </c>
      <c r="U513" s="41"/>
      <c r="V513" s="41"/>
      <c r="W513" s="41"/>
      <c r="X513" s="41"/>
      <c r="Y513" s="41"/>
      <c r="Z513" s="41"/>
      <c r="AA513" s="41"/>
      <c r="AB513" s="41"/>
      <c r="AC513" s="41"/>
      <c r="AD513" s="41"/>
      <c r="AE513" s="41"/>
      <c r="AR513" s="218" t="s">
        <v>732</v>
      </c>
      <c r="AT513" s="218" t="s">
        <v>159</v>
      </c>
      <c r="AU513" s="218" t="s">
        <v>85</v>
      </c>
      <c r="AY513" s="20" t="s">
        <v>157</v>
      </c>
      <c r="BE513" s="219">
        <f>IF(N513="základní",J513,0)</f>
        <v>0</v>
      </c>
      <c r="BF513" s="219">
        <f>IF(N513="snížená",J513,0)</f>
        <v>0</v>
      </c>
      <c r="BG513" s="219">
        <f>IF(N513="zákl. přenesená",J513,0)</f>
        <v>0</v>
      </c>
      <c r="BH513" s="219">
        <f>IF(N513="sníž. přenesená",J513,0)</f>
        <v>0</v>
      </c>
      <c r="BI513" s="219">
        <f>IF(N513="nulová",J513,0)</f>
        <v>0</v>
      </c>
      <c r="BJ513" s="20" t="s">
        <v>83</v>
      </c>
      <c r="BK513" s="219">
        <f>ROUND(I513*H513,2)</f>
        <v>0</v>
      </c>
      <c r="BL513" s="20" t="s">
        <v>732</v>
      </c>
      <c r="BM513" s="218" t="s">
        <v>2755</v>
      </c>
    </row>
    <row r="514" s="2" customFormat="1">
      <c r="A514" s="41"/>
      <c r="B514" s="42"/>
      <c r="C514" s="43"/>
      <c r="D514" s="220" t="s">
        <v>165</v>
      </c>
      <c r="E514" s="43"/>
      <c r="F514" s="221" t="s">
        <v>2754</v>
      </c>
      <c r="G514" s="43"/>
      <c r="H514" s="43"/>
      <c r="I514" s="222"/>
      <c r="J514" s="43"/>
      <c r="K514" s="43"/>
      <c r="L514" s="47"/>
      <c r="M514" s="223"/>
      <c r="N514" s="224"/>
      <c r="O514" s="87"/>
      <c r="P514" s="87"/>
      <c r="Q514" s="87"/>
      <c r="R514" s="87"/>
      <c r="S514" s="87"/>
      <c r="T514" s="88"/>
      <c r="U514" s="41"/>
      <c r="V514" s="41"/>
      <c r="W514" s="41"/>
      <c r="X514" s="41"/>
      <c r="Y514" s="41"/>
      <c r="Z514" s="41"/>
      <c r="AA514" s="41"/>
      <c r="AB514" s="41"/>
      <c r="AC514" s="41"/>
      <c r="AD514" s="41"/>
      <c r="AE514" s="41"/>
      <c r="AT514" s="20" t="s">
        <v>165</v>
      </c>
      <c r="AU514" s="20" t="s">
        <v>85</v>
      </c>
    </row>
    <row r="515" s="12" customFormat="1" ht="22.8" customHeight="1">
      <c r="A515" s="12"/>
      <c r="B515" s="191"/>
      <c r="C515" s="192"/>
      <c r="D515" s="193" t="s">
        <v>74</v>
      </c>
      <c r="E515" s="205" t="s">
        <v>2139</v>
      </c>
      <c r="F515" s="205" t="s">
        <v>2140</v>
      </c>
      <c r="G515" s="192"/>
      <c r="H515" s="192"/>
      <c r="I515" s="195"/>
      <c r="J515" s="206">
        <f>BK515</f>
        <v>0</v>
      </c>
      <c r="K515" s="192"/>
      <c r="L515" s="197"/>
      <c r="M515" s="198"/>
      <c r="N515" s="199"/>
      <c r="O515" s="199"/>
      <c r="P515" s="200">
        <f>SUM(P516:P521)</f>
        <v>0</v>
      </c>
      <c r="Q515" s="199"/>
      <c r="R515" s="200">
        <f>SUM(R516:R521)</f>
        <v>0</v>
      </c>
      <c r="S515" s="199"/>
      <c r="T515" s="201">
        <f>SUM(T516:T521)</f>
        <v>0</v>
      </c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R515" s="202" t="s">
        <v>201</v>
      </c>
      <c r="AT515" s="203" t="s">
        <v>74</v>
      </c>
      <c r="AU515" s="203" t="s">
        <v>83</v>
      </c>
      <c r="AY515" s="202" t="s">
        <v>157</v>
      </c>
      <c r="BK515" s="204">
        <f>SUM(BK516:BK521)</f>
        <v>0</v>
      </c>
    </row>
    <row r="516" s="2" customFormat="1" ht="16.5" customHeight="1">
      <c r="A516" s="41"/>
      <c r="B516" s="42"/>
      <c r="C516" s="207" t="s">
        <v>2756</v>
      </c>
      <c r="D516" s="207" t="s">
        <v>159</v>
      </c>
      <c r="E516" s="208" t="s">
        <v>2142</v>
      </c>
      <c r="F516" s="209" t="s">
        <v>2140</v>
      </c>
      <c r="G516" s="210" t="s">
        <v>731</v>
      </c>
      <c r="H516" s="211">
        <v>1</v>
      </c>
      <c r="I516" s="212"/>
      <c r="J516" s="213">
        <f>ROUND(I516*H516,2)</f>
        <v>0</v>
      </c>
      <c r="K516" s="209" t="s">
        <v>174</v>
      </c>
      <c r="L516" s="47"/>
      <c r="M516" s="214" t="s">
        <v>19</v>
      </c>
      <c r="N516" s="215" t="s">
        <v>46</v>
      </c>
      <c r="O516" s="87"/>
      <c r="P516" s="216">
        <f>O516*H516</f>
        <v>0</v>
      </c>
      <c r="Q516" s="216">
        <v>0</v>
      </c>
      <c r="R516" s="216">
        <f>Q516*H516</f>
        <v>0</v>
      </c>
      <c r="S516" s="216">
        <v>0</v>
      </c>
      <c r="T516" s="217">
        <f>S516*H516</f>
        <v>0</v>
      </c>
      <c r="U516" s="41"/>
      <c r="V516" s="41"/>
      <c r="W516" s="41"/>
      <c r="X516" s="41"/>
      <c r="Y516" s="41"/>
      <c r="Z516" s="41"/>
      <c r="AA516" s="41"/>
      <c r="AB516" s="41"/>
      <c r="AC516" s="41"/>
      <c r="AD516" s="41"/>
      <c r="AE516" s="41"/>
      <c r="AR516" s="218" t="s">
        <v>732</v>
      </c>
      <c r="AT516" s="218" t="s">
        <v>159</v>
      </c>
      <c r="AU516" s="218" t="s">
        <v>85</v>
      </c>
      <c r="AY516" s="20" t="s">
        <v>157</v>
      </c>
      <c r="BE516" s="219">
        <f>IF(N516="základní",J516,0)</f>
        <v>0</v>
      </c>
      <c r="BF516" s="219">
        <f>IF(N516="snížená",J516,0)</f>
        <v>0</v>
      </c>
      <c r="BG516" s="219">
        <f>IF(N516="zákl. přenesená",J516,0)</f>
        <v>0</v>
      </c>
      <c r="BH516" s="219">
        <f>IF(N516="sníž. přenesená",J516,0)</f>
        <v>0</v>
      </c>
      <c r="BI516" s="219">
        <f>IF(N516="nulová",J516,0)</f>
        <v>0</v>
      </c>
      <c r="BJ516" s="20" t="s">
        <v>83</v>
      </c>
      <c r="BK516" s="219">
        <f>ROUND(I516*H516,2)</f>
        <v>0</v>
      </c>
      <c r="BL516" s="20" t="s">
        <v>732</v>
      </c>
      <c r="BM516" s="218" t="s">
        <v>2757</v>
      </c>
    </row>
    <row r="517" s="2" customFormat="1">
      <c r="A517" s="41"/>
      <c r="B517" s="42"/>
      <c r="C517" s="43"/>
      <c r="D517" s="220" t="s">
        <v>165</v>
      </c>
      <c r="E517" s="43"/>
      <c r="F517" s="221" t="s">
        <v>2140</v>
      </c>
      <c r="G517" s="43"/>
      <c r="H517" s="43"/>
      <c r="I517" s="222"/>
      <c r="J517" s="43"/>
      <c r="K517" s="43"/>
      <c r="L517" s="47"/>
      <c r="M517" s="223"/>
      <c r="N517" s="224"/>
      <c r="O517" s="87"/>
      <c r="P517" s="87"/>
      <c r="Q517" s="87"/>
      <c r="R517" s="87"/>
      <c r="S517" s="87"/>
      <c r="T517" s="88"/>
      <c r="U517" s="41"/>
      <c r="V517" s="41"/>
      <c r="W517" s="41"/>
      <c r="X517" s="41"/>
      <c r="Y517" s="41"/>
      <c r="Z517" s="41"/>
      <c r="AA517" s="41"/>
      <c r="AB517" s="41"/>
      <c r="AC517" s="41"/>
      <c r="AD517" s="41"/>
      <c r="AE517" s="41"/>
      <c r="AT517" s="20" t="s">
        <v>165</v>
      </c>
      <c r="AU517" s="20" t="s">
        <v>85</v>
      </c>
    </row>
    <row r="518" s="2" customFormat="1">
      <c r="A518" s="41"/>
      <c r="B518" s="42"/>
      <c r="C518" s="43"/>
      <c r="D518" s="237" t="s">
        <v>177</v>
      </c>
      <c r="E518" s="43"/>
      <c r="F518" s="238" t="s">
        <v>2758</v>
      </c>
      <c r="G518" s="43"/>
      <c r="H518" s="43"/>
      <c r="I518" s="222"/>
      <c r="J518" s="43"/>
      <c r="K518" s="43"/>
      <c r="L518" s="47"/>
      <c r="M518" s="223"/>
      <c r="N518" s="224"/>
      <c r="O518" s="87"/>
      <c r="P518" s="87"/>
      <c r="Q518" s="87"/>
      <c r="R518" s="87"/>
      <c r="S518" s="87"/>
      <c r="T518" s="88"/>
      <c r="U518" s="41"/>
      <c r="V518" s="41"/>
      <c r="W518" s="41"/>
      <c r="X518" s="41"/>
      <c r="Y518" s="41"/>
      <c r="Z518" s="41"/>
      <c r="AA518" s="41"/>
      <c r="AB518" s="41"/>
      <c r="AC518" s="41"/>
      <c r="AD518" s="41"/>
      <c r="AE518" s="41"/>
      <c r="AT518" s="20" t="s">
        <v>177</v>
      </c>
      <c r="AU518" s="20" t="s">
        <v>85</v>
      </c>
    </row>
    <row r="519" s="2" customFormat="1" ht="33" customHeight="1">
      <c r="A519" s="41"/>
      <c r="B519" s="42"/>
      <c r="C519" s="207" t="s">
        <v>2759</v>
      </c>
      <c r="D519" s="207" t="s">
        <v>159</v>
      </c>
      <c r="E519" s="208" t="s">
        <v>2760</v>
      </c>
      <c r="F519" s="209" t="s">
        <v>2761</v>
      </c>
      <c r="G519" s="210" t="s">
        <v>731</v>
      </c>
      <c r="H519" s="211">
        <v>1</v>
      </c>
      <c r="I519" s="212"/>
      <c r="J519" s="213">
        <f>ROUND(I519*H519,2)</f>
        <v>0</v>
      </c>
      <c r="K519" s="209" t="s">
        <v>174</v>
      </c>
      <c r="L519" s="47"/>
      <c r="M519" s="214" t="s">
        <v>19</v>
      </c>
      <c r="N519" s="215" t="s">
        <v>46</v>
      </c>
      <c r="O519" s="87"/>
      <c r="P519" s="216">
        <f>O519*H519</f>
        <v>0</v>
      </c>
      <c r="Q519" s="216">
        <v>0</v>
      </c>
      <c r="R519" s="216">
        <f>Q519*H519</f>
        <v>0</v>
      </c>
      <c r="S519" s="216">
        <v>0</v>
      </c>
      <c r="T519" s="217">
        <f>S519*H519</f>
        <v>0</v>
      </c>
      <c r="U519" s="41"/>
      <c r="V519" s="41"/>
      <c r="W519" s="41"/>
      <c r="X519" s="41"/>
      <c r="Y519" s="41"/>
      <c r="Z519" s="41"/>
      <c r="AA519" s="41"/>
      <c r="AB519" s="41"/>
      <c r="AC519" s="41"/>
      <c r="AD519" s="41"/>
      <c r="AE519" s="41"/>
      <c r="AR519" s="218" t="s">
        <v>732</v>
      </c>
      <c r="AT519" s="218" t="s">
        <v>159</v>
      </c>
      <c r="AU519" s="218" t="s">
        <v>85</v>
      </c>
      <c r="AY519" s="20" t="s">
        <v>157</v>
      </c>
      <c r="BE519" s="219">
        <f>IF(N519="základní",J519,0)</f>
        <v>0</v>
      </c>
      <c r="BF519" s="219">
        <f>IF(N519="snížená",J519,0)</f>
        <v>0</v>
      </c>
      <c r="BG519" s="219">
        <f>IF(N519="zákl. přenesená",J519,0)</f>
        <v>0</v>
      </c>
      <c r="BH519" s="219">
        <f>IF(N519="sníž. přenesená",J519,0)</f>
        <v>0</v>
      </c>
      <c r="BI519" s="219">
        <f>IF(N519="nulová",J519,0)</f>
        <v>0</v>
      </c>
      <c r="BJ519" s="20" t="s">
        <v>83</v>
      </c>
      <c r="BK519" s="219">
        <f>ROUND(I519*H519,2)</f>
        <v>0</v>
      </c>
      <c r="BL519" s="20" t="s">
        <v>732</v>
      </c>
      <c r="BM519" s="218" t="s">
        <v>2762</v>
      </c>
    </row>
    <row r="520" s="2" customFormat="1">
      <c r="A520" s="41"/>
      <c r="B520" s="42"/>
      <c r="C520" s="43"/>
      <c r="D520" s="220" t="s">
        <v>165</v>
      </c>
      <c r="E520" s="43"/>
      <c r="F520" s="221" t="s">
        <v>2761</v>
      </c>
      <c r="G520" s="43"/>
      <c r="H520" s="43"/>
      <c r="I520" s="222"/>
      <c r="J520" s="43"/>
      <c r="K520" s="43"/>
      <c r="L520" s="47"/>
      <c r="M520" s="223"/>
      <c r="N520" s="224"/>
      <c r="O520" s="87"/>
      <c r="P520" s="87"/>
      <c r="Q520" s="87"/>
      <c r="R520" s="87"/>
      <c r="S520" s="87"/>
      <c r="T520" s="88"/>
      <c r="U520" s="41"/>
      <c r="V520" s="41"/>
      <c r="W520" s="41"/>
      <c r="X520" s="41"/>
      <c r="Y520" s="41"/>
      <c r="Z520" s="41"/>
      <c r="AA520" s="41"/>
      <c r="AB520" s="41"/>
      <c r="AC520" s="41"/>
      <c r="AD520" s="41"/>
      <c r="AE520" s="41"/>
      <c r="AT520" s="20" t="s">
        <v>165</v>
      </c>
      <c r="AU520" s="20" t="s">
        <v>85</v>
      </c>
    </row>
    <row r="521" s="2" customFormat="1">
      <c r="A521" s="41"/>
      <c r="B521" s="42"/>
      <c r="C521" s="43"/>
      <c r="D521" s="237" t="s">
        <v>177</v>
      </c>
      <c r="E521" s="43"/>
      <c r="F521" s="238" t="s">
        <v>2763</v>
      </c>
      <c r="G521" s="43"/>
      <c r="H521" s="43"/>
      <c r="I521" s="222"/>
      <c r="J521" s="43"/>
      <c r="K521" s="43"/>
      <c r="L521" s="47"/>
      <c r="M521" s="223"/>
      <c r="N521" s="224"/>
      <c r="O521" s="87"/>
      <c r="P521" s="87"/>
      <c r="Q521" s="87"/>
      <c r="R521" s="87"/>
      <c r="S521" s="87"/>
      <c r="T521" s="88"/>
      <c r="U521" s="41"/>
      <c r="V521" s="41"/>
      <c r="W521" s="41"/>
      <c r="X521" s="41"/>
      <c r="Y521" s="41"/>
      <c r="Z521" s="41"/>
      <c r="AA521" s="41"/>
      <c r="AB521" s="41"/>
      <c r="AC521" s="41"/>
      <c r="AD521" s="41"/>
      <c r="AE521" s="41"/>
      <c r="AT521" s="20" t="s">
        <v>177</v>
      </c>
      <c r="AU521" s="20" t="s">
        <v>85</v>
      </c>
    </row>
    <row r="522" s="12" customFormat="1" ht="22.8" customHeight="1">
      <c r="A522" s="12"/>
      <c r="B522" s="191"/>
      <c r="C522" s="192"/>
      <c r="D522" s="193" t="s">
        <v>74</v>
      </c>
      <c r="E522" s="205" t="s">
        <v>2764</v>
      </c>
      <c r="F522" s="205" t="s">
        <v>2765</v>
      </c>
      <c r="G522" s="192"/>
      <c r="H522" s="192"/>
      <c r="I522" s="195"/>
      <c r="J522" s="206">
        <f>BK522</f>
        <v>0</v>
      </c>
      <c r="K522" s="192"/>
      <c r="L522" s="197"/>
      <c r="M522" s="198"/>
      <c r="N522" s="199"/>
      <c r="O522" s="199"/>
      <c r="P522" s="200">
        <f>SUM(P523:P531)</f>
        <v>0</v>
      </c>
      <c r="Q522" s="199"/>
      <c r="R522" s="200">
        <f>SUM(R523:R531)</f>
        <v>0</v>
      </c>
      <c r="S522" s="199"/>
      <c r="T522" s="201">
        <f>SUM(T523:T531)</f>
        <v>0</v>
      </c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R522" s="202" t="s">
        <v>201</v>
      </c>
      <c r="AT522" s="203" t="s">
        <v>74</v>
      </c>
      <c r="AU522" s="203" t="s">
        <v>83</v>
      </c>
      <c r="AY522" s="202" t="s">
        <v>157</v>
      </c>
      <c r="BK522" s="204">
        <f>SUM(BK523:BK531)</f>
        <v>0</v>
      </c>
    </row>
    <row r="523" s="2" customFormat="1" ht="16.5" customHeight="1">
      <c r="A523" s="41"/>
      <c r="B523" s="42"/>
      <c r="C523" s="207" t="s">
        <v>2766</v>
      </c>
      <c r="D523" s="207" t="s">
        <v>159</v>
      </c>
      <c r="E523" s="208" t="s">
        <v>2767</v>
      </c>
      <c r="F523" s="209" t="s">
        <v>2768</v>
      </c>
      <c r="G523" s="210" t="s">
        <v>731</v>
      </c>
      <c r="H523" s="211">
        <v>1</v>
      </c>
      <c r="I523" s="212"/>
      <c r="J523" s="213">
        <f>ROUND(I523*H523,2)</f>
        <v>0</v>
      </c>
      <c r="K523" s="209" t="s">
        <v>174</v>
      </c>
      <c r="L523" s="47"/>
      <c r="M523" s="214" t="s">
        <v>19</v>
      </c>
      <c r="N523" s="215" t="s">
        <v>46</v>
      </c>
      <c r="O523" s="87"/>
      <c r="P523" s="216">
        <f>O523*H523</f>
        <v>0</v>
      </c>
      <c r="Q523" s="216">
        <v>0</v>
      </c>
      <c r="R523" s="216">
        <f>Q523*H523</f>
        <v>0</v>
      </c>
      <c r="S523" s="216">
        <v>0</v>
      </c>
      <c r="T523" s="217">
        <f>S523*H523</f>
        <v>0</v>
      </c>
      <c r="U523" s="41"/>
      <c r="V523" s="41"/>
      <c r="W523" s="41"/>
      <c r="X523" s="41"/>
      <c r="Y523" s="41"/>
      <c r="Z523" s="41"/>
      <c r="AA523" s="41"/>
      <c r="AB523" s="41"/>
      <c r="AC523" s="41"/>
      <c r="AD523" s="41"/>
      <c r="AE523" s="41"/>
      <c r="AR523" s="218" t="s">
        <v>732</v>
      </c>
      <c r="AT523" s="218" t="s">
        <v>159</v>
      </c>
      <c r="AU523" s="218" t="s">
        <v>85</v>
      </c>
      <c r="AY523" s="20" t="s">
        <v>157</v>
      </c>
      <c r="BE523" s="219">
        <f>IF(N523="základní",J523,0)</f>
        <v>0</v>
      </c>
      <c r="BF523" s="219">
        <f>IF(N523="snížená",J523,0)</f>
        <v>0</v>
      </c>
      <c r="BG523" s="219">
        <f>IF(N523="zákl. přenesená",J523,0)</f>
        <v>0</v>
      </c>
      <c r="BH523" s="219">
        <f>IF(N523="sníž. přenesená",J523,0)</f>
        <v>0</v>
      </c>
      <c r="BI523" s="219">
        <f>IF(N523="nulová",J523,0)</f>
        <v>0</v>
      </c>
      <c r="BJ523" s="20" t="s">
        <v>83</v>
      </c>
      <c r="BK523" s="219">
        <f>ROUND(I523*H523,2)</f>
        <v>0</v>
      </c>
      <c r="BL523" s="20" t="s">
        <v>732</v>
      </c>
      <c r="BM523" s="218" t="s">
        <v>2769</v>
      </c>
    </row>
    <row r="524" s="2" customFormat="1">
      <c r="A524" s="41"/>
      <c r="B524" s="42"/>
      <c r="C524" s="43"/>
      <c r="D524" s="220" t="s">
        <v>165</v>
      </c>
      <c r="E524" s="43"/>
      <c r="F524" s="221" t="s">
        <v>2768</v>
      </c>
      <c r="G524" s="43"/>
      <c r="H524" s="43"/>
      <c r="I524" s="222"/>
      <c r="J524" s="43"/>
      <c r="K524" s="43"/>
      <c r="L524" s="47"/>
      <c r="M524" s="223"/>
      <c r="N524" s="224"/>
      <c r="O524" s="87"/>
      <c r="P524" s="87"/>
      <c r="Q524" s="87"/>
      <c r="R524" s="87"/>
      <c r="S524" s="87"/>
      <c r="T524" s="88"/>
      <c r="U524" s="41"/>
      <c r="V524" s="41"/>
      <c r="W524" s="41"/>
      <c r="X524" s="41"/>
      <c r="Y524" s="41"/>
      <c r="Z524" s="41"/>
      <c r="AA524" s="41"/>
      <c r="AB524" s="41"/>
      <c r="AC524" s="41"/>
      <c r="AD524" s="41"/>
      <c r="AE524" s="41"/>
      <c r="AT524" s="20" t="s">
        <v>165</v>
      </c>
      <c r="AU524" s="20" t="s">
        <v>85</v>
      </c>
    </row>
    <row r="525" s="2" customFormat="1">
      <c r="A525" s="41"/>
      <c r="B525" s="42"/>
      <c r="C525" s="43"/>
      <c r="D525" s="237" t="s">
        <v>177</v>
      </c>
      <c r="E525" s="43"/>
      <c r="F525" s="238" t="s">
        <v>2770</v>
      </c>
      <c r="G525" s="43"/>
      <c r="H525" s="43"/>
      <c r="I525" s="222"/>
      <c r="J525" s="43"/>
      <c r="K525" s="43"/>
      <c r="L525" s="47"/>
      <c r="M525" s="223"/>
      <c r="N525" s="224"/>
      <c r="O525" s="87"/>
      <c r="P525" s="87"/>
      <c r="Q525" s="87"/>
      <c r="R525" s="87"/>
      <c r="S525" s="87"/>
      <c r="T525" s="88"/>
      <c r="U525" s="41"/>
      <c r="V525" s="41"/>
      <c r="W525" s="41"/>
      <c r="X525" s="41"/>
      <c r="Y525" s="41"/>
      <c r="Z525" s="41"/>
      <c r="AA525" s="41"/>
      <c r="AB525" s="41"/>
      <c r="AC525" s="41"/>
      <c r="AD525" s="41"/>
      <c r="AE525" s="41"/>
      <c r="AT525" s="20" t="s">
        <v>177</v>
      </c>
      <c r="AU525" s="20" t="s">
        <v>85</v>
      </c>
    </row>
    <row r="526" s="2" customFormat="1" ht="16.5" customHeight="1">
      <c r="A526" s="41"/>
      <c r="B526" s="42"/>
      <c r="C526" s="207" t="s">
        <v>2771</v>
      </c>
      <c r="D526" s="207" t="s">
        <v>159</v>
      </c>
      <c r="E526" s="208" t="s">
        <v>2772</v>
      </c>
      <c r="F526" s="209" t="s">
        <v>2773</v>
      </c>
      <c r="G526" s="210" t="s">
        <v>731</v>
      </c>
      <c r="H526" s="211">
        <v>1</v>
      </c>
      <c r="I526" s="212"/>
      <c r="J526" s="213">
        <f>ROUND(I526*H526,2)</f>
        <v>0</v>
      </c>
      <c r="K526" s="209" t="s">
        <v>174</v>
      </c>
      <c r="L526" s="47"/>
      <c r="M526" s="214" t="s">
        <v>19</v>
      </c>
      <c r="N526" s="215" t="s">
        <v>46</v>
      </c>
      <c r="O526" s="87"/>
      <c r="P526" s="216">
        <f>O526*H526</f>
        <v>0</v>
      </c>
      <c r="Q526" s="216">
        <v>0</v>
      </c>
      <c r="R526" s="216">
        <f>Q526*H526</f>
        <v>0</v>
      </c>
      <c r="S526" s="216">
        <v>0</v>
      </c>
      <c r="T526" s="217">
        <f>S526*H526</f>
        <v>0</v>
      </c>
      <c r="U526" s="41"/>
      <c r="V526" s="41"/>
      <c r="W526" s="41"/>
      <c r="X526" s="41"/>
      <c r="Y526" s="41"/>
      <c r="Z526" s="41"/>
      <c r="AA526" s="41"/>
      <c r="AB526" s="41"/>
      <c r="AC526" s="41"/>
      <c r="AD526" s="41"/>
      <c r="AE526" s="41"/>
      <c r="AR526" s="218" t="s">
        <v>732</v>
      </c>
      <c r="AT526" s="218" t="s">
        <v>159</v>
      </c>
      <c r="AU526" s="218" t="s">
        <v>85</v>
      </c>
      <c r="AY526" s="20" t="s">
        <v>157</v>
      </c>
      <c r="BE526" s="219">
        <f>IF(N526="základní",J526,0)</f>
        <v>0</v>
      </c>
      <c r="BF526" s="219">
        <f>IF(N526="snížená",J526,0)</f>
        <v>0</v>
      </c>
      <c r="BG526" s="219">
        <f>IF(N526="zákl. přenesená",J526,0)</f>
        <v>0</v>
      </c>
      <c r="BH526" s="219">
        <f>IF(N526="sníž. přenesená",J526,0)</f>
        <v>0</v>
      </c>
      <c r="BI526" s="219">
        <f>IF(N526="nulová",J526,0)</f>
        <v>0</v>
      </c>
      <c r="BJ526" s="20" t="s">
        <v>83</v>
      </c>
      <c r="BK526" s="219">
        <f>ROUND(I526*H526,2)</f>
        <v>0</v>
      </c>
      <c r="BL526" s="20" t="s">
        <v>732</v>
      </c>
      <c r="BM526" s="218" t="s">
        <v>2774</v>
      </c>
    </row>
    <row r="527" s="2" customFormat="1">
      <c r="A527" s="41"/>
      <c r="B527" s="42"/>
      <c r="C527" s="43"/>
      <c r="D527" s="220" t="s">
        <v>165</v>
      </c>
      <c r="E527" s="43"/>
      <c r="F527" s="221" t="s">
        <v>2773</v>
      </c>
      <c r="G527" s="43"/>
      <c r="H527" s="43"/>
      <c r="I527" s="222"/>
      <c r="J527" s="43"/>
      <c r="K527" s="43"/>
      <c r="L527" s="47"/>
      <c r="M527" s="223"/>
      <c r="N527" s="224"/>
      <c r="O527" s="87"/>
      <c r="P527" s="87"/>
      <c r="Q527" s="87"/>
      <c r="R527" s="87"/>
      <c r="S527" s="87"/>
      <c r="T527" s="88"/>
      <c r="U527" s="41"/>
      <c r="V527" s="41"/>
      <c r="W527" s="41"/>
      <c r="X527" s="41"/>
      <c r="Y527" s="41"/>
      <c r="Z527" s="41"/>
      <c r="AA527" s="41"/>
      <c r="AB527" s="41"/>
      <c r="AC527" s="41"/>
      <c r="AD527" s="41"/>
      <c r="AE527" s="41"/>
      <c r="AT527" s="20" t="s">
        <v>165</v>
      </c>
      <c r="AU527" s="20" t="s">
        <v>85</v>
      </c>
    </row>
    <row r="528" s="2" customFormat="1">
      <c r="A528" s="41"/>
      <c r="B528" s="42"/>
      <c r="C528" s="43"/>
      <c r="D528" s="237" t="s">
        <v>177</v>
      </c>
      <c r="E528" s="43"/>
      <c r="F528" s="238" t="s">
        <v>2775</v>
      </c>
      <c r="G528" s="43"/>
      <c r="H528" s="43"/>
      <c r="I528" s="222"/>
      <c r="J528" s="43"/>
      <c r="K528" s="43"/>
      <c r="L528" s="47"/>
      <c r="M528" s="223"/>
      <c r="N528" s="224"/>
      <c r="O528" s="87"/>
      <c r="P528" s="87"/>
      <c r="Q528" s="87"/>
      <c r="R528" s="87"/>
      <c r="S528" s="87"/>
      <c r="T528" s="88"/>
      <c r="U528" s="41"/>
      <c r="V528" s="41"/>
      <c r="W528" s="41"/>
      <c r="X528" s="41"/>
      <c r="Y528" s="41"/>
      <c r="Z528" s="41"/>
      <c r="AA528" s="41"/>
      <c r="AB528" s="41"/>
      <c r="AC528" s="41"/>
      <c r="AD528" s="41"/>
      <c r="AE528" s="41"/>
      <c r="AT528" s="20" t="s">
        <v>177</v>
      </c>
      <c r="AU528" s="20" t="s">
        <v>85</v>
      </c>
    </row>
    <row r="529" s="2" customFormat="1" ht="16.5" customHeight="1">
      <c r="A529" s="41"/>
      <c r="B529" s="42"/>
      <c r="C529" s="207" t="s">
        <v>2776</v>
      </c>
      <c r="D529" s="207" t="s">
        <v>159</v>
      </c>
      <c r="E529" s="208" t="s">
        <v>2777</v>
      </c>
      <c r="F529" s="209" t="s">
        <v>2778</v>
      </c>
      <c r="G529" s="210" t="s">
        <v>731</v>
      </c>
      <c r="H529" s="211">
        <v>1</v>
      </c>
      <c r="I529" s="212"/>
      <c r="J529" s="213">
        <f>ROUND(I529*H529,2)</f>
        <v>0</v>
      </c>
      <c r="K529" s="209" t="s">
        <v>174</v>
      </c>
      <c r="L529" s="47"/>
      <c r="M529" s="214" t="s">
        <v>19</v>
      </c>
      <c r="N529" s="215" t="s">
        <v>46</v>
      </c>
      <c r="O529" s="87"/>
      <c r="P529" s="216">
        <f>O529*H529</f>
        <v>0</v>
      </c>
      <c r="Q529" s="216">
        <v>0</v>
      </c>
      <c r="R529" s="216">
        <f>Q529*H529</f>
        <v>0</v>
      </c>
      <c r="S529" s="216">
        <v>0</v>
      </c>
      <c r="T529" s="217">
        <f>S529*H529</f>
        <v>0</v>
      </c>
      <c r="U529" s="41"/>
      <c r="V529" s="41"/>
      <c r="W529" s="41"/>
      <c r="X529" s="41"/>
      <c r="Y529" s="41"/>
      <c r="Z529" s="41"/>
      <c r="AA529" s="41"/>
      <c r="AB529" s="41"/>
      <c r="AC529" s="41"/>
      <c r="AD529" s="41"/>
      <c r="AE529" s="41"/>
      <c r="AR529" s="218" t="s">
        <v>732</v>
      </c>
      <c r="AT529" s="218" t="s">
        <v>159</v>
      </c>
      <c r="AU529" s="218" t="s">
        <v>85</v>
      </c>
      <c r="AY529" s="20" t="s">
        <v>157</v>
      </c>
      <c r="BE529" s="219">
        <f>IF(N529="základní",J529,0)</f>
        <v>0</v>
      </c>
      <c r="BF529" s="219">
        <f>IF(N529="snížená",J529,0)</f>
        <v>0</v>
      </c>
      <c r="BG529" s="219">
        <f>IF(N529="zákl. přenesená",J529,0)</f>
        <v>0</v>
      </c>
      <c r="BH529" s="219">
        <f>IF(N529="sníž. přenesená",J529,0)</f>
        <v>0</v>
      </c>
      <c r="BI529" s="219">
        <f>IF(N529="nulová",J529,0)</f>
        <v>0</v>
      </c>
      <c r="BJ529" s="20" t="s">
        <v>83</v>
      </c>
      <c r="BK529" s="219">
        <f>ROUND(I529*H529,2)</f>
        <v>0</v>
      </c>
      <c r="BL529" s="20" t="s">
        <v>732</v>
      </c>
      <c r="BM529" s="218" t="s">
        <v>2779</v>
      </c>
    </row>
    <row r="530" s="2" customFormat="1">
      <c r="A530" s="41"/>
      <c r="B530" s="42"/>
      <c r="C530" s="43"/>
      <c r="D530" s="220" t="s">
        <v>165</v>
      </c>
      <c r="E530" s="43"/>
      <c r="F530" s="221" t="s">
        <v>2778</v>
      </c>
      <c r="G530" s="43"/>
      <c r="H530" s="43"/>
      <c r="I530" s="222"/>
      <c r="J530" s="43"/>
      <c r="K530" s="43"/>
      <c r="L530" s="47"/>
      <c r="M530" s="223"/>
      <c r="N530" s="224"/>
      <c r="O530" s="87"/>
      <c r="P530" s="87"/>
      <c r="Q530" s="87"/>
      <c r="R530" s="87"/>
      <c r="S530" s="87"/>
      <c r="T530" s="88"/>
      <c r="U530" s="41"/>
      <c r="V530" s="41"/>
      <c r="W530" s="41"/>
      <c r="X530" s="41"/>
      <c r="Y530" s="41"/>
      <c r="Z530" s="41"/>
      <c r="AA530" s="41"/>
      <c r="AB530" s="41"/>
      <c r="AC530" s="41"/>
      <c r="AD530" s="41"/>
      <c r="AE530" s="41"/>
      <c r="AT530" s="20" t="s">
        <v>165</v>
      </c>
      <c r="AU530" s="20" t="s">
        <v>85</v>
      </c>
    </row>
    <row r="531" s="2" customFormat="1">
      <c r="A531" s="41"/>
      <c r="B531" s="42"/>
      <c r="C531" s="43"/>
      <c r="D531" s="237" t="s">
        <v>177</v>
      </c>
      <c r="E531" s="43"/>
      <c r="F531" s="238" t="s">
        <v>2780</v>
      </c>
      <c r="G531" s="43"/>
      <c r="H531" s="43"/>
      <c r="I531" s="222"/>
      <c r="J531" s="43"/>
      <c r="K531" s="43"/>
      <c r="L531" s="47"/>
      <c r="M531" s="223"/>
      <c r="N531" s="224"/>
      <c r="O531" s="87"/>
      <c r="P531" s="87"/>
      <c r="Q531" s="87"/>
      <c r="R531" s="87"/>
      <c r="S531" s="87"/>
      <c r="T531" s="88"/>
      <c r="U531" s="41"/>
      <c r="V531" s="41"/>
      <c r="W531" s="41"/>
      <c r="X531" s="41"/>
      <c r="Y531" s="41"/>
      <c r="Z531" s="41"/>
      <c r="AA531" s="41"/>
      <c r="AB531" s="41"/>
      <c r="AC531" s="41"/>
      <c r="AD531" s="41"/>
      <c r="AE531" s="41"/>
      <c r="AT531" s="20" t="s">
        <v>177</v>
      </c>
      <c r="AU531" s="20" t="s">
        <v>85</v>
      </c>
    </row>
    <row r="532" s="12" customFormat="1" ht="22.8" customHeight="1">
      <c r="A532" s="12"/>
      <c r="B532" s="191"/>
      <c r="C532" s="192"/>
      <c r="D532" s="193" t="s">
        <v>74</v>
      </c>
      <c r="E532" s="205" t="s">
        <v>2781</v>
      </c>
      <c r="F532" s="205" t="s">
        <v>2782</v>
      </c>
      <c r="G532" s="192"/>
      <c r="H532" s="192"/>
      <c r="I532" s="195"/>
      <c r="J532" s="206">
        <f>BK532</f>
        <v>0</v>
      </c>
      <c r="K532" s="192"/>
      <c r="L532" s="197"/>
      <c r="M532" s="198"/>
      <c r="N532" s="199"/>
      <c r="O532" s="199"/>
      <c r="P532" s="200">
        <f>SUM(P533:P535)</f>
        <v>0</v>
      </c>
      <c r="Q532" s="199"/>
      <c r="R532" s="200">
        <f>SUM(R533:R535)</f>
        <v>0</v>
      </c>
      <c r="S532" s="199"/>
      <c r="T532" s="201">
        <f>SUM(T533:T535)</f>
        <v>0</v>
      </c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R532" s="202" t="s">
        <v>201</v>
      </c>
      <c r="AT532" s="203" t="s">
        <v>74</v>
      </c>
      <c r="AU532" s="203" t="s">
        <v>83</v>
      </c>
      <c r="AY532" s="202" t="s">
        <v>157</v>
      </c>
      <c r="BK532" s="204">
        <f>SUM(BK533:BK535)</f>
        <v>0</v>
      </c>
    </row>
    <row r="533" s="2" customFormat="1" ht="16.5" customHeight="1">
      <c r="A533" s="41"/>
      <c r="B533" s="42"/>
      <c r="C533" s="207" t="s">
        <v>2783</v>
      </c>
      <c r="D533" s="207" t="s">
        <v>159</v>
      </c>
      <c r="E533" s="208" t="s">
        <v>2784</v>
      </c>
      <c r="F533" s="209" t="s">
        <v>2782</v>
      </c>
      <c r="G533" s="210" t="s">
        <v>731</v>
      </c>
      <c r="H533" s="211">
        <v>1</v>
      </c>
      <c r="I533" s="212"/>
      <c r="J533" s="213">
        <f>ROUND(I533*H533,2)</f>
        <v>0</v>
      </c>
      <c r="K533" s="209" t="s">
        <v>174</v>
      </c>
      <c r="L533" s="47"/>
      <c r="M533" s="214" t="s">
        <v>19</v>
      </c>
      <c r="N533" s="215" t="s">
        <v>46</v>
      </c>
      <c r="O533" s="87"/>
      <c r="P533" s="216">
        <f>O533*H533</f>
        <v>0</v>
      </c>
      <c r="Q533" s="216">
        <v>0</v>
      </c>
      <c r="R533" s="216">
        <f>Q533*H533</f>
        <v>0</v>
      </c>
      <c r="S533" s="216">
        <v>0</v>
      </c>
      <c r="T533" s="217">
        <f>S533*H533</f>
        <v>0</v>
      </c>
      <c r="U533" s="41"/>
      <c r="V533" s="41"/>
      <c r="W533" s="41"/>
      <c r="X533" s="41"/>
      <c r="Y533" s="41"/>
      <c r="Z533" s="41"/>
      <c r="AA533" s="41"/>
      <c r="AB533" s="41"/>
      <c r="AC533" s="41"/>
      <c r="AD533" s="41"/>
      <c r="AE533" s="41"/>
      <c r="AR533" s="218" t="s">
        <v>732</v>
      </c>
      <c r="AT533" s="218" t="s">
        <v>159</v>
      </c>
      <c r="AU533" s="218" t="s">
        <v>85</v>
      </c>
      <c r="AY533" s="20" t="s">
        <v>157</v>
      </c>
      <c r="BE533" s="219">
        <f>IF(N533="základní",J533,0)</f>
        <v>0</v>
      </c>
      <c r="BF533" s="219">
        <f>IF(N533="snížená",J533,0)</f>
        <v>0</v>
      </c>
      <c r="BG533" s="219">
        <f>IF(N533="zákl. přenesená",J533,0)</f>
        <v>0</v>
      </c>
      <c r="BH533" s="219">
        <f>IF(N533="sníž. přenesená",J533,0)</f>
        <v>0</v>
      </c>
      <c r="BI533" s="219">
        <f>IF(N533="nulová",J533,0)</f>
        <v>0</v>
      </c>
      <c r="BJ533" s="20" t="s">
        <v>83</v>
      </c>
      <c r="BK533" s="219">
        <f>ROUND(I533*H533,2)</f>
        <v>0</v>
      </c>
      <c r="BL533" s="20" t="s">
        <v>732</v>
      </c>
      <c r="BM533" s="218" t="s">
        <v>2785</v>
      </c>
    </row>
    <row r="534" s="2" customFormat="1">
      <c r="A534" s="41"/>
      <c r="B534" s="42"/>
      <c r="C534" s="43"/>
      <c r="D534" s="220" t="s">
        <v>165</v>
      </c>
      <c r="E534" s="43"/>
      <c r="F534" s="221" t="s">
        <v>2782</v>
      </c>
      <c r="G534" s="43"/>
      <c r="H534" s="43"/>
      <c r="I534" s="222"/>
      <c r="J534" s="43"/>
      <c r="K534" s="43"/>
      <c r="L534" s="47"/>
      <c r="M534" s="223"/>
      <c r="N534" s="224"/>
      <c r="O534" s="87"/>
      <c r="P534" s="87"/>
      <c r="Q534" s="87"/>
      <c r="R534" s="87"/>
      <c r="S534" s="87"/>
      <c r="T534" s="88"/>
      <c r="U534" s="41"/>
      <c r="V534" s="41"/>
      <c r="W534" s="41"/>
      <c r="X534" s="41"/>
      <c r="Y534" s="41"/>
      <c r="Z534" s="41"/>
      <c r="AA534" s="41"/>
      <c r="AB534" s="41"/>
      <c r="AC534" s="41"/>
      <c r="AD534" s="41"/>
      <c r="AE534" s="41"/>
      <c r="AT534" s="20" t="s">
        <v>165</v>
      </c>
      <c r="AU534" s="20" t="s">
        <v>85</v>
      </c>
    </row>
    <row r="535" s="2" customFormat="1">
      <c r="A535" s="41"/>
      <c r="B535" s="42"/>
      <c r="C535" s="43"/>
      <c r="D535" s="237" t="s">
        <v>177</v>
      </c>
      <c r="E535" s="43"/>
      <c r="F535" s="238" t="s">
        <v>2786</v>
      </c>
      <c r="G535" s="43"/>
      <c r="H535" s="43"/>
      <c r="I535" s="222"/>
      <c r="J535" s="43"/>
      <c r="K535" s="43"/>
      <c r="L535" s="47"/>
      <c r="M535" s="223"/>
      <c r="N535" s="224"/>
      <c r="O535" s="87"/>
      <c r="P535" s="87"/>
      <c r="Q535" s="87"/>
      <c r="R535" s="87"/>
      <c r="S535" s="87"/>
      <c r="T535" s="88"/>
      <c r="U535" s="41"/>
      <c r="V535" s="41"/>
      <c r="W535" s="41"/>
      <c r="X535" s="41"/>
      <c r="Y535" s="41"/>
      <c r="Z535" s="41"/>
      <c r="AA535" s="41"/>
      <c r="AB535" s="41"/>
      <c r="AC535" s="41"/>
      <c r="AD535" s="41"/>
      <c r="AE535" s="41"/>
      <c r="AT535" s="20" t="s">
        <v>177</v>
      </c>
      <c r="AU535" s="20" t="s">
        <v>85</v>
      </c>
    </row>
    <row r="536" s="12" customFormat="1" ht="22.8" customHeight="1">
      <c r="A536" s="12"/>
      <c r="B536" s="191"/>
      <c r="C536" s="192"/>
      <c r="D536" s="193" t="s">
        <v>74</v>
      </c>
      <c r="E536" s="205" t="s">
        <v>2787</v>
      </c>
      <c r="F536" s="205" t="s">
        <v>2788</v>
      </c>
      <c r="G536" s="192"/>
      <c r="H536" s="192"/>
      <c r="I536" s="195"/>
      <c r="J536" s="206">
        <f>BK536</f>
        <v>0</v>
      </c>
      <c r="K536" s="192"/>
      <c r="L536" s="197"/>
      <c r="M536" s="198"/>
      <c r="N536" s="199"/>
      <c r="O536" s="199"/>
      <c r="P536" s="200">
        <f>SUM(P537:P539)</f>
        <v>0</v>
      </c>
      <c r="Q536" s="199"/>
      <c r="R536" s="200">
        <f>SUM(R537:R539)</f>
        <v>0</v>
      </c>
      <c r="S536" s="199"/>
      <c r="T536" s="201">
        <f>SUM(T537:T539)</f>
        <v>0</v>
      </c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R536" s="202" t="s">
        <v>201</v>
      </c>
      <c r="AT536" s="203" t="s">
        <v>74</v>
      </c>
      <c r="AU536" s="203" t="s">
        <v>83</v>
      </c>
      <c r="AY536" s="202" t="s">
        <v>157</v>
      </c>
      <c r="BK536" s="204">
        <f>SUM(BK537:BK539)</f>
        <v>0</v>
      </c>
    </row>
    <row r="537" s="2" customFormat="1" ht="16.5" customHeight="1">
      <c r="A537" s="41"/>
      <c r="B537" s="42"/>
      <c r="C537" s="207" t="s">
        <v>595</v>
      </c>
      <c r="D537" s="207" t="s">
        <v>159</v>
      </c>
      <c r="E537" s="208" t="s">
        <v>2789</v>
      </c>
      <c r="F537" s="209" t="s">
        <v>2788</v>
      </c>
      <c r="G537" s="210" t="s">
        <v>731</v>
      </c>
      <c r="H537" s="211">
        <v>1</v>
      </c>
      <c r="I537" s="212"/>
      <c r="J537" s="213">
        <f>ROUND(I537*H537,2)</f>
        <v>0</v>
      </c>
      <c r="K537" s="209" t="s">
        <v>174</v>
      </c>
      <c r="L537" s="47"/>
      <c r="M537" s="214" t="s">
        <v>19</v>
      </c>
      <c r="N537" s="215" t="s">
        <v>46</v>
      </c>
      <c r="O537" s="87"/>
      <c r="P537" s="216">
        <f>O537*H537</f>
        <v>0</v>
      </c>
      <c r="Q537" s="216">
        <v>0</v>
      </c>
      <c r="R537" s="216">
        <f>Q537*H537</f>
        <v>0</v>
      </c>
      <c r="S537" s="216">
        <v>0</v>
      </c>
      <c r="T537" s="217">
        <f>S537*H537</f>
        <v>0</v>
      </c>
      <c r="U537" s="41"/>
      <c r="V537" s="41"/>
      <c r="W537" s="41"/>
      <c r="X537" s="41"/>
      <c r="Y537" s="41"/>
      <c r="Z537" s="41"/>
      <c r="AA537" s="41"/>
      <c r="AB537" s="41"/>
      <c r="AC537" s="41"/>
      <c r="AD537" s="41"/>
      <c r="AE537" s="41"/>
      <c r="AR537" s="218" t="s">
        <v>732</v>
      </c>
      <c r="AT537" s="218" t="s">
        <v>159</v>
      </c>
      <c r="AU537" s="218" t="s">
        <v>85</v>
      </c>
      <c r="AY537" s="20" t="s">
        <v>157</v>
      </c>
      <c r="BE537" s="219">
        <f>IF(N537="základní",J537,0)</f>
        <v>0</v>
      </c>
      <c r="BF537" s="219">
        <f>IF(N537="snížená",J537,0)</f>
        <v>0</v>
      </c>
      <c r="BG537" s="219">
        <f>IF(N537="zákl. přenesená",J537,0)</f>
        <v>0</v>
      </c>
      <c r="BH537" s="219">
        <f>IF(N537="sníž. přenesená",J537,0)</f>
        <v>0</v>
      </c>
      <c r="BI537" s="219">
        <f>IF(N537="nulová",J537,0)</f>
        <v>0</v>
      </c>
      <c r="BJ537" s="20" t="s">
        <v>83</v>
      </c>
      <c r="BK537" s="219">
        <f>ROUND(I537*H537,2)</f>
        <v>0</v>
      </c>
      <c r="BL537" s="20" t="s">
        <v>732</v>
      </c>
      <c r="BM537" s="218" t="s">
        <v>2790</v>
      </c>
    </row>
    <row r="538" s="2" customFormat="1">
      <c r="A538" s="41"/>
      <c r="B538" s="42"/>
      <c r="C538" s="43"/>
      <c r="D538" s="220" t="s">
        <v>165</v>
      </c>
      <c r="E538" s="43"/>
      <c r="F538" s="221" t="s">
        <v>2788</v>
      </c>
      <c r="G538" s="43"/>
      <c r="H538" s="43"/>
      <c r="I538" s="222"/>
      <c r="J538" s="43"/>
      <c r="K538" s="43"/>
      <c r="L538" s="47"/>
      <c r="M538" s="223"/>
      <c r="N538" s="224"/>
      <c r="O538" s="87"/>
      <c r="P538" s="87"/>
      <c r="Q538" s="87"/>
      <c r="R538" s="87"/>
      <c r="S538" s="87"/>
      <c r="T538" s="88"/>
      <c r="U538" s="41"/>
      <c r="V538" s="41"/>
      <c r="W538" s="41"/>
      <c r="X538" s="41"/>
      <c r="Y538" s="41"/>
      <c r="Z538" s="41"/>
      <c r="AA538" s="41"/>
      <c r="AB538" s="41"/>
      <c r="AC538" s="41"/>
      <c r="AD538" s="41"/>
      <c r="AE538" s="41"/>
      <c r="AT538" s="20" t="s">
        <v>165</v>
      </c>
      <c r="AU538" s="20" t="s">
        <v>85</v>
      </c>
    </row>
    <row r="539" s="2" customFormat="1">
      <c r="A539" s="41"/>
      <c r="B539" s="42"/>
      <c r="C539" s="43"/>
      <c r="D539" s="237" t="s">
        <v>177</v>
      </c>
      <c r="E539" s="43"/>
      <c r="F539" s="238" t="s">
        <v>2791</v>
      </c>
      <c r="G539" s="43"/>
      <c r="H539" s="43"/>
      <c r="I539" s="222"/>
      <c r="J539" s="43"/>
      <c r="K539" s="43"/>
      <c r="L539" s="47"/>
      <c r="M539" s="270"/>
      <c r="N539" s="271"/>
      <c r="O539" s="272"/>
      <c r="P539" s="272"/>
      <c r="Q539" s="272"/>
      <c r="R539" s="272"/>
      <c r="S539" s="272"/>
      <c r="T539" s="273"/>
      <c r="U539" s="41"/>
      <c r="V539" s="41"/>
      <c r="W539" s="41"/>
      <c r="X539" s="41"/>
      <c r="Y539" s="41"/>
      <c r="Z539" s="41"/>
      <c r="AA539" s="41"/>
      <c r="AB539" s="41"/>
      <c r="AC539" s="41"/>
      <c r="AD539" s="41"/>
      <c r="AE539" s="41"/>
      <c r="AT539" s="20" t="s">
        <v>177</v>
      </c>
      <c r="AU539" s="20" t="s">
        <v>85</v>
      </c>
    </row>
    <row r="540" s="2" customFormat="1" ht="6.96" customHeight="1">
      <c r="A540" s="41"/>
      <c r="B540" s="62"/>
      <c r="C540" s="63"/>
      <c r="D540" s="63"/>
      <c r="E540" s="63"/>
      <c r="F540" s="63"/>
      <c r="G540" s="63"/>
      <c r="H540" s="63"/>
      <c r="I540" s="63"/>
      <c r="J540" s="63"/>
      <c r="K540" s="63"/>
      <c r="L540" s="47"/>
      <c r="M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  <c r="AA540" s="41"/>
      <c r="AB540" s="41"/>
      <c r="AC540" s="41"/>
      <c r="AD540" s="41"/>
      <c r="AE540" s="41"/>
    </row>
  </sheetData>
  <sheetProtection sheet="1" autoFilter="0" formatColumns="0" formatRows="0" objects="1" scenarios="1" spinCount="100000" saltValue="ojrdx/h7NEY7G/hGURHJ5RSSg7c5spxq0IVvLGkFnSTurqaxkRPwl16RUsTWbH/rfW+yKpfdzUn3RT0wr4hBOg==" hashValue="3d33q9BHsRjvXbO7DILe/8ddvQ0Je4jIPZ/Ya/gw23tvmgH3Mo5M7l7ey0/VWqwt5DPVT8SWFwQESrZ/OdSjDA==" algorithmName="SHA-512" password="CC35"/>
  <autoFilter ref="C96:K539"/>
  <mergeCells count="9">
    <mergeCell ref="E7:H7"/>
    <mergeCell ref="E9:H9"/>
    <mergeCell ref="E18:H18"/>
    <mergeCell ref="E27:H27"/>
    <mergeCell ref="E48:H48"/>
    <mergeCell ref="E50:H50"/>
    <mergeCell ref="E87:H87"/>
    <mergeCell ref="E89:H89"/>
    <mergeCell ref="L2:V2"/>
  </mergeCells>
  <hyperlinks>
    <hyperlink ref="F102" r:id="rId1" display="https://podminky.urs.cz/item/CS_URS_2025_01/113106187"/>
    <hyperlink ref="F106" r:id="rId2" display="https://podminky.urs.cz/item/CS_URS_2025_01/113107223"/>
    <hyperlink ref="F109" r:id="rId3" display="https://podminky.urs.cz/item/CS_URS_2025_01/113107231"/>
    <hyperlink ref="F113" r:id="rId4" display="https://podminky.urs.cz/item/CS_URS_2025_01/113107234"/>
    <hyperlink ref="F116" r:id="rId5" display="https://podminky.urs.cz/item/CS_URS_2025_01/113107321"/>
    <hyperlink ref="F119" r:id="rId6" display="https://podminky.urs.cz/item/CS_URS_2025_01/113107322"/>
    <hyperlink ref="F123" r:id="rId7" display="https://podminky.urs.cz/item/CS_URS_2025_01/113107324"/>
    <hyperlink ref="F127" r:id="rId8" display="https://podminky.urs.cz/item/CS_URS_2025_01/113154544"/>
    <hyperlink ref="F131" r:id="rId9" display="https://podminky.urs.cz/item/CS_URS_2025_01/113201111"/>
    <hyperlink ref="F134" r:id="rId10" display="https://podminky.urs.cz/item/CS_URS_2025_01/122211101"/>
    <hyperlink ref="F143" r:id="rId11" display="https://podminky.urs.cz/item/CS_URS_2025_01/122251501"/>
    <hyperlink ref="F152" r:id="rId12" display="https://podminky.urs.cz/item/CS_URS_2025_01/122252204"/>
    <hyperlink ref="F156" r:id="rId13" display="https://podminky.urs.cz/item/CS_URS_2025_01/162651112"/>
    <hyperlink ref="F165" r:id="rId14" display="https://podminky.urs.cz/item/CS_URS_2025_01/171151103"/>
    <hyperlink ref="F172" r:id="rId15" display="https://podminky.urs.cz/item/CS_URS_2025_01/171201231"/>
    <hyperlink ref="F176" r:id="rId16" display="https://podminky.urs.cz/item/CS_URS_2025_01/181152302"/>
    <hyperlink ref="F184" r:id="rId17" display="https://podminky.urs.cz/item/CS_URS_2025_01/181351103"/>
    <hyperlink ref="F196" r:id="rId18" display="https://podminky.urs.cz/item/CS_URS_2025_01/181411131"/>
    <hyperlink ref="F202" r:id="rId19" display="https://podminky.urs.cz/item/CS_URS_2025_01/181951111"/>
    <hyperlink ref="F205" r:id="rId20" display="https://podminky.urs.cz/item/CS_URS_2025_01/185803111"/>
    <hyperlink ref="F208" r:id="rId21" display="https://podminky.urs.cz/item/CS_URS_2025_01/185804312"/>
    <hyperlink ref="F213" r:id="rId22" display="https://podminky.urs.cz/item/CS_URS_2025_01/211561111"/>
    <hyperlink ref="F217" r:id="rId23" display="https://podminky.urs.cz/item/CS_URS_2025_01/211571111"/>
    <hyperlink ref="F221" r:id="rId24" display="https://podminky.urs.cz/item/CS_URS_2025_01/212752401"/>
    <hyperlink ref="F224" r:id="rId25" display="https://podminky.urs.cz/item/CS_URS_2025_01/213141111"/>
    <hyperlink ref="F231" r:id="rId26" display="https://podminky.urs.cz/item/CS_URS_2025_01/213141131"/>
    <hyperlink ref="F239" r:id="rId27" display="https://podminky.urs.cz/item/CS_URS_2025_01/348171111"/>
    <hyperlink ref="F245" r:id="rId28" display="https://podminky.urs.cz/item/CS_URS_2025_01/348321118"/>
    <hyperlink ref="F249" r:id="rId29" display="https://podminky.urs.cz/item/CS_URS_2025_01/348321191"/>
    <hyperlink ref="F252" r:id="rId30" display="https://podminky.urs.cz/item/CS_URS_2025_01/348351111"/>
    <hyperlink ref="F256" r:id="rId31" display="https://podminky.urs.cz/item/CS_URS_2025_01/348351311"/>
    <hyperlink ref="F259" r:id="rId32" display="https://podminky.urs.cz/item/CS_URS_2025_01/348361416"/>
    <hyperlink ref="F264" r:id="rId33" display="https://podminky.urs.cz/item/CS_URS_2025_01/452112112"/>
    <hyperlink ref="F270" r:id="rId34" display="https://podminky.urs.cz/item/CS_URS_2025_01/564851011"/>
    <hyperlink ref="F274" r:id="rId35" display="https://podminky.urs.cz/item/CS_URS_2025_01/564861111"/>
    <hyperlink ref="F280" r:id="rId36" display="https://podminky.urs.cz/item/CS_URS_2025_01/564861112"/>
    <hyperlink ref="F283" r:id="rId37" display="https://podminky.urs.cz/item/CS_URS_2025_01/564871116"/>
    <hyperlink ref="F287" r:id="rId38" display="https://podminky.urs.cz/item/CS_URS_2025_01/564950413"/>
    <hyperlink ref="F291" r:id="rId39" display="https://podminky.urs.cz/item/CS_URS_2025_01/569941132"/>
    <hyperlink ref="F295" r:id="rId40" display="https://podminky.urs.cz/item/CS_URS_2025_01/581141114"/>
    <hyperlink ref="F299" r:id="rId41" display="https://podminky.urs.cz/item/CS_URS_2025_01/591111111"/>
    <hyperlink ref="F306" r:id="rId42" display="https://podminky.urs.cz/item/CS_URS_2025_01/591211111"/>
    <hyperlink ref="F314" r:id="rId43" display="https://podminky.urs.cz/item/CS_URS_2025_01/890411851"/>
    <hyperlink ref="F318" r:id="rId44" display="https://podminky.urs.cz/item/CS_URS_2025_01/891312422"/>
    <hyperlink ref="F323" r:id="rId45" display="https://podminky.urs.cz/item/CS_URS_2025_01/895941301"/>
    <hyperlink ref="F328" r:id="rId46" display="https://podminky.urs.cz/item/CS_URS_2025_01/895941312"/>
    <hyperlink ref="F333" r:id="rId47" display="https://podminky.urs.cz/item/CS_URS_2025_01/895941323"/>
    <hyperlink ref="F338" r:id="rId48" display="https://podminky.urs.cz/item/CS_URS_2025_01/899132212"/>
    <hyperlink ref="F346" r:id="rId49" display="https://podminky.urs.cz/item/CS_URS_2025_01/899133211"/>
    <hyperlink ref="F353" r:id="rId50" display="https://podminky.urs.cz/item/CS_URS_2025_01/899204112"/>
    <hyperlink ref="F360" r:id="rId51" display="https://podminky.urs.cz/item/CS_URS_2025_01/712998005"/>
    <hyperlink ref="F365" r:id="rId52" display="https://podminky.urs.cz/item/CS_URS_2025_01/712998106"/>
    <hyperlink ref="F371" r:id="rId53" display="https://podminky.urs.cz/item/CS_URS_2025_01/914111111"/>
    <hyperlink ref="F379" r:id="rId54" display="https://podminky.urs.cz/item/CS_URS_2025_01/914511113"/>
    <hyperlink ref="F384" r:id="rId55" display="https://podminky.urs.cz/item/CS_URS_2025_01/916111122"/>
    <hyperlink ref="F387" r:id="rId56" display="https://podminky.urs.cz/item/CS_URS_2025_01/916111123"/>
    <hyperlink ref="F394" r:id="rId57" display="https://podminky.urs.cz/item/CS_URS_2025_01/916241213"/>
    <hyperlink ref="F401" r:id="rId58" display="https://podminky.urs.cz/item/CS_URS_2025_01/919732211"/>
    <hyperlink ref="F404" r:id="rId59" display="https://podminky.urs.cz/item/CS_URS_2025_01/919735112"/>
    <hyperlink ref="F407" r:id="rId60" display="https://podminky.urs.cz/item/CS_URS_2025_01/966006132"/>
    <hyperlink ref="F410" r:id="rId61" display="https://podminky.urs.cz/item/CS_URS_2025_01/966006211"/>
    <hyperlink ref="F417" r:id="rId62" display="https://podminky.urs.cz/item/CS_URS_2025_01/997221551"/>
    <hyperlink ref="F420" r:id="rId63" display="https://podminky.urs.cz/item/CS_URS_2025_01/997221559"/>
    <hyperlink ref="F430" r:id="rId64" display="https://podminky.urs.cz/item/CS_URS_2025_01/997221571"/>
    <hyperlink ref="F434" r:id="rId65" display="https://podminky.urs.cz/item/CS_URS_2025_01/997221579"/>
    <hyperlink ref="F439" r:id="rId66" display="https://podminky.urs.cz/item/CS_URS_2025_01/997221611"/>
    <hyperlink ref="F442" r:id="rId67" display="https://podminky.urs.cz/item/CS_URS_2025_01/997221665"/>
    <hyperlink ref="F447" r:id="rId68" display="https://podminky.urs.cz/item/CS_URS_2025_01/997221861"/>
    <hyperlink ref="F459" r:id="rId69" display="https://podminky.urs.cz/item/CS_URS_2025_01/997221873"/>
    <hyperlink ref="F467" r:id="rId70" display="https://podminky.urs.cz/item/CS_URS_2025_01/997221875"/>
    <hyperlink ref="F473" r:id="rId71" display="https://podminky.urs.cz/item/CS_URS_2025_01/998223011"/>
    <hyperlink ref="F478" r:id="rId72" display="https://podminky.urs.cz/item/CS_URS_2025_01/460791214"/>
    <hyperlink ref="F486" r:id="rId73" display="https://podminky.urs.cz/item/CS_URS_2025_01/011503000"/>
    <hyperlink ref="F489" r:id="rId74" display="https://podminky.urs.cz/item/CS_URS_2025_01/012164000"/>
    <hyperlink ref="F492" r:id="rId75" display="https://podminky.urs.cz/item/CS_URS_2025_01/012344000"/>
    <hyperlink ref="F495" r:id="rId76" display="https://podminky.urs.cz/item/CS_URS_2025_01/012444000"/>
    <hyperlink ref="F498" r:id="rId77" display="https://podminky.urs.cz/item/CS_URS_2025_01/013244000"/>
    <hyperlink ref="F501" r:id="rId78" display="https://podminky.urs.cz/item/CS_URS_2025_01/013254000"/>
    <hyperlink ref="F504" r:id="rId79" display="https://podminky.urs.cz/item/CS_URS_2025_01/013274000"/>
    <hyperlink ref="F508" r:id="rId80" display="https://podminky.urs.cz/item/CS_URS_2025_01/013284000"/>
    <hyperlink ref="F512" r:id="rId81" display="https://podminky.urs.cz/item/CS_URS_2025_01/013294000"/>
    <hyperlink ref="F518" r:id="rId82" display="https://podminky.urs.cz/item/CS_URS_2025_01/030001000"/>
    <hyperlink ref="F521" r:id="rId83" display="https://podminky.urs.cz/item/CS_URS_2025_01/034303000"/>
    <hyperlink ref="F525" r:id="rId84" display="https://podminky.urs.cz/item/CS_URS_2025_01/043154000"/>
    <hyperlink ref="F528" r:id="rId85" display="https://podminky.urs.cz/item/CS_URS_2025_01/045203000"/>
    <hyperlink ref="F531" r:id="rId86" display="https://podminky.urs.cz/item/CS_URS_2025_01/045303000"/>
    <hyperlink ref="F535" r:id="rId87" display="https://podminky.urs.cz/item/CS_URS_2025_01/060001000"/>
    <hyperlink ref="F539" r:id="rId88" display="https://podminky.urs.cz/item/CS_URS_2025_01/070001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89"/>
</worksheet>
</file>

<file path=xl/worksheets/sheet1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130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85</v>
      </c>
    </row>
    <row r="4" s="1" customFormat="1" ht="24.96" customHeight="1">
      <c r="B4" s="23"/>
      <c r="D4" s="133" t="s">
        <v>131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Vrchlice v Kutné Hoře - revitalizace a PPO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132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2792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16. 8. 2023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30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">
        <v>34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35</v>
      </c>
      <c r="F21" s="41"/>
      <c r="G21" s="41"/>
      <c r="H21" s="41"/>
      <c r="I21" s="135" t="s">
        <v>29</v>
      </c>
      <c r="J21" s="139" t="s">
        <v>36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38</v>
      </c>
      <c r="E23" s="41"/>
      <c r="F23" s="41"/>
      <c r="G23" s="41"/>
      <c r="H23" s="41"/>
      <c r="I23" s="135" t="s">
        <v>26</v>
      </c>
      <c r="J23" s="139" t="s">
        <v>34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35</v>
      </c>
      <c r="F24" s="41"/>
      <c r="G24" s="41"/>
      <c r="H24" s="41"/>
      <c r="I24" s="135" t="s">
        <v>29</v>
      </c>
      <c r="J24" s="139" t="s">
        <v>36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39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41</v>
      </c>
      <c r="E30" s="41"/>
      <c r="F30" s="41"/>
      <c r="G30" s="41"/>
      <c r="H30" s="41"/>
      <c r="I30" s="41"/>
      <c r="J30" s="147">
        <f>ROUND(J87,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43</v>
      </c>
      <c r="G32" s="41"/>
      <c r="H32" s="41"/>
      <c r="I32" s="148" t="s">
        <v>42</v>
      </c>
      <c r="J32" s="148" t="s">
        <v>44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45</v>
      </c>
      <c r="E33" s="135" t="s">
        <v>46</v>
      </c>
      <c r="F33" s="150">
        <f>ROUND((SUM(BE87:BE192)),  2)</f>
        <v>0</v>
      </c>
      <c r="G33" s="41"/>
      <c r="H33" s="41"/>
      <c r="I33" s="151">
        <v>0.20999999999999999</v>
      </c>
      <c r="J33" s="150">
        <f>ROUND(((SUM(BE87:BE192))*I33),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47</v>
      </c>
      <c r="F34" s="150">
        <f>ROUND((SUM(BF87:BF192)),  2)</f>
        <v>0</v>
      </c>
      <c r="G34" s="41"/>
      <c r="H34" s="41"/>
      <c r="I34" s="151">
        <v>0.12</v>
      </c>
      <c r="J34" s="150">
        <f>ROUND(((SUM(BF87:BF192))*I34),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48</v>
      </c>
      <c r="F35" s="150">
        <f>ROUND((SUM(BG87:BG192)),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49</v>
      </c>
      <c r="F36" s="150">
        <f>ROUND((SUM(BH87:BH192)),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50</v>
      </c>
      <c r="F37" s="150">
        <f>ROUND((SUM(BI87:BI192)),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51</v>
      </c>
      <c r="E39" s="154"/>
      <c r="F39" s="154"/>
      <c r="G39" s="155" t="s">
        <v>52</v>
      </c>
      <c r="H39" s="156" t="s">
        <v>53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134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Vrchlice v Kutné Hoře - revitalizace a PPO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132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VON - Vedlejší a ostatní náklady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Kutná Hora</v>
      </c>
      <c r="G52" s="43"/>
      <c r="H52" s="43"/>
      <c r="I52" s="35" t="s">
        <v>23</v>
      </c>
      <c r="J52" s="75" t="str">
        <f>IF(J12="","",J12)</f>
        <v>16. 8. 2023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Město Kutná Hora</v>
      </c>
      <c r="G54" s="43"/>
      <c r="H54" s="43"/>
      <c r="I54" s="35" t="s">
        <v>33</v>
      </c>
      <c r="J54" s="39" t="str">
        <f>E21</f>
        <v>Vodohospodářský rozvoj a výstavba a.s.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5.6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38</v>
      </c>
      <c r="J55" s="39" t="str">
        <f>E24</f>
        <v>Vodohospodářský rozvoj a výstavba a.s.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135</v>
      </c>
      <c r="D57" s="165"/>
      <c r="E57" s="165"/>
      <c r="F57" s="165"/>
      <c r="G57" s="165"/>
      <c r="H57" s="165"/>
      <c r="I57" s="165"/>
      <c r="J57" s="166" t="s">
        <v>136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73</v>
      </c>
      <c r="D59" s="43"/>
      <c r="E59" s="43"/>
      <c r="F59" s="43"/>
      <c r="G59" s="43"/>
      <c r="H59" s="43"/>
      <c r="I59" s="43"/>
      <c r="J59" s="105">
        <f>J87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137</v>
      </c>
    </row>
    <row r="60" s="9" customFormat="1" ht="24.96" customHeight="1">
      <c r="A60" s="9"/>
      <c r="B60" s="168"/>
      <c r="C60" s="169"/>
      <c r="D60" s="170" t="s">
        <v>138</v>
      </c>
      <c r="E60" s="171"/>
      <c r="F60" s="171"/>
      <c r="G60" s="171"/>
      <c r="H60" s="171"/>
      <c r="I60" s="171"/>
      <c r="J60" s="172">
        <f>J88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139</v>
      </c>
      <c r="E61" s="177"/>
      <c r="F61" s="177"/>
      <c r="G61" s="177"/>
      <c r="H61" s="177"/>
      <c r="I61" s="177"/>
      <c r="J61" s="178">
        <f>J89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332</v>
      </c>
      <c r="E62" s="177"/>
      <c r="F62" s="177"/>
      <c r="G62" s="177"/>
      <c r="H62" s="177"/>
      <c r="I62" s="177"/>
      <c r="J62" s="178">
        <f>J102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140</v>
      </c>
      <c r="E63" s="177"/>
      <c r="F63" s="177"/>
      <c r="G63" s="177"/>
      <c r="H63" s="177"/>
      <c r="I63" s="177"/>
      <c r="J63" s="178">
        <f>J112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68"/>
      <c r="C64" s="169"/>
      <c r="D64" s="170" t="s">
        <v>1141</v>
      </c>
      <c r="E64" s="171"/>
      <c r="F64" s="171"/>
      <c r="G64" s="171"/>
      <c r="H64" s="171"/>
      <c r="I64" s="171"/>
      <c r="J64" s="172">
        <f>J118</f>
        <v>0</v>
      </c>
      <c r="K64" s="169"/>
      <c r="L64" s="17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74"/>
      <c r="C65" s="175"/>
      <c r="D65" s="176" t="s">
        <v>1741</v>
      </c>
      <c r="E65" s="177"/>
      <c r="F65" s="177"/>
      <c r="G65" s="177"/>
      <c r="H65" s="177"/>
      <c r="I65" s="177"/>
      <c r="J65" s="178">
        <f>J121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8"/>
      <c r="C66" s="169"/>
      <c r="D66" s="170" t="s">
        <v>339</v>
      </c>
      <c r="E66" s="171"/>
      <c r="F66" s="171"/>
      <c r="G66" s="171"/>
      <c r="H66" s="171"/>
      <c r="I66" s="171"/>
      <c r="J66" s="172">
        <f>J131</f>
        <v>0</v>
      </c>
      <c r="K66" s="169"/>
      <c r="L66" s="173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4"/>
      <c r="C67" s="175"/>
      <c r="D67" s="176" t="s">
        <v>2793</v>
      </c>
      <c r="E67" s="177"/>
      <c r="F67" s="177"/>
      <c r="G67" s="177"/>
      <c r="H67" s="177"/>
      <c r="I67" s="177"/>
      <c r="J67" s="178">
        <f>J145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1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6.96" customHeight="1">
      <c r="A69" s="41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3" s="2" customFormat="1" ht="6.96" customHeight="1">
      <c r="A73" s="41"/>
      <c r="B73" s="64"/>
      <c r="C73" s="65"/>
      <c r="D73" s="65"/>
      <c r="E73" s="65"/>
      <c r="F73" s="65"/>
      <c r="G73" s="65"/>
      <c r="H73" s="65"/>
      <c r="I73" s="65"/>
      <c r="J73" s="65"/>
      <c r="K73" s="65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24.96" customHeight="1">
      <c r="A74" s="41"/>
      <c r="B74" s="42"/>
      <c r="C74" s="26" t="s">
        <v>142</v>
      </c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16</v>
      </c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163" t="str">
        <f>E7</f>
        <v>Vrchlice v Kutné Hoře - revitalizace a PPO</v>
      </c>
      <c r="F77" s="35"/>
      <c r="G77" s="35"/>
      <c r="H77" s="35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132</v>
      </c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6.5" customHeight="1">
      <c r="A79" s="41"/>
      <c r="B79" s="42"/>
      <c r="C79" s="43"/>
      <c r="D79" s="43"/>
      <c r="E79" s="72" t="str">
        <f>E9</f>
        <v>VON - Vedlejší a ostatní náklady</v>
      </c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21</v>
      </c>
      <c r="D81" s="43"/>
      <c r="E81" s="43"/>
      <c r="F81" s="30" t="str">
        <f>F12</f>
        <v>Kutná Hora</v>
      </c>
      <c r="G81" s="43"/>
      <c r="H81" s="43"/>
      <c r="I81" s="35" t="s">
        <v>23</v>
      </c>
      <c r="J81" s="75" t="str">
        <f>IF(J12="","",J12)</f>
        <v>16. 8. 2023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25.65" customHeight="1">
      <c r="A83" s="41"/>
      <c r="B83" s="42"/>
      <c r="C83" s="35" t="s">
        <v>25</v>
      </c>
      <c r="D83" s="43"/>
      <c r="E83" s="43"/>
      <c r="F83" s="30" t="str">
        <f>E15</f>
        <v>Město Kutná Hora</v>
      </c>
      <c r="G83" s="43"/>
      <c r="H83" s="43"/>
      <c r="I83" s="35" t="s">
        <v>33</v>
      </c>
      <c r="J83" s="39" t="str">
        <f>E21</f>
        <v>Vodohospodářský rozvoj a výstavba a.s.</v>
      </c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25.65" customHeight="1">
      <c r="A84" s="41"/>
      <c r="B84" s="42"/>
      <c r="C84" s="35" t="s">
        <v>31</v>
      </c>
      <c r="D84" s="43"/>
      <c r="E84" s="43"/>
      <c r="F84" s="30" t="str">
        <f>IF(E18="","",E18)</f>
        <v>Vyplň údaj</v>
      </c>
      <c r="G84" s="43"/>
      <c r="H84" s="43"/>
      <c r="I84" s="35" t="s">
        <v>38</v>
      </c>
      <c r="J84" s="39" t="str">
        <f>E24</f>
        <v>Vodohospodářský rozvoj a výstavba a.s.</v>
      </c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0.32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11" customFormat="1" ht="29.28" customHeight="1">
      <c r="A86" s="180"/>
      <c r="B86" s="181"/>
      <c r="C86" s="182" t="s">
        <v>143</v>
      </c>
      <c r="D86" s="183" t="s">
        <v>60</v>
      </c>
      <c r="E86" s="183" t="s">
        <v>56</v>
      </c>
      <c r="F86" s="183" t="s">
        <v>57</v>
      </c>
      <c r="G86" s="183" t="s">
        <v>144</v>
      </c>
      <c r="H86" s="183" t="s">
        <v>145</v>
      </c>
      <c r="I86" s="183" t="s">
        <v>146</v>
      </c>
      <c r="J86" s="183" t="s">
        <v>136</v>
      </c>
      <c r="K86" s="184" t="s">
        <v>147</v>
      </c>
      <c r="L86" s="185"/>
      <c r="M86" s="95" t="s">
        <v>19</v>
      </c>
      <c r="N86" s="96" t="s">
        <v>45</v>
      </c>
      <c r="O86" s="96" t="s">
        <v>148</v>
      </c>
      <c r="P86" s="96" t="s">
        <v>149</v>
      </c>
      <c r="Q86" s="96" t="s">
        <v>150</v>
      </c>
      <c r="R86" s="96" t="s">
        <v>151</v>
      </c>
      <c r="S86" s="96" t="s">
        <v>152</v>
      </c>
      <c r="T86" s="97" t="s">
        <v>153</v>
      </c>
      <c r="U86" s="180"/>
      <c r="V86" s="180"/>
      <c r="W86" s="180"/>
      <c r="X86" s="180"/>
      <c r="Y86" s="180"/>
      <c r="Z86" s="180"/>
      <c r="AA86" s="180"/>
      <c r="AB86" s="180"/>
      <c r="AC86" s="180"/>
      <c r="AD86" s="180"/>
      <c r="AE86" s="180"/>
    </row>
    <row r="87" s="2" customFormat="1" ht="22.8" customHeight="1">
      <c r="A87" s="41"/>
      <c r="B87" s="42"/>
      <c r="C87" s="102" t="s">
        <v>154</v>
      </c>
      <c r="D87" s="43"/>
      <c r="E87" s="43"/>
      <c r="F87" s="43"/>
      <c r="G87" s="43"/>
      <c r="H87" s="43"/>
      <c r="I87" s="43"/>
      <c r="J87" s="186">
        <f>BK87</f>
        <v>0</v>
      </c>
      <c r="K87" s="43"/>
      <c r="L87" s="47"/>
      <c r="M87" s="98"/>
      <c r="N87" s="187"/>
      <c r="O87" s="99"/>
      <c r="P87" s="188">
        <f>P88+P118+P131</f>
        <v>0</v>
      </c>
      <c r="Q87" s="99"/>
      <c r="R87" s="188">
        <f>R88+R118+R131</f>
        <v>1964.1960779999999</v>
      </c>
      <c r="S87" s="99"/>
      <c r="T87" s="189">
        <f>T88+T118+T131</f>
        <v>50.124000000000002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20" t="s">
        <v>74</v>
      </c>
      <c r="AU87" s="20" t="s">
        <v>137</v>
      </c>
      <c r="BK87" s="190">
        <f>BK88+BK118+BK131</f>
        <v>0</v>
      </c>
    </row>
    <row r="88" s="12" customFormat="1" ht="25.92" customHeight="1">
      <c r="A88" s="12"/>
      <c r="B88" s="191"/>
      <c r="C88" s="192"/>
      <c r="D88" s="193" t="s">
        <v>74</v>
      </c>
      <c r="E88" s="194" t="s">
        <v>155</v>
      </c>
      <c r="F88" s="194" t="s">
        <v>156</v>
      </c>
      <c r="G88" s="192"/>
      <c r="H88" s="192"/>
      <c r="I88" s="195"/>
      <c r="J88" s="196">
        <f>BK88</f>
        <v>0</v>
      </c>
      <c r="K88" s="192"/>
      <c r="L88" s="197"/>
      <c r="M88" s="198"/>
      <c r="N88" s="199"/>
      <c r="O88" s="199"/>
      <c r="P88" s="200">
        <f>P89+P102+P112</f>
        <v>0</v>
      </c>
      <c r="Q88" s="199"/>
      <c r="R88" s="200">
        <f>R89+R102+R112</f>
        <v>31.812078000000003</v>
      </c>
      <c r="S88" s="199"/>
      <c r="T88" s="201">
        <f>T89+T102+T112</f>
        <v>50.124000000000002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2" t="s">
        <v>83</v>
      </c>
      <c r="AT88" s="203" t="s">
        <v>74</v>
      </c>
      <c r="AU88" s="203" t="s">
        <v>75</v>
      </c>
      <c r="AY88" s="202" t="s">
        <v>157</v>
      </c>
      <c r="BK88" s="204">
        <f>BK89+BK102+BK112</f>
        <v>0</v>
      </c>
    </row>
    <row r="89" s="12" customFormat="1" ht="22.8" customHeight="1">
      <c r="A89" s="12"/>
      <c r="B89" s="191"/>
      <c r="C89" s="192"/>
      <c r="D89" s="193" t="s">
        <v>74</v>
      </c>
      <c r="E89" s="205" t="s">
        <v>83</v>
      </c>
      <c r="F89" s="205" t="s">
        <v>158</v>
      </c>
      <c r="G89" s="192"/>
      <c r="H89" s="192"/>
      <c r="I89" s="195"/>
      <c r="J89" s="206">
        <f>BK89</f>
        <v>0</v>
      </c>
      <c r="K89" s="192"/>
      <c r="L89" s="197"/>
      <c r="M89" s="198"/>
      <c r="N89" s="199"/>
      <c r="O89" s="199"/>
      <c r="P89" s="200">
        <f>SUM(P90:P101)</f>
        <v>0</v>
      </c>
      <c r="Q89" s="199"/>
      <c r="R89" s="200">
        <f>SUM(R90:R101)</f>
        <v>0</v>
      </c>
      <c r="S89" s="199"/>
      <c r="T89" s="201">
        <f>SUM(T90:T101)</f>
        <v>50.124000000000002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2" t="s">
        <v>83</v>
      </c>
      <c r="AT89" s="203" t="s">
        <v>74</v>
      </c>
      <c r="AU89" s="203" t="s">
        <v>83</v>
      </c>
      <c r="AY89" s="202" t="s">
        <v>157</v>
      </c>
      <c r="BK89" s="204">
        <f>SUM(BK90:BK101)</f>
        <v>0</v>
      </c>
    </row>
    <row r="90" s="2" customFormat="1" ht="16.5" customHeight="1">
      <c r="A90" s="41"/>
      <c r="B90" s="42"/>
      <c r="C90" s="207" t="s">
        <v>83</v>
      </c>
      <c r="D90" s="207" t="s">
        <v>159</v>
      </c>
      <c r="E90" s="208" t="s">
        <v>2794</v>
      </c>
      <c r="F90" s="209" t="s">
        <v>2795</v>
      </c>
      <c r="G90" s="210" t="s">
        <v>254</v>
      </c>
      <c r="H90" s="211">
        <v>3280</v>
      </c>
      <c r="I90" s="212"/>
      <c r="J90" s="213">
        <f>ROUND(I90*H90,2)</f>
        <v>0</v>
      </c>
      <c r="K90" s="209" t="s">
        <v>174</v>
      </c>
      <c r="L90" s="47"/>
      <c r="M90" s="214" t="s">
        <v>19</v>
      </c>
      <c r="N90" s="215" t="s">
        <v>46</v>
      </c>
      <c r="O90" s="87"/>
      <c r="P90" s="216">
        <f>O90*H90</f>
        <v>0</v>
      </c>
      <c r="Q90" s="216">
        <v>0</v>
      </c>
      <c r="R90" s="216">
        <f>Q90*H90</f>
        <v>0</v>
      </c>
      <c r="S90" s="216">
        <v>0.00080000000000000004</v>
      </c>
      <c r="T90" s="217">
        <f>S90*H90</f>
        <v>2.6240000000000001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163</v>
      </c>
      <c r="AT90" s="218" t="s">
        <v>159</v>
      </c>
      <c r="AU90" s="218" t="s">
        <v>85</v>
      </c>
      <c r="AY90" s="20" t="s">
        <v>157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83</v>
      </c>
      <c r="BK90" s="219">
        <f>ROUND(I90*H90,2)</f>
        <v>0</v>
      </c>
      <c r="BL90" s="20" t="s">
        <v>163</v>
      </c>
      <c r="BM90" s="218" t="s">
        <v>2796</v>
      </c>
    </row>
    <row r="91" s="2" customFormat="1">
      <c r="A91" s="41"/>
      <c r="B91" s="42"/>
      <c r="C91" s="43"/>
      <c r="D91" s="220" t="s">
        <v>165</v>
      </c>
      <c r="E91" s="43"/>
      <c r="F91" s="221" t="s">
        <v>2797</v>
      </c>
      <c r="G91" s="43"/>
      <c r="H91" s="43"/>
      <c r="I91" s="222"/>
      <c r="J91" s="43"/>
      <c r="K91" s="43"/>
      <c r="L91" s="47"/>
      <c r="M91" s="223"/>
      <c r="N91" s="224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165</v>
      </c>
      <c r="AU91" s="20" t="s">
        <v>85</v>
      </c>
    </row>
    <row r="92" s="2" customFormat="1">
      <c r="A92" s="41"/>
      <c r="B92" s="42"/>
      <c r="C92" s="43"/>
      <c r="D92" s="237" t="s">
        <v>177</v>
      </c>
      <c r="E92" s="43"/>
      <c r="F92" s="238" t="s">
        <v>2798</v>
      </c>
      <c r="G92" s="43"/>
      <c r="H92" s="43"/>
      <c r="I92" s="222"/>
      <c r="J92" s="43"/>
      <c r="K92" s="43"/>
      <c r="L92" s="47"/>
      <c r="M92" s="223"/>
      <c r="N92" s="224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177</v>
      </c>
      <c r="AU92" s="20" t="s">
        <v>85</v>
      </c>
    </row>
    <row r="93" s="13" customFormat="1">
      <c r="A93" s="13"/>
      <c r="B93" s="226"/>
      <c r="C93" s="227"/>
      <c r="D93" s="220" t="s">
        <v>169</v>
      </c>
      <c r="E93" s="228" t="s">
        <v>19</v>
      </c>
      <c r="F93" s="229" t="s">
        <v>2799</v>
      </c>
      <c r="G93" s="227"/>
      <c r="H93" s="230">
        <v>1380</v>
      </c>
      <c r="I93" s="231"/>
      <c r="J93" s="227"/>
      <c r="K93" s="227"/>
      <c r="L93" s="232"/>
      <c r="M93" s="233"/>
      <c r="N93" s="234"/>
      <c r="O93" s="234"/>
      <c r="P93" s="234"/>
      <c r="Q93" s="234"/>
      <c r="R93" s="234"/>
      <c r="S93" s="234"/>
      <c r="T93" s="235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6" t="s">
        <v>169</v>
      </c>
      <c r="AU93" s="236" t="s">
        <v>85</v>
      </c>
      <c r="AV93" s="13" t="s">
        <v>85</v>
      </c>
      <c r="AW93" s="13" t="s">
        <v>37</v>
      </c>
      <c r="AX93" s="13" t="s">
        <v>75</v>
      </c>
      <c r="AY93" s="236" t="s">
        <v>157</v>
      </c>
    </row>
    <row r="94" s="13" customFormat="1">
      <c r="A94" s="13"/>
      <c r="B94" s="226"/>
      <c r="C94" s="227"/>
      <c r="D94" s="220" t="s">
        <v>169</v>
      </c>
      <c r="E94" s="228" t="s">
        <v>19</v>
      </c>
      <c r="F94" s="229" t="s">
        <v>2800</v>
      </c>
      <c r="G94" s="227"/>
      <c r="H94" s="230">
        <v>250</v>
      </c>
      <c r="I94" s="231"/>
      <c r="J94" s="227"/>
      <c r="K94" s="227"/>
      <c r="L94" s="232"/>
      <c r="M94" s="233"/>
      <c r="N94" s="234"/>
      <c r="O94" s="234"/>
      <c r="P94" s="234"/>
      <c r="Q94" s="234"/>
      <c r="R94" s="234"/>
      <c r="S94" s="234"/>
      <c r="T94" s="235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6" t="s">
        <v>169</v>
      </c>
      <c r="AU94" s="236" t="s">
        <v>85</v>
      </c>
      <c r="AV94" s="13" t="s">
        <v>85</v>
      </c>
      <c r="AW94" s="13" t="s">
        <v>37</v>
      </c>
      <c r="AX94" s="13" t="s">
        <v>75</v>
      </c>
      <c r="AY94" s="236" t="s">
        <v>157</v>
      </c>
    </row>
    <row r="95" s="13" customFormat="1">
      <c r="A95" s="13"/>
      <c r="B95" s="226"/>
      <c r="C95" s="227"/>
      <c r="D95" s="220" t="s">
        <v>169</v>
      </c>
      <c r="E95" s="228" t="s">
        <v>19</v>
      </c>
      <c r="F95" s="229" t="s">
        <v>2801</v>
      </c>
      <c r="G95" s="227"/>
      <c r="H95" s="230">
        <v>1650</v>
      </c>
      <c r="I95" s="231"/>
      <c r="J95" s="227"/>
      <c r="K95" s="227"/>
      <c r="L95" s="232"/>
      <c r="M95" s="233"/>
      <c r="N95" s="234"/>
      <c r="O95" s="234"/>
      <c r="P95" s="234"/>
      <c r="Q95" s="234"/>
      <c r="R95" s="234"/>
      <c r="S95" s="234"/>
      <c r="T95" s="235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6" t="s">
        <v>169</v>
      </c>
      <c r="AU95" s="236" t="s">
        <v>85</v>
      </c>
      <c r="AV95" s="13" t="s">
        <v>85</v>
      </c>
      <c r="AW95" s="13" t="s">
        <v>37</v>
      </c>
      <c r="AX95" s="13" t="s">
        <v>75</v>
      </c>
      <c r="AY95" s="236" t="s">
        <v>157</v>
      </c>
    </row>
    <row r="96" s="15" customFormat="1">
      <c r="A96" s="15"/>
      <c r="B96" s="249"/>
      <c r="C96" s="250"/>
      <c r="D96" s="220" t="s">
        <v>169</v>
      </c>
      <c r="E96" s="251" t="s">
        <v>19</v>
      </c>
      <c r="F96" s="252" t="s">
        <v>187</v>
      </c>
      <c r="G96" s="250"/>
      <c r="H96" s="253">
        <v>3280</v>
      </c>
      <c r="I96" s="254"/>
      <c r="J96" s="250"/>
      <c r="K96" s="250"/>
      <c r="L96" s="255"/>
      <c r="M96" s="256"/>
      <c r="N96" s="257"/>
      <c r="O96" s="257"/>
      <c r="P96" s="257"/>
      <c r="Q96" s="257"/>
      <c r="R96" s="257"/>
      <c r="S96" s="257"/>
      <c r="T96" s="258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T96" s="259" t="s">
        <v>169</v>
      </c>
      <c r="AU96" s="259" t="s">
        <v>85</v>
      </c>
      <c r="AV96" s="15" t="s">
        <v>163</v>
      </c>
      <c r="AW96" s="15" t="s">
        <v>37</v>
      </c>
      <c r="AX96" s="15" t="s">
        <v>83</v>
      </c>
      <c r="AY96" s="259" t="s">
        <v>157</v>
      </c>
    </row>
    <row r="97" s="2" customFormat="1" ht="24.15" customHeight="1">
      <c r="A97" s="41"/>
      <c r="B97" s="42"/>
      <c r="C97" s="207" t="s">
        <v>386</v>
      </c>
      <c r="D97" s="207" t="s">
        <v>159</v>
      </c>
      <c r="E97" s="208" t="s">
        <v>189</v>
      </c>
      <c r="F97" s="209" t="s">
        <v>190</v>
      </c>
      <c r="G97" s="210" t="s">
        <v>173</v>
      </c>
      <c r="H97" s="211">
        <v>25</v>
      </c>
      <c r="I97" s="212"/>
      <c r="J97" s="213">
        <f>ROUND(I97*H97,2)</f>
        <v>0</v>
      </c>
      <c r="K97" s="209" t="s">
        <v>174</v>
      </c>
      <c r="L97" s="47"/>
      <c r="M97" s="214" t="s">
        <v>19</v>
      </c>
      <c r="N97" s="215" t="s">
        <v>46</v>
      </c>
      <c r="O97" s="87"/>
      <c r="P97" s="216">
        <f>O97*H97</f>
        <v>0</v>
      </c>
      <c r="Q97" s="216">
        <v>0</v>
      </c>
      <c r="R97" s="216">
        <f>Q97*H97</f>
        <v>0</v>
      </c>
      <c r="S97" s="216">
        <v>1.8999999999999999</v>
      </c>
      <c r="T97" s="217">
        <f>S97*H97</f>
        <v>47.5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8" t="s">
        <v>163</v>
      </c>
      <c r="AT97" s="218" t="s">
        <v>159</v>
      </c>
      <c r="AU97" s="218" t="s">
        <v>85</v>
      </c>
      <c r="AY97" s="20" t="s">
        <v>157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20" t="s">
        <v>83</v>
      </c>
      <c r="BK97" s="219">
        <f>ROUND(I97*H97,2)</f>
        <v>0</v>
      </c>
      <c r="BL97" s="20" t="s">
        <v>163</v>
      </c>
      <c r="BM97" s="218" t="s">
        <v>2802</v>
      </c>
    </row>
    <row r="98" s="2" customFormat="1">
      <c r="A98" s="41"/>
      <c r="B98" s="42"/>
      <c r="C98" s="43"/>
      <c r="D98" s="220" t="s">
        <v>165</v>
      </c>
      <c r="E98" s="43"/>
      <c r="F98" s="221" t="s">
        <v>192</v>
      </c>
      <c r="G98" s="43"/>
      <c r="H98" s="43"/>
      <c r="I98" s="222"/>
      <c r="J98" s="43"/>
      <c r="K98" s="43"/>
      <c r="L98" s="47"/>
      <c r="M98" s="223"/>
      <c r="N98" s="224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165</v>
      </c>
      <c r="AU98" s="20" t="s">
        <v>85</v>
      </c>
    </row>
    <row r="99" s="2" customFormat="1">
      <c r="A99" s="41"/>
      <c r="B99" s="42"/>
      <c r="C99" s="43"/>
      <c r="D99" s="237" t="s">
        <v>177</v>
      </c>
      <c r="E99" s="43"/>
      <c r="F99" s="238" t="s">
        <v>193</v>
      </c>
      <c r="G99" s="43"/>
      <c r="H99" s="43"/>
      <c r="I99" s="222"/>
      <c r="J99" s="43"/>
      <c r="K99" s="43"/>
      <c r="L99" s="47"/>
      <c r="M99" s="223"/>
      <c r="N99" s="224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177</v>
      </c>
      <c r="AU99" s="20" t="s">
        <v>85</v>
      </c>
    </row>
    <row r="100" s="13" customFormat="1">
      <c r="A100" s="13"/>
      <c r="B100" s="226"/>
      <c r="C100" s="227"/>
      <c r="D100" s="220" t="s">
        <v>169</v>
      </c>
      <c r="E100" s="228" t="s">
        <v>19</v>
      </c>
      <c r="F100" s="229" t="s">
        <v>2803</v>
      </c>
      <c r="G100" s="227"/>
      <c r="H100" s="230">
        <v>45</v>
      </c>
      <c r="I100" s="231"/>
      <c r="J100" s="227"/>
      <c r="K100" s="227"/>
      <c r="L100" s="232"/>
      <c r="M100" s="233"/>
      <c r="N100" s="234"/>
      <c r="O100" s="234"/>
      <c r="P100" s="234"/>
      <c r="Q100" s="234"/>
      <c r="R100" s="234"/>
      <c r="S100" s="234"/>
      <c r="T100" s="235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6" t="s">
        <v>169</v>
      </c>
      <c r="AU100" s="236" t="s">
        <v>85</v>
      </c>
      <c r="AV100" s="13" t="s">
        <v>85</v>
      </c>
      <c r="AW100" s="13" t="s">
        <v>37</v>
      </c>
      <c r="AX100" s="13" t="s">
        <v>75</v>
      </c>
      <c r="AY100" s="236" t="s">
        <v>157</v>
      </c>
    </row>
    <row r="101" s="13" customFormat="1">
      <c r="A101" s="13"/>
      <c r="B101" s="226"/>
      <c r="C101" s="227"/>
      <c r="D101" s="220" t="s">
        <v>169</v>
      </c>
      <c r="E101" s="228" t="s">
        <v>19</v>
      </c>
      <c r="F101" s="229" t="s">
        <v>2804</v>
      </c>
      <c r="G101" s="227"/>
      <c r="H101" s="230">
        <v>25</v>
      </c>
      <c r="I101" s="231"/>
      <c r="J101" s="227"/>
      <c r="K101" s="227"/>
      <c r="L101" s="232"/>
      <c r="M101" s="233"/>
      <c r="N101" s="234"/>
      <c r="O101" s="234"/>
      <c r="P101" s="234"/>
      <c r="Q101" s="234"/>
      <c r="R101" s="234"/>
      <c r="S101" s="234"/>
      <c r="T101" s="235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6" t="s">
        <v>169</v>
      </c>
      <c r="AU101" s="236" t="s">
        <v>85</v>
      </c>
      <c r="AV101" s="13" t="s">
        <v>85</v>
      </c>
      <c r="AW101" s="13" t="s">
        <v>37</v>
      </c>
      <c r="AX101" s="13" t="s">
        <v>83</v>
      </c>
      <c r="AY101" s="236" t="s">
        <v>157</v>
      </c>
    </row>
    <row r="102" s="12" customFormat="1" ht="22.8" customHeight="1">
      <c r="A102" s="12"/>
      <c r="B102" s="191"/>
      <c r="C102" s="192"/>
      <c r="D102" s="193" t="s">
        <v>74</v>
      </c>
      <c r="E102" s="205" t="s">
        <v>85</v>
      </c>
      <c r="F102" s="205" t="s">
        <v>414</v>
      </c>
      <c r="G102" s="192"/>
      <c r="H102" s="192"/>
      <c r="I102" s="195"/>
      <c r="J102" s="206">
        <f>BK102</f>
        <v>0</v>
      </c>
      <c r="K102" s="192"/>
      <c r="L102" s="197"/>
      <c r="M102" s="198"/>
      <c r="N102" s="199"/>
      <c r="O102" s="199"/>
      <c r="P102" s="200">
        <f>SUM(P103:P111)</f>
        <v>0</v>
      </c>
      <c r="Q102" s="199"/>
      <c r="R102" s="200">
        <f>SUM(R103:R111)</f>
        <v>3.5673280000000003</v>
      </c>
      <c r="S102" s="199"/>
      <c r="T102" s="201">
        <f>SUM(T103:T111)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02" t="s">
        <v>83</v>
      </c>
      <c r="AT102" s="203" t="s">
        <v>74</v>
      </c>
      <c r="AU102" s="203" t="s">
        <v>83</v>
      </c>
      <c r="AY102" s="202" t="s">
        <v>157</v>
      </c>
      <c r="BK102" s="204">
        <f>SUM(BK103:BK111)</f>
        <v>0</v>
      </c>
    </row>
    <row r="103" s="2" customFormat="1" ht="24.15" customHeight="1">
      <c r="A103" s="41"/>
      <c r="B103" s="42"/>
      <c r="C103" s="207" t="s">
        <v>85</v>
      </c>
      <c r="D103" s="207" t="s">
        <v>159</v>
      </c>
      <c r="E103" s="208" t="s">
        <v>2805</v>
      </c>
      <c r="F103" s="209" t="s">
        <v>2806</v>
      </c>
      <c r="G103" s="210" t="s">
        <v>254</v>
      </c>
      <c r="H103" s="211">
        <v>3280</v>
      </c>
      <c r="I103" s="212"/>
      <c r="J103" s="213">
        <f>ROUND(I103*H103,2)</f>
        <v>0</v>
      </c>
      <c r="K103" s="209" t="s">
        <v>2807</v>
      </c>
      <c r="L103" s="47"/>
      <c r="M103" s="214" t="s">
        <v>19</v>
      </c>
      <c r="N103" s="215" t="s">
        <v>46</v>
      </c>
      <c r="O103" s="87"/>
      <c r="P103" s="216">
        <f>O103*H103</f>
        <v>0</v>
      </c>
      <c r="Q103" s="216">
        <v>0.00013999999999999999</v>
      </c>
      <c r="R103" s="216">
        <f>Q103*H103</f>
        <v>0.45919999999999994</v>
      </c>
      <c r="S103" s="216">
        <v>0</v>
      </c>
      <c r="T103" s="217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8" t="s">
        <v>163</v>
      </c>
      <c r="AT103" s="218" t="s">
        <v>159</v>
      </c>
      <c r="AU103" s="218" t="s">
        <v>85</v>
      </c>
      <c r="AY103" s="20" t="s">
        <v>157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20" t="s">
        <v>83</v>
      </c>
      <c r="BK103" s="219">
        <f>ROUND(I103*H103,2)</f>
        <v>0</v>
      </c>
      <c r="BL103" s="20" t="s">
        <v>163</v>
      </c>
      <c r="BM103" s="218" t="s">
        <v>2808</v>
      </c>
    </row>
    <row r="104" s="2" customFormat="1">
      <c r="A104" s="41"/>
      <c r="B104" s="42"/>
      <c r="C104" s="43"/>
      <c r="D104" s="220" t="s">
        <v>165</v>
      </c>
      <c r="E104" s="43"/>
      <c r="F104" s="221" t="s">
        <v>2806</v>
      </c>
      <c r="G104" s="43"/>
      <c r="H104" s="43"/>
      <c r="I104" s="222"/>
      <c r="J104" s="43"/>
      <c r="K104" s="43"/>
      <c r="L104" s="47"/>
      <c r="M104" s="223"/>
      <c r="N104" s="224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165</v>
      </c>
      <c r="AU104" s="20" t="s">
        <v>85</v>
      </c>
    </row>
    <row r="105" s="13" customFormat="1">
      <c r="A105" s="13"/>
      <c r="B105" s="226"/>
      <c r="C105" s="227"/>
      <c r="D105" s="220" t="s">
        <v>169</v>
      </c>
      <c r="E105" s="228" t="s">
        <v>19</v>
      </c>
      <c r="F105" s="229" t="s">
        <v>2799</v>
      </c>
      <c r="G105" s="227"/>
      <c r="H105" s="230">
        <v>1380</v>
      </c>
      <c r="I105" s="231"/>
      <c r="J105" s="227"/>
      <c r="K105" s="227"/>
      <c r="L105" s="232"/>
      <c r="M105" s="233"/>
      <c r="N105" s="234"/>
      <c r="O105" s="234"/>
      <c r="P105" s="234"/>
      <c r="Q105" s="234"/>
      <c r="R105" s="234"/>
      <c r="S105" s="234"/>
      <c r="T105" s="235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6" t="s">
        <v>169</v>
      </c>
      <c r="AU105" s="236" t="s">
        <v>85</v>
      </c>
      <c r="AV105" s="13" t="s">
        <v>85</v>
      </c>
      <c r="AW105" s="13" t="s">
        <v>37</v>
      </c>
      <c r="AX105" s="13" t="s">
        <v>75</v>
      </c>
      <c r="AY105" s="236" t="s">
        <v>157</v>
      </c>
    </row>
    <row r="106" s="13" customFormat="1">
      <c r="A106" s="13"/>
      <c r="B106" s="226"/>
      <c r="C106" s="227"/>
      <c r="D106" s="220" t="s">
        <v>169</v>
      </c>
      <c r="E106" s="228" t="s">
        <v>19</v>
      </c>
      <c r="F106" s="229" t="s">
        <v>2800</v>
      </c>
      <c r="G106" s="227"/>
      <c r="H106" s="230">
        <v>250</v>
      </c>
      <c r="I106" s="231"/>
      <c r="J106" s="227"/>
      <c r="K106" s="227"/>
      <c r="L106" s="232"/>
      <c r="M106" s="233"/>
      <c r="N106" s="234"/>
      <c r="O106" s="234"/>
      <c r="P106" s="234"/>
      <c r="Q106" s="234"/>
      <c r="R106" s="234"/>
      <c r="S106" s="234"/>
      <c r="T106" s="235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6" t="s">
        <v>169</v>
      </c>
      <c r="AU106" s="236" t="s">
        <v>85</v>
      </c>
      <c r="AV106" s="13" t="s">
        <v>85</v>
      </c>
      <c r="AW106" s="13" t="s">
        <v>37</v>
      </c>
      <c r="AX106" s="13" t="s">
        <v>75</v>
      </c>
      <c r="AY106" s="236" t="s">
        <v>157</v>
      </c>
    </row>
    <row r="107" s="13" customFormat="1">
      <c r="A107" s="13"/>
      <c r="B107" s="226"/>
      <c r="C107" s="227"/>
      <c r="D107" s="220" t="s">
        <v>169</v>
      </c>
      <c r="E107" s="228" t="s">
        <v>19</v>
      </c>
      <c r="F107" s="229" t="s">
        <v>2801</v>
      </c>
      <c r="G107" s="227"/>
      <c r="H107" s="230">
        <v>1650</v>
      </c>
      <c r="I107" s="231"/>
      <c r="J107" s="227"/>
      <c r="K107" s="227"/>
      <c r="L107" s="232"/>
      <c r="M107" s="233"/>
      <c r="N107" s="234"/>
      <c r="O107" s="234"/>
      <c r="P107" s="234"/>
      <c r="Q107" s="234"/>
      <c r="R107" s="234"/>
      <c r="S107" s="234"/>
      <c r="T107" s="235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6" t="s">
        <v>169</v>
      </c>
      <c r="AU107" s="236" t="s">
        <v>85</v>
      </c>
      <c r="AV107" s="13" t="s">
        <v>85</v>
      </c>
      <c r="AW107" s="13" t="s">
        <v>37</v>
      </c>
      <c r="AX107" s="13" t="s">
        <v>75</v>
      </c>
      <c r="AY107" s="236" t="s">
        <v>157</v>
      </c>
    </row>
    <row r="108" s="15" customFormat="1">
      <c r="A108" s="15"/>
      <c r="B108" s="249"/>
      <c r="C108" s="250"/>
      <c r="D108" s="220" t="s">
        <v>169</v>
      </c>
      <c r="E108" s="251" t="s">
        <v>19</v>
      </c>
      <c r="F108" s="252" t="s">
        <v>187</v>
      </c>
      <c r="G108" s="250"/>
      <c r="H108" s="253">
        <v>3280</v>
      </c>
      <c r="I108" s="254"/>
      <c r="J108" s="250"/>
      <c r="K108" s="250"/>
      <c r="L108" s="255"/>
      <c r="M108" s="256"/>
      <c r="N108" s="257"/>
      <c r="O108" s="257"/>
      <c r="P108" s="257"/>
      <c r="Q108" s="257"/>
      <c r="R108" s="257"/>
      <c r="S108" s="257"/>
      <c r="T108" s="258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T108" s="259" t="s">
        <v>169</v>
      </c>
      <c r="AU108" s="259" t="s">
        <v>85</v>
      </c>
      <c r="AV108" s="15" t="s">
        <v>163</v>
      </c>
      <c r="AW108" s="15" t="s">
        <v>37</v>
      </c>
      <c r="AX108" s="15" t="s">
        <v>83</v>
      </c>
      <c r="AY108" s="259" t="s">
        <v>157</v>
      </c>
    </row>
    <row r="109" s="2" customFormat="1" ht="24.15" customHeight="1">
      <c r="A109" s="41"/>
      <c r="B109" s="42"/>
      <c r="C109" s="260" t="s">
        <v>188</v>
      </c>
      <c r="D109" s="260" t="s">
        <v>259</v>
      </c>
      <c r="E109" s="261" t="s">
        <v>2809</v>
      </c>
      <c r="F109" s="262" t="s">
        <v>2810</v>
      </c>
      <c r="G109" s="263" t="s">
        <v>254</v>
      </c>
      <c r="H109" s="264">
        <v>3885.1599999999999</v>
      </c>
      <c r="I109" s="265"/>
      <c r="J109" s="266">
        <f>ROUND(I109*H109,2)</f>
        <v>0</v>
      </c>
      <c r="K109" s="262" t="s">
        <v>174</v>
      </c>
      <c r="L109" s="267"/>
      <c r="M109" s="268" t="s">
        <v>19</v>
      </c>
      <c r="N109" s="269" t="s">
        <v>46</v>
      </c>
      <c r="O109" s="87"/>
      <c r="P109" s="216">
        <f>O109*H109</f>
        <v>0</v>
      </c>
      <c r="Q109" s="216">
        <v>0.00080000000000000004</v>
      </c>
      <c r="R109" s="216">
        <f>Q109*H109</f>
        <v>3.1081280000000002</v>
      </c>
      <c r="S109" s="216">
        <v>0</v>
      </c>
      <c r="T109" s="217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18" t="s">
        <v>225</v>
      </c>
      <c r="AT109" s="218" t="s">
        <v>259</v>
      </c>
      <c r="AU109" s="218" t="s">
        <v>85</v>
      </c>
      <c r="AY109" s="20" t="s">
        <v>157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20" t="s">
        <v>83</v>
      </c>
      <c r="BK109" s="219">
        <f>ROUND(I109*H109,2)</f>
        <v>0</v>
      </c>
      <c r="BL109" s="20" t="s">
        <v>163</v>
      </c>
      <c r="BM109" s="218" t="s">
        <v>2811</v>
      </c>
    </row>
    <row r="110" s="2" customFormat="1">
      <c r="A110" s="41"/>
      <c r="B110" s="42"/>
      <c r="C110" s="43"/>
      <c r="D110" s="220" t="s">
        <v>165</v>
      </c>
      <c r="E110" s="43"/>
      <c r="F110" s="221" t="s">
        <v>2810</v>
      </c>
      <c r="G110" s="43"/>
      <c r="H110" s="43"/>
      <c r="I110" s="222"/>
      <c r="J110" s="43"/>
      <c r="K110" s="43"/>
      <c r="L110" s="47"/>
      <c r="M110" s="223"/>
      <c r="N110" s="224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165</v>
      </c>
      <c r="AU110" s="20" t="s">
        <v>85</v>
      </c>
    </row>
    <row r="111" s="13" customFormat="1">
      <c r="A111" s="13"/>
      <c r="B111" s="226"/>
      <c r="C111" s="227"/>
      <c r="D111" s="220" t="s">
        <v>169</v>
      </c>
      <c r="E111" s="227"/>
      <c r="F111" s="229" t="s">
        <v>2812</v>
      </c>
      <c r="G111" s="227"/>
      <c r="H111" s="230">
        <v>3885.1599999999999</v>
      </c>
      <c r="I111" s="231"/>
      <c r="J111" s="227"/>
      <c r="K111" s="227"/>
      <c r="L111" s="232"/>
      <c r="M111" s="233"/>
      <c r="N111" s="234"/>
      <c r="O111" s="234"/>
      <c r="P111" s="234"/>
      <c r="Q111" s="234"/>
      <c r="R111" s="234"/>
      <c r="S111" s="234"/>
      <c r="T111" s="235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6" t="s">
        <v>169</v>
      </c>
      <c r="AU111" s="236" t="s">
        <v>85</v>
      </c>
      <c r="AV111" s="13" t="s">
        <v>85</v>
      </c>
      <c r="AW111" s="13" t="s">
        <v>4</v>
      </c>
      <c r="AX111" s="13" t="s">
        <v>83</v>
      </c>
      <c r="AY111" s="236" t="s">
        <v>157</v>
      </c>
    </row>
    <row r="112" s="12" customFormat="1" ht="22.8" customHeight="1">
      <c r="A112" s="12"/>
      <c r="B112" s="191"/>
      <c r="C112" s="192"/>
      <c r="D112" s="193" t="s">
        <v>74</v>
      </c>
      <c r="E112" s="205" t="s">
        <v>163</v>
      </c>
      <c r="F112" s="205" t="s">
        <v>292</v>
      </c>
      <c r="G112" s="192"/>
      <c r="H112" s="192"/>
      <c r="I112" s="195"/>
      <c r="J112" s="206">
        <f>BK112</f>
        <v>0</v>
      </c>
      <c r="K112" s="192"/>
      <c r="L112" s="197"/>
      <c r="M112" s="198"/>
      <c r="N112" s="199"/>
      <c r="O112" s="199"/>
      <c r="P112" s="200">
        <f>SUM(P113:P117)</f>
        <v>0</v>
      </c>
      <c r="Q112" s="199"/>
      <c r="R112" s="200">
        <f>SUM(R113:R117)</f>
        <v>28.244750000000003</v>
      </c>
      <c r="S112" s="199"/>
      <c r="T112" s="201">
        <f>SUM(T113:T117)</f>
        <v>0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R112" s="202" t="s">
        <v>83</v>
      </c>
      <c r="AT112" s="203" t="s">
        <v>74</v>
      </c>
      <c r="AU112" s="203" t="s">
        <v>83</v>
      </c>
      <c r="AY112" s="202" t="s">
        <v>157</v>
      </c>
      <c r="BK112" s="204">
        <f>SUM(BK113:BK117)</f>
        <v>0</v>
      </c>
    </row>
    <row r="113" s="2" customFormat="1" ht="24.15" customHeight="1">
      <c r="A113" s="41"/>
      <c r="B113" s="42"/>
      <c r="C113" s="207" t="s">
        <v>462</v>
      </c>
      <c r="D113" s="207" t="s">
        <v>159</v>
      </c>
      <c r="E113" s="208" t="s">
        <v>2813</v>
      </c>
      <c r="F113" s="209" t="s">
        <v>2814</v>
      </c>
      <c r="G113" s="210" t="s">
        <v>254</v>
      </c>
      <c r="H113" s="211">
        <v>25</v>
      </c>
      <c r="I113" s="212"/>
      <c r="J113" s="213">
        <f>ROUND(I113*H113,2)</f>
        <v>0</v>
      </c>
      <c r="K113" s="209" t="s">
        <v>174</v>
      </c>
      <c r="L113" s="47"/>
      <c r="M113" s="214" t="s">
        <v>19</v>
      </c>
      <c r="N113" s="215" t="s">
        <v>46</v>
      </c>
      <c r="O113" s="87"/>
      <c r="P113" s="216">
        <f>O113*H113</f>
        <v>0</v>
      </c>
      <c r="Q113" s="216">
        <v>1.1297900000000001</v>
      </c>
      <c r="R113" s="216">
        <f>Q113*H113</f>
        <v>28.244750000000003</v>
      </c>
      <c r="S113" s="216">
        <v>0</v>
      </c>
      <c r="T113" s="217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8" t="s">
        <v>163</v>
      </c>
      <c r="AT113" s="218" t="s">
        <v>159</v>
      </c>
      <c r="AU113" s="218" t="s">
        <v>85</v>
      </c>
      <c r="AY113" s="20" t="s">
        <v>157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20" t="s">
        <v>83</v>
      </c>
      <c r="BK113" s="219">
        <f>ROUND(I113*H113,2)</f>
        <v>0</v>
      </c>
      <c r="BL113" s="20" t="s">
        <v>163</v>
      </c>
      <c r="BM113" s="218" t="s">
        <v>2815</v>
      </c>
    </row>
    <row r="114" s="2" customFormat="1">
      <c r="A114" s="41"/>
      <c r="B114" s="42"/>
      <c r="C114" s="43"/>
      <c r="D114" s="220" t="s">
        <v>165</v>
      </c>
      <c r="E114" s="43"/>
      <c r="F114" s="221" t="s">
        <v>2816</v>
      </c>
      <c r="G114" s="43"/>
      <c r="H114" s="43"/>
      <c r="I114" s="222"/>
      <c r="J114" s="43"/>
      <c r="K114" s="43"/>
      <c r="L114" s="47"/>
      <c r="M114" s="223"/>
      <c r="N114" s="224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165</v>
      </c>
      <c r="AU114" s="20" t="s">
        <v>85</v>
      </c>
    </row>
    <row r="115" s="2" customFormat="1">
      <c r="A115" s="41"/>
      <c r="B115" s="42"/>
      <c r="C115" s="43"/>
      <c r="D115" s="237" t="s">
        <v>177</v>
      </c>
      <c r="E115" s="43"/>
      <c r="F115" s="238" t="s">
        <v>2817</v>
      </c>
      <c r="G115" s="43"/>
      <c r="H115" s="43"/>
      <c r="I115" s="222"/>
      <c r="J115" s="43"/>
      <c r="K115" s="43"/>
      <c r="L115" s="47"/>
      <c r="M115" s="223"/>
      <c r="N115" s="224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177</v>
      </c>
      <c r="AU115" s="20" t="s">
        <v>85</v>
      </c>
    </row>
    <row r="116" s="13" customFormat="1">
      <c r="A116" s="13"/>
      <c r="B116" s="226"/>
      <c r="C116" s="227"/>
      <c r="D116" s="220" t="s">
        <v>169</v>
      </c>
      <c r="E116" s="228" t="s">
        <v>19</v>
      </c>
      <c r="F116" s="229" t="s">
        <v>2803</v>
      </c>
      <c r="G116" s="227"/>
      <c r="H116" s="230">
        <v>45</v>
      </c>
      <c r="I116" s="231"/>
      <c r="J116" s="227"/>
      <c r="K116" s="227"/>
      <c r="L116" s="232"/>
      <c r="M116" s="233"/>
      <c r="N116" s="234"/>
      <c r="O116" s="234"/>
      <c r="P116" s="234"/>
      <c r="Q116" s="234"/>
      <c r="R116" s="234"/>
      <c r="S116" s="234"/>
      <c r="T116" s="235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6" t="s">
        <v>169</v>
      </c>
      <c r="AU116" s="236" t="s">
        <v>85</v>
      </c>
      <c r="AV116" s="13" t="s">
        <v>85</v>
      </c>
      <c r="AW116" s="13" t="s">
        <v>37</v>
      </c>
      <c r="AX116" s="13" t="s">
        <v>75</v>
      </c>
      <c r="AY116" s="236" t="s">
        <v>157</v>
      </c>
    </row>
    <row r="117" s="13" customFormat="1">
      <c r="A117" s="13"/>
      <c r="B117" s="226"/>
      <c r="C117" s="227"/>
      <c r="D117" s="220" t="s">
        <v>169</v>
      </c>
      <c r="E117" s="228" t="s">
        <v>19</v>
      </c>
      <c r="F117" s="229" t="s">
        <v>2804</v>
      </c>
      <c r="G117" s="227"/>
      <c r="H117" s="230">
        <v>25</v>
      </c>
      <c r="I117" s="231"/>
      <c r="J117" s="227"/>
      <c r="K117" s="227"/>
      <c r="L117" s="232"/>
      <c r="M117" s="233"/>
      <c r="N117" s="234"/>
      <c r="O117" s="234"/>
      <c r="P117" s="234"/>
      <c r="Q117" s="234"/>
      <c r="R117" s="234"/>
      <c r="S117" s="234"/>
      <c r="T117" s="235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6" t="s">
        <v>169</v>
      </c>
      <c r="AU117" s="236" t="s">
        <v>85</v>
      </c>
      <c r="AV117" s="13" t="s">
        <v>85</v>
      </c>
      <c r="AW117" s="13" t="s">
        <v>37</v>
      </c>
      <c r="AX117" s="13" t="s">
        <v>83</v>
      </c>
      <c r="AY117" s="236" t="s">
        <v>157</v>
      </c>
    </row>
    <row r="118" s="12" customFormat="1" ht="25.92" customHeight="1">
      <c r="A118" s="12"/>
      <c r="B118" s="191"/>
      <c r="C118" s="192"/>
      <c r="D118" s="193" t="s">
        <v>74</v>
      </c>
      <c r="E118" s="194" t="s">
        <v>259</v>
      </c>
      <c r="F118" s="194" t="s">
        <v>1315</v>
      </c>
      <c r="G118" s="192"/>
      <c r="H118" s="192"/>
      <c r="I118" s="195"/>
      <c r="J118" s="196">
        <f>BK118</f>
        <v>0</v>
      </c>
      <c r="K118" s="192"/>
      <c r="L118" s="197"/>
      <c r="M118" s="198"/>
      <c r="N118" s="199"/>
      <c r="O118" s="199"/>
      <c r="P118" s="200">
        <f>P119+P120+P121</f>
        <v>0</v>
      </c>
      <c r="Q118" s="199"/>
      <c r="R118" s="200">
        <f>R119+R120+R121</f>
        <v>1932.384</v>
      </c>
      <c r="S118" s="199"/>
      <c r="T118" s="201">
        <f>T119+T120+T121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02" t="s">
        <v>188</v>
      </c>
      <c r="AT118" s="203" t="s">
        <v>74</v>
      </c>
      <c r="AU118" s="203" t="s">
        <v>75</v>
      </c>
      <c r="AY118" s="202" t="s">
        <v>157</v>
      </c>
      <c r="BK118" s="204">
        <f>BK119+BK120+BK121</f>
        <v>0</v>
      </c>
    </row>
    <row r="119" s="2" customFormat="1" ht="16.5" customHeight="1">
      <c r="A119" s="41"/>
      <c r="B119" s="42"/>
      <c r="C119" s="207" t="s">
        <v>475</v>
      </c>
      <c r="D119" s="207" t="s">
        <v>159</v>
      </c>
      <c r="E119" s="208" t="s">
        <v>2818</v>
      </c>
      <c r="F119" s="209" t="s">
        <v>19</v>
      </c>
      <c r="G119" s="210" t="s">
        <v>2819</v>
      </c>
      <c r="H119" s="211">
        <v>1</v>
      </c>
      <c r="I119" s="212"/>
      <c r="J119" s="213">
        <f>ROUND(I119*H119,2)</f>
        <v>0</v>
      </c>
      <c r="K119" s="209" t="s">
        <v>19</v>
      </c>
      <c r="L119" s="47"/>
      <c r="M119" s="214" t="s">
        <v>19</v>
      </c>
      <c r="N119" s="215" t="s">
        <v>46</v>
      </c>
      <c r="O119" s="87"/>
      <c r="P119" s="216">
        <f>O119*H119</f>
        <v>0</v>
      </c>
      <c r="Q119" s="216">
        <v>0</v>
      </c>
      <c r="R119" s="216">
        <f>Q119*H119</f>
        <v>0</v>
      </c>
      <c r="S119" s="216">
        <v>0</v>
      </c>
      <c r="T119" s="217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8" t="s">
        <v>163</v>
      </c>
      <c r="AT119" s="218" t="s">
        <v>159</v>
      </c>
      <c r="AU119" s="218" t="s">
        <v>83</v>
      </c>
      <c r="AY119" s="20" t="s">
        <v>157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20" t="s">
        <v>83</v>
      </c>
      <c r="BK119" s="219">
        <f>ROUND(I119*H119,2)</f>
        <v>0</v>
      </c>
      <c r="BL119" s="20" t="s">
        <v>163</v>
      </c>
      <c r="BM119" s="218" t="s">
        <v>2820</v>
      </c>
    </row>
    <row r="120" s="2" customFormat="1">
      <c r="A120" s="41"/>
      <c r="B120" s="42"/>
      <c r="C120" s="43"/>
      <c r="D120" s="220" t="s">
        <v>165</v>
      </c>
      <c r="E120" s="43"/>
      <c r="F120" s="221" t="s">
        <v>2821</v>
      </c>
      <c r="G120" s="43"/>
      <c r="H120" s="43"/>
      <c r="I120" s="222"/>
      <c r="J120" s="43"/>
      <c r="K120" s="43"/>
      <c r="L120" s="47"/>
      <c r="M120" s="223"/>
      <c r="N120" s="224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165</v>
      </c>
      <c r="AU120" s="20" t="s">
        <v>83</v>
      </c>
    </row>
    <row r="121" s="12" customFormat="1" ht="22.8" customHeight="1">
      <c r="A121" s="12"/>
      <c r="B121" s="191"/>
      <c r="C121" s="192"/>
      <c r="D121" s="193" t="s">
        <v>74</v>
      </c>
      <c r="E121" s="205" t="s">
        <v>2094</v>
      </c>
      <c r="F121" s="205" t="s">
        <v>2095</v>
      </c>
      <c r="G121" s="192"/>
      <c r="H121" s="192"/>
      <c r="I121" s="195"/>
      <c r="J121" s="206">
        <f>BK121</f>
        <v>0</v>
      </c>
      <c r="K121" s="192"/>
      <c r="L121" s="197"/>
      <c r="M121" s="198"/>
      <c r="N121" s="199"/>
      <c r="O121" s="199"/>
      <c r="P121" s="200">
        <f>SUM(P122:P130)</f>
        <v>0</v>
      </c>
      <c r="Q121" s="199"/>
      <c r="R121" s="200">
        <f>SUM(R122:R130)</f>
        <v>1932.384</v>
      </c>
      <c r="S121" s="199"/>
      <c r="T121" s="201">
        <f>SUM(T122:T130)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02" t="s">
        <v>188</v>
      </c>
      <c r="AT121" s="203" t="s">
        <v>74</v>
      </c>
      <c r="AU121" s="203" t="s">
        <v>83</v>
      </c>
      <c r="AY121" s="202" t="s">
        <v>157</v>
      </c>
      <c r="BK121" s="204">
        <f>SUM(BK122:BK130)</f>
        <v>0</v>
      </c>
    </row>
    <row r="122" s="2" customFormat="1" ht="33" customHeight="1">
      <c r="A122" s="41"/>
      <c r="B122" s="42"/>
      <c r="C122" s="207" t="s">
        <v>163</v>
      </c>
      <c r="D122" s="207" t="s">
        <v>159</v>
      </c>
      <c r="E122" s="208" t="s">
        <v>2822</v>
      </c>
      <c r="F122" s="209" t="s">
        <v>2823</v>
      </c>
      <c r="G122" s="210" t="s">
        <v>254</v>
      </c>
      <c r="H122" s="211">
        <v>3280</v>
      </c>
      <c r="I122" s="212"/>
      <c r="J122" s="213">
        <f>ROUND(I122*H122,2)</f>
        <v>0</v>
      </c>
      <c r="K122" s="209" t="s">
        <v>19</v>
      </c>
      <c r="L122" s="47"/>
      <c r="M122" s="214" t="s">
        <v>19</v>
      </c>
      <c r="N122" s="215" t="s">
        <v>46</v>
      </c>
      <c r="O122" s="87"/>
      <c r="P122" s="216">
        <f>O122*H122</f>
        <v>0</v>
      </c>
      <c r="Q122" s="216">
        <v>0.083500000000000005</v>
      </c>
      <c r="R122" s="216">
        <f>Q122*H122</f>
        <v>273.88</v>
      </c>
      <c r="S122" s="216">
        <v>0</v>
      </c>
      <c r="T122" s="217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8" t="s">
        <v>460</v>
      </c>
      <c r="AT122" s="218" t="s">
        <v>159</v>
      </c>
      <c r="AU122" s="218" t="s">
        <v>85</v>
      </c>
      <c r="AY122" s="20" t="s">
        <v>157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20" t="s">
        <v>83</v>
      </c>
      <c r="BK122" s="219">
        <f>ROUND(I122*H122,2)</f>
        <v>0</v>
      </c>
      <c r="BL122" s="20" t="s">
        <v>460</v>
      </c>
      <c r="BM122" s="218" t="s">
        <v>2824</v>
      </c>
    </row>
    <row r="123" s="2" customFormat="1">
      <c r="A123" s="41"/>
      <c r="B123" s="42"/>
      <c r="C123" s="43"/>
      <c r="D123" s="220" t="s">
        <v>165</v>
      </c>
      <c r="E123" s="43"/>
      <c r="F123" s="221" t="s">
        <v>2825</v>
      </c>
      <c r="G123" s="43"/>
      <c r="H123" s="43"/>
      <c r="I123" s="222"/>
      <c r="J123" s="43"/>
      <c r="K123" s="43"/>
      <c r="L123" s="47"/>
      <c r="M123" s="223"/>
      <c r="N123" s="224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165</v>
      </c>
      <c r="AU123" s="20" t="s">
        <v>85</v>
      </c>
    </row>
    <row r="124" s="2" customFormat="1">
      <c r="A124" s="41"/>
      <c r="B124" s="42"/>
      <c r="C124" s="43"/>
      <c r="D124" s="220" t="s">
        <v>167</v>
      </c>
      <c r="E124" s="43"/>
      <c r="F124" s="225" t="s">
        <v>2826</v>
      </c>
      <c r="G124" s="43"/>
      <c r="H124" s="43"/>
      <c r="I124" s="222"/>
      <c r="J124" s="43"/>
      <c r="K124" s="43"/>
      <c r="L124" s="47"/>
      <c r="M124" s="223"/>
      <c r="N124" s="224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167</v>
      </c>
      <c r="AU124" s="20" t="s">
        <v>85</v>
      </c>
    </row>
    <row r="125" s="13" customFormat="1">
      <c r="A125" s="13"/>
      <c r="B125" s="226"/>
      <c r="C125" s="227"/>
      <c r="D125" s="220" t="s">
        <v>169</v>
      </c>
      <c r="E125" s="228" t="s">
        <v>19</v>
      </c>
      <c r="F125" s="229" t="s">
        <v>2799</v>
      </c>
      <c r="G125" s="227"/>
      <c r="H125" s="230">
        <v>1380</v>
      </c>
      <c r="I125" s="231"/>
      <c r="J125" s="227"/>
      <c r="K125" s="227"/>
      <c r="L125" s="232"/>
      <c r="M125" s="233"/>
      <c r="N125" s="234"/>
      <c r="O125" s="234"/>
      <c r="P125" s="234"/>
      <c r="Q125" s="234"/>
      <c r="R125" s="234"/>
      <c r="S125" s="234"/>
      <c r="T125" s="235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6" t="s">
        <v>169</v>
      </c>
      <c r="AU125" s="236" t="s">
        <v>85</v>
      </c>
      <c r="AV125" s="13" t="s">
        <v>85</v>
      </c>
      <c r="AW125" s="13" t="s">
        <v>37</v>
      </c>
      <c r="AX125" s="13" t="s">
        <v>75</v>
      </c>
      <c r="AY125" s="236" t="s">
        <v>157</v>
      </c>
    </row>
    <row r="126" s="13" customFormat="1">
      <c r="A126" s="13"/>
      <c r="B126" s="226"/>
      <c r="C126" s="227"/>
      <c r="D126" s="220" t="s">
        <v>169</v>
      </c>
      <c r="E126" s="228" t="s">
        <v>19</v>
      </c>
      <c r="F126" s="229" t="s">
        <v>2801</v>
      </c>
      <c r="G126" s="227"/>
      <c r="H126" s="230">
        <v>1650</v>
      </c>
      <c r="I126" s="231"/>
      <c r="J126" s="227"/>
      <c r="K126" s="227"/>
      <c r="L126" s="232"/>
      <c r="M126" s="233"/>
      <c r="N126" s="234"/>
      <c r="O126" s="234"/>
      <c r="P126" s="234"/>
      <c r="Q126" s="234"/>
      <c r="R126" s="234"/>
      <c r="S126" s="234"/>
      <c r="T126" s="235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6" t="s">
        <v>169</v>
      </c>
      <c r="AU126" s="236" t="s">
        <v>85</v>
      </c>
      <c r="AV126" s="13" t="s">
        <v>85</v>
      </c>
      <c r="AW126" s="13" t="s">
        <v>37</v>
      </c>
      <c r="AX126" s="13" t="s">
        <v>75</v>
      </c>
      <c r="AY126" s="236" t="s">
        <v>157</v>
      </c>
    </row>
    <row r="127" s="13" customFormat="1">
      <c r="A127" s="13"/>
      <c r="B127" s="226"/>
      <c r="C127" s="227"/>
      <c r="D127" s="220" t="s">
        <v>169</v>
      </c>
      <c r="E127" s="228" t="s">
        <v>19</v>
      </c>
      <c r="F127" s="229" t="s">
        <v>2800</v>
      </c>
      <c r="G127" s="227"/>
      <c r="H127" s="230">
        <v>250</v>
      </c>
      <c r="I127" s="231"/>
      <c r="J127" s="227"/>
      <c r="K127" s="227"/>
      <c r="L127" s="232"/>
      <c r="M127" s="233"/>
      <c r="N127" s="234"/>
      <c r="O127" s="234"/>
      <c r="P127" s="234"/>
      <c r="Q127" s="234"/>
      <c r="R127" s="234"/>
      <c r="S127" s="234"/>
      <c r="T127" s="235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6" t="s">
        <v>169</v>
      </c>
      <c r="AU127" s="236" t="s">
        <v>85</v>
      </c>
      <c r="AV127" s="13" t="s">
        <v>85</v>
      </c>
      <c r="AW127" s="13" t="s">
        <v>37</v>
      </c>
      <c r="AX127" s="13" t="s">
        <v>75</v>
      </c>
      <c r="AY127" s="236" t="s">
        <v>157</v>
      </c>
    </row>
    <row r="128" s="15" customFormat="1">
      <c r="A128" s="15"/>
      <c r="B128" s="249"/>
      <c r="C128" s="250"/>
      <c r="D128" s="220" t="s">
        <v>169</v>
      </c>
      <c r="E128" s="251" t="s">
        <v>19</v>
      </c>
      <c r="F128" s="252" t="s">
        <v>187</v>
      </c>
      <c r="G128" s="250"/>
      <c r="H128" s="253">
        <v>3280</v>
      </c>
      <c r="I128" s="254"/>
      <c r="J128" s="250"/>
      <c r="K128" s="250"/>
      <c r="L128" s="255"/>
      <c r="M128" s="256"/>
      <c r="N128" s="257"/>
      <c r="O128" s="257"/>
      <c r="P128" s="257"/>
      <c r="Q128" s="257"/>
      <c r="R128" s="257"/>
      <c r="S128" s="257"/>
      <c r="T128" s="258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59" t="s">
        <v>169</v>
      </c>
      <c r="AU128" s="259" t="s">
        <v>85</v>
      </c>
      <c r="AV128" s="15" t="s">
        <v>163</v>
      </c>
      <c r="AW128" s="15" t="s">
        <v>37</v>
      </c>
      <c r="AX128" s="15" t="s">
        <v>83</v>
      </c>
      <c r="AY128" s="259" t="s">
        <v>157</v>
      </c>
    </row>
    <row r="129" s="2" customFormat="1" ht="16.5" customHeight="1">
      <c r="A129" s="41"/>
      <c r="B129" s="42"/>
      <c r="C129" s="260" t="s">
        <v>201</v>
      </c>
      <c r="D129" s="260" t="s">
        <v>259</v>
      </c>
      <c r="E129" s="261" t="s">
        <v>2827</v>
      </c>
      <c r="F129" s="262" t="s">
        <v>2828</v>
      </c>
      <c r="G129" s="263" t="s">
        <v>401</v>
      </c>
      <c r="H129" s="264">
        <v>1094</v>
      </c>
      <c r="I129" s="265"/>
      <c r="J129" s="266">
        <f>ROUND(I129*H129,2)</f>
        <v>0</v>
      </c>
      <c r="K129" s="262" t="s">
        <v>174</v>
      </c>
      <c r="L129" s="267"/>
      <c r="M129" s="268" t="s">
        <v>19</v>
      </c>
      <c r="N129" s="269" t="s">
        <v>46</v>
      </c>
      <c r="O129" s="87"/>
      <c r="P129" s="216">
        <f>O129*H129</f>
        <v>0</v>
      </c>
      <c r="Q129" s="216">
        <v>1.516</v>
      </c>
      <c r="R129" s="216">
        <f>Q129*H129</f>
        <v>1658.5039999999999</v>
      </c>
      <c r="S129" s="216">
        <v>0</v>
      </c>
      <c r="T129" s="217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8" t="s">
        <v>626</v>
      </c>
      <c r="AT129" s="218" t="s">
        <v>259</v>
      </c>
      <c r="AU129" s="218" t="s">
        <v>85</v>
      </c>
      <c r="AY129" s="20" t="s">
        <v>157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20" t="s">
        <v>83</v>
      </c>
      <c r="BK129" s="219">
        <f>ROUND(I129*H129,2)</f>
        <v>0</v>
      </c>
      <c r="BL129" s="20" t="s">
        <v>626</v>
      </c>
      <c r="BM129" s="218" t="s">
        <v>2829</v>
      </c>
    </row>
    <row r="130" s="2" customFormat="1">
      <c r="A130" s="41"/>
      <c r="B130" s="42"/>
      <c r="C130" s="43"/>
      <c r="D130" s="220" t="s">
        <v>165</v>
      </c>
      <c r="E130" s="43"/>
      <c r="F130" s="221" t="s">
        <v>2828</v>
      </c>
      <c r="G130" s="43"/>
      <c r="H130" s="43"/>
      <c r="I130" s="222"/>
      <c r="J130" s="43"/>
      <c r="K130" s="43"/>
      <c r="L130" s="47"/>
      <c r="M130" s="223"/>
      <c r="N130" s="224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165</v>
      </c>
      <c r="AU130" s="20" t="s">
        <v>85</v>
      </c>
    </row>
    <row r="131" s="12" customFormat="1" ht="25.92" customHeight="1">
      <c r="A131" s="12"/>
      <c r="B131" s="191"/>
      <c r="C131" s="192"/>
      <c r="D131" s="193" t="s">
        <v>74</v>
      </c>
      <c r="E131" s="194" t="s">
        <v>724</v>
      </c>
      <c r="F131" s="194" t="s">
        <v>725</v>
      </c>
      <c r="G131" s="192"/>
      <c r="H131" s="192"/>
      <c r="I131" s="195"/>
      <c r="J131" s="196">
        <f>BK131</f>
        <v>0</v>
      </c>
      <c r="K131" s="192"/>
      <c r="L131" s="197"/>
      <c r="M131" s="198"/>
      <c r="N131" s="199"/>
      <c r="O131" s="199"/>
      <c r="P131" s="200">
        <f>P132+SUM(P133:P145)</f>
        <v>0</v>
      </c>
      <c r="Q131" s="199"/>
      <c r="R131" s="200">
        <f>R132+SUM(R133:R145)</f>
        <v>0</v>
      </c>
      <c r="S131" s="199"/>
      <c r="T131" s="201">
        <f>T132+SUM(T133:T145)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02" t="s">
        <v>201</v>
      </c>
      <c r="AT131" s="203" t="s">
        <v>74</v>
      </c>
      <c r="AU131" s="203" t="s">
        <v>75</v>
      </c>
      <c r="AY131" s="202" t="s">
        <v>157</v>
      </c>
      <c r="BK131" s="204">
        <f>BK132+SUM(BK133:BK145)</f>
        <v>0</v>
      </c>
    </row>
    <row r="132" s="2" customFormat="1" ht="16.5" customHeight="1">
      <c r="A132" s="41"/>
      <c r="B132" s="42"/>
      <c r="C132" s="207" t="s">
        <v>207</v>
      </c>
      <c r="D132" s="207" t="s">
        <v>159</v>
      </c>
      <c r="E132" s="208" t="s">
        <v>2830</v>
      </c>
      <c r="F132" s="209" t="s">
        <v>2831</v>
      </c>
      <c r="G132" s="210" t="s">
        <v>2158</v>
      </c>
      <c r="H132" s="211">
        <v>1</v>
      </c>
      <c r="I132" s="212"/>
      <c r="J132" s="213">
        <f>ROUND(I132*H132,2)</f>
        <v>0</v>
      </c>
      <c r="K132" s="209" t="s">
        <v>19</v>
      </c>
      <c r="L132" s="47"/>
      <c r="M132" s="214" t="s">
        <v>19</v>
      </c>
      <c r="N132" s="215" t="s">
        <v>46</v>
      </c>
      <c r="O132" s="87"/>
      <c r="P132" s="216">
        <f>O132*H132</f>
        <v>0</v>
      </c>
      <c r="Q132" s="216">
        <v>0</v>
      </c>
      <c r="R132" s="216">
        <f>Q132*H132</f>
        <v>0</v>
      </c>
      <c r="S132" s="216">
        <v>0</v>
      </c>
      <c r="T132" s="217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18" t="s">
        <v>163</v>
      </c>
      <c r="AT132" s="218" t="s">
        <v>159</v>
      </c>
      <c r="AU132" s="218" t="s">
        <v>83</v>
      </c>
      <c r="AY132" s="20" t="s">
        <v>157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20" t="s">
        <v>83</v>
      </c>
      <c r="BK132" s="219">
        <f>ROUND(I132*H132,2)</f>
        <v>0</v>
      </c>
      <c r="BL132" s="20" t="s">
        <v>163</v>
      </c>
      <c r="BM132" s="218" t="s">
        <v>2832</v>
      </c>
    </row>
    <row r="133" s="2" customFormat="1">
      <c r="A133" s="41"/>
      <c r="B133" s="42"/>
      <c r="C133" s="43"/>
      <c r="D133" s="220" t="s">
        <v>165</v>
      </c>
      <c r="E133" s="43"/>
      <c r="F133" s="221" t="s">
        <v>2833</v>
      </c>
      <c r="G133" s="43"/>
      <c r="H133" s="43"/>
      <c r="I133" s="222"/>
      <c r="J133" s="43"/>
      <c r="K133" s="43"/>
      <c r="L133" s="47"/>
      <c r="M133" s="223"/>
      <c r="N133" s="224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165</v>
      </c>
      <c r="AU133" s="20" t="s">
        <v>83</v>
      </c>
    </row>
    <row r="134" s="2" customFormat="1">
      <c r="A134" s="41"/>
      <c r="B134" s="42"/>
      <c r="C134" s="43"/>
      <c r="D134" s="220" t="s">
        <v>167</v>
      </c>
      <c r="E134" s="43"/>
      <c r="F134" s="225" t="s">
        <v>2834</v>
      </c>
      <c r="G134" s="43"/>
      <c r="H134" s="43"/>
      <c r="I134" s="222"/>
      <c r="J134" s="43"/>
      <c r="K134" s="43"/>
      <c r="L134" s="47"/>
      <c r="M134" s="223"/>
      <c r="N134" s="224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167</v>
      </c>
      <c r="AU134" s="20" t="s">
        <v>83</v>
      </c>
    </row>
    <row r="135" s="13" customFormat="1">
      <c r="A135" s="13"/>
      <c r="B135" s="226"/>
      <c r="C135" s="227"/>
      <c r="D135" s="220" t="s">
        <v>169</v>
      </c>
      <c r="E135" s="228" t="s">
        <v>19</v>
      </c>
      <c r="F135" s="229" t="s">
        <v>83</v>
      </c>
      <c r="G135" s="227"/>
      <c r="H135" s="230">
        <v>1</v>
      </c>
      <c r="I135" s="231"/>
      <c r="J135" s="227"/>
      <c r="K135" s="227"/>
      <c r="L135" s="232"/>
      <c r="M135" s="233"/>
      <c r="N135" s="234"/>
      <c r="O135" s="234"/>
      <c r="P135" s="234"/>
      <c r="Q135" s="234"/>
      <c r="R135" s="234"/>
      <c r="S135" s="234"/>
      <c r="T135" s="23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6" t="s">
        <v>169</v>
      </c>
      <c r="AU135" s="236" t="s">
        <v>83</v>
      </c>
      <c r="AV135" s="13" t="s">
        <v>85</v>
      </c>
      <c r="AW135" s="13" t="s">
        <v>37</v>
      </c>
      <c r="AX135" s="13" t="s">
        <v>83</v>
      </c>
      <c r="AY135" s="236" t="s">
        <v>157</v>
      </c>
    </row>
    <row r="136" s="2" customFormat="1" ht="16.5" customHeight="1">
      <c r="A136" s="41"/>
      <c r="B136" s="42"/>
      <c r="C136" s="207" t="s">
        <v>216</v>
      </c>
      <c r="D136" s="207" t="s">
        <v>159</v>
      </c>
      <c r="E136" s="208" t="s">
        <v>2835</v>
      </c>
      <c r="F136" s="209" t="s">
        <v>2836</v>
      </c>
      <c r="G136" s="210" t="s">
        <v>2158</v>
      </c>
      <c r="H136" s="211">
        <v>1</v>
      </c>
      <c r="I136" s="212"/>
      <c r="J136" s="213">
        <f>ROUND(I136*H136,2)</f>
        <v>0</v>
      </c>
      <c r="K136" s="209" t="s">
        <v>19</v>
      </c>
      <c r="L136" s="47"/>
      <c r="M136" s="214" t="s">
        <v>19</v>
      </c>
      <c r="N136" s="215" t="s">
        <v>46</v>
      </c>
      <c r="O136" s="87"/>
      <c r="P136" s="216">
        <f>O136*H136</f>
        <v>0</v>
      </c>
      <c r="Q136" s="216">
        <v>0</v>
      </c>
      <c r="R136" s="216">
        <f>Q136*H136</f>
        <v>0</v>
      </c>
      <c r="S136" s="216">
        <v>0</v>
      </c>
      <c r="T136" s="217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8" t="s">
        <v>163</v>
      </c>
      <c r="AT136" s="218" t="s">
        <v>159</v>
      </c>
      <c r="AU136" s="218" t="s">
        <v>83</v>
      </c>
      <c r="AY136" s="20" t="s">
        <v>157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20" t="s">
        <v>83</v>
      </c>
      <c r="BK136" s="219">
        <f>ROUND(I136*H136,2)</f>
        <v>0</v>
      </c>
      <c r="BL136" s="20" t="s">
        <v>163</v>
      </c>
      <c r="BM136" s="218" t="s">
        <v>2837</v>
      </c>
    </row>
    <row r="137" s="2" customFormat="1">
      <c r="A137" s="41"/>
      <c r="B137" s="42"/>
      <c r="C137" s="43"/>
      <c r="D137" s="220" t="s">
        <v>165</v>
      </c>
      <c r="E137" s="43"/>
      <c r="F137" s="221" t="s">
        <v>2838</v>
      </c>
      <c r="G137" s="43"/>
      <c r="H137" s="43"/>
      <c r="I137" s="222"/>
      <c r="J137" s="43"/>
      <c r="K137" s="43"/>
      <c r="L137" s="47"/>
      <c r="M137" s="223"/>
      <c r="N137" s="224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165</v>
      </c>
      <c r="AU137" s="20" t="s">
        <v>83</v>
      </c>
    </row>
    <row r="138" s="2" customFormat="1">
      <c r="A138" s="41"/>
      <c r="B138" s="42"/>
      <c r="C138" s="43"/>
      <c r="D138" s="220" t="s">
        <v>167</v>
      </c>
      <c r="E138" s="43"/>
      <c r="F138" s="225" t="s">
        <v>2839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167</v>
      </c>
      <c r="AU138" s="20" t="s">
        <v>83</v>
      </c>
    </row>
    <row r="139" s="2" customFormat="1" ht="16.5" customHeight="1">
      <c r="A139" s="41"/>
      <c r="B139" s="42"/>
      <c r="C139" s="207" t="s">
        <v>225</v>
      </c>
      <c r="D139" s="207" t="s">
        <v>159</v>
      </c>
      <c r="E139" s="208" t="s">
        <v>2840</v>
      </c>
      <c r="F139" s="209" t="s">
        <v>2841</v>
      </c>
      <c r="G139" s="210" t="s">
        <v>2842</v>
      </c>
      <c r="H139" s="211">
        <v>1</v>
      </c>
      <c r="I139" s="212"/>
      <c r="J139" s="213">
        <f>ROUND(I139*H139,2)</f>
        <v>0</v>
      </c>
      <c r="K139" s="209" t="s">
        <v>19</v>
      </c>
      <c r="L139" s="47"/>
      <c r="M139" s="214" t="s">
        <v>19</v>
      </c>
      <c r="N139" s="215" t="s">
        <v>46</v>
      </c>
      <c r="O139" s="87"/>
      <c r="P139" s="216">
        <f>O139*H139</f>
        <v>0</v>
      </c>
      <c r="Q139" s="216">
        <v>0</v>
      </c>
      <c r="R139" s="216">
        <f>Q139*H139</f>
        <v>0</v>
      </c>
      <c r="S139" s="216">
        <v>0</v>
      </c>
      <c r="T139" s="217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8" t="s">
        <v>163</v>
      </c>
      <c r="AT139" s="218" t="s">
        <v>159</v>
      </c>
      <c r="AU139" s="218" t="s">
        <v>83</v>
      </c>
      <c r="AY139" s="20" t="s">
        <v>157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20" t="s">
        <v>83</v>
      </c>
      <c r="BK139" s="219">
        <f>ROUND(I139*H139,2)</f>
        <v>0</v>
      </c>
      <c r="BL139" s="20" t="s">
        <v>163</v>
      </c>
      <c r="BM139" s="218" t="s">
        <v>2843</v>
      </c>
    </row>
    <row r="140" s="2" customFormat="1">
      <c r="A140" s="41"/>
      <c r="B140" s="42"/>
      <c r="C140" s="43"/>
      <c r="D140" s="220" t="s">
        <v>165</v>
      </c>
      <c r="E140" s="43"/>
      <c r="F140" s="221" t="s">
        <v>2841</v>
      </c>
      <c r="G140" s="43"/>
      <c r="H140" s="43"/>
      <c r="I140" s="222"/>
      <c r="J140" s="43"/>
      <c r="K140" s="43"/>
      <c r="L140" s="47"/>
      <c r="M140" s="223"/>
      <c r="N140" s="224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165</v>
      </c>
      <c r="AU140" s="20" t="s">
        <v>83</v>
      </c>
    </row>
    <row r="141" s="2" customFormat="1">
      <c r="A141" s="41"/>
      <c r="B141" s="42"/>
      <c r="C141" s="43"/>
      <c r="D141" s="220" t="s">
        <v>167</v>
      </c>
      <c r="E141" s="43"/>
      <c r="F141" s="225" t="s">
        <v>2844</v>
      </c>
      <c r="G141" s="43"/>
      <c r="H141" s="43"/>
      <c r="I141" s="222"/>
      <c r="J141" s="43"/>
      <c r="K141" s="43"/>
      <c r="L141" s="47"/>
      <c r="M141" s="223"/>
      <c r="N141" s="224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167</v>
      </c>
      <c r="AU141" s="20" t="s">
        <v>83</v>
      </c>
    </row>
    <row r="142" s="2" customFormat="1" ht="24.15" customHeight="1">
      <c r="A142" s="41"/>
      <c r="B142" s="42"/>
      <c r="C142" s="207" t="s">
        <v>233</v>
      </c>
      <c r="D142" s="207" t="s">
        <v>159</v>
      </c>
      <c r="E142" s="208" t="s">
        <v>2845</v>
      </c>
      <c r="F142" s="209" t="s">
        <v>2846</v>
      </c>
      <c r="G142" s="210" t="s">
        <v>2842</v>
      </c>
      <c r="H142" s="211">
        <v>1</v>
      </c>
      <c r="I142" s="212"/>
      <c r="J142" s="213">
        <f>ROUND(I142*H142,2)</f>
        <v>0</v>
      </c>
      <c r="K142" s="209" t="s">
        <v>19</v>
      </c>
      <c r="L142" s="47"/>
      <c r="M142" s="214" t="s">
        <v>19</v>
      </c>
      <c r="N142" s="215" t="s">
        <v>46</v>
      </c>
      <c r="O142" s="87"/>
      <c r="P142" s="216">
        <f>O142*H142</f>
        <v>0</v>
      </c>
      <c r="Q142" s="216">
        <v>0</v>
      </c>
      <c r="R142" s="216">
        <f>Q142*H142</f>
        <v>0</v>
      </c>
      <c r="S142" s="216">
        <v>0</v>
      </c>
      <c r="T142" s="217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8" t="s">
        <v>163</v>
      </c>
      <c r="AT142" s="218" t="s">
        <v>159</v>
      </c>
      <c r="AU142" s="218" t="s">
        <v>83</v>
      </c>
      <c r="AY142" s="20" t="s">
        <v>157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20" t="s">
        <v>83</v>
      </c>
      <c r="BK142" s="219">
        <f>ROUND(I142*H142,2)</f>
        <v>0</v>
      </c>
      <c r="BL142" s="20" t="s">
        <v>163</v>
      </c>
      <c r="BM142" s="218" t="s">
        <v>2847</v>
      </c>
    </row>
    <row r="143" s="2" customFormat="1">
      <c r="A143" s="41"/>
      <c r="B143" s="42"/>
      <c r="C143" s="43"/>
      <c r="D143" s="220" t="s">
        <v>165</v>
      </c>
      <c r="E143" s="43"/>
      <c r="F143" s="221" t="s">
        <v>2846</v>
      </c>
      <c r="G143" s="43"/>
      <c r="H143" s="43"/>
      <c r="I143" s="222"/>
      <c r="J143" s="43"/>
      <c r="K143" s="43"/>
      <c r="L143" s="47"/>
      <c r="M143" s="223"/>
      <c r="N143" s="224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165</v>
      </c>
      <c r="AU143" s="20" t="s">
        <v>83</v>
      </c>
    </row>
    <row r="144" s="2" customFormat="1">
      <c r="A144" s="41"/>
      <c r="B144" s="42"/>
      <c r="C144" s="43"/>
      <c r="D144" s="220" t="s">
        <v>167</v>
      </c>
      <c r="E144" s="43"/>
      <c r="F144" s="225" t="s">
        <v>2848</v>
      </c>
      <c r="G144" s="43"/>
      <c r="H144" s="43"/>
      <c r="I144" s="222"/>
      <c r="J144" s="43"/>
      <c r="K144" s="43"/>
      <c r="L144" s="47"/>
      <c r="M144" s="223"/>
      <c r="N144" s="224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167</v>
      </c>
      <c r="AU144" s="20" t="s">
        <v>83</v>
      </c>
    </row>
    <row r="145" s="12" customFormat="1" ht="22.8" customHeight="1">
      <c r="A145" s="12"/>
      <c r="B145" s="191"/>
      <c r="C145" s="192"/>
      <c r="D145" s="193" t="s">
        <v>74</v>
      </c>
      <c r="E145" s="205" t="s">
        <v>75</v>
      </c>
      <c r="F145" s="205" t="s">
        <v>2849</v>
      </c>
      <c r="G145" s="192"/>
      <c r="H145" s="192"/>
      <c r="I145" s="195"/>
      <c r="J145" s="206">
        <f>BK145</f>
        <v>0</v>
      </c>
      <c r="K145" s="192"/>
      <c r="L145" s="197"/>
      <c r="M145" s="198"/>
      <c r="N145" s="199"/>
      <c r="O145" s="199"/>
      <c r="P145" s="200">
        <f>SUM(P146:P192)</f>
        <v>0</v>
      </c>
      <c r="Q145" s="199"/>
      <c r="R145" s="200">
        <f>SUM(R146:R192)</f>
        <v>0</v>
      </c>
      <c r="S145" s="199"/>
      <c r="T145" s="201">
        <f>SUM(T146:T192)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02" t="s">
        <v>201</v>
      </c>
      <c r="AT145" s="203" t="s">
        <v>74</v>
      </c>
      <c r="AU145" s="203" t="s">
        <v>83</v>
      </c>
      <c r="AY145" s="202" t="s">
        <v>157</v>
      </c>
      <c r="BK145" s="204">
        <f>SUM(BK146:BK192)</f>
        <v>0</v>
      </c>
    </row>
    <row r="146" s="2" customFormat="1" ht="16.5" customHeight="1">
      <c r="A146" s="41"/>
      <c r="B146" s="42"/>
      <c r="C146" s="207" t="s">
        <v>241</v>
      </c>
      <c r="D146" s="207" t="s">
        <v>159</v>
      </c>
      <c r="E146" s="208" t="s">
        <v>2850</v>
      </c>
      <c r="F146" s="209" t="s">
        <v>2851</v>
      </c>
      <c r="G146" s="210" t="s">
        <v>2842</v>
      </c>
      <c r="H146" s="211">
        <v>1</v>
      </c>
      <c r="I146" s="212"/>
      <c r="J146" s="213">
        <f>ROUND(I146*H146,2)</f>
        <v>0</v>
      </c>
      <c r="K146" s="209" t="s">
        <v>174</v>
      </c>
      <c r="L146" s="47"/>
      <c r="M146" s="214" t="s">
        <v>19</v>
      </c>
      <c r="N146" s="215" t="s">
        <v>46</v>
      </c>
      <c r="O146" s="87"/>
      <c r="P146" s="216">
        <f>O146*H146</f>
        <v>0</v>
      </c>
      <c r="Q146" s="216">
        <v>0</v>
      </c>
      <c r="R146" s="216">
        <f>Q146*H146</f>
        <v>0</v>
      </c>
      <c r="S146" s="216">
        <v>0</v>
      </c>
      <c r="T146" s="217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18" t="s">
        <v>732</v>
      </c>
      <c r="AT146" s="218" t="s">
        <v>159</v>
      </c>
      <c r="AU146" s="218" t="s">
        <v>85</v>
      </c>
      <c r="AY146" s="20" t="s">
        <v>157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20" t="s">
        <v>83</v>
      </c>
      <c r="BK146" s="219">
        <f>ROUND(I146*H146,2)</f>
        <v>0</v>
      </c>
      <c r="BL146" s="20" t="s">
        <v>732</v>
      </c>
      <c r="BM146" s="218" t="s">
        <v>2852</v>
      </c>
    </row>
    <row r="147" s="2" customFormat="1">
      <c r="A147" s="41"/>
      <c r="B147" s="42"/>
      <c r="C147" s="43"/>
      <c r="D147" s="220" t="s">
        <v>165</v>
      </c>
      <c r="E147" s="43"/>
      <c r="F147" s="221" t="s">
        <v>2851</v>
      </c>
      <c r="G147" s="43"/>
      <c r="H147" s="43"/>
      <c r="I147" s="222"/>
      <c r="J147" s="43"/>
      <c r="K147" s="43"/>
      <c r="L147" s="47"/>
      <c r="M147" s="223"/>
      <c r="N147" s="224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165</v>
      </c>
      <c r="AU147" s="20" t="s">
        <v>85</v>
      </c>
    </row>
    <row r="148" s="2" customFormat="1">
      <c r="A148" s="41"/>
      <c r="B148" s="42"/>
      <c r="C148" s="43"/>
      <c r="D148" s="237" t="s">
        <v>177</v>
      </c>
      <c r="E148" s="43"/>
      <c r="F148" s="238" t="s">
        <v>2853</v>
      </c>
      <c r="G148" s="43"/>
      <c r="H148" s="43"/>
      <c r="I148" s="222"/>
      <c r="J148" s="43"/>
      <c r="K148" s="43"/>
      <c r="L148" s="47"/>
      <c r="M148" s="223"/>
      <c r="N148" s="224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177</v>
      </c>
      <c r="AU148" s="20" t="s">
        <v>85</v>
      </c>
    </row>
    <row r="149" s="2" customFormat="1" ht="16.5" customHeight="1">
      <c r="A149" s="41"/>
      <c r="B149" s="42"/>
      <c r="C149" s="207" t="s">
        <v>251</v>
      </c>
      <c r="D149" s="207" t="s">
        <v>159</v>
      </c>
      <c r="E149" s="208" t="s">
        <v>2854</v>
      </c>
      <c r="F149" s="209" t="s">
        <v>2855</v>
      </c>
      <c r="G149" s="210" t="s">
        <v>2842</v>
      </c>
      <c r="H149" s="211">
        <v>1</v>
      </c>
      <c r="I149" s="212"/>
      <c r="J149" s="213">
        <f>ROUND(I149*H149,2)</f>
        <v>0</v>
      </c>
      <c r="K149" s="209" t="s">
        <v>174</v>
      </c>
      <c r="L149" s="47"/>
      <c r="M149" s="214" t="s">
        <v>19</v>
      </c>
      <c r="N149" s="215" t="s">
        <v>46</v>
      </c>
      <c r="O149" s="87"/>
      <c r="P149" s="216">
        <f>O149*H149</f>
        <v>0</v>
      </c>
      <c r="Q149" s="216">
        <v>0</v>
      </c>
      <c r="R149" s="216">
        <f>Q149*H149</f>
        <v>0</v>
      </c>
      <c r="S149" s="216">
        <v>0</v>
      </c>
      <c r="T149" s="217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8" t="s">
        <v>2856</v>
      </c>
      <c r="AT149" s="218" t="s">
        <v>159</v>
      </c>
      <c r="AU149" s="218" t="s">
        <v>85</v>
      </c>
      <c r="AY149" s="20" t="s">
        <v>157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20" t="s">
        <v>83</v>
      </c>
      <c r="BK149" s="219">
        <f>ROUND(I149*H149,2)</f>
        <v>0</v>
      </c>
      <c r="BL149" s="20" t="s">
        <v>2856</v>
      </c>
      <c r="BM149" s="218" t="s">
        <v>2857</v>
      </c>
    </row>
    <row r="150" s="2" customFormat="1">
      <c r="A150" s="41"/>
      <c r="B150" s="42"/>
      <c r="C150" s="43"/>
      <c r="D150" s="220" t="s">
        <v>165</v>
      </c>
      <c r="E150" s="43"/>
      <c r="F150" s="221" t="s">
        <v>2855</v>
      </c>
      <c r="G150" s="43"/>
      <c r="H150" s="43"/>
      <c r="I150" s="222"/>
      <c r="J150" s="43"/>
      <c r="K150" s="43"/>
      <c r="L150" s="47"/>
      <c r="M150" s="223"/>
      <c r="N150" s="224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165</v>
      </c>
      <c r="AU150" s="20" t="s">
        <v>85</v>
      </c>
    </row>
    <row r="151" s="2" customFormat="1">
      <c r="A151" s="41"/>
      <c r="B151" s="42"/>
      <c r="C151" s="43"/>
      <c r="D151" s="237" t="s">
        <v>177</v>
      </c>
      <c r="E151" s="43"/>
      <c r="F151" s="238" t="s">
        <v>2858</v>
      </c>
      <c r="G151" s="43"/>
      <c r="H151" s="43"/>
      <c r="I151" s="222"/>
      <c r="J151" s="43"/>
      <c r="K151" s="43"/>
      <c r="L151" s="47"/>
      <c r="M151" s="223"/>
      <c r="N151" s="224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177</v>
      </c>
      <c r="AU151" s="20" t="s">
        <v>85</v>
      </c>
    </row>
    <row r="152" s="2" customFormat="1" ht="16.5" customHeight="1">
      <c r="A152" s="41"/>
      <c r="B152" s="42"/>
      <c r="C152" s="207" t="s">
        <v>8</v>
      </c>
      <c r="D152" s="207" t="s">
        <v>159</v>
      </c>
      <c r="E152" s="208" t="s">
        <v>2737</v>
      </c>
      <c r="F152" s="209" t="s">
        <v>2859</v>
      </c>
      <c r="G152" s="210" t="s">
        <v>2842</v>
      </c>
      <c r="H152" s="211">
        <v>1</v>
      </c>
      <c r="I152" s="212"/>
      <c r="J152" s="213">
        <f>ROUND(I152*H152,2)</f>
        <v>0</v>
      </c>
      <c r="K152" s="209" t="s">
        <v>174</v>
      </c>
      <c r="L152" s="47"/>
      <c r="M152" s="214" t="s">
        <v>19</v>
      </c>
      <c r="N152" s="215" t="s">
        <v>46</v>
      </c>
      <c r="O152" s="87"/>
      <c r="P152" s="216">
        <f>O152*H152</f>
        <v>0</v>
      </c>
      <c r="Q152" s="216">
        <v>0</v>
      </c>
      <c r="R152" s="216">
        <f>Q152*H152</f>
        <v>0</v>
      </c>
      <c r="S152" s="216">
        <v>0</v>
      </c>
      <c r="T152" s="217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8" t="s">
        <v>732</v>
      </c>
      <c r="AT152" s="218" t="s">
        <v>159</v>
      </c>
      <c r="AU152" s="218" t="s">
        <v>85</v>
      </c>
      <c r="AY152" s="20" t="s">
        <v>157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20" t="s">
        <v>83</v>
      </c>
      <c r="BK152" s="219">
        <f>ROUND(I152*H152,2)</f>
        <v>0</v>
      </c>
      <c r="BL152" s="20" t="s">
        <v>732</v>
      </c>
      <c r="BM152" s="218" t="s">
        <v>2860</v>
      </c>
    </row>
    <row r="153" s="2" customFormat="1">
      <c r="A153" s="41"/>
      <c r="B153" s="42"/>
      <c r="C153" s="43"/>
      <c r="D153" s="220" t="s">
        <v>165</v>
      </c>
      <c r="E153" s="43"/>
      <c r="F153" s="221" t="s">
        <v>2859</v>
      </c>
      <c r="G153" s="43"/>
      <c r="H153" s="43"/>
      <c r="I153" s="222"/>
      <c r="J153" s="43"/>
      <c r="K153" s="43"/>
      <c r="L153" s="47"/>
      <c r="M153" s="223"/>
      <c r="N153" s="224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165</v>
      </c>
      <c r="AU153" s="20" t="s">
        <v>85</v>
      </c>
    </row>
    <row r="154" s="2" customFormat="1">
      <c r="A154" s="41"/>
      <c r="B154" s="42"/>
      <c r="C154" s="43"/>
      <c r="D154" s="237" t="s">
        <v>177</v>
      </c>
      <c r="E154" s="43"/>
      <c r="F154" s="238" t="s">
        <v>2740</v>
      </c>
      <c r="G154" s="43"/>
      <c r="H154" s="43"/>
      <c r="I154" s="222"/>
      <c r="J154" s="43"/>
      <c r="K154" s="43"/>
      <c r="L154" s="47"/>
      <c r="M154" s="223"/>
      <c r="N154" s="224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177</v>
      </c>
      <c r="AU154" s="20" t="s">
        <v>85</v>
      </c>
    </row>
    <row r="155" s="2" customFormat="1" ht="16.5" customHeight="1">
      <c r="A155" s="41"/>
      <c r="B155" s="42"/>
      <c r="C155" s="207" t="s">
        <v>265</v>
      </c>
      <c r="D155" s="207" t="s">
        <v>159</v>
      </c>
      <c r="E155" s="208" t="s">
        <v>2861</v>
      </c>
      <c r="F155" s="209" t="s">
        <v>2862</v>
      </c>
      <c r="G155" s="210" t="s">
        <v>2842</v>
      </c>
      <c r="H155" s="211">
        <v>1</v>
      </c>
      <c r="I155" s="212"/>
      <c r="J155" s="213">
        <f>ROUND(I155*H155,2)</f>
        <v>0</v>
      </c>
      <c r="K155" s="209" t="s">
        <v>174</v>
      </c>
      <c r="L155" s="47"/>
      <c r="M155" s="214" t="s">
        <v>19</v>
      </c>
      <c r="N155" s="215" t="s">
        <v>46</v>
      </c>
      <c r="O155" s="87"/>
      <c r="P155" s="216">
        <f>O155*H155</f>
        <v>0</v>
      </c>
      <c r="Q155" s="216">
        <v>0</v>
      </c>
      <c r="R155" s="216">
        <f>Q155*H155</f>
        <v>0</v>
      </c>
      <c r="S155" s="216">
        <v>0</v>
      </c>
      <c r="T155" s="217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8" t="s">
        <v>2863</v>
      </c>
      <c r="AT155" s="218" t="s">
        <v>159</v>
      </c>
      <c r="AU155" s="218" t="s">
        <v>85</v>
      </c>
      <c r="AY155" s="20" t="s">
        <v>157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20" t="s">
        <v>83</v>
      </c>
      <c r="BK155" s="219">
        <f>ROUND(I155*H155,2)</f>
        <v>0</v>
      </c>
      <c r="BL155" s="20" t="s">
        <v>2863</v>
      </c>
      <c r="BM155" s="218" t="s">
        <v>2864</v>
      </c>
    </row>
    <row r="156" s="2" customFormat="1">
      <c r="A156" s="41"/>
      <c r="B156" s="42"/>
      <c r="C156" s="43"/>
      <c r="D156" s="220" t="s">
        <v>165</v>
      </c>
      <c r="E156" s="43"/>
      <c r="F156" s="221" t="s">
        <v>2862</v>
      </c>
      <c r="G156" s="43"/>
      <c r="H156" s="43"/>
      <c r="I156" s="222"/>
      <c r="J156" s="43"/>
      <c r="K156" s="43"/>
      <c r="L156" s="47"/>
      <c r="M156" s="223"/>
      <c r="N156" s="224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165</v>
      </c>
      <c r="AU156" s="20" t="s">
        <v>85</v>
      </c>
    </row>
    <row r="157" s="2" customFormat="1">
      <c r="A157" s="41"/>
      <c r="B157" s="42"/>
      <c r="C157" s="43"/>
      <c r="D157" s="237" t="s">
        <v>177</v>
      </c>
      <c r="E157" s="43"/>
      <c r="F157" s="238" t="s">
        <v>2865</v>
      </c>
      <c r="G157" s="43"/>
      <c r="H157" s="43"/>
      <c r="I157" s="222"/>
      <c r="J157" s="43"/>
      <c r="K157" s="43"/>
      <c r="L157" s="47"/>
      <c r="M157" s="223"/>
      <c r="N157" s="224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177</v>
      </c>
      <c r="AU157" s="20" t="s">
        <v>85</v>
      </c>
    </row>
    <row r="158" s="2" customFormat="1" ht="16.5" customHeight="1">
      <c r="A158" s="41"/>
      <c r="B158" s="42"/>
      <c r="C158" s="207" t="s">
        <v>273</v>
      </c>
      <c r="D158" s="207" t="s">
        <v>159</v>
      </c>
      <c r="E158" s="208" t="s">
        <v>2866</v>
      </c>
      <c r="F158" s="209" t="s">
        <v>2867</v>
      </c>
      <c r="G158" s="210" t="s">
        <v>2842</v>
      </c>
      <c r="H158" s="211">
        <v>1</v>
      </c>
      <c r="I158" s="212"/>
      <c r="J158" s="213">
        <f>ROUND(I158*H158,2)</f>
        <v>0</v>
      </c>
      <c r="K158" s="209" t="s">
        <v>174</v>
      </c>
      <c r="L158" s="47"/>
      <c r="M158" s="214" t="s">
        <v>19</v>
      </c>
      <c r="N158" s="215" t="s">
        <v>46</v>
      </c>
      <c r="O158" s="87"/>
      <c r="P158" s="216">
        <f>O158*H158</f>
        <v>0</v>
      </c>
      <c r="Q158" s="216">
        <v>0</v>
      </c>
      <c r="R158" s="216">
        <f>Q158*H158</f>
        <v>0</v>
      </c>
      <c r="S158" s="216">
        <v>0</v>
      </c>
      <c r="T158" s="217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18" t="s">
        <v>732</v>
      </c>
      <c r="AT158" s="218" t="s">
        <v>159</v>
      </c>
      <c r="AU158" s="218" t="s">
        <v>85</v>
      </c>
      <c r="AY158" s="20" t="s">
        <v>157</v>
      </c>
      <c r="BE158" s="219">
        <f>IF(N158="základní",J158,0)</f>
        <v>0</v>
      </c>
      <c r="BF158" s="219">
        <f>IF(N158="snížená",J158,0)</f>
        <v>0</v>
      </c>
      <c r="BG158" s="219">
        <f>IF(N158="zákl. přenesená",J158,0)</f>
        <v>0</v>
      </c>
      <c r="BH158" s="219">
        <f>IF(N158="sníž. přenesená",J158,0)</f>
        <v>0</v>
      </c>
      <c r="BI158" s="219">
        <f>IF(N158="nulová",J158,0)</f>
        <v>0</v>
      </c>
      <c r="BJ158" s="20" t="s">
        <v>83</v>
      </c>
      <c r="BK158" s="219">
        <f>ROUND(I158*H158,2)</f>
        <v>0</v>
      </c>
      <c r="BL158" s="20" t="s">
        <v>732</v>
      </c>
      <c r="BM158" s="218" t="s">
        <v>2868</v>
      </c>
    </row>
    <row r="159" s="2" customFormat="1">
      <c r="A159" s="41"/>
      <c r="B159" s="42"/>
      <c r="C159" s="43"/>
      <c r="D159" s="220" t="s">
        <v>165</v>
      </c>
      <c r="E159" s="43"/>
      <c r="F159" s="221" t="s">
        <v>2867</v>
      </c>
      <c r="G159" s="43"/>
      <c r="H159" s="43"/>
      <c r="I159" s="222"/>
      <c r="J159" s="43"/>
      <c r="K159" s="43"/>
      <c r="L159" s="47"/>
      <c r="M159" s="223"/>
      <c r="N159" s="224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165</v>
      </c>
      <c r="AU159" s="20" t="s">
        <v>85</v>
      </c>
    </row>
    <row r="160" s="2" customFormat="1">
      <c r="A160" s="41"/>
      <c r="B160" s="42"/>
      <c r="C160" s="43"/>
      <c r="D160" s="237" t="s">
        <v>177</v>
      </c>
      <c r="E160" s="43"/>
      <c r="F160" s="238" t="s">
        <v>2869</v>
      </c>
      <c r="G160" s="43"/>
      <c r="H160" s="43"/>
      <c r="I160" s="222"/>
      <c r="J160" s="43"/>
      <c r="K160" s="43"/>
      <c r="L160" s="47"/>
      <c r="M160" s="223"/>
      <c r="N160" s="224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177</v>
      </c>
      <c r="AU160" s="20" t="s">
        <v>85</v>
      </c>
    </row>
    <row r="161" s="2" customFormat="1">
      <c r="A161" s="41"/>
      <c r="B161" s="42"/>
      <c r="C161" s="43"/>
      <c r="D161" s="220" t="s">
        <v>167</v>
      </c>
      <c r="E161" s="43"/>
      <c r="F161" s="225" t="s">
        <v>2870</v>
      </c>
      <c r="G161" s="43"/>
      <c r="H161" s="43"/>
      <c r="I161" s="222"/>
      <c r="J161" s="43"/>
      <c r="K161" s="43"/>
      <c r="L161" s="47"/>
      <c r="M161" s="223"/>
      <c r="N161" s="224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167</v>
      </c>
      <c r="AU161" s="20" t="s">
        <v>85</v>
      </c>
    </row>
    <row r="162" s="2" customFormat="1" ht="24.15" customHeight="1">
      <c r="A162" s="41"/>
      <c r="B162" s="42"/>
      <c r="C162" s="207" t="s">
        <v>281</v>
      </c>
      <c r="D162" s="207" t="s">
        <v>159</v>
      </c>
      <c r="E162" s="208" t="s">
        <v>2871</v>
      </c>
      <c r="F162" s="209" t="s">
        <v>2872</v>
      </c>
      <c r="G162" s="210" t="s">
        <v>2842</v>
      </c>
      <c r="H162" s="211">
        <v>1</v>
      </c>
      <c r="I162" s="212"/>
      <c r="J162" s="213">
        <f>ROUND(I162*H162,2)</f>
        <v>0</v>
      </c>
      <c r="K162" s="209" t="s">
        <v>19</v>
      </c>
      <c r="L162" s="47"/>
      <c r="M162" s="214" t="s">
        <v>19</v>
      </c>
      <c r="N162" s="215" t="s">
        <v>46</v>
      </c>
      <c r="O162" s="87"/>
      <c r="P162" s="216">
        <f>O162*H162</f>
        <v>0</v>
      </c>
      <c r="Q162" s="216">
        <v>0</v>
      </c>
      <c r="R162" s="216">
        <f>Q162*H162</f>
        <v>0</v>
      </c>
      <c r="S162" s="216">
        <v>0</v>
      </c>
      <c r="T162" s="217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18" t="s">
        <v>732</v>
      </c>
      <c r="AT162" s="218" t="s">
        <v>159</v>
      </c>
      <c r="AU162" s="218" t="s">
        <v>85</v>
      </c>
      <c r="AY162" s="20" t="s">
        <v>157</v>
      </c>
      <c r="BE162" s="219">
        <f>IF(N162="základní",J162,0)</f>
        <v>0</v>
      </c>
      <c r="BF162" s="219">
        <f>IF(N162="snížená",J162,0)</f>
        <v>0</v>
      </c>
      <c r="BG162" s="219">
        <f>IF(N162="zákl. přenesená",J162,0)</f>
        <v>0</v>
      </c>
      <c r="BH162" s="219">
        <f>IF(N162="sníž. přenesená",J162,0)</f>
        <v>0</v>
      </c>
      <c r="BI162" s="219">
        <f>IF(N162="nulová",J162,0)</f>
        <v>0</v>
      </c>
      <c r="BJ162" s="20" t="s">
        <v>83</v>
      </c>
      <c r="BK162" s="219">
        <f>ROUND(I162*H162,2)</f>
        <v>0</v>
      </c>
      <c r="BL162" s="20" t="s">
        <v>732</v>
      </c>
      <c r="BM162" s="218" t="s">
        <v>2873</v>
      </c>
    </row>
    <row r="163" s="2" customFormat="1">
      <c r="A163" s="41"/>
      <c r="B163" s="42"/>
      <c r="C163" s="43"/>
      <c r="D163" s="220" t="s">
        <v>165</v>
      </c>
      <c r="E163" s="43"/>
      <c r="F163" s="221" t="s">
        <v>2874</v>
      </c>
      <c r="G163" s="43"/>
      <c r="H163" s="43"/>
      <c r="I163" s="222"/>
      <c r="J163" s="43"/>
      <c r="K163" s="43"/>
      <c r="L163" s="47"/>
      <c r="M163" s="223"/>
      <c r="N163" s="224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165</v>
      </c>
      <c r="AU163" s="20" t="s">
        <v>85</v>
      </c>
    </row>
    <row r="164" s="2" customFormat="1" ht="24.15" customHeight="1">
      <c r="A164" s="41"/>
      <c r="B164" s="42"/>
      <c r="C164" s="207" t="s">
        <v>287</v>
      </c>
      <c r="D164" s="207" t="s">
        <v>159</v>
      </c>
      <c r="E164" s="208" t="s">
        <v>2875</v>
      </c>
      <c r="F164" s="209" t="s">
        <v>2876</v>
      </c>
      <c r="G164" s="210" t="s">
        <v>2842</v>
      </c>
      <c r="H164" s="211">
        <v>1</v>
      </c>
      <c r="I164" s="212"/>
      <c r="J164" s="213">
        <f>ROUND(I164*H164,2)</f>
        <v>0</v>
      </c>
      <c r="K164" s="209" t="s">
        <v>174</v>
      </c>
      <c r="L164" s="47"/>
      <c r="M164" s="214" t="s">
        <v>19</v>
      </c>
      <c r="N164" s="215" t="s">
        <v>46</v>
      </c>
      <c r="O164" s="87"/>
      <c r="P164" s="216">
        <f>O164*H164</f>
        <v>0</v>
      </c>
      <c r="Q164" s="216">
        <v>0</v>
      </c>
      <c r="R164" s="216">
        <f>Q164*H164</f>
        <v>0</v>
      </c>
      <c r="S164" s="216">
        <v>0</v>
      </c>
      <c r="T164" s="217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18" t="s">
        <v>2863</v>
      </c>
      <c r="AT164" s="218" t="s">
        <v>159</v>
      </c>
      <c r="AU164" s="218" t="s">
        <v>85</v>
      </c>
      <c r="AY164" s="20" t="s">
        <v>157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20" t="s">
        <v>83</v>
      </c>
      <c r="BK164" s="219">
        <f>ROUND(I164*H164,2)</f>
        <v>0</v>
      </c>
      <c r="BL164" s="20" t="s">
        <v>2863</v>
      </c>
      <c r="BM164" s="218" t="s">
        <v>2877</v>
      </c>
    </row>
    <row r="165" s="2" customFormat="1">
      <c r="A165" s="41"/>
      <c r="B165" s="42"/>
      <c r="C165" s="43"/>
      <c r="D165" s="220" t="s">
        <v>165</v>
      </c>
      <c r="E165" s="43"/>
      <c r="F165" s="221" t="s">
        <v>2876</v>
      </c>
      <c r="G165" s="43"/>
      <c r="H165" s="43"/>
      <c r="I165" s="222"/>
      <c r="J165" s="43"/>
      <c r="K165" s="43"/>
      <c r="L165" s="47"/>
      <c r="M165" s="223"/>
      <c r="N165" s="224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165</v>
      </c>
      <c r="AU165" s="20" t="s">
        <v>85</v>
      </c>
    </row>
    <row r="166" s="2" customFormat="1">
      <c r="A166" s="41"/>
      <c r="B166" s="42"/>
      <c r="C166" s="43"/>
      <c r="D166" s="237" t="s">
        <v>177</v>
      </c>
      <c r="E166" s="43"/>
      <c r="F166" s="238" t="s">
        <v>2878</v>
      </c>
      <c r="G166" s="43"/>
      <c r="H166" s="43"/>
      <c r="I166" s="222"/>
      <c r="J166" s="43"/>
      <c r="K166" s="43"/>
      <c r="L166" s="47"/>
      <c r="M166" s="223"/>
      <c r="N166" s="224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177</v>
      </c>
      <c r="AU166" s="20" t="s">
        <v>85</v>
      </c>
    </row>
    <row r="167" s="2" customFormat="1" ht="16.5" customHeight="1">
      <c r="A167" s="41"/>
      <c r="B167" s="42"/>
      <c r="C167" s="207" t="s">
        <v>293</v>
      </c>
      <c r="D167" s="207" t="s">
        <v>159</v>
      </c>
      <c r="E167" s="208" t="s">
        <v>2879</v>
      </c>
      <c r="F167" s="209" t="s">
        <v>2880</v>
      </c>
      <c r="G167" s="210" t="s">
        <v>2842</v>
      </c>
      <c r="H167" s="211">
        <v>1</v>
      </c>
      <c r="I167" s="212"/>
      <c r="J167" s="213">
        <f>ROUND(I167*H167,2)</f>
        <v>0</v>
      </c>
      <c r="K167" s="209" t="s">
        <v>174</v>
      </c>
      <c r="L167" s="47"/>
      <c r="M167" s="214" t="s">
        <v>19</v>
      </c>
      <c r="N167" s="215" t="s">
        <v>46</v>
      </c>
      <c r="O167" s="87"/>
      <c r="P167" s="216">
        <f>O167*H167</f>
        <v>0</v>
      </c>
      <c r="Q167" s="216">
        <v>0</v>
      </c>
      <c r="R167" s="216">
        <f>Q167*H167</f>
        <v>0</v>
      </c>
      <c r="S167" s="216">
        <v>0</v>
      </c>
      <c r="T167" s="217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18" t="s">
        <v>732</v>
      </c>
      <c r="AT167" s="218" t="s">
        <v>159</v>
      </c>
      <c r="AU167" s="218" t="s">
        <v>85</v>
      </c>
      <c r="AY167" s="20" t="s">
        <v>157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20" t="s">
        <v>83</v>
      </c>
      <c r="BK167" s="219">
        <f>ROUND(I167*H167,2)</f>
        <v>0</v>
      </c>
      <c r="BL167" s="20" t="s">
        <v>732</v>
      </c>
      <c r="BM167" s="218" t="s">
        <v>2881</v>
      </c>
    </row>
    <row r="168" s="2" customFormat="1">
      <c r="A168" s="41"/>
      <c r="B168" s="42"/>
      <c r="C168" s="43"/>
      <c r="D168" s="220" t="s">
        <v>165</v>
      </c>
      <c r="E168" s="43"/>
      <c r="F168" s="221" t="s">
        <v>2882</v>
      </c>
      <c r="G168" s="43"/>
      <c r="H168" s="43"/>
      <c r="I168" s="222"/>
      <c r="J168" s="43"/>
      <c r="K168" s="43"/>
      <c r="L168" s="47"/>
      <c r="M168" s="223"/>
      <c r="N168" s="224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165</v>
      </c>
      <c r="AU168" s="20" t="s">
        <v>85</v>
      </c>
    </row>
    <row r="169" s="2" customFormat="1">
      <c r="A169" s="41"/>
      <c r="B169" s="42"/>
      <c r="C169" s="43"/>
      <c r="D169" s="237" t="s">
        <v>177</v>
      </c>
      <c r="E169" s="43"/>
      <c r="F169" s="238" t="s">
        <v>2883</v>
      </c>
      <c r="G169" s="43"/>
      <c r="H169" s="43"/>
      <c r="I169" s="222"/>
      <c r="J169" s="43"/>
      <c r="K169" s="43"/>
      <c r="L169" s="47"/>
      <c r="M169" s="223"/>
      <c r="N169" s="224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177</v>
      </c>
      <c r="AU169" s="20" t="s">
        <v>85</v>
      </c>
    </row>
    <row r="170" s="2" customFormat="1">
      <c r="A170" s="41"/>
      <c r="B170" s="42"/>
      <c r="C170" s="43"/>
      <c r="D170" s="220" t="s">
        <v>167</v>
      </c>
      <c r="E170" s="43"/>
      <c r="F170" s="225" t="s">
        <v>2884</v>
      </c>
      <c r="G170" s="43"/>
      <c r="H170" s="43"/>
      <c r="I170" s="222"/>
      <c r="J170" s="43"/>
      <c r="K170" s="43"/>
      <c r="L170" s="47"/>
      <c r="M170" s="223"/>
      <c r="N170" s="224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167</v>
      </c>
      <c r="AU170" s="20" t="s">
        <v>85</v>
      </c>
    </row>
    <row r="171" s="2" customFormat="1" ht="16.5" customHeight="1">
      <c r="A171" s="41"/>
      <c r="B171" s="42"/>
      <c r="C171" s="207" t="s">
        <v>301</v>
      </c>
      <c r="D171" s="207" t="s">
        <v>159</v>
      </c>
      <c r="E171" s="208" t="s">
        <v>2885</v>
      </c>
      <c r="F171" s="209" t="s">
        <v>2886</v>
      </c>
      <c r="G171" s="210" t="s">
        <v>2842</v>
      </c>
      <c r="H171" s="211">
        <v>1</v>
      </c>
      <c r="I171" s="212"/>
      <c r="J171" s="213">
        <f>ROUND(I171*H171,2)</f>
        <v>0</v>
      </c>
      <c r="K171" s="209" t="s">
        <v>174</v>
      </c>
      <c r="L171" s="47"/>
      <c r="M171" s="214" t="s">
        <v>19</v>
      </c>
      <c r="N171" s="215" t="s">
        <v>46</v>
      </c>
      <c r="O171" s="87"/>
      <c r="P171" s="216">
        <f>O171*H171</f>
        <v>0</v>
      </c>
      <c r="Q171" s="216">
        <v>0</v>
      </c>
      <c r="R171" s="216">
        <f>Q171*H171</f>
        <v>0</v>
      </c>
      <c r="S171" s="216">
        <v>0</v>
      </c>
      <c r="T171" s="217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18" t="s">
        <v>732</v>
      </c>
      <c r="AT171" s="218" t="s">
        <v>159</v>
      </c>
      <c r="AU171" s="218" t="s">
        <v>85</v>
      </c>
      <c r="AY171" s="20" t="s">
        <v>157</v>
      </c>
      <c r="BE171" s="219">
        <f>IF(N171="základní",J171,0)</f>
        <v>0</v>
      </c>
      <c r="BF171" s="219">
        <f>IF(N171="snížená",J171,0)</f>
        <v>0</v>
      </c>
      <c r="BG171" s="219">
        <f>IF(N171="zákl. přenesená",J171,0)</f>
        <v>0</v>
      </c>
      <c r="BH171" s="219">
        <f>IF(N171="sníž. přenesená",J171,0)</f>
        <v>0</v>
      </c>
      <c r="BI171" s="219">
        <f>IF(N171="nulová",J171,0)</f>
        <v>0</v>
      </c>
      <c r="BJ171" s="20" t="s">
        <v>83</v>
      </c>
      <c r="BK171" s="219">
        <f>ROUND(I171*H171,2)</f>
        <v>0</v>
      </c>
      <c r="BL171" s="20" t="s">
        <v>732</v>
      </c>
      <c r="BM171" s="218" t="s">
        <v>2887</v>
      </c>
    </row>
    <row r="172" s="2" customFormat="1">
      <c r="A172" s="41"/>
      <c r="B172" s="42"/>
      <c r="C172" s="43"/>
      <c r="D172" s="220" t="s">
        <v>165</v>
      </c>
      <c r="E172" s="43"/>
      <c r="F172" s="221" t="s">
        <v>2886</v>
      </c>
      <c r="G172" s="43"/>
      <c r="H172" s="43"/>
      <c r="I172" s="222"/>
      <c r="J172" s="43"/>
      <c r="K172" s="43"/>
      <c r="L172" s="47"/>
      <c r="M172" s="223"/>
      <c r="N172" s="224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165</v>
      </c>
      <c r="AU172" s="20" t="s">
        <v>85</v>
      </c>
    </row>
    <row r="173" s="2" customFormat="1">
      <c r="A173" s="41"/>
      <c r="B173" s="42"/>
      <c r="C173" s="43"/>
      <c r="D173" s="237" t="s">
        <v>177</v>
      </c>
      <c r="E173" s="43"/>
      <c r="F173" s="238" t="s">
        <v>2888</v>
      </c>
      <c r="G173" s="43"/>
      <c r="H173" s="43"/>
      <c r="I173" s="222"/>
      <c r="J173" s="43"/>
      <c r="K173" s="43"/>
      <c r="L173" s="47"/>
      <c r="M173" s="223"/>
      <c r="N173" s="224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177</v>
      </c>
      <c r="AU173" s="20" t="s">
        <v>85</v>
      </c>
    </row>
    <row r="174" s="2" customFormat="1" ht="16.5" customHeight="1">
      <c r="A174" s="41"/>
      <c r="B174" s="42"/>
      <c r="C174" s="207" t="s">
        <v>309</v>
      </c>
      <c r="D174" s="207" t="s">
        <v>159</v>
      </c>
      <c r="E174" s="208" t="s">
        <v>2889</v>
      </c>
      <c r="F174" s="209" t="s">
        <v>2890</v>
      </c>
      <c r="G174" s="210" t="s">
        <v>2842</v>
      </c>
      <c r="H174" s="211">
        <v>1</v>
      </c>
      <c r="I174" s="212"/>
      <c r="J174" s="213">
        <f>ROUND(I174*H174,2)</f>
        <v>0</v>
      </c>
      <c r="K174" s="209" t="s">
        <v>174</v>
      </c>
      <c r="L174" s="47"/>
      <c r="M174" s="214" t="s">
        <v>19</v>
      </c>
      <c r="N174" s="215" t="s">
        <v>46</v>
      </c>
      <c r="O174" s="87"/>
      <c r="P174" s="216">
        <f>O174*H174</f>
        <v>0</v>
      </c>
      <c r="Q174" s="216">
        <v>0</v>
      </c>
      <c r="R174" s="216">
        <f>Q174*H174</f>
        <v>0</v>
      </c>
      <c r="S174" s="216">
        <v>0</v>
      </c>
      <c r="T174" s="217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8" t="s">
        <v>2863</v>
      </c>
      <c r="AT174" s="218" t="s">
        <v>159</v>
      </c>
      <c r="AU174" s="218" t="s">
        <v>85</v>
      </c>
      <c r="AY174" s="20" t="s">
        <v>157</v>
      </c>
      <c r="BE174" s="219">
        <f>IF(N174="základní",J174,0)</f>
        <v>0</v>
      </c>
      <c r="BF174" s="219">
        <f>IF(N174="snížená",J174,0)</f>
        <v>0</v>
      </c>
      <c r="BG174" s="219">
        <f>IF(N174="zákl. přenesená",J174,0)</f>
        <v>0</v>
      </c>
      <c r="BH174" s="219">
        <f>IF(N174="sníž. přenesená",J174,0)</f>
        <v>0</v>
      </c>
      <c r="BI174" s="219">
        <f>IF(N174="nulová",J174,0)</f>
        <v>0</v>
      </c>
      <c r="BJ174" s="20" t="s">
        <v>83</v>
      </c>
      <c r="BK174" s="219">
        <f>ROUND(I174*H174,2)</f>
        <v>0</v>
      </c>
      <c r="BL174" s="20" t="s">
        <v>2863</v>
      </c>
      <c r="BM174" s="218" t="s">
        <v>2891</v>
      </c>
    </row>
    <row r="175" s="2" customFormat="1">
      <c r="A175" s="41"/>
      <c r="B175" s="42"/>
      <c r="C175" s="43"/>
      <c r="D175" s="220" t="s">
        <v>165</v>
      </c>
      <c r="E175" s="43"/>
      <c r="F175" s="221" t="s">
        <v>2892</v>
      </c>
      <c r="G175" s="43"/>
      <c r="H175" s="43"/>
      <c r="I175" s="222"/>
      <c r="J175" s="43"/>
      <c r="K175" s="43"/>
      <c r="L175" s="47"/>
      <c r="M175" s="223"/>
      <c r="N175" s="224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165</v>
      </c>
      <c r="AU175" s="20" t="s">
        <v>85</v>
      </c>
    </row>
    <row r="176" s="2" customFormat="1">
      <c r="A176" s="41"/>
      <c r="B176" s="42"/>
      <c r="C176" s="43"/>
      <c r="D176" s="237" t="s">
        <v>177</v>
      </c>
      <c r="E176" s="43"/>
      <c r="F176" s="238" t="s">
        <v>2893</v>
      </c>
      <c r="G176" s="43"/>
      <c r="H176" s="43"/>
      <c r="I176" s="222"/>
      <c r="J176" s="43"/>
      <c r="K176" s="43"/>
      <c r="L176" s="47"/>
      <c r="M176" s="223"/>
      <c r="N176" s="224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177</v>
      </c>
      <c r="AU176" s="20" t="s">
        <v>85</v>
      </c>
    </row>
    <row r="177" s="2" customFormat="1" ht="16.5" customHeight="1">
      <c r="A177" s="41"/>
      <c r="B177" s="42"/>
      <c r="C177" s="207" t="s">
        <v>317</v>
      </c>
      <c r="D177" s="207" t="s">
        <v>159</v>
      </c>
      <c r="E177" s="208" t="s">
        <v>2894</v>
      </c>
      <c r="F177" s="209" t="s">
        <v>2895</v>
      </c>
      <c r="G177" s="210" t="s">
        <v>2842</v>
      </c>
      <c r="H177" s="211">
        <v>1</v>
      </c>
      <c r="I177" s="212"/>
      <c r="J177" s="213">
        <f>ROUND(I177*H177,2)</f>
        <v>0</v>
      </c>
      <c r="K177" s="209" t="s">
        <v>174</v>
      </c>
      <c r="L177" s="47"/>
      <c r="M177" s="214" t="s">
        <v>19</v>
      </c>
      <c r="N177" s="215" t="s">
        <v>46</v>
      </c>
      <c r="O177" s="87"/>
      <c r="P177" s="216">
        <f>O177*H177</f>
        <v>0</v>
      </c>
      <c r="Q177" s="216">
        <v>0</v>
      </c>
      <c r="R177" s="216">
        <f>Q177*H177</f>
        <v>0</v>
      </c>
      <c r="S177" s="216">
        <v>0</v>
      </c>
      <c r="T177" s="217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18" t="s">
        <v>732</v>
      </c>
      <c r="AT177" s="218" t="s">
        <v>159</v>
      </c>
      <c r="AU177" s="218" t="s">
        <v>85</v>
      </c>
      <c r="AY177" s="20" t="s">
        <v>157</v>
      </c>
      <c r="BE177" s="219">
        <f>IF(N177="základní",J177,0)</f>
        <v>0</v>
      </c>
      <c r="BF177" s="219">
        <f>IF(N177="snížená",J177,0)</f>
        <v>0</v>
      </c>
      <c r="BG177" s="219">
        <f>IF(N177="zákl. přenesená",J177,0)</f>
        <v>0</v>
      </c>
      <c r="BH177" s="219">
        <f>IF(N177="sníž. přenesená",J177,0)</f>
        <v>0</v>
      </c>
      <c r="BI177" s="219">
        <f>IF(N177="nulová",J177,0)</f>
        <v>0</v>
      </c>
      <c r="BJ177" s="20" t="s">
        <v>83</v>
      </c>
      <c r="BK177" s="219">
        <f>ROUND(I177*H177,2)</f>
        <v>0</v>
      </c>
      <c r="BL177" s="20" t="s">
        <v>732</v>
      </c>
      <c r="BM177" s="218" t="s">
        <v>2896</v>
      </c>
    </row>
    <row r="178" s="2" customFormat="1">
      <c r="A178" s="41"/>
      <c r="B178" s="42"/>
      <c r="C178" s="43"/>
      <c r="D178" s="220" t="s">
        <v>165</v>
      </c>
      <c r="E178" s="43"/>
      <c r="F178" s="221" t="s">
        <v>2895</v>
      </c>
      <c r="G178" s="43"/>
      <c r="H178" s="43"/>
      <c r="I178" s="222"/>
      <c r="J178" s="43"/>
      <c r="K178" s="43"/>
      <c r="L178" s="47"/>
      <c r="M178" s="223"/>
      <c r="N178" s="224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165</v>
      </c>
      <c r="AU178" s="20" t="s">
        <v>85</v>
      </c>
    </row>
    <row r="179" s="2" customFormat="1">
      <c r="A179" s="41"/>
      <c r="B179" s="42"/>
      <c r="C179" s="43"/>
      <c r="D179" s="237" t="s">
        <v>177</v>
      </c>
      <c r="E179" s="43"/>
      <c r="F179" s="238" t="s">
        <v>2897</v>
      </c>
      <c r="G179" s="43"/>
      <c r="H179" s="43"/>
      <c r="I179" s="222"/>
      <c r="J179" s="43"/>
      <c r="K179" s="43"/>
      <c r="L179" s="47"/>
      <c r="M179" s="223"/>
      <c r="N179" s="224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177</v>
      </c>
      <c r="AU179" s="20" t="s">
        <v>85</v>
      </c>
    </row>
    <row r="180" s="2" customFormat="1" ht="16.5" customHeight="1">
      <c r="A180" s="41"/>
      <c r="B180" s="42"/>
      <c r="C180" s="207" t="s">
        <v>7</v>
      </c>
      <c r="D180" s="207" t="s">
        <v>159</v>
      </c>
      <c r="E180" s="208" t="s">
        <v>2898</v>
      </c>
      <c r="F180" s="209" t="s">
        <v>2899</v>
      </c>
      <c r="G180" s="210" t="s">
        <v>2842</v>
      </c>
      <c r="H180" s="211">
        <v>1</v>
      </c>
      <c r="I180" s="212"/>
      <c r="J180" s="213">
        <f>ROUND(I180*H180,2)</f>
        <v>0</v>
      </c>
      <c r="K180" s="209" t="s">
        <v>174</v>
      </c>
      <c r="L180" s="47"/>
      <c r="M180" s="214" t="s">
        <v>19</v>
      </c>
      <c r="N180" s="215" t="s">
        <v>46</v>
      </c>
      <c r="O180" s="87"/>
      <c r="P180" s="216">
        <f>O180*H180</f>
        <v>0</v>
      </c>
      <c r="Q180" s="216">
        <v>0</v>
      </c>
      <c r="R180" s="216">
        <f>Q180*H180</f>
        <v>0</v>
      </c>
      <c r="S180" s="216">
        <v>0</v>
      </c>
      <c r="T180" s="217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18" t="s">
        <v>732</v>
      </c>
      <c r="AT180" s="218" t="s">
        <v>159</v>
      </c>
      <c r="AU180" s="218" t="s">
        <v>85</v>
      </c>
      <c r="AY180" s="20" t="s">
        <v>157</v>
      </c>
      <c r="BE180" s="219">
        <f>IF(N180="základní",J180,0)</f>
        <v>0</v>
      </c>
      <c r="BF180" s="219">
        <f>IF(N180="snížená",J180,0)</f>
        <v>0</v>
      </c>
      <c r="BG180" s="219">
        <f>IF(N180="zákl. přenesená",J180,0)</f>
        <v>0</v>
      </c>
      <c r="BH180" s="219">
        <f>IF(N180="sníž. přenesená",J180,0)</f>
        <v>0</v>
      </c>
      <c r="BI180" s="219">
        <f>IF(N180="nulová",J180,0)</f>
        <v>0</v>
      </c>
      <c r="BJ180" s="20" t="s">
        <v>83</v>
      </c>
      <c r="BK180" s="219">
        <f>ROUND(I180*H180,2)</f>
        <v>0</v>
      </c>
      <c r="BL180" s="20" t="s">
        <v>732</v>
      </c>
      <c r="BM180" s="218" t="s">
        <v>2900</v>
      </c>
    </row>
    <row r="181" s="2" customFormat="1">
      <c r="A181" s="41"/>
      <c r="B181" s="42"/>
      <c r="C181" s="43"/>
      <c r="D181" s="220" t="s">
        <v>165</v>
      </c>
      <c r="E181" s="43"/>
      <c r="F181" s="221" t="s">
        <v>2899</v>
      </c>
      <c r="G181" s="43"/>
      <c r="H181" s="43"/>
      <c r="I181" s="222"/>
      <c r="J181" s="43"/>
      <c r="K181" s="43"/>
      <c r="L181" s="47"/>
      <c r="M181" s="223"/>
      <c r="N181" s="224"/>
      <c r="O181" s="87"/>
      <c r="P181" s="87"/>
      <c r="Q181" s="87"/>
      <c r="R181" s="87"/>
      <c r="S181" s="87"/>
      <c r="T181" s="88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20" t="s">
        <v>165</v>
      </c>
      <c r="AU181" s="20" t="s">
        <v>85</v>
      </c>
    </row>
    <row r="182" s="2" customFormat="1">
      <c r="A182" s="41"/>
      <c r="B182" s="42"/>
      <c r="C182" s="43"/>
      <c r="D182" s="237" t="s">
        <v>177</v>
      </c>
      <c r="E182" s="43"/>
      <c r="F182" s="238" t="s">
        <v>2901</v>
      </c>
      <c r="G182" s="43"/>
      <c r="H182" s="43"/>
      <c r="I182" s="222"/>
      <c r="J182" s="43"/>
      <c r="K182" s="43"/>
      <c r="L182" s="47"/>
      <c r="M182" s="223"/>
      <c r="N182" s="224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177</v>
      </c>
      <c r="AU182" s="20" t="s">
        <v>85</v>
      </c>
    </row>
    <row r="183" s="2" customFormat="1" ht="16.5" customHeight="1">
      <c r="A183" s="41"/>
      <c r="B183" s="42"/>
      <c r="C183" s="207" t="s">
        <v>374</v>
      </c>
      <c r="D183" s="207" t="s">
        <v>159</v>
      </c>
      <c r="E183" s="208" t="s">
        <v>2902</v>
      </c>
      <c r="F183" s="209" t="s">
        <v>2903</v>
      </c>
      <c r="G183" s="210" t="s">
        <v>2842</v>
      </c>
      <c r="H183" s="211">
        <v>1</v>
      </c>
      <c r="I183" s="212"/>
      <c r="J183" s="213">
        <f>ROUND(I183*H183,2)</f>
        <v>0</v>
      </c>
      <c r="K183" s="209" t="s">
        <v>174</v>
      </c>
      <c r="L183" s="47"/>
      <c r="M183" s="214" t="s">
        <v>19</v>
      </c>
      <c r="N183" s="215" t="s">
        <v>46</v>
      </c>
      <c r="O183" s="87"/>
      <c r="P183" s="216">
        <f>O183*H183</f>
        <v>0</v>
      </c>
      <c r="Q183" s="216">
        <v>0</v>
      </c>
      <c r="R183" s="216">
        <f>Q183*H183</f>
        <v>0</v>
      </c>
      <c r="S183" s="216">
        <v>0</v>
      </c>
      <c r="T183" s="217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18" t="s">
        <v>732</v>
      </c>
      <c r="AT183" s="218" t="s">
        <v>159</v>
      </c>
      <c r="AU183" s="218" t="s">
        <v>85</v>
      </c>
      <c r="AY183" s="20" t="s">
        <v>157</v>
      </c>
      <c r="BE183" s="219">
        <f>IF(N183="základní",J183,0)</f>
        <v>0</v>
      </c>
      <c r="BF183" s="219">
        <f>IF(N183="snížená",J183,0)</f>
        <v>0</v>
      </c>
      <c r="BG183" s="219">
        <f>IF(N183="zákl. přenesená",J183,0)</f>
        <v>0</v>
      </c>
      <c r="BH183" s="219">
        <f>IF(N183="sníž. přenesená",J183,0)</f>
        <v>0</v>
      </c>
      <c r="BI183" s="219">
        <f>IF(N183="nulová",J183,0)</f>
        <v>0</v>
      </c>
      <c r="BJ183" s="20" t="s">
        <v>83</v>
      </c>
      <c r="BK183" s="219">
        <f>ROUND(I183*H183,2)</f>
        <v>0</v>
      </c>
      <c r="BL183" s="20" t="s">
        <v>732</v>
      </c>
      <c r="BM183" s="218" t="s">
        <v>2904</v>
      </c>
    </row>
    <row r="184" s="2" customFormat="1">
      <c r="A184" s="41"/>
      <c r="B184" s="42"/>
      <c r="C184" s="43"/>
      <c r="D184" s="220" t="s">
        <v>165</v>
      </c>
      <c r="E184" s="43"/>
      <c r="F184" s="221" t="s">
        <v>2905</v>
      </c>
      <c r="G184" s="43"/>
      <c r="H184" s="43"/>
      <c r="I184" s="222"/>
      <c r="J184" s="43"/>
      <c r="K184" s="43"/>
      <c r="L184" s="47"/>
      <c r="M184" s="223"/>
      <c r="N184" s="224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165</v>
      </c>
      <c r="AU184" s="20" t="s">
        <v>85</v>
      </c>
    </row>
    <row r="185" s="2" customFormat="1">
      <c r="A185" s="41"/>
      <c r="B185" s="42"/>
      <c r="C185" s="43"/>
      <c r="D185" s="237" t="s">
        <v>177</v>
      </c>
      <c r="E185" s="43"/>
      <c r="F185" s="238" t="s">
        <v>2906</v>
      </c>
      <c r="G185" s="43"/>
      <c r="H185" s="43"/>
      <c r="I185" s="222"/>
      <c r="J185" s="43"/>
      <c r="K185" s="43"/>
      <c r="L185" s="47"/>
      <c r="M185" s="223"/>
      <c r="N185" s="224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177</v>
      </c>
      <c r="AU185" s="20" t="s">
        <v>85</v>
      </c>
    </row>
    <row r="186" s="2" customFormat="1" ht="24.15" customHeight="1">
      <c r="A186" s="41"/>
      <c r="B186" s="42"/>
      <c r="C186" s="207" t="s">
        <v>453</v>
      </c>
      <c r="D186" s="207" t="s">
        <v>159</v>
      </c>
      <c r="E186" s="208" t="s">
        <v>2907</v>
      </c>
      <c r="F186" s="209" t="s">
        <v>2908</v>
      </c>
      <c r="G186" s="210" t="s">
        <v>2842</v>
      </c>
      <c r="H186" s="211">
        <v>1</v>
      </c>
      <c r="I186" s="212"/>
      <c r="J186" s="213">
        <f>ROUND(I186*H186,2)</f>
        <v>0</v>
      </c>
      <c r="K186" s="209" t="s">
        <v>174</v>
      </c>
      <c r="L186" s="47"/>
      <c r="M186" s="214" t="s">
        <v>19</v>
      </c>
      <c r="N186" s="215" t="s">
        <v>46</v>
      </c>
      <c r="O186" s="87"/>
      <c r="P186" s="216">
        <f>O186*H186</f>
        <v>0</v>
      </c>
      <c r="Q186" s="216">
        <v>0</v>
      </c>
      <c r="R186" s="216">
        <f>Q186*H186</f>
        <v>0</v>
      </c>
      <c r="S186" s="216">
        <v>0</v>
      </c>
      <c r="T186" s="217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18" t="s">
        <v>2863</v>
      </c>
      <c r="AT186" s="218" t="s">
        <v>159</v>
      </c>
      <c r="AU186" s="218" t="s">
        <v>85</v>
      </c>
      <c r="AY186" s="20" t="s">
        <v>157</v>
      </c>
      <c r="BE186" s="219">
        <f>IF(N186="základní",J186,0)</f>
        <v>0</v>
      </c>
      <c r="BF186" s="219">
        <f>IF(N186="snížená",J186,0)</f>
        <v>0</v>
      </c>
      <c r="BG186" s="219">
        <f>IF(N186="zákl. přenesená",J186,0)</f>
        <v>0</v>
      </c>
      <c r="BH186" s="219">
        <f>IF(N186="sníž. přenesená",J186,0)</f>
        <v>0</v>
      </c>
      <c r="BI186" s="219">
        <f>IF(N186="nulová",J186,0)</f>
        <v>0</v>
      </c>
      <c r="BJ186" s="20" t="s">
        <v>83</v>
      </c>
      <c r="BK186" s="219">
        <f>ROUND(I186*H186,2)</f>
        <v>0</v>
      </c>
      <c r="BL186" s="20" t="s">
        <v>2863</v>
      </c>
      <c r="BM186" s="218" t="s">
        <v>2909</v>
      </c>
    </row>
    <row r="187" s="2" customFormat="1">
      <c r="A187" s="41"/>
      <c r="B187" s="42"/>
      <c r="C187" s="43"/>
      <c r="D187" s="220" t="s">
        <v>165</v>
      </c>
      <c r="E187" s="43"/>
      <c r="F187" s="221" t="s">
        <v>2908</v>
      </c>
      <c r="G187" s="43"/>
      <c r="H187" s="43"/>
      <c r="I187" s="222"/>
      <c r="J187" s="43"/>
      <c r="K187" s="43"/>
      <c r="L187" s="47"/>
      <c r="M187" s="223"/>
      <c r="N187" s="224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165</v>
      </c>
      <c r="AU187" s="20" t="s">
        <v>85</v>
      </c>
    </row>
    <row r="188" s="2" customFormat="1">
      <c r="A188" s="41"/>
      <c r="B188" s="42"/>
      <c r="C188" s="43"/>
      <c r="D188" s="237" t="s">
        <v>177</v>
      </c>
      <c r="E188" s="43"/>
      <c r="F188" s="238" t="s">
        <v>2910</v>
      </c>
      <c r="G188" s="43"/>
      <c r="H188" s="43"/>
      <c r="I188" s="222"/>
      <c r="J188" s="43"/>
      <c r="K188" s="43"/>
      <c r="L188" s="47"/>
      <c r="M188" s="223"/>
      <c r="N188" s="224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177</v>
      </c>
      <c r="AU188" s="20" t="s">
        <v>85</v>
      </c>
    </row>
    <row r="189" s="2" customFormat="1" ht="16.5" customHeight="1">
      <c r="A189" s="41"/>
      <c r="B189" s="42"/>
      <c r="C189" s="207" t="s">
        <v>381</v>
      </c>
      <c r="D189" s="207" t="s">
        <v>159</v>
      </c>
      <c r="E189" s="208" t="s">
        <v>2911</v>
      </c>
      <c r="F189" s="209" t="s">
        <v>2912</v>
      </c>
      <c r="G189" s="210" t="s">
        <v>2842</v>
      </c>
      <c r="H189" s="211">
        <v>1</v>
      </c>
      <c r="I189" s="212"/>
      <c r="J189" s="213">
        <f>ROUND(I189*H189,2)</f>
        <v>0</v>
      </c>
      <c r="K189" s="209" t="s">
        <v>174</v>
      </c>
      <c r="L189" s="47"/>
      <c r="M189" s="214" t="s">
        <v>19</v>
      </c>
      <c r="N189" s="215" t="s">
        <v>46</v>
      </c>
      <c r="O189" s="87"/>
      <c r="P189" s="216">
        <f>O189*H189</f>
        <v>0</v>
      </c>
      <c r="Q189" s="216">
        <v>0</v>
      </c>
      <c r="R189" s="216">
        <f>Q189*H189</f>
        <v>0</v>
      </c>
      <c r="S189" s="216">
        <v>0</v>
      </c>
      <c r="T189" s="217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18" t="s">
        <v>732</v>
      </c>
      <c r="AT189" s="218" t="s">
        <v>159</v>
      </c>
      <c r="AU189" s="218" t="s">
        <v>85</v>
      </c>
      <c r="AY189" s="20" t="s">
        <v>157</v>
      </c>
      <c r="BE189" s="219">
        <f>IF(N189="základní",J189,0)</f>
        <v>0</v>
      </c>
      <c r="BF189" s="219">
        <f>IF(N189="snížená",J189,0)</f>
        <v>0</v>
      </c>
      <c r="BG189" s="219">
        <f>IF(N189="zákl. přenesená",J189,0)</f>
        <v>0</v>
      </c>
      <c r="BH189" s="219">
        <f>IF(N189="sníž. přenesená",J189,0)</f>
        <v>0</v>
      </c>
      <c r="BI189" s="219">
        <f>IF(N189="nulová",J189,0)</f>
        <v>0</v>
      </c>
      <c r="BJ189" s="20" t="s">
        <v>83</v>
      </c>
      <c r="BK189" s="219">
        <f>ROUND(I189*H189,2)</f>
        <v>0</v>
      </c>
      <c r="BL189" s="20" t="s">
        <v>732</v>
      </c>
      <c r="BM189" s="218" t="s">
        <v>2913</v>
      </c>
    </row>
    <row r="190" s="2" customFormat="1">
      <c r="A190" s="41"/>
      <c r="B190" s="42"/>
      <c r="C190" s="43"/>
      <c r="D190" s="220" t="s">
        <v>165</v>
      </c>
      <c r="E190" s="43"/>
      <c r="F190" s="221" t="s">
        <v>2912</v>
      </c>
      <c r="G190" s="43"/>
      <c r="H190" s="43"/>
      <c r="I190" s="222"/>
      <c r="J190" s="43"/>
      <c r="K190" s="43"/>
      <c r="L190" s="47"/>
      <c r="M190" s="223"/>
      <c r="N190" s="224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165</v>
      </c>
      <c r="AU190" s="20" t="s">
        <v>85</v>
      </c>
    </row>
    <row r="191" s="2" customFormat="1">
      <c r="A191" s="41"/>
      <c r="B191" s="42"/>
      <c r="C191" s="43"/>
      <c r="D191" s="237" t="s">
        <v>177</v>
      </c>
      <c r="E191" s="43"/>
      <c r="F191" s="238" t="s">
        <v>2914</v>
      </c>
      <c r="G191" s="43"/>
      <c r="H191" s="43"/>
      <c r="I191" s="222"/>
      <c r="J191" s="43"/>
      <c r="K191" s="43"/>
      <c r="L191" s="47"/>
      <c r="M191" s="223"/>
      <c r="N191" s="224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0" t="s">
        <v>177</v>
      </c>
      <c r="AU191" s="20" t="s">
        <v>85</v>
      </c>
    </row>
    <row r="192" s="2" customFormat="1">
      <c r="A192" s="41"/>
      <c r="B192" s="42"/>
      <c r="C192" s="43"/>
      <c r="D192" s="220" t="s">
        <v>167</v>
      </c>
      <c r="E192" s="43"/>
      <c r="F192" s="225" t="s">
        <v>2915</v>
      </c>
      <c r="G192" s="43"/>
      <c r="H192" s="43"/>
      <c r="I192" s="222"/>
      <c r="J192" s="43"/>
      <c r="K192" s="43"/>
      <c r="L192" s="47"/>
      <c r="M192" s="270"/>
      <c r="N192" s="271"/>
      <c r="O192" s="272"/>
      <c r="P192" s="272"/>
      <c r="Q192" s="272"/>
      <c r="R192" s="272"/>
      <c r="S192" s="272"/>
      <c r="T192" s="273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T192" s="20" t="s">
        <v>167</v>
      </c>
      <c r="AU192" s="20" t="s">
        <v>85</v>
      </c>
    </row>
    <row r="193" s="2" customFormat="1" ht="6.96" customHeight="1">
      <c r="A193" s="41"/>
      <c r="B193" s="62"/>
      <c r="C193" s="63"/>
      <c r="D193" s="63"/>
      <c r="E193" s="63"/>
      <c r="F193" s="63"/>
      <c r="G193" s="63"/>
      <c r="H193" s="63"/>
      <c r="I193" s="63"/>
      <c r="J193" s="63"/>
      <c r="K193" s="63"/>
      <c r="L193" s="47"/>
      <c r="M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</row>
  </sheetData>
  <sheetProtection sheet="1" autoFilter="0" formatColumns="0" formatRows="0" objects="1" scenarios="1" spinCount="100000" saltValue="ytqpv7siXkypvkFbfS/OqrER3qe08CJu9/e3Qtv4hmm4soNzsd2v1tUYVRRkglspn3oC1jo7i9SH12n3xn4Sog==" hashValue="cKrtU0aF1Qipx0ehTUDiOkDimEz+suqrSJZmMFXchQ96CYS4XdS+FpCm3bPSinevngUQ8ZjP9fCouJ27Mf60cQ==" algorithmName="SHA-512" password="CC35"/>
  <autoFilter ref="C86:K192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2" r:id="rId1" display="https://podminky.urs.cz/item/CS_URS_2025_01/113311171"/>
    <hyperlink ref="F99" r:id="rId2" display="https://podminky.urs.cz/item/CS_URS_2025_01/114203103"/>
    <hyperlink ref="F115" r:id="rId3" display="https://podminky.urs.cz/item/CS_URS_2025_01/465513427"/>
    <hyperlink ref="F148" r:id="rId4" display="https://podminky.urs.cz/item/CS_URS_2025_01/012203000"/>
    <hyperlink ref="F151" r:id="rId5" display="https://podminky.urs.cz/item/CS_URS_2025_01/012303000"/>
    <hyperlink ref="F154" r:id="rId6" display="https://podminky.urs.cz/item/CS_URS_2025_01/013254000"/>
    <hyperlink ref="F157" r:id="rId7" display="https://podminky.urs.cz/item/CS_URS_2025_01/020001000"/>
    <hyperlink ref="F160" r:id="rId8" display="https://podminky.urs.cz/item/CS_URS_2025_01/032103000"/>
    <hyperlink ref="F166" r:id="rId9" display="https://podminky.urs.cz/item/CS_URS_2025_01/034002000"/>
    <hyperlink ref="F169" r:id="rId10" display="https://podminky.urs.cz/item/CS_URS_2025_01/034103000"/>
    <hyperlink ref="F173" r:id="rId11" display="https://podminky.urs.cz/item/CS_URS_2025_01/034403000"/>
    <hyperlink ref="F176" r:id="rId12" display="https://podminky.urs.cz/item/CS_URS_2025_01/034503000"/>
    <hyperlink ref="F179" r:id="rId13" display="https://podminky.urs.cz/item/CS_URS_2025_01/039103000"/>
    <hyperlink ref="F182" r:id="rId14" display="https://podminky.urs.cz/item/CS_URS_2025_01/039203000"/>
    <hyperlink ref="F185" r:id="rId15" display="https://podminky.urs.cz/item/CS_URS_2025_01/042503000"/>
    <hyperlink ref="F188" r:id="rId16" display="https://podminky.urs.cz/item/CS_URS_2025_01/049002000"/>
    <hyperlink ref="F191" r:id="rId17" display="https://podminky.urs.cz/item/CS_URS_2025_01/075002000R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8"/>
</worksheet>
</file>

<file path=xl/worksheets/sheet1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88" customWidth="1"/>
    <col min="2" max="2" width="1.667969" style="288" customWidth="1"/>
    <col min="3" max="4" width="5" style="288" customWidth="1"/>
    <col min="5" max="5" width="11.66016" style="288" customWidth="1"/>
    <col min="6" max="6" width="9.160156" style="288" customWidth="1"/>
    <col min="7" max="7" width="5" style="288" customWidth="1"/>
    <col min="8" max="8" width="77.83203" style="288" customWidth="1"/>
    <col min="9" max="10" width="20" style="288" customWidth="1"/>
    <col min="11" max="11" width="1.667969" style="288" customWidth="1"/>
  </cols>
  <sheetData>
    <row r="1" s="1" customFormat="1" ht="37.5" customHeight="1"/>
    <row r="2" s="1" customFormat="1" ht="7.5" customHeight="1">
      <c r="B2" s="289"/>
      <c r="C2" s="290"/>
      <c r="D2" s="290"/>
      <c r="E2" s="290"/>
      <c r="F2" s="290"/>
      <c r="G2" s="290"/>
      <c r="H2" s="290"/>
      <c r="I2" s="290"/>
      <c r="J2" s="290"/>
      <c r="K2" s="291"/>
    </row>
    <row r="3" s="17" customFormat="1" ht="45" customHeight="1">
      <c r="B3" s="292"/>
      <c r="C3" s="293" t="s">
        <v>2916</v>
      </c>
      <c r="D3" s="293"/>
      <c r="E3" s="293"/>
      <c r="F3" s="293"/>
      <c r="G3" s="293"/>
      <c r="H3" s="293"/>
      <c r="I3" s="293"/>
      <c r="J3" s="293"/>
      <c r="K3" s="294"/>
    </row>
    <row r="4" s="1" customFormat="1" ht="25.5" customHeight="1">
      <c r="B4" s="295"/>
      <c r="C4" s="296" t="s">
        <v>2917</v>
      </c>
      <c r="D4" s="296"/>
      <c r="E4" s="296"/>
      <c r="F4" s="296"/>
      <c r="G4" s="296"/>
      <c r="H4" s="296"/>
      <c r="I4" s="296"/>
      <c r="J4" s="296"/>
      <c r="K4" s="297"/>
    </row>
    <row r="5" s="1" customFormat="1" ht="5.25" customHeight="1">
      <c r="B5" s="295"/>
      <c r="C5" s="298"/>
      <c r="D5" s="298"/>
      <c r="E5" s="298"/>
      <c r="F5" s="298"/>
      <c r="G5" s="298"/>
      <c r="H5" s="298"/>
      <c r="I5" s="298"/>
      <c r="J5" s="298"/>
      <c r="K5" s="297"/>
    </row>
    <row r="6" s="1" customFormat="1" ht="15" customHeight="1">
      <c r="B6" s="295"/>
      <c r="C6" s="299" t="s">
        <v>2918</v>
      </c>
      <c r="D6" s="299"/>
      <c r="E6" s="299"/>
      <c r="F6" s="299"/>
      <c r="G6" s="299"/>
      <c r="H6" s="299"/>
      <c r="I6" s="299"/>
      <c r="J6" s="299"/>
      <c r="K6" s="297"/>
    </row>
    <row r="7" s="1" customFormat="1" ht="15" customHeight="1">
      <c r="B7" s="300"/>
      <c r="C7" s="299" t="s">
        <v>2919</v>
      </c>
      <c r="D7" s="299"/>
      <c r="E7" s="299"/>
      <c r="F7" s="299"/>
      <c r="G7" s="299"/>
      <c r="H7" s="299"/>
      <c r="I7" s="299"/>
      <c r="J7" s="299"/>
      <c r="K7" s="297"/>
    </row>
    <row r="8" s="1" customFormat="1" ht="12.75" customHeight="1">
      <c r="B8" s="300"/>
      <c r="C8" s="299"/>
      <c r="D8" s="299"/>
      <c r="E8" s="299"/>
      <c r="F8" s="299"/>
      <c r="G8" s="299"/>
      <c r="H8" s="299"/>
      <c r="I8" s="299"/>
      <c r="J8" s="299"/>
      <c r="K8" s="297"/>
    </row>
    <row r="9" s="1" customFormat="1" ht="15" customHeight="1">
      <c r="B9" s="300"/>
      <c r="C9" s="299" t="s">
        <v>2920</v>
      </c>
      <c r="D9" s="299"/>
      <c r="E9" s="299"/>
      <c r="F9" s="299"/>
      <c r="G9" s="299"/>
      <c r="H9" s="299"/>
      <c r="I9" s="299"/>
      <c r="J9" s="299"/>
      <c r="K9" s="297"/>
    </row>
    <row r="10" s="1" customFormat="1" ht="15" customHeight="1">
      <c r="B10" s="300"/>
      <c r="C10" s="299"/>
      <c r="D10" s="299" t="s">
        <v>2921</v>
      </c>
      <c r="E10" s="299"/>
      <c r="F10" s="299"/>
      <c r="G10" s="299"/>
      <c r="H10" s="299"/>
      <c r="I10" s="299"/>
      <c r="J10" s="299"/>
      <c r="K10" s="297"/>
    </row>
    <row r="11" s="1" customFormat="1" ht="15" customHeight="1">
      <c r="B11" s="300"/>
      <c r="C11" s="301"/>
      <c r="D11" s="299" t="s">
        <v>2922</v>
      </c>
      <c r="E11" s="299"/>
      <c r="F11" s="299"/>
      <c r="G11" s="299"/>
      <c r="H11" s="299"/>
      <c r="I11" s="299"/>
      <c r="J11" s="299"/>
      <c r="K11" s="297"/>
    </row>
    <row r="12" s="1" customFormat="1" ht="15" customHeight="1">
      <c r="B12" s="300"/>
      <c r="C12" s="301"/>
      <c r="D12" s="299"/>
      <c r="E12" s="299"/>
      <c r="F12" s="299"/>
      <c r="G12" s="299"/>
      <c r="H12" s="299"/>
      <c r="I12" s="299"/>
      <c r="J12" s="299"/>
      <c r="K12" s="297"/>
    </row>
    <row r="13" s="1" customFormat="1" ht="15" customHeight="1">
      <c r="B13" s="300"/>
      <c r="C13" s="301"/>
      <c r="D13" s="302" t="s">
        <v>2923</v>
      </c>
      <c r="E13" s="299"/>
      <c r="F13" s="299"/>
      <c r="G13" s="299"/>
      <c r="H13" s="299"/>
      <c r="I13" s="299"/>
      <c r="J13" s="299"/>
      <c r="K13" s="297"/>
    </row>
    <row r="14" s="1" customFormat="1" ht="12.75" customHeight="1">
      <c r="B14" s="300"/>
      <c r="C14" s="301"/>
      <c r="D14" s="301"/>
      <c r="E14" s="301"/>
      <c r="F14" s="301"/>
      <c r="G14" s="301"/>
      <c r="H14" s="301"/>
      <c r="I14" s="301"/>
      <c r="J14" s="301"/>
      <c r="K14" s="297"/>
    </row>
    <row r="15" s="1" customFormat="1" ht="15" customHeight="1">
      <c r="B15" s="300"/>
      <c r="C15" s="301"/>
      <c r="D15" s="299" t="s">
        <v>2924</v>
      </c>
      <c r="E15" s="299"/>
      <c r="F15" s="299"/>
      <c r="G15" s="299"/>
      <c r="H15" s="299"/>
      <c r="I15" s="299"/>
      <c r="J15" s="299"/>
      <c r="K15" s="297"/>
    </row>
    <row r="16" s="1" customFormat="1" ht="15" customHeight="1">
      <c r="B16" s="300"/>
      <c r="C16" s="301"/>
      <c r="D16" s="299" t="s">
        <v>2925</v>
      </c>
      <c r="E16" s="299"/>
      <c r="F16" s="299"/>
      <c r="G16" s="299"/>
      <c r="H16" s="299"/>
      <c r="I16" s="299"/>
      <c r="J16" s="299"/>
      <c r="K16" s="297"/>
    </row>
    <row r="17" s="1" customFormat="1" ht="15" customHeight="1">
      <c r="B17" s="300"/>
      <c r="C17" s="301"/>
      <c r="D17" s="299" t="s">
        <v>2926</v>
      </c>
      <c r="E17" s="299"/>
      <c r="F17" s="299"/>
      <c r="G17" s="299"/>
      <c r="H17" s="299"/>
      <c r="I17" s="299"/>
      <c r="J17" s="299"/>
      <c r="K17" s="297"/>
    </row>
    <row r="18" s="1" customFormat="1" ht="15" customHeight="1">
      <c r="B18" s="300"/>
      <c r="C18" s="301"/>
      <c r="D18" s="301"/>
      <c r="E18" s="303" t="s">
        <v>82</v>
      </c>
      <c r="F18" s="299" t="s">
        <v>2927</v>
      </c>
      <c r="G18" s="299"/>
      <c r="H18" s="299"/>
      <c r="I18" s="299"/>
      <c r="J18" s="299"/>
      <c r="K18" s="297"/>
    </row>
    <row r="19" s="1" customFormat="1" ht="15" customHeight="1">
      <c r="B19" s="300"/>
      <c r="C19" s="301"/>
      <c r="D19" s="301"/>
      <c r="E19" s="303" t="s">
        <v>2928</v>
      </c>
      <c r="F19" s="299" t="s">
        <v>2929</v>
      </c>
      <c r="G19" s="299"/>
      <c r="H19" s="299"/>
      <c r="I19" s="299"/>
      <c r="J19" s="299"/>
      <c r="K19" s="297"/>
    </row>
    <row r="20" s="1" customFormat="1" ht="15" customHeight="1">
      <c r="B20" s="300"/>
      <c r="C20" s="301"/>
      <c r="D20" s="301"/>
      <c r="E20" s="303" t="s">
        <v>2930</v>
      </c>
      <c r="F20" s="299" t="s">
        <v>2931</v>
      </c>
      <c r="G20" s="299"/>
      <c r="H20" s="299"/>
      <c r="I20" s="299"/>
      <c r="J20" s="299"/>
      <c r="K20" s="297"/>
    </row>
    <row r="21" s="1" customFormat="1" ht="15" customHeight="1">
      <c r="B21" s="300"/>
      <c r="C21" s="301"/>
      <c r="D21" s="301"/>
      <c r="E21" s="303" t="s">
        <v>128</v>
      </c>
      <c r="F21" s="299" t="s">
        <v>129</v>
      </c>
      <c r="G21" s="299"/>
      <c r="H21" s="299"/>
      <c r="I21" s="299"/>
      <c r="J21" s="299"/>
      <c r="K21" s="297"/>
    </row>
    <row r="22" s="1" customFormat="1" ht="15" customHeight="1">
      <c r="B22" s="300"/>
      <c r="C22" s="301"/>
      <c r="D22" s="301"/>
      <c r="E22" s="303" t="s">
        <v>2932</v>
      </c>
      <c r="F22" s="299" t="s">
        <v>2933</v>
      </c>
      <c r="G22" s="299"/>
      <c r="H22" s="299"/>
      <c r="I22" s="299"/>
      <c r="J22" s="299"/>
      <c r="K22" s="297"/>
    </row>
    <row r="23" s="1" customFormat="1" ht="15" customHeight="1">
      <c r="B23" s="300"/>
      <c r="C23" s="301"/>
      <c r="D23" s="301"/>
      <c r="E23" s="303" t="s">
        <v>2934</v>
      </c>
      <c r="F23" s="299" t="s">
        <v>2935</v>
      </c>
      <c r="G23" s="299"/>
      <c r="H23" s="299"/>
      <c r="I23" s="299"/>
      <c r="J23" s="299"/>
      <c r="K23" s="297"/>
    </row>
    <row r="24" s="1" customFormat="1" ht="12.75" customHeight="1">
      <c r="B24" s="300"/>
      <c r="C24" s="301"/>
      <c r="D24" s="301"/>
      <c r="E24" s="301"/>
      <c r="F24" s="301"/>
      <c r="G24" s="301"/>
      <c r="H24" s="301"/>
      <c r="I24" s="301"/>
      <c r="J24" s="301"/>
      <c r="K24" s="297"/>
    </row>
    <row r="25" s="1" customFormat="1" ht="15" customHeight="1">
      <c r="B25" s="300"/>
      <c r="C25" s="299" t="s">
        <v>2936</v>
      </c>
      <c r="D25" s="299"/>
      <c r="E25" s="299"/>
      <c r="F25" s="299"/>
      <c r="G25" s="299"/>
      <c r="H25" s="299"/>
      <c r="I25" s="299"/>
      <c r="J25" s="299"/>
      <c r="K25" s="297"/>
    </row>
    <row r="26" s="1" customFormat="1" ht="15" customHeight="1">
      <c r="B26" s="300"/>
      <c r="C26" s="299" t="s">
        <v>2937</v>
      </c>
      <c r="D26" s="299"/>
      <c r="E26" s="299"/>
      <c r="F26" s="299"/>
      <c r="G26" s="299"/>
      <c r="H26" s="299"/>
      <c r="I26" s="299"/>
      <c r="J26" s="299"/>
      <c r="K26" s="297"/>
    </row>
    <row r="27" s="1" customFormat="1" ht="15" customHeight="1">
      <c r="B27" s="300"/>
      <c r="C27" s="299"/>
      <c r="D27" s="299" t="s">
        <v>2938</v>
      </c>
      <c r="E27" s="299"/>
      <c r="F27" s="299"/>
      <c r="G27" s="299"/>
      <c r="H27" s="299"/>
      <c r="I27" s="299"/>
      <c r="J27" s="299"/>
      <c r="K27" s="297"/>
    </row>
    <row r="28" s="1" customFormat="1" ht="15" customHeight="1">
      <c r="B28" s="300"/>
      <c r="C28" s="301"/>
      <c r="D28" s="299" t="s">
        <v>2939</v>
      </c>
      <c r="E28" s="299"/>
      <c r="F28" s="299"/>
      <c r="G28" s="299"/>
      <c r="H28" s="299"/>
      <c r="I28" s="299"/>
      <c r="J28" s="299"/>
      <c r="K28" s="297"/>
    </row>
    <row r="29" s="1" customFormat="1" ht="12.75" customHeight="1">
      <c r="B29" s="300"/>
      <c r="C29" s="301"/>
      <c r="D29" s="301"/>
      <c r="E29" s="301"/>
      <c r="F29" s="301"/>
      <c r="G29" s="301"/>
      <c r="H29" s="301"/>
      <c r="I29" s="301"/>
      <c r="J29" s="301"/>
      <c r="K29" s="297"/>
    </row>
    <row r="30" s="1" customFormat="1" ht="15" customHeight="1">
      <c r="B30" s="300"/>
      <c r="C30" s="301"/>
      <c r="D30" s="299" t="s">
        <v>2940</v>
      </c>
      <c r="E30" s="299"/>
      <c r="F30" s="299"/>
      <c r="G30" s="299"/>
      <c r="H30" s="299"/>
      <c r="I30" s="299"/>
      <c r="J30" s="299"/>
      <c r="K30" s="297"/>
    </row>
    <row r="31" s="1" customFormat="1" ht="15" customHeight="1">
      <c r="B31" s="300"/>
      <c r="C31" s="301"/>
      <c r="D31" s="299" t="s">
        <v>2941</v>
      </c>
      <c r="E31" s="299"/>
      <c r="F31" s="299"/>
      <c r="G31" s="299"/>
      <c r="H31" s="299"/>
      <c r="I31" s="299"/>
      <c r="J31" s="299"/>
      <c r="K31" s="297"/>
    </row>
    <row r="32" s="1" customFormat="1" ht="12.75" customHeight="1">
      <c r="B32" s="300"/>
      <c r="C32" s="301"/>
      <c r="D32" s="301"/>
      <c r="E32" s="301"/>
      <c r="F32" s="301"/>
      <c r="G32" s="301"/>
      <c r="H32" s="301"/>
      <c r="I32" s="301"/>
      <c r="J32" s="301"/>
      <c r="K32" s="297"/>
    </row>
    <row r="33" s="1" customFormat="1" ht="15" customHeight="1">
      <c r="B33" s="300"/>
      <c r="C33" s="301"/>
      <c r="D33" s="299" t="s">
        <v>2942</v>
      </c>
      <c r="E33" s="299"/>
      <c r="F33" s="299"/>
      <c r="G33" s="299"/>
      <c r="H33" s="299"/>
      <c r="I33" s="299"/>
      <c r="J33" s="299"/>
      <c r="K33" s="297"/>
    </row>
    <row r="34" s="1" customFormat="1" ht="15" customHeight="1">
      <c r="B34" s="300"/>
      <c r="C34" s="301"/>
      <c r="D34" s="299" t="s">
        <v>2943</v>
      </c>
      <c r="E34" s="299"/>
      <c r="F34" s="299"/>
      <c r="G34" s="299"/>
      <c r="H34" s="299"/>
      <c r="I34" s="299"/>
      <c r="J34" s="299"/>
      <c r="K34" s="297"/>
    </row>
    <row r="35" s="1" customFormat="1" ht="15" customHeight="1">
      <c r="B35" s="300"/>
      <c r="C35" s="301"/>
      <c r="D35" s="299" t="s">
        <v>2944</v>
      </c>
      <c r="E35" s="299"/>
      <c r="F35" s="299"/>
      <c r="G35" s="299"/>
      <c r="H35" s="299"/>
      <c r="I35" s="299"/>
      <c r="J35" s="299"/>
      <c r="K35" s="297"/>
    </row>
    <row r="36" s="1" customFormat="1" ht="15" customHeight="1">
      <c r="B36" s="300"/>
      <c r="C36" s="301"/>
      <c r="D36" s="299"/>
      <c r="E36" s="302" t="s">
        <v>143</v>
      </c>
      <c r="F36" s="299"/>
      <c r="G36" s="299" t="s">
        <v>2945</v>
      </c>
      <c r="H36" s="299"/>
      <c r="I36" s="299"/>
      <c r="J36" s="299"/>
      <c r="K36" s="297"/>
    </row>
    <row r="37" s="1" customFormat="1" ht="30.75" customHeight="1">
      <c r="B37" s="300"/>
      <c r="C37" s="301"/>
      <c r="D37" s="299"/>
      <c r="E37" s="302" t="s">
        <v>2946</v>
      </c>
      <c r="F37" s="299"/>
      <c r="G37" s="299" t="s">
        <v>2947</v>
      </c>
      <c r="H37" s="299"/>
      <c r="I37" s="299"/>
      <c r="J37" s="299"/>
      <c r="K37" s="297"/>
    </row>
    <row r="38" s="1" customFormat="1" ht="15" customHeight="1">
      <c r="B38" s="300"/>
      <c r="C38" s="301"/>
      <c r="D38" s="299"/>
      <c r="E38" s="302" t="s">
        <v>56</v>
      </c>
      <c r="F38" s="299"/>
      <c r="G38" s="299" t="s">
        <v>2948</v>
      </c>
      <c r="H38" s="299"/>
      <c r="I38" s="299"/>
      <c r="J38" s="299"/>
      <c r="K38" s="297"/>
    </row>
    <row r="39" s="1" customFormat="1" ht="15" customHeight="1">
      <c r="B39" s="300"/>
      <c r="C39" s="301"/>
      <c r="D39" s="299"/>
      <c r="E39" s="302" t="s">
        <v>57</v>
      </c>
      <c r="F39" s="299"/>
      <c r="G39" s="299" t="s">
        <v>2949</v>
      </c>
      <c r="H39" s="299"/>
      <c r="I39" s="299"/>
      <c r="J39" s="299"/>
      <c r="K39" s="297"/>
    </row>
    <row r="40" s="1" customFormat="1" ht="15" customHeight="1">
      <c r="B40" s="300"/>
      <c r="C40" s="301"/>
      <c r="D40" s="299"/>
      <c r="E40" s="302" t="s">
        <v>144</v>
      </c>
      <c r="F40" s="299"/>
      <c r="G40" s="299" t="s">
        <v>2950</v>
      </c>
      <c r="H40" s="299"/>
      <c r="I40" s="299"/>
      <c r="J40" s="299"/>
      <c r="K40" s="297"/>
    </row>
    <row r="41" s="1" customFormat="1" ht="15" customHeight="1">
      <c r="B41" s="300"/>
      <c r="C41" s="301"/>
      <c r="D41" s="299"/>
      <c r="E41" s="302" t="s">
        <v>145</v>
      </c>
      <c r="F41" s="299"/>
      <c r="G41" s="299" t="s">
        <v>2951</v>
      </c>
      <c r="H41" s="299"/>
      <c r="I41" s="299"/>
      <c r="J41" s="299"/>
      <c r="K41" s="297"/>
    </row>
    <row r="42" s="1" customFormat="1" ht="15" customHeight="1">
      <c r="B42" s="300"/>
      <c r="C42" s="301"/>
      <c r="D42" s="299"/>
      <c r="E42" s="302" t="s">
        <v>2952</v>
      </c>
      <c r="F42" s="299"/>
      <c r="G42" s="299" t="s">
        <v>2953</v>
      </c>
      <c r="H42" s="299"/>
      <c r="I42" s="299"/>
      <c r="J42" s="299"/>
      <c r="K42" s="297"/>
    </row>
    <row r="43" s="1" customFormat="1" ht="15" customHeight="1">
      <c r="B43" s="300"/>
      <c r="C43" s="301"/>
      <c r="D43" s="299"/>
      <c r="E43" s="302"/>
      <c r="F43" s="299"/>
      <c r="G43" s="299" t="s">
        <v>2954</v>
      </c>
      <c r="H43" s="299"/>
      <c r="I43" s="299"/>
      <c r="J43" s="299"/>
      <c r="K43" s="297"/>
    </row>
    <row r="44" s="1" customFormat="1" ht="15" customHeight="1">
      <c r="B44" s="300"/>
      <c r="C44" s="301"/>
      <c r="D44" s="299"/>
      <c r="E44" s="302" t="s">
        <v>2955</v>
      </c>
      <c r="F44" s="299"/>
      <c r="G44" s="299" t="s">
        <v>2956</v>
      </c>
      <c r="H44" s="299"/>
      <c r="I44" s="299"/>
      <c r="J44" s="299"/>
      <c r="K44" s="297"/>
    </row>
    <row r="45" s="1" customFormat="1" ht="15" customHeight="1">
      <c r="B45" s="300"/>
      <c r="C45" s="301"/>
      <c r="D45" s="299"/>
      <c r="E45" s="302" t="s">
        <v>147</v>
      </c>
      <c r="F45" s="299"/>
      <c r="G45" s="299" t="s">
        <v>2957</v>
      </c>
      <c r="H45" s="299"/>
      <c r="I45" s="299"/>
      <c r="J45" s="299"/>
      <c r="K45" s="297"/>
    </row>
    <row r="46" s="1" customFormat="1" ht="12.75" customHeight="1">
      <c r="B46" s="300"/>
      <c r="C46" s="301"/>
      <c r="D46" s="299"/>
      <c r="E46" s="299"/>
      <c r="F46" s="299"/>
      <c r="G46" s="299"/>
      <c r="H46" s="299"/>
      <c r="I46" s="299"/>
      <c r="J46" s="299"/>
      <c r="K46" s="297"/>
    </row>
    <row r="47" s="1" customFormat="1" ht="15" customHeight="1">
      <c r="B47" s="300"/>
      <c r="C47" s="301"/>
      <c r="D47" s="299" t="s">
        <v>2958</v>
      </c>
      <c r="E47" s="299"/>
      <c r="F47" s="299"/>
      <c r="G47" s="299"/>
      <c r="H47" s="299"/>
      <c r="I47" s="299"/>
      <c r="J47" s="299"/>
      <c r="K47" s="297"/>
    </row>
    <row r="48" s="1" customFormat="1" ht="15" customHeight="1">
      <c r="B48" s="300"/>
      <c r="C48" s="301"/>
      <c r="D48" s="301"/>
      <c r="E48" s="299" t="s">
        <v>2959</v>
      </c>
      <c r="F48" s="299"/>
      <c r="G48" s="299"/>
      <c r="H48" s="299"/>
      <c r="I48" s="299"/>
      <c r="J48" s="299"/>
      <c r="K48" s="297"/>
    </row>
    <row r="49" s="1" customFormat="1" ht="15" customHeight="1">
      <c r="B49" s="300"/>
      <c r="C49" s="301"/>
      <c r="D49" s="301"/>
      <c r="E49" s="299" t="s">
        <v>2960</v>
      </c>
      <c r="F49" s="299"/>
      <c r="G49" s="299"/>
      <c r="H49" s="299"/>
      <c r="I49" s="299"/>
      <c r="J49" s="299"/>
      <c r="K49" s="297"/>
    </row>
    <row r="50" s="1" customFormat="1" ht="15" customHeight="1">
      <c r="B50" s="300"/>
      <c r="C50" s="301"/>
      <c r="D50" s="301"/>
      <c r="E50" s="299" t="s">
        <v>2961</v>
      </c>
      <c r="F50" s="299"/>
      <c r="G50" s="299"/>
      <c r="H50" s="299"/>
      <c r="I50" s="299"/>
      <c r="J50" s="299"/>
      <c r="K50" s="297"/>
    </row>
    <row r="51" s="1" customFormat="1" ht="15" customHeight="1">
      <c r="B51" s="300"/>
      <c r="C51" s="301"/>
      <c r="D51" s="299" t="s">
        <v>2962</v>
      </c>
      <c r="E51" s="299"/>
      <c r="F51" s="299"/>
      <c r="G51" s="299"/>
      <c r="H51" s="299"/>
      <c r="I51" s="299"/>
      <c r="J51" s="299"/>
      <c r="K51" s="297"/>
    </row>
    <row r="52" s="1" customFormat="1" ht="25.5" customHeight="1">
      <c r="B52" s="295"/>
      <c r="C52" s="296" t="s">
        <v>2963</v>
      </c>
      <c r="D52" s="296"/>
      <c r="E52" s="296"/>
      <c r="F52" s="296"/>
      <c r="G52" s="296"/>
      <c r="H52" s="296"/>
      <c r="I52" s="296"/>
      <c r="J52" s="296"/>
      <c r="K52" s="297"/>
    </row>
    <row r="53" s="1" customFormat="1" ht="5.25" customHeight="1">
      <c r="B53" s="295"/>
      <c r="C53" s="298"/>
      <c r="D53" s="298"/>
      <c r="E53" s="298"/>
      <c r="F53" s="298"/>
      <c r="G53" s="298"/>
      <c r="H53" s="298"/>
      <c r="I53" s="298"/>
      <c r="J53" s="298"/>
      <c r="K53" s="297"/>
    </row>
    <row r="54" s="1" customFormat="1" ht="15" customHeight="1">
      <c r="B54" s="295"/>
      <c r="C54" s="299" t="s">
        <v>2964</v>
      </c>
      <c r="D54" s="299"/>
      <c r="E54" s="299"/>
      <c r="F54" s="299"/>
      <c r="G54" s="299"/>
      <c r="H54" s="299"/>
      <c r="I54" s="299"/>
      <c r="J54" s="299"/>
      <c r="K54" s="297"/>
    </row>
    <row r="55" s="1" customFormat="1" ht="15" customHeight="1">
      <c r="B55" s="295"/>
      <c r="C55" s="299" t="s">
        <v>2965</v>
      </c>
      <c r="D55" s="299"/>
      <c r="E55" s="299"/>
      <c r="F55" s="299"/>
      <c r="G55" s="299"/>
      <c r="H55" s="299"/>
      <c r="I55" s="299"/>
      <c r="J55" s="299"/>
      <c r="K55" s="297"/>
    </row>
    <row r="56" s="1" customFormat="1" ht="12.75" customHeight="1">
      <c r="B56" s="295"/>
      <c r="C56" s="299"/>
      <c r="D56" s="299"/>
      <c r="E56" s="299"/>
      <c r="F56" s="299"/>
      <c r="G56" s="299"/>
      <c r="H56" s="299"/>
      <c r="I56" s="299"/>
      <c r="J56" s="299"/>
      <c r="K56" s="297"/>
    </row>
    <row r="57" s="1" customFormat="1" ht="15" customHeight="1">
      <c r="B57" s="295"/>
      <c r="C57" s="299" t="s">
        <v>2966</v>
      </c>
      <c r="D57" s="299"/>
      <c r="E57" s="299"/>
      <c r="F57" s="299"/>
      <c r="G57" s="299"/>
      <c r="H57" s="299"/>
      <c r="I57" s="299"/>
      <c r="J57" s="299"/>
      <c r="K57" s="297"/>
    </row>
    <row r="58" s="1" customFormat="1" ht="15" customHeight="1">
      <c r="B58" s="295"/>
      <c r="C58" s="301"/>
      <c r="D58" s="299" t="s">
        <v>2967</v>
      </c>
      <c r="E58" s="299"/>
      <c r="F58" s="299"/>
      <c r="G58" s="299"/>
      <c r="H58" s="299"/>
      <c r="I58" s="299"/>
      <c r="J58" s="299"/>
      <c r="K58" s="297"/>
    </row>
    <row r="59" s="1" customFormat="1" ht="15" customHeight="1">
      <c r="B59" s="295"/>
      <c r="C59" s="301"/>
      <c r="D59" s="299" t="s">
        <v>2968</v>
      </c>
      <c r="E59" s="299"/>
      <c r="F59" s="299"/>
      <c r="G59" s="299"/>
      <c r="H59" s="299"/>
      <c r="I59" s="299"/>
      <c r="J59" s="299"/>
      <c r="K59" s="297"/>
    </row>
    <row r="60" s="1" customFormat="1" ht="15" customHeight="1">
      <c r="B60" s="295"/>
      <c r="C60" s="301"/>
      <c r="D60" s="299" t="s">
        <v>2969</v>
      </c>
      <c r="E60" s="299"/>
      <c r="F60" s="299"/>
      <c r="G60" s="299"/>
      <c r="H60" s="299"/>
      <c r="I60" s="299"/>
      <c r="J60" s="299"/>
      <c r="K60" s="297"/>
    </row>
    <row r="61" s="1" customFormat="1" ht="15" customHeight="1">
      <c r="B61" s="295"/>
      <c r="C61" s="301"/>
      <c r="D61" s="299" t="s">
        <v>2970</v>
      </c>
      <c r="E61" s="299"/>
      <c r="F61" s="299"/>
      <c r="G61" s="299"/>
      <c r="H61" s="299"/>
      <c r="I61" s="299"/>
      <c r="J61" s="299"/>
      <c r="K61" s="297"/>
    </row>
    <row r="62" s="1" customFormat="1" ht="15" customHeight="1">
      <c r="B62" s="295"/>
      <c r="C62" s="301"/>
      <c r="D62" s="304" t="s">
        <v>2971</v>
      </c>
      <c r="E62" s="304"/>
      <c r="F62" s="304"/>
      <c r="G62" s="304"/>
      <c r="H62" s="304"/>
      <c r="I62" s="304"/>
      <c r="J62" s="304"/>
      <c r="K62" s="297"/>
    </row>
    <row r="63" s="1" customFormat="1" ht="15" customHeight="1">
      <c r="B63" s="295"/>
      <c r="C63" s="301"/>
      <c r="D63" s="299" t="s">
        <v>2972</v>
      </c>
      <c r="E63" s="299"/>
      <c r="F63" s="299"/>
      <c r="G63" s="299"/>
      <c r="H63" s="299"/>
      <c r="I63" s="299"/>
      <c r="J63" s="299"/>
      <c r="K63" s="297"/>
    </row>
    <row r="64" s="1" customFormat="1" ht="12.75" customHeight="1">
      <c r="B64" s="295"/>
      <c r="C64" s="301"/>
      <c r="D64" s="301"/>
      <c r="E64" s="305"/>
      <c r="F64" s="301"/>
      <c r="G64" s="301"/>
      <c r="H64" s="301"/>
      <c r="I64" s="301"/>
      <c r="J64" s="301"/>
      <c r="K64" s="297"/>
    </row>
    <row r="65" s="1" customFormat="1" ht="15" customHeight="1">
      <c r="B65" s="295"/>
      <c r="C65" s="301"/>
      <c r="D65" s="299" t="s">
        <v>2973</v>
      </c>
      <c r="E65" s="299"/>
      <c r="F65" s="299"/>
      <c r="G65" s="299"/>
      <c r="H65" s="299"/>
      <c r="I65" s="299"/>
      <c r="J65" s="299"/>
      <c r="K65" s="297"/>
    </row>
    <row r="66" s="1" customFormat="1" ht="15" customHeight="1">
      <c r="B66" s="295"/>
      <c r="C66" s="301"/>
      <c r="D66" s="304" t="s">
        <v>2974</v>
      </c>
      <c r="E66" s="304"/>
      <c r="F66" s="304"/>
      <c r="G66" s="304"/>
      <c r="H66" s="304"/>
      <c r="I66" s="304"/>
      <c r="J66" s="304"/>
      <c r="K66" s="297"/>
    </row>
    <row r="67" s="1" customFormat="1" ht="15" customHeight="1">
      <c r="B67" s="295"/>
      <c r="C67" s="301"/>
      <c r="D67" s="299" t="s">
        <v>2975</v>
      </c>
      <c r="E67" s="299"/>
      <c r="F67" s="299"/>
      <c r="G67" s="299"/>
      <c r="H67" s="299"/>
      <c r="I67" s="299"/>
      <c r="J67" s="299"/>
      <c r="K67" s="297"/>
    </row>
    <row r="68" s="1" customFormat="1" ht="15" customHeight="1">
      <c r="B68" s="295"/>
      <c r="C68" s="301"/>
      <c r="D68" s="299" t="s">
        <v>2976</v>
      </c>
      <c r="E68" s="299"/>
      <c r="F68" s="299"/>
      <c r="G68" s="299"/>
      <c r="H68" s="299"/>
      <c r="I68" s="299"/>
      <c r="J68" s="299"/>
      <c r="K68" s="297"/>
    </row>
    <row r="69" s="1" customFormat="1" ht="15" customHeight="1">
      <c r="B69" s="295"/>
      <c r="C69" s="301"/>
      <c r="D69" s="299" t="s">
        <v>2977</v>
      </c>
      <c r="E69" s="299"/>
      <c r="F69" s="299"/>
      <c r="G69" s="299"/>
      <c r="H69" s="299"/>
      <c r="I69" s="299"/>
      <c r="J69" s="299"/>
      <c r="K69" s="297"/>
    </row>
    <row r="70" s="1" customFormat="1" ht="15" customHeight="1">
      <c r="B70" s="295"/>
      <c r="C70" s="301"/>
      <c r="D70" s="299" t="s">
        <v>2978</v>
      </c>
      <c r="E70" s="299"/>
      <c r="F70" s="299"/>
      <c r="G70" s="299"/>
      <c r="H70" s="299"/>
      <c r="I70" s="299"/>
      <c r="J70" s="299"/>
      <c r="K70" s="297"/>
    </row>
    <row r="71" s="1" customFormat="1" ht="12.75" customHeight="1">
      <c r="B71" s="306"/>
      <c r="C71" s="307"/>
      <c r="D71" s="307"/>
      <c r="E71" s="307"/>
      <c r="F71" s="307"/>
      <c r="G71" s="307"/>
      <c r="H71" s="307"/>
      <c r="I71" s="307"/>
      <c r="J71" s="307"/>
      <c r="K71" s="308"/>
    </row>
    <row r="72" s="1" customFormat="1" ht="18.75" customHeight="1">
      <c r="B72" s="309"/>
      <c r="C72" s="309"/>
      <c r="D72" s="309"/>
      <c r="E72" s="309"/>
      <c r="F72" s="309"/>
      <c r="G72" s="309"/>
      <c r="H72" s="309"/>
      <c r="I72" s="309"/>
      <c r="J72" s="309"/>
      <c r="K72" s="310"/>
    </row>
    <row r="73" s="1" customFormat="1" ht="18.75" customHeight="1">
      <c r="B73" s="310"/>
      <c r="C73" s="310"/>
      <c r="D73" s="310"/>
      <c r="E73" s="310"/>
      <c r="F73" s="310"/>
      <c r="G73" s="310"/>
      <c r="H73" s="310"/>
      <c r="I73" s="310"/>
      <c r="J73" s="310"/>
      <c r="K73" s="310"/>
    </row>
    <row r="74" s="1" customFormat="1" ht="7.5" customHeight="1">
      <c r="B74" s="311"/>
      <c r="C74" s="312"/>
      <c r="D74" s="312"/>
      <c r="E74" s="312"/>
      <c r="F74" s="312"/>
      <c r="G74" s="312"/>
      <c r="H74" s="312"/>
      <c r="I74" s="312"/>
      <c r="J74" s="312"/>
      <c r="K74" s="313"/>
    </row>
    <row r="75" s="1" customFormat="1" ht="45" customHeight="1">
      <c r="B75" s="314"/>
      <c r="C75" s="315" t="s">
        <v>2979</v>
      </c>
      <c r="D75" s="315"/>
      <c r="E75" s="315"/>
      <c r="F75" s="315"/>
      <c r="G75" s="315"/>
      <c r="H75" s="315"/>
      <c r="I75" s="315"/>
      <c r="J75" s="315"/>
      <c r="K75" s="316"/>
    </row>
    <row r="76" s="1" customFormat="1" ht="17.25" customHeight="1">
      <c r="B76" s="314"/>
      <c r="C76" s="317" t="s">
        <v>2980</v>
      </c>
      <c r="D76" s="317"/>
      <c r="E76" s="317"/>
      <c r="F76" s="317" t="s">
        <v>2981</v>
      </c>
      <c r="G76" s="318"/>
      <c r="H76" s="317" t="s">
        <v>57</v>
      </c>
      <c r="I76" s="317" t="s">
        <v>60</v>
      </c>
      <c r="J76" s="317" t="s">
        <v>2982</v>
      </c>
      <c r="K76" s="316"/>
    </row>
    <row r="77" s="1" customFormat="1" ht="17.25" customHeight="1">
      <c r="B77" s="314"/>
      <c r="C77" s="319" t="s">
        <v>2983</v>
      </c>
      <c r="D77" s="319"/>
      <c r="E77" s="319"/>
      <c r="F77" s="320" t="s">
        <v>2984</v>
      </c>
      <c r="G77" s="321"/>
      <c r="H77" s="319"/>
      <c r="I77" s="319"/>
      <c r="J77" s="319" t="s">
        <v>2985</v>
      </c>
      <c r="K77" s="316"/>
    </row>
    <row r="78" s="1" customFormat="1" ht="5.25" customHeight="1">
      <c r="B78" s="314"/>
      <c r="C78" s="322"/>
      <c r="D78" s="322"/>
      <c r="E78" s="322"/>
      <c r="F78" s="322"/>
      <c r="G78" s="323"/>
      <c r="H78" s="322"/>
      <c r="I78" s="322"/>
      <c r="J78" s="322"/>
      <c r="K78" s="316"/>
    </row>
    <row r="79" s="1" customFormat="1" ht="15" customHeight="1">
      <c r="B79" s="314"/>
      <c r="C79" s="302" t="s">
        <v>56</v>
      </c>
      <c r="D79" s="324"/>
      <c r="E79" s="324"/>
      <c r="F79" s="325" t="s">
        <v>2986</v>
      </c>
      <c r="G79" s="326"/>
      <c r="H79" s="302" t="s">
        <v>2987</v>
      </c>
      <c r="I79" s="302" t="s">
        <v>2988</v>
      </c>
      <c r="J79" s="302">
        <v>20</v>
      </c>
      <c r="K79" s="316"/>
    </row>
    <row r="80" s="1" customFormat="1" ht="15" customHeight="1">
      <c r="B80" s="314"/>
      <c r="C80" s="302" t="s">
        <v>2989</v>
      </c>
      <c r="D80" s="302"/>
      <c r="E80" s="302"/>
      <c r="F80" s="325" t="s">
        <v>2986</v>
      </c>
      <c r="G80" s="326"/>
      <c r="H80" s="302" t="s">
        <v>2990</v>
      </c>
      <c r="I80" s="302" t="s">
        <v>2988</v>
      </c>
      <c r="J80" s="302">
        <v>120</v>
      </c>
      <c r="K80" s="316"/>
    </row>
    <row r="81" s="1" customFormat="1" ht="15" customHeight="1">
      <c r="B81" s="327"/>
      <c r="C81" s="302" t="s">
        <v>2991</v>
      </c>
      <c r="D81" s="302"/>
      <c r="E81" s="302"/>
      <c r="F81" s="325" t="s">
        <v>2992</v>
      </c>
      <c r="G81" s="326"/>
      <c r="H81" s="302" t="s">
        <v>2993</v>
      </c>
      <c r="I81" s="302" t="s">
        <v>2988</v>
      </c>
      <c r="J81" s="302">
        <v>50</v>
      </c>
      <c r="K81" s="316"/>
    </row>
    <row r="82" s="1" customFormat="1" ht="15" customHeight="1">
      <c r="B82" s="327"/>
      <c r="C82" s="302" t="s">
        <v>2994</v>
      </c>
      <c r="D82" s="302"/>
      <c r="E82" s="302"/>
      <c r="F82" s="325" t="s">
        <v>2986</v>
      </c>
      <c r="G82" s="326"/>
      <c r="H82" s="302" t="s">
        <v>2995</v>
      </c>
      <c r="I82" s="302" t="s">
        <v>2996</v>
      </c>
      <c r="J82" s="302"/>
      <c r="K82" s="316"/>
    </row>
    <row r="83" s="1" customFormat="1" ht="15" customHeight="1">
      <c r="B83" s="327"/>
      <c r="C83" s="328" t="s">
        <v>2997</v>
      </c>
      <c r="D83" s="328"/>
      <c r="E83" s="328"/>
      <c r="F83" s="329" t="s">
        <v>2992</v>
      </c>
      <c r="G83" s="328"/>
      <c r="H83" s="328" t="s">
        <v>2998</v>
      </c>
      <c r="I83" s="328" t="s">
        <v>2988</v>
      </c>
      <c r="J83" s="328">
        <v>15</v>
      </c>
      <c r="K83" s="316"/>
    </row>
    <row r="84" s="1" customFormat="1" ht="15" customHeight="1">
      <c r="B84" s="327"/>
      <c r="C84" s="328" t="s">
        <v>2999</v>
      </c>
      <c r="D84" s="328"/>
      <c r="E84" s="328"/>
      <c r="F84" s="329" t="s">
        <v>2992</v>
      </c>
      <c r="G84" s="328"/>
      <c r="H84" s="328" t="s">
        <v>3000</v>
      </c>
      <c r="I84" s="328" t="s">
        <v>2988</v>
      </c>
      <c r="J84" s="328">
        <v>15</v>
      </c>
      <c r="K84" s="316"/>
    </row>
    <row r="85" s="1" customFormat="1" ht="15" customHeight="1">
      <c r="B85" s="327"/>
      <c r="C85" s="328" t="s">
        <v>3001</v>
      </c>
      <c r="D85" s="328"/>
      <c r="E85" s="328"/>
      <c r="F85" s="329" t="s">
        <v>2992</v>
      </c>
      <c r="G85" s="328"/>
      <c r="H85" s="328" t="s">
        <v>3002</v>
      </c>
      <c r="I85" s="328" t="s">
        <v>2988</v>
      </c>
      <c r="J85" s="328">
        <v>20</v>
      </c>
      <c r="K85" s="316"/>
    </row>
    <row r="86" s="1" customFormat="1" ht="15" customHeight="1">
      <c r="B86" s="327"/>
      <c r="C86" s="328" t="s">
        <v>3003</v>
      </c>
      <c r="D86" s="328"/>
      <c r="E86" s="328"/>
      <c r="F86" s="329" t="s">
        <v>2992</v>
      </c>
      <c r="G86" s="328"/>
      <c r="H86" s="328" t="s">
        <v>3004</v>
      </c>
      <c r="I86" s="328" t="s">
        <v>2988</v>
      </c>
      <c r="J86" s="328">
        <v>20</v>
      </c>
      <c r="K86" s="316"/>
    </row>
    <row r="87" s="1" customFormat="1" ht="15" customHeight="1">
      <c r="B87" s="327"/>
      <c r="C87" s="302" t="s">
        <v>3005</v>
      </c>
      <c r="D87" s="302"/>
      <c r="E87" s="302"/>
      <c r="F87" s="325" t="s">
        <v>2992</v>
      </c>
      <c r="G87" s="326"/>
      <c r="H87" s="302" t="s">
        <v>3006</v>
      </c>
      <c r="I87" s="302" t="s">
        <v>2988</v>
      </c>
      <c r="J87" s="302">
        <v>50</v>
      </c>
      <c r="K87" s="316"/>
    </row>
    <row r="88" s="1" customFormat="1" ht="15" customHeight="1">
      <c r="B88" s="327"/>
      <c r="C88" s="302" t="s">
        <v>3007</v>
      </c>
      <c r="D88" s="302"/>
      <c r="E88" s="302"/>
      <c r="F88" s="325" t="s">
        <v>2992</v>
      </c>
      <c r="G88" s="326"/>
      <c r="H88" s="302" t="s">
        <v>3008</v>
      </c>
      <c r="I88" s="302" t="s">
        <v>2988</v>
      </c>
      <c r="J88" s="302">
        <v>20</v>
      </c>
      <c r="K88" s="316"/>
    </row>
    <row r="89" s="1" customFormat="1" ht="15" customHeight="1">
      <c r="B89" s="327"/>
      <c r="C89" s="302" t="s">
        <v>3009</v>
      </c>
      <c r="D89" s="302"/>
      <c r="E89" s="302"/>
      <c r="F89" s="325" t="s">
        <v>2992</v>
      </c>
      <c r="G89" s="326"/>
      <c r="H89" s="302" t="s">
        <v>3010</v>
      </c>
      <c r="I89" s="302" t="s">
        <v>2988</v>
      </c>
      <c r="J89" s="302">
        <v>20</v>
      </c>
      <c r="K89" s="316"/>
    </row>
    <row r="90" s="1" customFormat="1" ht="15" customHeight="1">
      <c r="B90" s="327"/>
      <c r="C90" s="302" t="s">
        <v>3011</v>
      </c>
      <c r="D90" s="302"/>
      <c r="E90" s="302"/>
      <c r="F90" s="325" t="s">
        <v>2992</v>
      </c>
      <c r="G90" s="326"/>
      <c r="H90" s="302" t="s">
        <v>3012</v>
      </c>
      <c r="I90" s="302" t="s">
        <v>2988</v>
      </c>
      <c r="J90" s="302">
        <v>50</v>
      </c>
      <c r="K90" s="316"/>
    </row>
    <row r="91" s="1" customFormat="1" ht="15" customHeight="1">
      <c r="B91" s="327"/>
      <c r="C91" s="302" t="s">
        <v>3013</v>
      </c>
      <c r="D91" s="302"/>
      <c r="E91" s="302"/>
      <c r="F91" s="325" t="s">
        <v>2992</v>
      </c>
      <c r="G91" s="326"/>
      <c r="H91" s="302" t="s">
        <v>3013</v>
      </c>
      <c r="I91" s="302" t="s">
        <v>2988</v>
      </c>
      <c r="J91" s="302">
        <v>50</v>
      </c>
      <c r="K91" s="316"/>
    </row>
    <row r="92" s="1" customFormat="1" ht="15" customHeight="1">
      <c r="B92" s="327"/>
      <c r="C92" s="302" t="s">
        <v>3014</v>
      </c>
      <c r="D92" s="302"/>
      <c r="E92" s="302"/>
      <c r="F92" s="325" t="s">
        <v>2992</v>
      </c>
      <c r="G92" s="326"/>
      <c r="H92" s="302" t="s">
        <v>3015</v>
      </c>
      <c r="I92" s="302" t="s">
        <v>2988</v>
      </c>
      <c r="J92" s="302">
        <v>255</v>
      </c>
      <c r="K92" s="316"/>
    </row>
    <row r="93" s="1" customFormat="1" ht="15" customHeight="1">
      <c r="B93" s="327"/>
      <c r="C93" s="302" t="s">
        <v>3016</v>
      </c>
      <c r="D93" s="302"/>
      <c r="E93" s="302"/>
      <c r="F93" s="325" t="s">
        <v>2986</v>
      </c>
      <c r="G93" s="326"/>
      <c r="H93" s="302" t="s">
        <v>3017</v>
      </c>
      <c r="I93" s="302" t="s">
        <v>3018</v>
      </c>
      <c r="J93" s="302"/>
      <c r="K93" s="316"/>
    </row>
    <row r="94" s="1" customFormat="1" ht="15" customHeight="1">
      <c r="B94" s="327"/>
      <c r="C94" s="302" t="s">
        <v>3019</v>
      </c>
      <c r="D94" s="302"/>
      <c r="E94" s="302"/>
      <c r="F94" s="325" t="s">
        <v>2986</v>
      </c>
      <c r="G94" s="326"/>
      <c r="H94" s="302" t="s">
        <v>3020</v>
      </c>
      <c r="I94" s="302" t="s">
        <v>3021</v>
      </c>
      <c r="J94" s="302"/>
      <c r="K94" s="316"/>
    </row>
    <row r="95" s="1" customFormat="1" ht="15" customHeight="1">
      <c r="B95" s="327"/>
      <c r="C95" s="302" t="s">
        <v>3022</v>
      </c>
      <c r="D95" s="302"/>
      <c r="E95" s="302"/>
      <c r="F95" s="325" t="s">
        <v>2986</v>
      </c>
      <c r="G95" s="326"/>
      <c r="H95" s="302" t="s">
        <v>3022</v>
      </c>
      <c r="I95" s="302" t="s">
        <v>3021</v>
      </c>
      <c r="J95" s="302"/>
      <c r="K95" s="316"/>
    </row>
    <row r="96" s="1" customFormat="1" ht="15" customHeight="1">
      <c r="B96" s="327"/>
      <c r="C96" s="302" t="s">
        <v>41</v>
      </c>
      <c r="D96" s="302"/>
      <c r="E96" s="302"/>
      <c r="F96" s="325" t="s">
        <v>2986</v>
      </c>
      <c r="G96" s="326"/>
      <c r="H96" s="302" t="s">
        <v>3023</v>
      </c>
      <c r="I96" s="302" t="s">
        <v>3021</v>
      </c>
      <c r="J96" s="302"/>
      <c r="K96" s="316"/>
    </row>
    <row r="97" s="1" customFormat="1" ht="15" customHeight="1">
      <c r="B97" s="327"/>
      <c r="C97" s="302" t="s">
        <v>51</v>
      </c>
      <c r="D97" s="302"/>
      <c r="E97" s="302"/>
      <c r="F97" s="325" t="s">
        <v>2986</v>
      </c>
      <c r="G97" s="326"/>
      <c r="H97" s="302" t="s">
        <v>3024</v>
      </c>
      <c r="I97" s="302" t="s">
        <v>3021</v>
      </c>
      <c r="J97" s="302"/>
      <c r="K97" s="316"/>
    </row>
    <row r="98" s="1" customFormat="1" ht="15" customHeight="1">
      <c r="B98" s="330"/>
      <c r="C98" s="331"/>
      <c r="D98" s="331"/>
      <c r="E98" s="331"/>
      <c r="F98" s="331"/>
      <c r="G98" s="331"/>
      <c r="H98" s="331"/>
      <c r="I98" s="331"/>
      <c r="J98" s="331"/>
      <c r="K98" s="332"/>
    </row>
    <row r="99" s="1" customFormat="1" ht="18.75" customHeight="1">
      <c r="B99" s="333"/>
      <c r="C99" s="334"/>
      <c r="D99" s="334"/>
      <c r="E99" s="334"/>
      <c r="F99" s="334"/>
      <c r="G99" s="334"/>
      <c r="H99" s="334"/>
      <c r="I99" s="334"/>
      <c r="J99" s="334"/>
      <c r="K99" s="333"/>
    </row>
    <row r="100" s="1" customFormat="1" ht="18.75" customHeight="1">
      <c r="B100" s="310"/>
      <c r="C100" s="310"/>
      <c r="D100" s="310"/>
      <c r="E100" s="310"/>
      <c r="F100" s="310"/>
      <c r="G100" s="310"/>
      <c r="H100" s="310"/>
      <c r="I100" s="310"/>
      <c r="J100" s="310"/>
      <c r="K100" s="310"/>
    </row>
    <row r="101" s="1" customFormat="1" ht="7.5" customHeight="1">
      <c r="B101" s="311"/>
      <c r="C101" s="312"/>
      <c r="D101" s="312"/>
      <c r="E101" s="312"/>
      <c r="F101" s="312"/>
      <c r="G101" s="312"/>
      <c r="H101" s="312"/>
      <c r="I101" s="312"/>
      <c r="J101" s="312"/>
      <c r="K101" s="313"/>
    </row>
    <row r="102" s="1" customFormat="1" ht="45" customHeight="1">
      <c r="B102" s="314"/>
      <c r="C102" s="315" t="s">
        <v>3025</v>
      </c>
      <c r="D102" s="315"/>
      <c r="E102" s="315"/>
      <c r="F102" s="315"/>
      <c r="G102" s="315"/>
      <c r="H102" s="315"/>
      <c r="I102" s="315"/>
      <c r="J102" s="315"/>
      <c r="K102" s="316"/>
    </row>
    <row r="103" s="1" customFormat="1" ht="17.25" customHeight="1">
      <c r="B103" s="314"/>
      <c r="C103" s="317" t="s">
        <v>2980</v>
      </c>
      <c r="D103" s="317"/>
      <c r="E103" s="317"/>
      <c r="F103" s="317" t="s">
        <v>2981</v>
      </c>
      <c r="G103" s="318"/>
      <c r="H103" s="317" t="s">
        <v>57</v>
      </c>
      <c r="I103" s="317" t="s">
        <v>60</v>
      </c>
      <c r="J103" s="317" t="s">
        <v>2982</v>
      </c>
      <c r="K103" s="316"/>
    </row>
    <row r="104" s="1" customFormat="1" ht="17.25" customHeight="1">
      <c r="B104" s="314"/>
      <c r="C104" s="319" t="s">
        <v>2983</v>
      </c>
      <c r="D104" s="319"/>
      <c r="E104" s="319"/>
      <c r="F104" s="320" t="s">
        <v>2984</v>
      </c>
      <c r="G104" s="321"/>
      <c r="H104" s="319"/>
      <c r="I104" s="319"/>
      <c r="J104" s="319" t="s">
        <v>2985</v>
      </c>
      <c r="K104" s="316"/>
    </row>
    <row r="105" s="1" customFormat="1" ht="5.25" customHeight="1">
      <c r="B105" s="314"/>
      <c r="C105" s="317"/>
      <c r="D105" s="317"/>
      <c r="E105" s="317"/>
      <c r="F105" s="317"/>
      <c r="G105" s="335"/>
      <c r="H105" s="317"/>
      <c r="I105" s="317"/>
      <c r="J105" s="317"/>
      <c r="K105" s="316"/>
    </row>
    <row r="106" s="1" customFormat="1" ht="15" customHeight="1">
      <c r="B106" s="314"/>
      <c r="C106" s="302" t="s">
        <v>56</v>
      </c>
      <c r="D106" s="324"/>
      <c r="E106" s="324"/>
      <c r="F106" s="325" t="s">
        <v>2986</v>
      </c>
      <c r="G106" s="302"/>
      <c r="H106" s="302" t="s">
        <v>3026</v>
      </c>
      <c r="I106" s="302" t="s">
        <v>2988</v>
      </c>
      <c r="J106" s="302">
        <v>20</v>
      </c>
      <c r="K106" s="316"/>
    </row>
    <row r="107" s="1" customFormat="1" ht="15" customHeight="1">
      <c r="B107" s="314"/>
      <c r="C107" s="302" t="s">
        <v>2989</v>
      </c>
      <c r="D107" s="302"/>
      <c r="E107" s="302"/>
      <c r="F107" s="325" t="s">
        <v>2986</v>
      </c>
      <c r="G107" s="302"/>
      <c r="H107" s="302" t="s">
        <v>3026</v>
      </c>
      <c r="I107" s="302" t="s">
        <v>2988</v>
      </c>
      <c r="J107" s="302">
        <v>120</v>
      </c>
      <c r="K107" s="316"/>
    </row>
    <row r="108" s="1" customFormat="1" ht="15" customHeight="1">
      <c r="B108" s="327"/>
      <c r="C108" s="302" t="s">
        <v>2991</v>
      </c>
      <c r="D108" s="302"/>
      <c r="E108" s="302"/>
      <c r="F108" s="325" t="s">
        <v>2992</v>
      </c>
      <c r="G108" s="302"/>
      <c r="H108" s="302" t="s">
        <v>3026</v>
      </c>
      <c r="I108" s="302" t="s">
        <v>2988</v>
      </c>
      <c r="J108" s="302">
        <v>50</v>
      </c>
      <c r="K108" s="316"/>
    </row>
    <row r="109" s="1" customFormat="1" ht="15" customHeight="1">
      <c r="B109" s="327"/>
      <c r="C109" s="302" t="s">
        <v>2994</v>
      </c>
      <c r="D109" s="302"/>
      <c r="E109" s="302"/>
      <c r="F109" s="325" t="s">
        <v>2986</v>
      </c>
      <c r="G109" s="302"/>
      <c r="H109" s="302" t="s">
        <v>3026</v>
      </c>
      <c r="I109" s="302" t="s">
        <v>2996</v>
      </c>
      <c r="J109" s="302"/>
      <c r="K109" s="316"/>
    </row>
    <row r="110" s="1" customFormat="1" ht="15" customHeight="1">
      <c r="B110" s="327"/>
      <c r="C110" s="302" t="s">
        <v>3005</v>
      </c>
      <c r="D110" s="302"/>
      <c r="E110" s="302"/>
      <c r="F110" s="325" t="s">
        <v>2992</v>
      </c>
      <c r="G110" s="302"/>
      <c r="H110" s="302" t="s">
        <v>3026</v>
      </c>
      <c r="I110" s="302" t="s">
        <v>2988</v>
      </c>
      <c r="J110" s="302">
        <v>50</v>
      </c>
      <c r="K110" s="316"/>
    </row>
    <row r="111" s="1" customFormat="1" ht="15" customHeight="1">
      <c r="B111" s="327"/>
      <c r="C111" s="302" t="s">
        <v>3013</v>
      </c>
      <c r="D111" s="302"/>
      <c r="E111" s="302"/>
      <c r="F111" s="325" t="s">
        <v>2992</v>
      </c>
      <c r="G111" s="302"/>
      <c r="H111" s="302" t="s">
        <v>3026</v>
      </c>
      <c r="I111" s="302" t="s">
        <v>2988</v>
      </c>
      <c r="J111" s="302">
        <v>50</v>
      </c>
      <c r="K111" s="316"/>
    </row>
    <row r="112" s="1" customFormat="1" ht="15" customHeight="1">
      <c r="B112" s="327"/>
      <c r="C112" s="302" t="s">
        <v>3011</v>
      </c>
      <c r="D112" s="302"/>
      <c r="E112" s="302"/>
      <c r="F112" s="325" t="s">
        <v>2992</v>
      </c>
      <c r="G112" s="302"/>
      <c r="H112" s="302" t="s">
        <v>3026</v>
      </c>
      <c r="I112" s="302" t="s">
        <v>2988</v>
      </c>
      <c r="J112" s="302">
        <v>50</v>
      </c>
      <c r="K112" s="316"/>
    </row>
    <row r="113" s="1" customFormat="1" ht="15" customHeight="1">
      <c r="B113" s="327"/>
      <c r="C113" s="302" t="s">
        <v>56</v>
      </c>
      <c r="D113" s="302"/>
      <c r="E113" s="302"/>
      <c r="F113" s="325" t="s">
        <v>2986</v>
      </c>
      <c r="G113" s="302"/>
      <c r="H113" s="302" t="s">
        <v>3027</v>
      </c>
      <c r="I113" s="302" t="s">
        <v>2988</v>
      </c>
      <c r="J113" s="302">
        <v>20</v>
      </c>
      <c r="K113" s="316"/>
    </row>
    <row r="114" s="1" customFormat="1" ht="15" customHeight="1">
      <c r="B114" s="327"/>
      <c r="C114" s="302" t="s">
        <v>3028</v>
      </c>
      <c r="D114" s="302"/>
      <c r="E114" s="302"/>
      <c r="F114" s="325" t="s">
        <v>2986</v>
      </c>
      <c r="G114" s="302"/>
      <c r="H114" s="302" t="s">
        <v>3029</v>
      </c>
      <c r="I114" s="302" t="s">
        <v>2988</v>
      </c>
      <c r="J114" s="302">
        <v>120</v>
      </c>
      <c r="K114" s="316"/>
    </row>
    <row r="115" s="1" customFormat="1" ht="15" customHeight="1">
      <c r="B115" s="327"/>
      <c r="C115" s="302" t="s">
        <v>41</v>
      </c>
      <c r="D115" s="302"/>
      <c r="E115" s="302"/>
      <c r="F115" s="325" t="s">
        <v>2986</v>
      </c>
      <c r="G115" s="302"/>
      <c r="H115" s="302" t="s">
        <v>3030</v>
      </c>
      <c r="I115" s="302" t="s">
        <v>3021</v>
      </c>
      <c r="J115" s="302"/>
      <c r="K115" s="316"/>
    </row>
    <row r="116" s="1" customFormat="1" ht="15" customHeight="1">
      <c r="B116" s="327"/>
      <c r="C116" s="302" t="s">
        <v>51</v>
      </c>
      <c r="D116" s="302"/>
      <c r="E116" s="302"/>
      <c r="F116" s="325" t="s">
        <v>2986</v>
      </c>
      <c r="G116" s="302"/>
      <c r="H116" s="302" t="s">
        <v>3031</v>
      </c>
      <c r="I116" s="302" t="s">
        <v>3021</v>
      </c>
      <c r="J116" s="302"/>
      <c r="K116" s="316"/>
    </row>
    <row r="117" s="1" customFormat="1" ht="15" customHeight="1">
      <c r="B117" s="327"/>
      <c r="C117" s="302" t="s">
        <v>60</v>
      </c>
      <c r="D117" s="302"/>
      <c r="E117" s="302"/>
      <c r="F117" s="325" t="s">
        <v>2986</v>
      </c>
      <c r="G117" s="302"/>
      <c r="H117" s="302" t="s">
        <v>3032</v>
      </c>
      <c r="I117" s="302" t="s">
        <v>3033</v>
      </c>
      <c r="J117" s="302"/>
      <c r="K117" s="316"/>
    </row>
    <row r="118" s="1" customFormat="1" ht="15" customHeight="1">
      <c r="B118" s="330"/>
      <c r="C118" s="336"/>
      <c r="D118" s="336"/>
      <c r="E118" s="336"/>
      <c r="F118" s="336"/>
      <c r="G118" s="336"/>
      <c r="H118" s="336"/>
      <c r="I118" s="336"/>
      <c r="J118" s="336"/>
      <c r="K118" s="332"/>
    </row>
    <row r="119" s="1" customFormat="1" ht="18.75" customHeight="1">
      <c r="B119" s="337"/>
      <c r="C119" s="338"/>
      <c r="D119" s="338"/>
      <c r="E119" s="338"/>
      <c r="F119" s="339"/>
      <c r="G119" s="338"/>
      <c r="H119" s="338"/>
      <c r="I119" s="338"/>
      <c r="J119" s="338"/>
      <c r="K119" s="337"/>
    </row>
    <row r="120" s="1" customFormat="1" ht="18.75" customHeight="1">
      <c r="B120" s="310"/>
      <c r="C120" s="310"/>
      <c r="D120" s="310"/>
      <c r="E120" s="310"/>
      <c r="F120" s="310"/>
      <c r="G120" s="310"/>
      <c r="H120" s="310"/>
      <c r="I120" s="310"/>
      <c r="J120" s="310"/>
      <c r="K120" s="310"/>
    </row>
    <row r="121" s="1" customFormat="1" ht="7.5" customHeight="1">
      <c r="B121" s="340"/>
      <c r="C121" s="341"/>
      <c r="D121" s="341"/>
      <c r="E121" s="341"/>
      <c r="F121" s="341"/>
      <c r="G121" s="341"/>
      <c r="H121" s="341"/>
      <c r="I121" s="341"/>
      <c r="J121" s="341"/>
      <c r="K121" s="342"/>
    </row>
    <row r="122" s="1" customFormat="1" ht="45" customHeight="1">
      <c r="B122" s="343"/>
      <c r="C122" s="293" t="s">
        <v>3034</v>
      </c>
      <c r="D122" s="293"/>
      <c r="E122" s="293"/>
      <c r="F122" s="293"/>
      <c r="G122" s="293"/>
      <c r="H122" s="293"/>
      <c r="I122" s="293"/>
      <c r="J122" s="293"/>
      <c r="K122" s="344"/>
    </row>
    <row r="123" s="1" customFormat="1" ht="17.25" customHeight="1">
      <c r="B123" s="345"/>
      <c r="C123" s="317" t="s">
        <v>2980</v>
      </c>
      <c r="D123" s="317"/>
      <c r="E123" s="317"/>
      <c r="F123" s="317" t="s">
        <v>2981</v>
      </c>
      <c r="G123" s="318"/>
      <c r="H123" s="317" t="s">
        <v>57</v>
      </c>
      <c r="I123" s="317" t="s">
        <v>60</v>
      </c>
      <c r="J123" s="317" t="s">
        <v>2982</v>
      </c>
      <c r="K123" s="346"/>
    </row>
    <row r="124" s="1" customFormat="1" ht="17.25" customHeight="1">
      <c r="B124" s="345"/>
      <c r="C124" s="319" t="s">
        <v>2983</v>
      </c>
      <c r="D124" s="319"/>
      <c r="E124" s="319"/>
      <c r="F124" s="320" t="s">
        <v>2984</v>
      </c>
      <c r="G124" s="321"/>
      <c r="H124" s="319"/>
      <c r="I124" s="319"/>
      <c r="J124" s="319" t="s">
        <v>2985</v>
      </c>
      <c r="K124" s="346"/>
    </row>
    <row r="125" s="1" customFormat="1" ht="5.25" customHeight="1">
      <c r="B125" s="347"/>
      <c r="C125" s="322"/>
      <c r="D125" s="322"/>
      <c r="E125" s="322"/>
      <c r="F125" s="322"/>
      <c r="G125" s="348"/>
      <c r="H125" s="322"/>
      <c r="I125" s="322"/>
      <c r="J125" s="322"/>
      <c r="K125" s="349"/>
    </row>
    <row r="126" s="1" customFormat="1" ht="15" customHeight="1">
      <c r="B126" s="347"/>
      <c r="C126" s="302" t="s">
        <v>2989</v>
      </c>
      <c r="D126" s="324"/>
      <c r="E126" s="324"/>
      <c r="F126" s="325" t="s">
        <v>2986</v>
      </c>
      <c r="G126" s="302"/>
      <c r="H126" s="302" t="s">
        <v>3026</v>
      </c>
      <c r="I126" s="302" t="s">
        <v>2988</v>
      </c>
      <c r="J126" s="302">
        <v>120</v>
      </c>
      <c r="K126" s="350"/>
    </row>
    <row r="127" s="1" customFormat="1" ht="15" customHeight="1">
      <c r="B127" s="347"/>
      <c r="C127" s="302" t="s">
        <v>3035</v>
      </c>
      <c r="D127" s="302"/>
      <c r="E127" s="302"/>
      <c r="F127" s="325" t="s">
        <v>2986</v>
      </c>
      <c r="G127" s="302"/>
      <c r="H127" s="302" t="s">
        <v>3036</v>
      </c>
      <c r="I127" s="302" t="s">
        <v>2988</v>
      </c>
      <c r="J127" s="302" t="s">
        <v>3037</v>
      </c>
      <c r="K127" s="350"/>
    </row>
    <row r="128" s="1" customFormat="1" ht="15" customHeight="1">
      <c r="B128" s="347"/>
      <c r="C128" s="302" t="s">
        <v>2934</v>
      </c>
      <c r="D128" s="302"/>
      <c r="E128" s="302"/>
      <c r="F128" s="325" t="s">
        <v>2986</v>
      </c>
      <c r="G128" s="302"/>
      <c r="H128" s="302" t="s">
        <v>3038</v>
      </c>
      <c r="I128" s="302" t="s">
        <v>2988</v>
      </c>
      <c r="J128" s="302" t="s">
        <v>3037</v>
      </c>
      <c r="K128" s="350"/>
    </row>
    <row r="129" s="1" customFormat="1" ht="15" customHeight="1">
      <c r="B129" s="347"/>
      <c r="C129" s="302" t="s">
        <v>2997</v>
      </c>
      <c r="D129" s="302"/>
      <c r="E129" s="302"/>
      <c r="F129" s="325" t="s">
        <v>2992</v>
      </c>
      <c r="G129" s="302"/>
      <c r="H129" s="302" t="s">
        <v>2998</v>
      </c>
      <c r="I129" s="302" t="s">
        <v>2988</v>
      </c>
      <c r="J129" s="302">
        <v>15</v>
      </c>
      <c r="K129" s="350"/>
    </row>
    <row r="130" s="1" customFormat="1" ht="15" customHeight="1">
      <c r="B130" s="347"/>
      <c r="C130" s="328" t="s">
        <v>2999</v>
      </c>
      <c r="D130" s="328"/>
      <c r="E130" s="328"/>
      <c r="F130" s="329" t="s">
        <v>2992</v>
      </c>
      <c r="G130" s="328"/>
      <c r="H130" s="328" t="s">
        <v>3000</v>
      </c>
      <c r="I130" s="328" t="s">
        <v>2988</v>
      </c>
      <c r="J130" s="328">
        <v>15</v>
      </c>
      <c r="K130" s="350"/>
    </row>
    <row r="131" s="1" customFormat="1" ht="15" customHeight="1">
      <c r="B131" s="347"/>
      <c r="C131" s="328" t="s">
        <v>3001</v>
      </c>
      <c r="D131" s="328"/>
      <c r="E131" s="328"/>
      <c r="F131" s="329" t="s">
        <v>2992</v>
      </c>
      <c r="G131" s="328"/>
      <c r="H131" s="328" t="s">
        <v>3002</v>
      </c>
      <c r="I131" s="328" t="s">
        <v>2988</v>
      </c>
      <c r="J131" s="328">
        <v>20</v>
      </c>
      <c r="K131" s="350"/>
    </row>
    <row r="132" s="1" customFormat="1" ht="15" customHeight="1">
      <c r="B132" s="347"/>
      <c r="C132" s="328" t="s">
        <v>3003</v>
      </c>
      <c r="D132" s="328"/>
      <c r="E132" s="328"/>
      <c r="F132" s="329" t="s">
        <v>2992</v>
      </c>
      <c r="G132" s="328"/>
      <c r="H132" s="328" t="s">
        <v>3004</v>
      </c>
      <c r="I132" s="328" t="s">
        <v>2988</v>
      </c>
      <c r="J132" s="328">
        <v>20</v>
      </c>
      <c r="K132" s="350"/>
    </row>
    <row r="133" s="1" customFormat="1" ht="15" customHeight="1">
      <c r="B133" s="347"/>
      <c r="C133" s="302" t="s">
        <v>2991</v>
      </c>
      <c r="D133" s="302"/>
      <c r="E133" s="302"/>
      <c r="F133" s="325" t="s">
        <v>2992</v>
      </c>
      <c r="G133" s="302"/>
      <c r="H133" s="302" t="s">
        <v>3026</v>
      </c>
      <c r="I133" s="302" t="s">
        <v>2988</v>
      </c>
      <c r="J133" s="302">
        <v>50</v>
      </c>
      <c r="K133" s="350"/>
    </row>
    <row r="134" s="1" customFormat="1" ht="15" customHeight="1">
      <c r="B134" s="347"/>
      <c r="C134" s="302" t="s">
        <v>3005</v>
      </c>
      <c r="D134" s="302"/>
      <c r="E134" s="302"/>
      <c r="F134" s="325" t="s">
        <v>2992</v>
      </c>
      <c r="G134" s="302"/>
      <c r="H134" s="302" t="s">
        <v>3026</v>
      </c>
      <c r="I134" s="302" t="s">
        <v>2988</v>
      </c>
      <c r="J134" s="302">
        <v>50</v>
      </c>
      <c r="K134" s="350"/>
    </row>
    <row r="135" s="1" customFormat="1" ht="15" customHeight="1">
      <c r="B135" s="347"/>
      <c r="C135" s="302" t="s">
        <v>3011</v>
      </c>
      <c r="D135" s="302"/>
      <c r="E135" s="302"/>
      <c r="F135" s="325" t="s">
        <v>2992</v>
      </c>
      <c r="G135" s="302"/>
      <c r="H135" s="302" t="s">
        <v>3026</v>
      </c>
      <c r="I135" s="302" t="s">
        <v>2988</v>
      </c>
      <c r="J135" s="302">
        <v>50</v>
      </c>
      <c r="K135" s="350"/>
    </row>
    <row r="136" s="1" customFormat="1" ht="15" customHeight="1">
      <c r="B136" s="347"/>
      <c r="C136" s="302" t="s">
        <v>3013</v>
      </c>
      <c r="D136" s="302"/>
      <c r="E136" s="302"/>
      <c r="F136" s="325" t="s">
        <v>2992</v>
      </c>
      <c r="G136" s="302"/>
      <c r="H136" s="302" t="s">
        <v>3026</v>
      </c>
      <c r="I136" s="302" t="s">
        <v>2988</v>
      </c>
      <c r="J136" s="302">
        <v>50</v>
      </c>
      <c r="K136" s="350"/>
    </row>
    <row r="137" s="1" customFormat="1" ht="15" customHeight="1">
      <c r="B137" s="347"/>
      <c r="C137" s="302" t="s">
        <v>3014</v>
      </c>
      <c r="D137" s="302"/>
      <c r="E137" s="302"/>
      <c r="F137" s="325" t="s">
        <v>2992</v>
      </c>
      <c r="G137" s="302"/>
      <c r="H137" s="302" t="s">
        <v>3039</v>
      </c>
      <c r="I137" s="302" t="s">
        <v>2988</v>
      </c>
      <c r="J137" s="302">
        <v>255</v>
      </c>
      <c r="K137" s="350"/>
    </row>
    <row r="138" s="1" customFormat="1" ht="15" customHeight="1">
      <c r="B138" s="347"/>
      <c r="C138" s="302" t="s">
        <v>3016</v>
      </c>
      <c r="D138" s="302"/>
      <c r="E138" s="302"/>
      <c r="F138" s="325" t="s">
        <v>2986</v>
      </c>
      <c r="G138" s="302"/>
      <c r="H138" s="302" t="s">
        <v>3040</v>
      </c>
      <c r="I138" s="302" t="s">
        <v>3018</v>
      </c>
      <c r="J138" s="302"/>
      <c r="K138" s="350"/>
    </row>
    <row r="139" s="1" customFormat="1" ht="15" customHeight="1">
      <c r="B139" s="347"/>
      <c r="C139" s="302" t="s">
        <v>3019</v>
      </c>
      <c r="D139" s="302"/>
      <c r="E139" s="302"/>
      <c r="F139" s="325" t="s">
        <v>2986</v>
      </c>
      <c r="G139" s="302"/>
      <c r="H139" s="302" t="s">
        <v>3041</v>
      </c>
      <c r="I139" s="302" t="s">
        <v>3021</v>
      </c>
      <c r="J139" s="302"/>
      <c r="K139" s="350"/>
    </row>
    <row r="140" s="1" customFormat="1" ht="15" customHeight="1">
      <c r="B140" s="347"/>
      <c r="C140" s="302" t="s">
        <v>3022</v>
      </c>
      <c r="D140" s="302"/>
      <c r="E140" s="302"/>
      <c r="F140" s="325" t="s">
        <v>2986</v>
      </c>
      <c r="G140" s="302"/>
      <c r="H140" s="302" t="s">
        <v>3022</v>
      </c>
      <c r="I140" s="302" t="s">
        <v>3021</v>
      </c>
      <c r="J140" s="302"/>
      <c r="K140" s="350"/>
    </row>
    <row r="141" s="1" customFormat="1" ht="15" customHeight="1">
      <c r="B141" s="347"/>
      <c r="C141" s="302" t="s">
        <v>41</v>
      </c>
      <c r="D141" s="302"/>
      <c r="E141" s="302"/>
      <c r="F141" s="325" t="s">
        <v>2986</v>
      </c>
      <c r="G141" s="302"/>
      <c r="H141" s="302" t="s">
        <v>3042</v>
      </c>
      <c r="I141" s="302" t="s">
        <v>3021</v>
      </c>
      <c r="J141" s="302"/>
      <c r="K141" s="350"/>
    </row>
    <row r="142" s="1" customFormat="1" ht="15" customHeight="1">
      <c r="B142" s="347"/>
      <c r="C142" s="302" t="s">
        <v>3043</v>
      </c>
      <c r="D142" s="302"/>
      <c r="E142" s="302"/>
      <c r="F142" s="325" t="s">
        <v>2986</v>
      </c>
      <c r="G142" s="302"/>
      <c r="H142" s="302" t="s">
        <v>3044</v>
      </c>
      <c r="I142" s="302" t="s">
        <v>3021</v>
      </c>
      <c r="J142" s="302"/>
      <c r="K142" s="350"/>
    </row>
    <row r="143" s="1" customFormat="1" ht="15" customHeight="1">
      <c r="B143" s="351"/>
      <c r="C143" s="352"/>
      <c r="D143" s="352"/>
      <c r="E143" s="352"/>
      <c r="F143" s="352"/>
      <c r="G143" s="352"/>
      <c r="H143" s="352"/>
      <c r="I143" s="352"/>
      <c r="J143" s="352"/>
      <c r="K143" s="353"/>
    </row>
    <row r="144" s="1" customFormat="1" ht="18.75" customHeight="1">
      <c r="B144" s="338"/>
      <c r="C144" s="338"/>
      <c r="D144" s="338"/>
      <c r="E144" s="338"/>
      <c r="F144" s="339"/>
      <c r="G144" s="338"/>
      <c r="H144" s="338"/>
      <c r="I144" s="338"/>
      <c r="J144" s="338"/>
      <c r="K144" s="338"/>
    </row>
    <row r="145" s="1" customFormat="1" ht="18.75" customHeight="1">
      <c r="B145" s="310"/>
      <c r="C145" s="310"/>
      <c r="D145" s="310"/>
      <c r="E145" s="310"/>
      <c r="F145" s="310"/>
      <c r="G145" s="310"/>
      <c r="H145" s="310"/>
      <c r="I145" s="310"/>
      <c r="J145" s="310"/>
      <c r="K145" s="310"/>
    </row>
    <row r="146" s="1" customFormat="1" ht="7.5" customHeight="1">
      <c r="B146" s="311"/>
      <c r="C146" s="312"/>
      <c r="D146" s="312"/>
      <c r="E146" s="312"/>
      <c r="F146" s="312"/>
      <c r="G146" s="312"/>
      <c r="H146" s="312"/>
      <c r="I146" s="312"/>
      <c r="J146" s="312"/>
      <c r="K146" s="313"/>
    </row>
    <row r="147" s="1" customFormat="1" ht="45" customHeight="1">
      <c r="B147" s="314"/>
      <c r="C147" s="315" t="s">
        <v>3045</v>
      </c>
      <c r="D147" s="315"/>
      <c r="E147" s="315"/>
      <c r="F147" s="315"/>
      <c r="G147" s="315"/>
      <c r="H147" s="315"/>
      <c r="I147" s="315"/>
      <c r="J147" s="315"/>
      <c r="K147" s="316"/>
    </row>
    <row r="148" s="1" customFormat="1" ht="17.25" customHeight="1">
      <c r="B148" s="314"/>
      <c r="C148" s="317" t="s">
        <v>2980</v>
      </c>
      <c r="D148" s="317"/>
      <c r="E148" s="317"/>
      <c r="F148" s="317" t="s">
        <v>2981</v>
      </c>
      <c r="G148" s="318"/>
      <c r="H148" s="317" t="s">
        <v>57</v>
      </c>
      <c r="I148" s="317" t="s">
        <v>60</v>
      </c>
      <c r="J148" s="317" t="s">
        <v>2982</v>
      </c>
      <c r="K148" s="316"/>
    </row>
    <row r="149" s="1" customFormat="1" ht="17.25" customHeight="1">
      <c r="B149" s="314"/>
      <c r="C149" s="319" t="s">
        <v>2983</v>
      </c>
      <c r="D149" s="319"/>
      <c r="E149" s="319"/>
      <c r="F149" s="320" t="s">
        <v>2984</v>
      </c>
      <c r="G149" s="321"/>
      <c r="H149" s="319"/>
      <c r="I149" s="319"/>
      <c r="J149" s="319" t="s">
        <v>2985</v>
      </c>
      <c r="K149" s="316"/>
    </row>
    <row r="150" s="1" customFormat="1" ht="5.25" customHeight="1">
      <c r="B150" s="327"/>
      <c r="C150" s="322"/>
      <c r="D150" s="322"/>
      <c r="E150" s="322"/>
      <c r="F150" s="322"/>
      <c r="G150" s="323"/>
      <c r="H150" s="322"/>
      <c r="I150" s="322"/>
      <c r="J150" s="322"/>
      <c r="K150" s="350"/>
    </row>
    <row r="151" s="1" customFormat="1" ht="15" customHeight="1">
      <c r="B151" s="327"/>
      <c r="C151" s="354" t="s">
        <v>2989</v>
      </c>
      <c r="D151" s="302"/>
      <c r="E151" s="302"/>
      <c r="F151" s="355" t="s">
        <v>2986</v>
      </c>
      <c r="G151" s="302"/>
      <c r="H151" s="354" t="s">
        <v>3026</v>
      </c>
      <c r="I151" s="354" t="s">
        <v>2988</v>
      </c>
      <c r="J151" s="354">
        <v>120</v>
      </c>
      <c r="K151" s="350"/>
    </row>
    <row r="152" s="1" customFormat="1" ht="15" customHeight="1">
      <c r="B152" s="327"/>
      <c r="C152" s="354" t="s">
        <v>3035</v>
      </c>
      <c r="D152" s="302"/>
      <c r="E152" s="302"/>
      <c r="F152" s="355" t="s">
        <v>2986</v>
      </c>
      <c r="G152" s="302"/>
      <c r="H152" s="354" t="s">
        <v>3046</v>
      </c>
      <c r="I152" s="354" t="s">
        <v>2988</v>
      </c>
      <c r="J152" s="354" t="s">
        <v>3037</v>
      </c>
      <c r="K152" s="350"/>
    </row>
    <row r="153" s="1" customFormat="1" ht="15" customHeight="1">
      <c r="B153" s="327"/>
      <c r="C153" s="354" t="s">
        <v>2934</v>
      </c>
      <c r="D153" s="302"/>
      <c r="E153" s="302"/>
      <c r="F153" s="355" t="s">
        <v>2986</v>
      </c>
      <c r="G153" s="302"/>
      <c r="H153" s="354" t="s">
        <v>3047</v>
      </c>
      <c r="I153" s="354" t="s">
        <v>2988</v>
      </c>
      <c r="J153" s="354" t="s">
        <v>3037</v>
      </c>
      <c r="K153" s="350"/>
    </row>
    <row r="154" s="1" customFormat="1" ht="15" customHeight="1">
      <c r="B154" s="327"/>
      <c r="C154" s="354" t="s">
        <v>2991</v>
      </c>
      <c r="D154" s="302"/>
      <c r="E154" s="302"/>
      <c r="F154" s="355" t="s">
        <v>2992</v>
      </c>
      <c r="G154" s="302"/>
      <c r="H154" s="354" t="s">
        <v>3026</v>
      </c>
      <c r="I154" s="354" t="s">
        <v>2988</v>
      </c>
      <c r="J154" s="354">
        <v>50</v>
      </c>
      <c r="K154" s="350"/>
    </row>
    <row r="155" s="1" customFormat="1" ht="15" customHeight="1">
      <c r="B155" s="327"/>
      <c r="C155" s="354" t="s">
        <v>2994</v>
      </c>
      <c r="D155" s="302"/>
      <c r="E155" s="302"/>
      <c r="F155" s="355" t="s">
        <v>2986</v>
      </c>
      <c r="G155" s="302"/>
      <c r="H155" s="354" t="s">
        <v>3026</v>
      </c>
      <c r="I155" s="354" t="s">
        <v>2996</v>
      </c>
      <c r="J155" s="354"/>
      <c r="K155" s="350"/>
    </row>
    <row r="156" s="1" customFormat="1" ht="15" customHeight="1">
      <c r="B156" s="327"/>
      <c r="C156" s="354" t="s">
        <v>3005</v>
      </c>
      <c r="D156" s="302"/>
      <c r="E156" s="302"/>
      <c r="F156" s="355" t="s">
        <v>2992</v>
      </c>
      <c r="G156" s="302"/>
      <c r="H156" s="354" t="s">
        <v>3026</v>
      </c>
      <c r="I156" s="354" t="s">
        <v>2988</v>
      </c>
      <c r="J156" s="354">
        <v>50</v>
      </c>
      <c r="K156" s="350"/>
    </row>
    <row r="157" s="1" customFormat="1" ht="15" customHeight="1">
      <c r="B157" s="327"/>
      <c r="C157" s="354" t="s">
        <v>3013</v>
      </c>
      <c r="D157" s="302"/>
      <c r="E157" s="302"/>
      <c r="F157" s="355" t="s">
        <v>2992</v>
      </c>
      <c r="G157" s="302"/>
      <c r="H157" s="354" t="s">
        <v>3026</v>
      </c>
      <c r="I157" s="354" t="s">
        <v>2988</v>
      </c>
      <c r="J157" s="354">
        <v>50</v>
      </c>
      <c r="K157" s="350"/>
    </row>
    <row r="158" s="1" customFormat="1" ht="15" customHeight="1">
      <c r="B158" s="327"/>
      <c r="C158" s="354" t="s">
        <v>3011</v>
      </c>
      <c r="D158" s="302"/>
      <c r="E158" s="302"/>
      <c r="F158" s="355" t="s">
        <v>2992</v>
      </c>
      <c r="G158" s="302"/>
      <c r="H158" s="354" t="s">
        <v>3026</v>
      </c>
      <c r="I158" s="354" t="s">
        <v>2988</v>
      </c>
      <c r="J158" s="354">
        <v>50</v>
      </c>
      <c r="K158" s="350"/>
    </row>
    <row r="159" s="1" customFormat="1" ht="15" customHeight="1">
      <c r="B159" s="327"/>
      <c r="C159" s="354" t="s">
        <v>135</v>
      </c>
      <c r="D159" s="302"/>
      <c r="E159" s="302"/>
      <c r="F159" s="355" t="s">
        <v>2986</v>
      </c>
      <c r="G159" s="302"/>
      <c r="H159" s="354" t="s">
        <v>3048</v>
      </c>
      <c r="I159" s="354" t="s">
        <v>2988</v>
      </c>
      <c r="J159" s="354" t="s">
        <v>3049</v>
      </c>
      <c r="K159" s="350"/>
    </row>
    <row r="160" s="1" customFormat="1" ht="15" customHeight="1">
      <c r="B160" s="327"/>
      <c r="C160" s="354" t="s">
        <v>3050</v>
      </c>
      <c r="D160" s="302"/>
      <c r="E160" s="302"/>
      <c r="F160" s="355" t="s">
        <v>2986</v>
      </c>
      <c r="G160" s="302"/>
      <c r="H160" s="354" t="s">
        <v>3051</v>
      </c>
      <c r="I160" s="354" t="s">
        <v>3021</v>
      </c>
      <c r="J160" s="354"/>
      <c r="K160" s="350"/>
    </row>
    <row r="161" s="1" customFormat="1" ht="15" customHeight="1">
      <c r="B161" s="356"/>
      <c r="C161" s="336"/>
      <c r="D161" s="336"/>
      <c r="E161" s="336"/>
      <c r="F161" s="336"/>
      <c r="G161" s="336"/>
      <c r="H161" s="336"/>
      <c r="I161" s="336"/>
      <c r="J161" s="336"/>
      <c r="K161" s="357"/>
    </row>
    <row r="162" s="1" customFormat="1" ht="18.75" customHeight="1">
      <c r="B162" s="338"/>
      <c r="C162" s="348"/>
      <c r="D162" s="348"/>
      <c r="E162" s="348"/>
      <c r="F162" s="358"/>
      <c r="G162" s="348"/>
      <c r="H162" s="348"/>
      <c r="I162" s="348"/>
      <c r="J162" s="348"/>
      <c r="K162" s="338"/>
    </row>
    <row r="163" s="1" customFormat="1" ht="18.75" customHeight="1">
      <c r="B163" s="310"/>
      <c r="C163" s="310"/>
      <c r="D163" s="310"/>
      <c r="E163" s="310"/>
      <c r="F163" s="310"/>
      <c r="G163" s="310"/>
      <c r="H163" s="310"/>
      <c r="I163" s="310"/>
      <c r="J163" s="310"/>
      <c r="K163" s="310"/>
    </row>
    <row r="164" s="1" customFormat="1" ht="7.5" customHeight="1">
      <c r="B164" s="289"/>
      <c r="C164" s="290"/>
      <c r="D164" s="290"/>
      <c r="E164" s="290"/>
      <c r="F164" s="290"/>
      <c r="G164" s="290"/>
      <c r="H164" s="290"/>
      <c r="I164" s="290"/>
      <c r="J164" s="290"/>
      <c r="K164" s="291"/>
    </row>
    <row r="165" s="1" customFormat="1" ht="45" customHeight="1">
      <c r="B165" s="292"/>
      <c r="C165" s="293" t="s">
        <v>3052</v>
      </c>
      <c r="D165" s="293"/>
      <c r="E165" s="293"/>
      <c r="F165" s="293"/>
      <c r="G165" s="293"/>
      <c r="H165" s="293"/>
      <c r="I165" s="293"/>
      <c r="J165" s="293"/>
      <c r="K165" s="294"/>
    </row>
    <row r="166" s="1" customFormat="1" ht="17.25" customHeight="1">
      <c r="B166" s="292"/>
      <c r="C166" s="317" t="s">
        <v>2980</v>
      </c>
      <c r="D166" s="317"/>
      <c r="E166" s="317"/>
      <c r="F166" s="317" t="s">
        <v>2981</v>
      </c>
      <c r="G166" s="359"/>
      <c r="H166" s="360" t="s">
        <v>57</v>
      </c>
      <c r="I166" s="360" t="s">
        <v>60</v>
      </c>
      <c r="J166" s="317" t="s">
        <v>2982</v>
      </c>
      <c r="K166" s="294"/>
    </row>
    <row r="167" s="1" customFormat="1" ht="17.25" customHeight="1">
      <c r="B167" s="295"/>
      <c r="C167" s="319" t="s">
        <v>2983</v>
      </c>
      <c r="D167" s="319"/>
      <c r="E167" s="319"/>
      <c r="F167" s="320" t="s">
        <v>2984</v>
      </c>
      <c r="G167" s="361"/>
      <c r="H167" s="362"/>
      <c r="I167" s="362"/>
      <c r="J167" s="319" t="s">
        <v>2985</v>
      </c>
      <c r="K167" s="297"/>
    </row>
    <row r="168" s="1" customFormat="1" ht="5.25" customHeight="1">
      <c r="B168" s="327"/>
      <c r="C168" s="322"/>
      <c r="D168" s="322"/>
      <c r="E168" s="322"/>
      <c r="F168" s="322"/>
      <c r="G168" s="323"/>
      <c r="H168" s="322"/>
      <c r="I168" s="322"/>
      <c r="J168" s="322"/>
      <c r="K168" s="350"/>
    </row>
    <row r="169" s="1" customFormat="1" ht="15" customHeight="1">
      <c r="B169" s="327"/>
      <c r="C169" s="302" t="s">
        <v>2989</v>
      </c>
      <c r="D169" s="302"/>
      <c r="E169" s="302"/>
      <c r="F169" s="325" t="s">
        <v>2986</v>
      </c>
      <c r="G169" s="302"/>
      <c r="H169" s="302" t="s">
        <v>3026</v>
      </c>
      <c r="I169" s="302" t="s">
        <v>2988</v>
      </c>
      <c r="J169" s="302">
        <v>120</v>
      </c>
      <c r="K169" s="350"/>
    </row>
    <row r="170" s="1" customFormat="1" ht="15" customHeight="1">
      <c r="B170" s="327"/>
      <c r="C170" s="302" t="s">
        <v>3035</v>
      </c>
      <c r="D170" s="302"/>
      <c r="E170" s="302"/>
      <c r="F170" s="325" t="s">
        <v>2986</v>
      </c>
      <c r="G170" s="302"/>
      <c r="H170" s="302" t="s">
        <v>3036</v>
      </c>
      <c r="I170" s="302" t="s">
        <v>2988</v>
      </c>
      <c r="J170" s="302" t="s">
        <v>3037</v>
      </c>
      <c r="K170" s="350"/>
    </row>
    <row r="171" s="1" customFormat="1" ht="15" customHeight="1">
      <c r="B171" s="327"/>
      <c r="C171" s="302" t="s">
        <v>2934</v>
      </c>
      <c r="D171" s="302"/>
      <c r="E171" s="302"/>
      <c r="F171" s="325" t="s">
        <v>2986</v>
      </c>
      <c r="G171" s="302"/>
      <c r="H171" s="302" t="s">
        <v>3053</v>
      </c>
      <c r="I171" s="302" t="s">
        <v>2988</v>
      </c>
      <c r="J171" s="302" t="s">
        <v>3037</v>
      </c>
      <c r="K171" s="350"/>
    </row>
    <row r="172" s="1" customFormat="1" ht="15" customHeight="1">
      <c r="B172" s="327"/>
      <c r="C172" s="302" t="s">
        <v>2991</v>
      </c>
      <c r="D172" s="302"/>
      <c r="E172" s="302"/>
      <c r="F172" s="325" t="s">
        <v>2992</v>
      </c>
      <c r="G172" s="302"/>
      <c r="H172" s="302" t="s">
        <v>3053</v>
      </c>
      <c r="I172" s="302" t="s">
        <v>2988</v>
      </c>
      <c r="J172" s="302">
        <v>50</v>
      </c>
      <c r="K172" s="350"/>
    </row>
    <row r="173" s="1" customFormat="1" ht="15" customHeight="1">
      <c r="B173" s="327"/>
      <c r="C173" s="302" t="s">
        <v>2994</v>
      </c>
      <c r="D173" s="302"/>
      <c r="E173" s="302"/>
      <c r="F173" s="325" t="s">
        <v>2986</v>
      </c>
      <c r="G173" s="302"/>
      <c r="H173" s="302" t="s">
        <v>3053</v>
      </c>
      <c r="I173" s="302" t="s">
        <v>2996</v>
      </c>
      <c r="J173" s="302"/>
      <c r="K173" s="350"/>
    </row>
    <row r="174" s="1" customFormat="1" ht="15" customHeight="1">
      <c r="B174" s="327"/>
      <c r="C174" s="302" t="s">
        <v>3005</v>
      </c>
      <c r="D174" s="302"/>
      <c r="E174" s="302"/>
      <c r="F174" s="325" t="s">
        <v>2992</v>
      </c>
      <c r="G174" s="302"/>
      <c r="H174" s="302" t="s">
        <v>3053</v>
      </c>
      <c r="I174" s="302" t="s">
        <v>2988</v>
      </c>
      <c r="J174" s="302">
        <v>50</v>
      </c>
      <c r="K174" s="350"/>
    </row>
    <row r="175" s="1" customFormat="1" ht="15" customHeight="1">
      <c r="B175" s="327"/>
      <c r="C175" s="302" t="s">
        <v>3013</v>
      </c>
      <c r="D175" s="302"/>
      <c r="E175" s="302"/>
      <c r="F175" s="325" t="s">
        <v>2992</v>
      </c>
      <c r="G175" s="302"/>
      <c r="H175" s="302" t="s">
        <v>3053</v>
      </c>
      <c r="I175" s="302" t="s">
        <v>2988</v>
      </c>
      <c r="J175" s="302">
        <v>50</v>
      </c>
      <c r="K175" s="350"/>
    </row>
    <row r="176" s="1" customFormat="1" ht="15" customHeight="1">
      <c r="B176" s="327"/>
      <c r="C176" s="302" t="s">
        <v>3011</v>
      </c>
      <c r="D176" s="302"/>
      <c r="E176" s="302"/>
      <c r="F176" s="325" t="s">
        <v>2992</v>
      </c>
      <c r="G176" s="302"/>
      <c r="H176" s="302" t="s">
        <v>3053</v>
      </c>
      <c r="I176" s="302" t="s">
        <v>2988</v>
      </c>
      <c r="J176" s="302">
        <v>50</v>
      </c>
      <c r="K176" s="350"/>
    </row>
    <row r="177" s="1" customFormat="1" ht="15" customHeight="1">
      <c r="B177" s="327"/>
      <c r="C177" s="302" t="s">
        <v>143</v>
      </c>
      <c r="D177" s="302"/>
      <c r="E177" s="302"/>
      <c r="F177" s="325" t="s">
        <v>2986</v>
      </c>
      <c r="G177" s="302"/>
      <c r="H177" s="302" t="s">
        <v>3054</v>
      </c>
      <c r="I177" s="302" t="s">
        <v>3055</v>
      </c>
      <c r="J177" s="302"/>
      <c r="K177" s="350"/>
    </row>
    <row r="178" s="1" customFormat="1" ht="15" customHeight="1">
      <c r="B178" s="327"/>
      <c r="C178" s="302" t="s">
        <v>60</v>
      </c>
      <c r="D178" s="302"/>
      <c r="E178" s="302"/>
      <c r="F178" s="325" t="s">
        <v>2986</v>
      </c>
      <c r="G178" s="302"/>
      <c r="H178" s="302" t="s">
        <v>3056</v>
      </c>
      <c r="I178" s="302" t="s">
        <v>3057</v>
      </c>
      <c r="J178" s="302">
        <v>1</v>
      </c>
      <c r="K178" s="350"/>
    </row>
    <row r="179" s="1" customFormat="1" ht="15" customHeight="1">
      <c r="B179" s="327"/>
      <c r="C179" s="302" t="s">
        <v>56</v>
      </c>
      <c r="D179" s="302"/>
      <c r="E179" s="302"/>
      <c r="F179" s="325" t="s">
        <v>2986</v>
      </c>
      <c r="G179" s="302"/>
      <c r="H179" s="302" t="s">
        <v>3058</v>
      </c>
      <c r="I179" s="302" t="s">
        <v>2988</v>
      </c>
      <c r="J179" s="302">
        <v>20</v>
      </c>
      <c r="K179" s="350"/>
    </row>
    <row r="180" s="1" customFormat="1" ht="15" customHeight="1">
      <c r="B180" s="327"/>
      <c r="C180" s="302" t="s">
        <v>57</v>
      </c>
      <c r="D180" s="302"/>
      <c r="E180" s="302"/>
      <c r="F180" s="325" t="s">
        <v>2986</v>
      </c>
      <c r="G180" s="302"/>
      <c r="H180" s="302" t="s">
        <v>3059</v>
      </c>
      <c r="I180" s="302" t="s">
        <v>2988</v>
      </c>
      <c r="J180" s="302">
        <v>255</v>
      </c>
      <c r="K180" s="350"/>
    </row>
    <row r="181" s="1" customFormat="1" ht="15" customHeight="1">
      <c r="B181" s="327"/>
      <c r="C181" s="302" t="s">
        <v>144</v>
      </c>
      <c r="D181" s="302"/>
      <c r="E181" s="302"/>
      <c r="F181" s="325" t="s">
        <v>2986</v>
      </c>
      <c r="G181" s="302"/>
      <c r="H181" s="302" t="s">
        <v>2950</v>
      </c>
      <c r="I181" s="302" t="s">
        <v>2988</v>
      </c>
      <c r="J181" s="302">
        <v>10</v>
      </c>
      <c r="K181" s="350"/>
    </row>
    <row r="182" s="1" customFormat="1" ht="15" customHeight="1">
      <c r="B182" s="327"/>
      <c r="C182" s="302" t="s">
        <v>145</v>
      </c>
      <c r="D182" s="302"/>
      <c r="E182" s="302"/>
      <c r="F182" s="325" t="s">
        <v>2986</v>
      </c>
      <c r="G182" s="302"/>
      <c r="H182" s="302" t="s">
        <v>3060</v>
      </c>
      <c r="I182" s="302" t="s">
        <v>3021</v>
      </c>
      <c r="J182" s="302"/>
      <c r="K182" s="350"/>
    </row>
    <row r="183" s="1" customFormat="1" ht="15" customHeight="1">
      <c r="B183" s="327"/>
      <c r="C183" s="302" t="s">
        <v>3061</v>
      </c>
      <c r="D183" s="302"/>
      <c r="E183" s="302"/>
      <c r="F183" s="325" t="s">
        <v>2986</v>
      </c>
      <c r="G183" s="302"/>
      <c r="H183" s="302" t="s">
        <v>3062</v>
      </c>
      <c r="I183" s="302" t="s">
        <v>3021</v>
      </c>
      <c r="J183" s="302"/>
      <c r="K183" s="350"/>
    </row>
    <row r="184" s="1" customFormat="1" ht="15" customHeight="1">
      <c r="B184" s="327"/>
      <c r="C184" s="302" t="s">
        <v>3050</v>
      </c>
      <c r="D184" s="302"/>
      <c r="E184" s="302"/>
      <c r="F184" s="325" t="s">
        <v>2986</v>
      </c>
      <c r="G184" s="302"/>
      <c r="H184" s="302" t="s">
        <v>3063</v>
      </c>
      <c r="I184" s="302" t="s">
        <v>3021</v>
      </c>
      <c r="J184" s="302"/>
      <c r="K184" s="350"/>
    </row>
    <row r="185" s="1" customFormat="1" ht="15" customHeight="1">
      <c r="B185" s="327"/>
      <c r="C185" s="302" t="s">
        <v>147</v>
      </c>
      <c r="D185" s="302"/>
      <c r="E185" s="302"/>
      <c r="F185" s="325" t="s">
        <v>2992</v>
      </c>
      <c r="G185" s="302"/>
      <c r="H185" s="302" t="s">
        <v>3064</v>
      </c>
      <c r="I185" s="302" t="s">
        <v>2988</v>
      </c>
      <c r="J185" s="302">
        <v>50</v>
      </c>
      <c r="K185" s="350"/>
    </row>
    <row r="186" s="1" customFormat="1" ht="15" customHeight="1">
      <c r="B186" s="327"/>
      <c r="C186" s="302" t="s">
        <v>3065</v>
      </c>
      <c r="D186" s="302"/>
      <c r="E186" s="302"/>
      <c r="F186" s="325" t="s">
        <v>2992</v>
      </c>
      <c r="G186" s="302"/>
      <c r="H186" s="302" t="s">
        <v>3066</v>
      </c>
      <c r="I186" s="302" t="s">
        <v>3067</v>
      </c>
      <c r="J186" s="302"/>
      <c r="K186" s="350"/>
    </row>
    <row r="187" s="1" customFormat="1" ht="15" customHeight="1">
      <c r="B187" s="327"/>
      <c r="C187" s="302" t="s">
        <v>3068</v>
      </c>
      <c r="D187" s="302"/>
      <c r="E187" s="302"/>
      <c r="F187" s="325" t="s">
        <v>2992</v>
      </c>
      <c r="G187" s="302"/>
      <c r="H187" s="302" t="s">
        <v>3069</v>
      </c>
      <c r="I187" s="302" t="s">
        <v>3067</v>
      </c>
      <c r="J187" s="302"/>
      <c r="K187" s="350"/>
    </row>
    <row r="188" s="1" customFormat="1" ht="15" customHeight="1">
      <c r="B188" s="327"/>
      <c r="C188" s="302" t="s">
        <v>3070</v>
      </c>
      <c r="D188" s="302"/>
      <c r="E188" s="302"/>
      <c r="F188" s="325" t="s">
        <v>2992</v>
      </c>
      <c r="G188" s="302"/>
      <c r="H188" s="302" t="s">
        <v>3071</v>
      </c>
      <c r="I188" s="302" t="s">
        <v>3067</v>
      </c>
      <c r="J188" s="302"/>
      <c r="K188" s="350"/>
    </row>
    <row r="189" s="1" customFormat="1" ht="15" customHeight="1">
      <c r="B189" s="327"/>
      <c r="C189" s="363" t="s">
        <v>3072</v>
      </c>
      <c r="D189" s="302"/>
      <c r="E189" s="302"/>
      <c r="F189" s="325" t="s">
        <v>2992</v>
      </c>
      <c r="G189" s="302"/>
      <c r="H189" s="302" t="s">
        <v>3073</v>
      </c>
      <c r="I189" s="302" t="s">
        <v>3074</v>
      </c>
      <c r="J189" s="364" t="s">
        <v>3075</v>
      </c>
      <c r="K189" s="350"/>
    </row>
    <row r="190" s="18" customFormat="1" ht="15" customHeight="1">
      <c r="B190" s="365"/>
      <c r="C190" s="366" t="s">
        <v>3076</v>
      </c>
      <c r="D190" s="367"/>
      <c r="E190" s="367"/>
      <c r="F190" s="368" t="s">
        <v>2992</v>
      </c>
      <c r="G190" s="367"/>
      <c r="H190" s="367" t="s">
        <v>3077</v>
      </c>
      <c r="I190" s="367" t="s">
        <v>3074</v>
      </c>
      <c r="J190" s="369" t="s">
        <v>3075</v>
      </c>
      <c r="K190" s="370"/>
    </row>
    <row r="191" s="1" customFormat="1" ht="15" customHeight="1">
      <c r="B191" s="327"/>
      <c r="C191" s="363" t="s">
        <v>45</v>
      </c>
      <c r="D191" s="302"/>
      <c r="E191" s="302"/>
      <c r="F191" s="325" t="s">
        <v>2986</v>
      </c>
      <c r="G191" s="302"/>
      <c r="H191" s="299" t="s">
        <v>3078</v>
      </c>
      <c r="I191" s="302" t="s">
        <v>3079</v>
      </c>
      <c r="J191" s="302"/>
      <c r="K191" s="350"/>
    </row>
    <row r="192" s="1" customFormat="1" ht="15" customHeight="1">
      <c r="B192" s="327"/>
      <c r="C192" s="363" t="s">
        <v>3080</v>
      </c>
      <c r="D192" s="302"/>
      <c r="E192" s="302"/>
      <c r="F192" s="325" t="s">
        <v>2986</v>
      </c>
      <c r="G192" s="302"/>
      <c r="H192" s="302" t="s">
        <v>3081</v>
      </c>
      <c r="I192" s="302" t="s">
        <v>3021</v>
      </c>
      <c r="J192" s="302"/>
      <c r="K192" s="350"/>
    </row>
    <row r="193" s="1" customFormat="1" ht="15" customHeight="1">
      <c r="B193" s="327"/>
      <c r="C193" s="363" t="s">
        <v>3082</v>
      </c>
      <c r="D193" s="302"/>
      <c r="E193" s="302"/>
      <c r="F193" s="325" t="s">
        <v>2986</v>
      </c>
      <c r="G193" s="302"/>
      <c r="H193" s="302" t="s">
        <v>3083</v>
      </c>
      <c r="I193" s="302" t="s">
        <v>3021</v>
      </c>
      <c r="J193" s="302"/>
      <c r="K193" s="350"/>
    </row>
    <row r="194" s="1" customFormat="1" ht="15" customHeight="1">
      <c r="B194" s="327"/>
      <c r="C194" s="363" t="s">
        <v>3084</v>
      </c>
      <c r="D194" s="302"/>
      <c r="E194" s="302"/>
      <c r="F194" s="325" t="s">
        <v>2992</v>
      </c>
      <c r="G194" s="302"/>
      <c r="H194" s="302" t="s">
        <v>3085</v>
      </c>
      <c r="I194" s="302" t="s">
        <v>3021</v>
      </c>
      <c r="J194" s="302"/>
      <c r="K194" s="350"/>
    </row>
    <row r="195" s="1" customFormat="1" ht="15" customHeight="1">
      <c r="B195" s="356"/>
      <c r="C195" s="371"/>
      <c r="D195" s="336"/>
      <c r="E195" s="336"/>
      <c r="F195" s="336"/>
      <c r="G195" s="336"/>
      <c r="H195" s="336"/>
      <c r="I195" s="336"/>
      <c r="J195" s="336"/>
      <c r="K195" s="357"/>
    </row>
    <row r="196" s="1" customFormat="1" ht="18.75" customHeight="1">
      <c r="B196" s="338"/>
      <c r="C196" s="348"/>
      <c r="D196" s="348"/>
      <c r="E196" s="348"/>
      <c r="F196" s="358"/>
      <c r="G196" s="348"/>
      <c r="H196" s="348"/>
      <c r="I196" s="348"/>
      <c r="J196" s="348"/>
      <c r="K196" s="338"/>
    </row>
    <row r="197" s="1" customFormat="1" ht="18.75" customHeight="1">
      <c r="B197" s="338"/>
      <c r="C197" s="348"/>
      <c r="D197" s="348"/>
      <c r="E197" s="348"/>
      <c r="F197" s="358"/>
      <c r="G197" s="348"/>
      <c r="H197" s="348"/>
      <c r="I197" s="348"/>
      <c r="J197" s="348"/>
      <c r="K197" s="338"/>
    </row>
    <row r="198" s="1" customFormat="1" ht="18.75" customHeight="1">
      <c r="B198" s="310"/>
      <c r="C198" s="310"/>
      <c r="D198" s="310"/>
      <c r="E198" s="310"/>
      <c r="F198" s="310"/>
      <c r="G198" s="310"/>
      <c r="H198" s="310"/>
      <c r="I198" s="310"/>
      <c r="J198" s="310"/>
      <c r="K198" s="310"/>
    </row>
    <row r="199" s="1" customFormat="1" ht="13.5">
      <c r="B199" s="289"/>
      <c r="C199" s="290"/>
      <c r="D199" s="290"/>
      <c r="E199" s="290"/>
      <c r="F199" s="290"/>
      <c r="G199" s="290"/>
      <c r="H199" s="290"/>
      <c r="I199" s="290"/>
      <c r="J199" s="290"/>
      <c r="K199" s="291"/>
    </row>
    <row r="200" s="1" customFormat="1" ht="21">
      <c r="B200" s="292"/>
      <c r="C200" s="293" t="s">
        <v>3086</v>
      </c>
      <c r="D200" s="293"/>
      <c r="E200" s="293"/>
      <c r="F200" s="293"/>
      <c r="G200" s="293"/>
      <c r="H200" s="293"/>
      <c r="I200" s="293"/>
      <c r="J200" s="293"/>
      <c r="K200" s="294"/>
    </row>
    <row r="201" s="1" customFormat="1" ht="25.5" customHeight="1">
      <c r="B201" s="292"/>
      <c r="C201" s="372" t="s">
        <v>3087</v>
      </c>
      <c r="D201" s="372"/>
      <c r="E201" s="372"/>
      <c r="F201" s="372" t="s">
        <v>3088</v>
      </c>
      <c r="G201" s="373"/>
      <c r="H201" s="372" t="s">
        <v>3089</v>
      </c>
      <c r="I201" s="372"/>
      <c r="J201" s="372"/>
      <c r="K201" s="294"/>
    </row>
    <row r="202" s="1" customFormat="1" ht="5.25" customHeight="1">
      <c r="B202" s="327"/>
      <c r="C202" s="322"/>
      <c r="D202" s="322"/>
      <c r="E202" s="322"/>
      <c r="F202" s="322"/>
      <c r="G202" s="348"/>
      <c r="H202" s="322"/>
      <c r="I202" s="322"/>
      <c r="J202" s="322"/>
      <c r="K202" s="350"/>
    </row>
    <row r="203" s="1" customFormat="1" ht="15" customHeight="1">
      <c r="B203" s="327"/>
      <c r="C203" s="302" t="s">
        <v>3079</v>
      </c>
      <c r="D203" s="302"/>
      <c r="E203" s="302"/>
      <c r="F203" s="325" t="s">
        <v>46</v>
      </c>
      <c r="G203" s="302"/>
      <c r="H203" s="302" t="s">
        <v>3090</v>
      </c>
      <c r="I203" s="302"/>
      <c r="J203" s="302"/>
      <c r="K203" s="350"/>
    </row>
    <row r="204" s="1" customFormat="1" ht="15" customHeight="1">
      <c r="B204" s="327"/>
      <c r="C204" s="302"/>
      <c r="D204" s="302"/>
      <c r="E204" s="302"/>
      <c r="F204" s="325" t="s">
        <v>47</v>
      </c>
      <c r="G204" s="302"/>
      <c r="H204" s="302" t="s">
        <v>3091</v>
      </c>
      <c r="I204" s="302"/>
      <c r="J204" s="302"/>
      <c r="K204" s="350"/>
    </row>
    <row r="205" s="1" customFormat="1" ht="15" customHeight="1">
      <c r="B205" s="327"/>
      <c r="C205" s="302"/>
      <c r="D205" s="302"/>
      <c r="E205" s="302"/>
      <c r="F205" s="325" t="s">
        <v>50</v>
      </c>
      <c r="G205" s="302"/>
      <c r="H205" s="302" t="s">
        <v>3092</v>
      </c>
      <c r="I205" s="302"/>
      <c r="J205" s="302"/>
      <c r="K205" s="350"/>
    </row>
    <row r="206" s="1" customFormat="1" ht="15" customHeight="1">
      <c r="B206" s="327"/>
      <c r="C206" s="302"/>
      <c r="D206" s="302"/>
      <c r="E206" s="302"/>
      <c r="F206" s="325" t="s">
        <v>48</v>
      </c>
      <c r="G206" s="302"/>
      <c r="H206" s="302" t="s">
        <v>3093</v>
      </c>
      <c r="I206" s="302"/>
      <c r="J206" s="302"/>
      <c r="K206" s="350"/>
    </row>
    <row r="207" s="1" customFormat="1" ht="15" customHeight="1">
      <c r="B207" s="327"/>
      <c r="C207" s="302"/>
      <c r="D207" s="302"/>
      <c r="E207" s="302"/>
      <c r="F207" s="325" t="s">
        <v>49</v>
      </c>
      <c r="G207" s="302"/>
      <c r="H207" s="302" t="s">
        <v>3094</v>
      </c>
      <c r="I207" s="302"/>
      <c r="J207" s="302"/>
      <c r="K207" s="350"/>
    </row>
    <row r="208" s="1" customFormat="1" ht="15" customHeight="1">
      <c r="B208" s="327"/>
      <c r="C208" s="302"/>
      <c r="D208" s="302"/>
      <c r="E208" s="302"/>
      <c r="F208" s="325"/>
      <c r="G208" s="302"/>
      <c r="H208" s="302"/>
      <c r="I208" s="302"/>
      <c r="J208" s="302"/>
      <c r="K208" s="350"/>
    </row>
    <row r="209" s="1" customFormat="1" ht="15" customHeight="1">
      <c r="B209" s="327"/>
      <c r="C209" s="302" t="s">
        <v>3033</v>
      </c>
      <c r="D209" s="302"/>
      <c r="E209" s="302"/>
      <c r="F209" s="325" t="s">
        <v>82</v>
      </c>
      <c r="G209" s="302"/>
      <c r="H209" s="302" t="s">
        <v>3095</v>
      </c>
      <c r="I209" s="302"/>
      <c r="J209" s="302"/>
      <c r="K209" s="350"/>
    </row>
    <row r="210" s="1" customFormat="1" ht="15" customHeight="1">
      <c r="B210" s="327"/>
      <c r="C210" s="302"/>
      <c r="D210" s="302"/>
      <c r="E210" s="302"/>
      <c r="F210" s="325" t="s">
        <v>2930</v>
      </c>
      <c r="G210" s="302"/>
      <c r="H210" s="302" t="s">
        <v>2931</v>
      </c>
      <c r="I210" s="302"/>
      <c r="J210" s="302"/>
      <c r="K210" s="350"/>
    </row>
    <row r="211" s="1" customFormat="1" ht="15" customHeight="1">
      <c r="B211" s="327"/>
      <c r="C211" s="302"/>
      <c r="D211" s="302"/>
      <c r="E211" s="302"/>
      <c r="F211" s="325" t="s">
        <v>2928</v>
      </c>
      <c r="G211" s="302"/>
      <c r="H211" s="302" t="s">
        <v>3096</v>
      </c>
      <c r="I211" s="302"/>
      <c r="J211" s="302"/>
      <c r="K211" s="350"/>
    </row>
    <row r="212" s="1" customFormat="1" ht="15" customHeight="1">
      <c r="B212" s="374"/>
      <c r="C212" s="302"/>
      <c r="D212" s="302"/>
      <c r="E212" s="302"/>
      <c r="F212" s="325" t="s">
        <v>128</v>
      </c>
      <c r="G212" s="363"/>
      <c r="H212" s="354" t="s">
        <v>129</v>
      </c>
      <c r="I212" s="354"/>
      <c r="J212" s="354"/>
      <c r="K212" s="375"/>
    </row>
    <row r="213" s="1" customFormat="1" ht="15" customHeight="1">
      <c r="B213" s="374"/>
      <c r="C213" s="302"/>
      <c r="D213" s="302"/>
      <c r="E213" s="302"/>
      <c r="F213" s="325" t="s">
        <v>2932</v>
      </c>
      <c r="G213" s="363"/>
      <c r="H213" s="354" t="s">
        <v>2145</v>
      </c>
      <c r="I213" s="354"/>
      <c r="J213" s="354"/>
      <c r="K213" s="375"/>
    </row>
    <row r="214" s="1" customFormat="1" ht="15" customHeight="1">
      <c r="B214" s="374"/>
      <c r="C214" s="302"/>
      <c r="D214" s="302"/>
      <c r="E214" s="302"/>
      <c r="F214" s="325"/>
      <c r="G214" s="363"/>
      <c r="H214" s="354"/>
      <c r="I214" s="354"/>
      <c r="J214" s="354"/>
      <c r="K214" s="375"/>
    </row>
    <row r="215" s="1" customFormat="1" ht="15" customHeight="1">
      <c r="B215" s="374"/>
      <c r="C215" s="302" t="s">
        <v>3057</v>
      </c>
      <c r="D215" s="302"/>
      <c r="E215" s="302"/>
      <c r="F215" s="325">
        <v>1</v>
      </c>
      <c r="G215" s="363"/>
      <c r="H215" s="354" t="s">
        <v>3097</v>
      </c>
      <c r="I215" s="354"/>
      <c r="J215" s="354"/>
      <c r="K215" s="375"/>
    </row>
    <row r="216" s="1" customFormat="1" ht="15" customHeight="1">
      <c r="B216" s="374"/>
      <c r="C216" s="302"/>
      <c r="D216" s="302"/>
      <c r="E216" s="302"/>
      <c r="F216" s="325">
        <v>2</v>
      </c>
      <c r="G216" s="363"/>
      <c r="H216" s="354" t="s">
        <v>3098</v>
      </c>
      <c r="I216" s="354"/>
      <c r="J216" s="354"/>
      <c r="K216" s="375"/>
    </row>
    <row r="217" s="1" customFormat="1" ht="15" customHeight="1">
      <c r="B217" s="374"/>
      <c r="C217" s="302"/>
      <c r="D217" s="302"/>
      <c r="E217" s="302"/>
      <c r="F217" s="325">
        <v>3</v>
      </c>
      <c r="G217" s="363"/>
      <c r="H217" s="354" t="s">
        <v>3099</v>
      </c>
      <c r="I217" s="354"/>
      <c r="J217" s="354"/>
      <c r="K217" s="375"/>
    </row>
    <row r="218" s="1" customFormat="1" ht="15" customHeight="1">
      <c r="B218" s="374"/>
      <c r="C218" s="302"/>
      <c r="D218" s="302"/>
      <c r="E218" s="302"/>
      <c r="F218" s="325">
        <v>4</v>
      </c>
      <c r="G218" s="363"/>
      <c r="H218" s="354" t="s">
        <v>3100</v>
      </c>
      <c r="I218" s="354"/>
      <c r="J218" s="354"/>
      <c r="K218" s="375"/>
    </row>
    <row r="219" s="1" customFormat="1" ht="12.75" customHeight="1">
      <c r="B219" s="376"/>
      <c r="C219" s="377"/>
      <c r="D219" s="377"/>
      <c r="E219" s="377"/>
      <c r="F219" s="377"/>
      <c r="G219" s="377"/>
      <c r="H219" s="377"/>
      <c r="I219" s="377"/>
      <c r="J219" s="377"/>
      <c r="K219" s="378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84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85</v>
      </c>
    </row>
    <row r="4" s="1" customFormat="1" ht="24.96" customHeight="1">
      <c r="B4" s="23"/>
      <c r="D4" s="133" t="s">
        <v>131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Vrchlice v Kutné Hoře - revitalizace a PPO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132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133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16. 8. 2023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30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">
        <v>34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35</v>
      </c>
      <c r="F21" s="41"/>
      <c r="G21" s="41"/>
      <c r="H21" s="41"/>
      <c r="I21" s="135" t="s">
        <v>29</v>
      </c>
      <c r="J21" s="139" t="s">
        <v>36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38</v>
      </c>
      <c r="E23" s="41"/>
      <c r="F23" s="41"/>
      <c r="G23" s="41"/>
      <c r="H23" s="41"/>
      <c r="I23" s="135" t="s">
        <v>26</v>
      </c>
      <c r="J23" s="139" t="s">
        <v>34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35</v>
      </c>
      <c r="F24" s="41"/>
      <c r="G24" s="41"/>
      <c r="H24" s="41"/>
      <c r="I24" s="135" t="s">
        <v>29</v>
      </c>
      <c r="J24" s="139" t="s">
        <v>36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39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41</v>
      </c>
      <c r="E30" s="41"/>
      <c r="F30" s="41"/>
      <c r="G30" s="41"/>
      <c r="H30" s="41"/>
      <c r="I30" s="41"/>
      <c r="J30" s="147">
        <f>ROUND(J83,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43</v>
      </c>
      <c r="G32" s="41"/>
      <c r="H32" s="41"/>
      <c r="I32" s="148" t="s">
        <v>42</v>
      </c>
      <c r="J32" s="148" t="s">
        <v>44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45</v>
      </c>
      <c r="E33" s="135" t="s">
        <v>46</v>
      </c>
      <c r="F33" s="150">
        <f>ROUND((SUM(BE83:BE210)),  2)</f>
        <v>0</v>
      </c>
      <c r="G33" s="41"/>
      <c r="H33" s="41"/>
      <c r="I33" s="151">
        <v>0.20999999999999999</v>
      </c>
      <c r="J33" s="150">
        <f>ROUND(((SUM(BE83:BE210))*I33),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47</v>
      </c>
      <c r="F34" s="150">
        <f>ROUND((SUM(BF83:BF210)),  2)</f>
        <v>0</v>
      </c>
      <c r="G34" s="41"/>
      <c r="H34" s="41"/>
      <c r="I34" s="151">
        <v>0.12</v>
      </c>
      <c r="J34" s="150">
        <f>ROUND(((SUM(BF83:BF210))*I34),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48</v>
      </c>
      <c r="F35" s="150">
        <f>ROUND((SUM(BG83:BG210)),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49</v>
      </c>
      <c r="F36" s="150">
        <f>ROUND((SUM(BH83:BH210)),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50</v>
      </c>
      <c r="F37" s="150">
        <f>ROUND((SUM(BI83:BI210)),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51</v>
      </c>
      <c r="E39" s="154"/>
      <c r="F39" s="154"/>
      <c r="G39" s="155" t="s">
        <v>52</v>
      </c>
      <c r="H39" s="156" t="s">
        <v>53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134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Vrchlice v Kutné Hoře - revitalizace a PPO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132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01.1 - Revitalizace toku u Nových mlýnů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Kutná Hora</v>
      </c>
      <c r="G52" s="43"/>
      <c r="H52" s="43"/>
      <c r="I52" s="35" t="s">
        <v>23</v>
      </c>
      <c r="J52" s="75" t="str">
        <f>IF(J12="","",J12)</f>
        <v>16. 8. 2023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Město Kutná Hora</v>
      </c>
      <c r="G54" s="43"/>
      <c r="H54" s="43"/>
      <c r="I54" s="35" t="s">
        <v>33</v>
      </c>
      <c r="J54" s="39" t="str">
        <f>E21</f>
        <v>Vodohospodářský rozvoj a výstavba a.s.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5.6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38</v>
      </c>
      <c r="J55" s="39" t="str">
        <f>E24</f>
        <v>Vodohospodářský rozvoj a výstavba a.s.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135</v>
      </c>
      <c r="D57" s="165"/>
      <c r="E57" s="165"/>
      <c r="F57" s="165"/>
      <c r="G57" s="165"/>
      <c r="H57" s="165"/>
      <c r="I57" s="165"/>
      <c r="J57" s="166" t="s">
        <v>136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73</v>
      </c>
      <c r="D59" s="43"/>
      <c r="E59" s="43"/>
      <c r="F59" s="43"/>
      <c r="G59" s="43"/>
      <c r="H59" s="43"/>
      <c r="I59" s="43"/>
      <c r="J59" s="105">
        <f>J83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137</v>
      </c>
    </row>
    <row r="60" s="9" customFormat="1" ht="24.96" customHeight="1">
      <c r="A60" s="9"/>
      <c r="B60" s="168"/>
      <c r="C60" s="169"/>
      <c r="D60" s="170" t="s">
        <v>138</v>
      </c>
      <c r="E60" s="171"/>
      <c r="F60" s="171"/>
      <c r="G60" s="171"/>
      <c r="H60" s="171"/>
      <c r="I60" s="171"/>
      <c r="J60" s="172">
        <f>J84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139</v>
      </c>
      <c r="E61" s="177"/>
      <c r="F61" s="177"/>
      <c r="G61" s="177"/>
      <c r="H61" s="177"/>
      <c r="I61" s="177"/>
      <c r="J61" s="178">
        <f>J85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140</v>
      </c>
      <c r="E62" s="177"/>
      <c r="F62" s="177"/>
      <c r="G62" s="177"/>
      <c r="H62" s="177"/>
      <c r="I62" s="177"/>
      <c r="J62" s="178">
        <f>J187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141</v>
      </c>
      <c r="E63" s="177"/>
      <c r="F63" s="177"/>
      <c r="G63" s="177"/>
      <c r="H63" s="177"/>
      <c r="I63" s="177"/>
      <c r="J63" s="178">
        <f>J207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1"/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137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5" s="2" customFormat="1" ht="6.96" customHeight="1">
      <c r="A65" s="41"/>
      <c r="B65" s="62"/>
      <c r="C65" s="63"/>
      <c r="D65" s="63"/>
      <c r="E65" s="63"/>
      <c r="F65" s="63"/>
      <c r="G65" s="63"/>
      <c r="H65" s="63"/>
      <c r="I65" s="63"/>
      <c r="J65" s="63"/>
      <c r="K65" s="63"/>
      <c r="L65" s="137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9" s="2" customFormat="1" ht="6.96" customHeight="1">
      <c r="A69" s="41"/>
      <c r="B69" s="64"/>
      <c r="C69" s="65"/>
      <c r="D69" s="65"/>
      <c r="E69" s="65"/>
      <c r="F69" s="65"/>
      <c r="G69" s="65"/>
      <c r="H69" s="65"/>
      <c r="I69" s="65"/>
      <c r="J69" s="65"/>
      <c r="K69" s="65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24.96" customHeight="1">
      <c r="A70" s="41"/>
      <c r="B70" s="42"/>
      <c r="C70" s="26" t="s">
        <v>142</v>
      </c>
      <c r="D70" s="43"/>
      <c r="E70" s="43"/>
      <c r="F70" s="43"/>
      <c r="G70" s="43"/>
      <c r="H70" s="43"/>
      <c r="I70" s="43"/>
      <c r="J70" s="43"/>
      <c r="K70" s="4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6.96" customHeight="1">
      <c r="A71" s="41"/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2" customHeight="1">
      <c r="A72" s="41"/>
      <c r="B72" s="42"/>
      <c r="C72" s="35" t="s">
        <v>16</v>
      </c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6.5" customHeight="1">
      <c r="A73" s="41"/>
      <c r="B73" s="42"/>
      <c r="C73" s="43"/>
      <c r="D73" s="43"/>
      <c r="E73" s="163" t="str">
        <f>E7</f>
        <v>Vrchlice v Kutné Hoře - revitalizace a PPO</v>
      </c>
      <c r="F73" s="35"/>
      <c r="G73" s="35"/>
      <c r="H73" s="35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132</v>
      </c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6.5" customHeight="1">
      <c r="A75" s="41"/>
      <c r="B75" s="42"/>
      <c r="C75" s="43"/>
      <c r="D75" s="43"/>
      <c r="E75" s="72" t="str">
        <f>E9</f>
        <v>SO 01.1 - Revitalizace toku u Nových mlýnů</v>
      </c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5" t="s">
        <v>21</v>
      </c>
      <c r="D77" s="43"/>
      <c r="E77" s="43"/>
      <c r="F77" s="30" t="str">
        <f>F12</f>
        <v>Kutná Hora</v>
      </c>
      <c r="G77" s="43"/>
      <c r="H77" s="43"/>
      <c r="I77" s="35" t="s">
        <v>23</v>
      </c>
      <c r="J77" s="75" t="str">
        <f>IF(J12="","",J12)</f>
        <v>16. 8. 2023</v>
      </c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25.65" customHeight="1">
      <c r="A79" s="41"/>
      <c r="B79" s="42"/>
      <c r="C79" s="35" t="s">
        <v>25</v>
      </c>
      <c r="D79" s="43"/>
      <c r="E79" s="43"/>
      <c r="F79" s="30" t="str">
        <f>E15</f>
        <v>Město Kutná Hora</v>
      </c>
      <c r="G79" s="43"/>
      <c r="H79" s="43"/>
      <c r="I79" s="35" t="s">
        <v>33</v>
      </c>
      <c r="J79" s="39" t="str">
        <f>E21</f>
        <v>Vodohospodářský rozvoj a výstavba a.s.</v>
      </c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25.65" customHeight="1">
      <c r="A80" s="41"/>
      <c r="B80" s="42"/>
      <c r="C80" s="35" t="s">
        <v>31</v>
      </c>
      <c r="D80" s="43"/>
      <c r="E80" s="43"/>
      <c r="F80" s="30" t="str">
        <f>IF(E18="","",E18)</f>
        <v>Vyplň údaj</v>
      </c>
      <c r="G80" s="43"/>
      <c r="H80" s="43"/>
      <c r="I80" s="35" t="s">
        <v>38</v>
      </c>
      <c r="J80" s="39" t="str">
        <f>E24</f>
        <v>Vodohospodářský rozvoj a výstavba a.s.</v>
      </c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0.32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11" customFormat="1" ht="29.28" customHeight="1">
      <c r="A82" s="180"/>
      <c r="B82" s="181"/>
      <c r="C82" s="182" t="s">
        <v>143</v>
      </c>
      <c r="D82" s="183" t="s">
        <v>60</v>
      </c>
      <c r="E82" s="183" t="s">
        <v>56</v>
      </c>
      <c r="F82" s="183" t="s">
        <v>57</v>
      </c>
      <c r="G82" s="183" t="s">
        <v>144</v>
      </c>
      <c r="H82" s="183" t="s">
        <v>145</v>
      </c>
      <c r="I82" s="183" t="s">
        <v>146</v>
      </c>
      <c r="J82" s="183" t="s">
        <v>136</v>
      </c>
      <c r="K82" s="184" t="s">
        <v>147</v>
      </c>
      <c r="L82" s="185"/>
      <c r="M82" s="95" t="s">
        <v>19</v>
      </c>
      <c r="N82" s="96" t="s">
        <v>45</v>
      </c>
      <c r="O82" s="96" t="s">
        <v>148</v>
      </c>
      <c r="P82" s="96" t="s">
        <v>149</v>
      </c>
      <c r="Q82" s="96" t="s">
        <v>150</v>
      </c>
      <c r="R82" s="96" t="s">
        <v>151</v>
      </c>
      <c r="S82" s="96" t="s">
        <v>152</v>
      </c>
      <c r="T82" s="97" t="s">
        <v>153</v>
      </c>
      <c r="U82" s="180"/>
      <c r="V82" s="180"/>
      <c r="W82" s="180"/>
      <c r="X82" s="180"/>
      <c r="Y82" s="180"/>
      <c r="Z82" s="180"/>
      <c r="AA82" s="180"/>
      <c r="AB82" s="180"/>
      <c r="AC82" s="180"/>
      <c r="AD82" s="180"/>
      <c r="AE82" s="180"/>
    </row>
    <row r="83" s="2" customFormat="1" ht="22.8" customHeight="1">
      <c r="A83" s="41"/>
      <c r="B83" s="42"/>
      <c r="C83" s="102" t="s">
        <v>154</v>
      </c>
      <c r="D83" s="43"/>
      <c r="E83" s="43"/>
      <c r="F83" s="43"/>
      <c r="G83" s="43"/>
      <c r="H83" s="43"/>
      <c r="I83" s="43"/>
      <c r="J83" s="186">
        <f>BK83</f>
        <v>0</v>
      </c>
      <c r="K83" s="43"/>
      <c r="L83" s="47"/>
      <c r="M83" s="98"/>
      <c r="N83" s="187"/>
      <c r="O83" s="99"/>
      <c r="P83" s="188">
        <f>P84</f>
        <v>0</v>
      </c>
      <c r="Q83" s="99"/>
      <c r="R83" s="188">
        <f>R84</f>
        <v>796.77260000000001</v>
      </c>
      <c r="S83" s="99"/>
      <c r="T83" s="189">
        <f>T84</f>
        <v>493.44960000000003</v>
      </c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T83" s="20" t="s">
        <v>74</v>
      </c>
      <c r="AU83" s="20" t="s">
        <v>137</v>
      </c>
      <c r="BK83" s="190">
        <f>BK84</f>
        <v>0</v>
      </c>
    </row>
    <row r="84" s="12" customFormat="1" ht="25.92" customHeight="1">
      <c r="A84" s="12"/>
      <c r="B84" s="191"/>
      <c r="C84" s="192"/>
      <c r="D84" s="193" t="s">
        <v>74</v>
      </c>
      <c r="E84" s="194" t="s">
        <v>155</v>
      </c>
      <c r="F84" s="194" t="s">
        <v>156</v>
      </c>
      <c r="G84" s="192"/>
      <c r="H84" s="192"/>
      <c r="I84" s="195"/>
      <c r="J84" s="196">
        <f>BK84</f>
        <v>0</v>
      </c>
      <c r="K84" s="192"/>
      <c r="L84" s="197"/>
      <c r="M84" s="198"/>
      <c r="N84" s="199"/>
      <c r="O84" s="199"/>
      <c r="P84" s="200">
        <f>P85+P187+P207</f>
        <v>0</v>
      </c>
      <c r="Q84" s="199"/>
      <c r="R84" s="200">
        <f>R85+R187+R207</f>
        <v>796.77260000000001</v>
      </c>
      <c r="S84" s="199"/>
      <c r="T84" s="201">
        <f>T85+T187+T207</f>
        <v>493.44960000000003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2" t="s">
        <v>83</v>
      </c>
      <c r="AT84" s="203" t="s">
        <v>74</v>
      </c>
      <c r="AU84" s="203" t="s">
        <v>75</v>
      </c>
      <c r="AY84" s="202" t="s">
        <v>157</v>
      </c>
      <c r="BK84" s="204">
        <f>BK85+BK187+BK207</f>
        <v>0</v>
      </c>
    </row>
    <row r="85" s="12" customFormat="1" ht="22.8" customHeight="1">
      <c r="A85" s="12"/>
      <c r="B85" s="191"/>
      <c r="C85" s="192"/>
      <c r="D85" s="193" t="s">
        <v>74</v>
      </c>
      <c r="E85" s="205" t="s">
        <v>83</v>
      </c>
      <c r="F85" s="205" t="s">
        <v>158</v>
      </c>
      <c r="G85" s="192"/>
      <c r="H85" s="192"/>
      <c r="I85" s="195"/>
      <c r="J85" s="206">
        <f>BK85</f>
        <v>0</v>
      </c>
      <c r="K85" s="192"/>
      <c r="L85" s="197"/>
      <c r="M85" s="198"/>
      <c r="N85" s="199"/>
      <c r="O85" s="199"/>
      <c r="P85" s="200">
        <f>SUM(P86:P186)</f>
        <v>0</v>
      </c>
      <c r="Q85" s="199"/>
      <c r="R85" s="200">
        <f>SUM(R86:R186)</f>
        <v>142.1242</v>
      </c>
      <c r="S85" s="199"/>
      <c r="T85" s="201">
        <f>SUM(T86:T186)</f>
        <v>493.44960000000003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2" t="s">
        <v>83</v>
      </c>
      <c r="AT85" s="203" t="s">
        <v>74</v>
      </c>
      <c r="AU85" s="203" t="s">
        <v>83</v>
      </c>
      <c r="AY85" s="202" t="s">
        <v>157</v>
      </c>
      <c r="BK85" s="204">
        <f>SUM(BK86:BK186)</f>
        <v>0</v>
      </c>
    </row>
    <row r="86" s="2" customFormat="1" ht="44.25" customHeight="1">
      <c r="A86" s="41"/>
      <c r="B86" s="42"/>
      <c r="C86" s="207" t="s">
        <v>83</v>
      </c>
      <c r="D86" s="207" t="s">
        <v>159</v>
      </c>
      <c r="E86" s="208" t="s">
        <v>160</v>
      </c>
      <c r="F86" s="209" t="s">
        <v>161</v>
      </c>
      <c r="G86" s="210" t="s">
        <v>162</v>
      </c>
      <c r="H86" s="211">
        <v>131</v>
      </c>
      <c r="I86" s="212"/>
      <c r="J86" s="213">
        <f>ROUND(I86*H86,2)</f>
        <v>0</v>
      </c>
      <c r="K86" s="209" t="s">
        <v>19</v>
      </c>
      <c r="L86" s="47"/>
      <c r="M86" s="214" t="s">
        <v>19</v>
      </c>
      <c r="N86" s="215" t="s">
        <v>46</v>
      </c>
      <c r="O86" s="87"/>
      <c r="P86" s="216">
        <f>O86*H86</f>
        <v>0</v>
      </c>
      <c r="Q86" s="216">
        <v>0</v>
      </c>
      <c r="R86" s="216">
        <f>Q86*H86</f>
        <v>0</v>
      </c>
      <c r="S86" s="216">
        <v>0</v>
      </c>
      <c r="T86" s="217">
        <f>S86*H86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R86" s="218" t="s">
        <v>163</v>
      </c>
      <c r="AT86" s="218" t="s">
        <v>159</v>
      </c>
      <c r="AU86" s="218" t="s">
        <v>85</v>
      </c>
      <c r="AY86" s="20" t="s">
        <v>157</v>
      </c>
      <c r="BE86" s="219">
        <f>IF(N86="základní",J86,0)</f>
        <v>0</v>
      </c>
      <c r="BF86" s="219">
        <f>IF(N86="snížená",J86,0)</f>
        <v>0</v>
      </c>
      <c r="BG86" s="219">
        <f>IF(N86="zákl. přenesená",J86,0)</f>
        <v>0</v>
      </c>
      <c r="BH86" s="219">
        <f>IF(N86="sníž. přenesená",J86,0)</f>
        <v>0</v>
      </c>
      <c r="BI86" s="219">
        <f>IF(N86="nulová",J86,0)</f>
        <v>0</v>
      </c>
      <c r="BJ86" s="20" t="s">
        <v>83</v>
      </c>
      <c r="BK86" s="219">
        <f>ROUND(I86*H86,2)</f>
        <v>0</v>
      </c>
      <c r="BL86" s="20" t="s">
        <v>163</v>
      </c>
      <c r="BM86" s="218" t="s">
        <v>164</v>
      </c>
    </row>
    <row r="87" s="2" customFormat="1">
      <c r="A87" s="41"/>
      <c r="B87" s="42"/>
      <c r="C87" s="43"/>
      <c r="D87" s="220" t="s">
        <v>165</v>
      </c>
      <c r="E87" s="43"/>
      <c r="F87" s="221" t="s">
        <v>166</v>
      </c>
      <c r="G87" s="43"/>
      <c r="H87" s="43"/>
      <c r="I87" s="222"/>
      <c r="J87" s="43"/>
      <c r="K87" s="43"/>
      <c r="L87" s="47"/>
      <c r="M87" s="223"/>
      <c r="N87" s="224"/>
      <c r="O87" s="87"/>
      <c r="P87" s="87"/>
      <c r="Q87" s="87"/>
      <c r="R87" s="87"/>
      <c r="S87" s="87"/>
      <c r="T87" s="88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20" t="s">
        <v>165</v>
      </c>
      <c r="AU87" s="20" t="s">
        <v>85</v>
      </c>
    </row>
    <row r="88" s="2" customFormat="1">
      <c r="A88" s="41"/>
      <c r="B88" s="42"/>
      <c r="C88" s="43"/>
      <c r="D88" s="220" t="s">
        <v>167</v>
      </c>
      <c r="E88" s="43"/>
      <c r="F88" s="225" t="s">
        <v>168</v>
      </c>
      <c r="G88" s="43"/>
      <c r="H88" s="43"/>
      <c r="I88" s="222"/>
      <c r="J88" s="43"/>
      <c r="K88" s="43"/>
      <c r="L88" s="47"/>
      <c r="M88" s="223"/>
      <c r="N88" s="224"/>
      <c r="O88" s="87"/>
      <c r="P88" s="87"/>
      <c r="Q88" s="87"/>
      <c r="R88" s="87"/>
      <c r="S88" s="87"/>
      <c r="T88" s="88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167</v>
      </c>
      <c r="AU88" s="20" t="s">
        <v>85</v>
      </c>
    </row>
    <row r="89" s="13" customFormat="1">
      <c r="A89" s="13"/>
      <c r="B89" s="226"/>
      <c r="C89" s="227"/>
      <c r="D89" s="220" t="s">
        <v>169</v>
      </c>
      <c r="E89" s="228" t="s">
        <v>19</v>
      </c>
      <c r="F89" s="229" t="s">
        <v>170</v>
      </c>
      <c r="G89" s="227"/>
      <c r="H89" s="230">
        <v>131</v>
      </c>
      <c r="I89" s="231"/>
      <c r="J89" s="227"/>
      <c r="K89" s="227"/>
      <c r="L89" s="232"/>
      <c r="M89" s="233"/>
      <c r="N89" s="234"/>
      <c r="O89" s="234"/>
      <c r="P89" s="234"/>
      <c r="Q89" s="234"/>
      <c r="R89" s="234"/>
      <c r="S89" s="234"/>
      <c r="T89" s="235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T89" s="236" t="s">
        <v>169</v>
      </c>
      <c r="AU89" s="236" t="s">
        <v>85</v>
      </c>
      <c r="AV89" s="13" t="s">
        <v>85</v>
      </c>
      <c r="AW89" s="13" t="s">
        <v>37</v>
      </c>
      <c r="AX89" s="13" t="s">
        <v>83</v>
      </c>
      <c r="AY89" s="236" t="s">
        <v>157</v>
      </c>
    </row>
    <row r="90" s="2" customFormat="1" ht="24.15" customHeight="1">
      <c r="A90" s="41"/>
      <c r="B90" s="42"/>
      <c r="C90" s="207" t="s">
        <v>85</v>
      </c>
      <c r="D90" s="207" t="s">
        <v>159</v>
      </c>
      <c r="E90" s="208" t="s">
        <v>171</v>
      </c>
      <c r="F90" s="209" t="s">
        <v>172</v>
      </c>
      <c r="G90" s="210" t="s">
        <v>173</v>
      </c>
      <c r="H90" s="211">
        <v>250.30000000000001</v>
      </c>
      <c r="I90" s="212"/>
      <c r="J90" s="213">
        <f>ROUND(I90*H90,2)</f>
        <v>0</v>
      </c>
      <c r="K90" s="209" t="s">
        <v>174</v>
      </c>
      <c r="L90" s="47"/>
      <c r="M90" s="214" t="s">
        <v>19</v>
      </c>
      <c r="N90" s="215" t="s">
        <v>46</v>
      </c>
      <c r="O90" s="87"/>
      <c r="P90" s="216">
        <f>O90*H90</f>
        <v>0</v>
      </c>
      <c r="Q90" s="216">
        <v>0</v>
      </c>
      <c r="R90" s="216">
        <f>Q90*H90</f>
        <v>0</v>
      </c>
      <c r="S90" s="216">
        <v>1.8</v>
      </c>
      <c r="T90" s="217">
        <f>S90*H90</f>
        <v>450.54000000000002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163</v>
      </c>
      <c r="AT90" s="218" t="s">
        <v>159</v>
      </c>
      <c r="AU90" s="218" t="s">
        <v>85</v>
      </c>
      <c r="AY90" s="20" t="s">
        <v>157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83</v>
      </c>
      <c r="BK90" s="219">
        <f>ROUND(I90*H90,2)</f>
        <v>0</v>
      </c>
      <c r="BL90" s="20" t="s">
        <v>163</v>
      </c>
      <c r="BM90" s="218" t="s">
        <v>175</v>
      </c>
    </row>
    <row r="91" s="2" customFormat="1">
      <c r="A91" s="41"/>
      <c r="B91" s="42"/>
      <c r="C91" s="43"/>
      <c r="D91" s="220" t="s">
        <v>165</v>
      </c>
      <c r="E91" s="43"/>
      <c r="F91" s="221" t="s">
        <v>176</v>
      </c>
      <c r="G91" s="43"/>
      <c r="H91" s="43"/>
      <c r="I91" s="222"/>
      <c r="J91" s="43"/>
      <c r="K91" s="43"/>
      <c r="L91" s="47"/>
      <c r="M91" s="223"/>
      <c r="N91" s="224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165</v>
      </c>
      <c r="AU91" s="20" t="s">
        <v>85</v>
      </c>
    </row>
    <row r="92" s="2" customFormat="1">
      <c r="A92" s="41"/>
      <c r="B92" s="42"/>
      <c r="C92" s="43"/>
      <c r="D92" s="237" t="s">
        <v>177</v>
      </c>
      <c r="E92" s="43"/>
      <c r="F92" s="238" t="s">
        <v>178</v>
      </c>
      <c r="G92" s="43"/>
      <c r="H92" s="43"/>
      <c r="I92" s="222"/>
      <c r="J92" s="43"/>
      <c r="K92" s="43"/>
      <c r="L92" s="47"/>
      <c r="M92" s="223"/>
      <c r="N92" s="224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177</v>
      </c>
      <c r="AU92" s="20" t="s">
        <v>85</v>
      </c>
    </row>
    <row r="93" s="14" customFormat="1">
      <c r="A93" s="14"/>
      <c r="B93" s="239"/>
      <c r="C93" s="240"/>
      <c r="D93" s="220" t="s">
        <v>169</v>
      </c>
      <c r="E93" s="241" t="s">
        <v>19</v>
      </c>
      <c r="F93" s="242" t="s">
        <v>179</v>
      </c>
      <c r="G93" s="240"/>
      <c r="H93" s="241" t="s">
        <v>19</v>
      </c>
      <c r="I93" s="243"/>
      <c r="J93" s="240"/>
      <c r="K93" s="240"/>
      <c r="L93" s="244"/>
      <c r="M93" s="245"/>
      <c r="N93" s="246"/>
      <c r="O93" s="246"/>
      <c r="P93" s="246"/>
      <c r="Q93" s="246"/>
      <c r="R93" s="246"/>
      <c r="S93" s="246"/>
      <c r="T93" s="247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48" t="s">
        <v>169</v>
      </c>
      <c r="AU93" s="248" t="s">
        <v>85</v>
      </c>
      <c r="AV93" s="14" t="s">
        <v>83</v>
      </c>
      <c r="AW93" s="14" t="s">
        <v>37</v>
      </c>
      <c r="AX93" s="14" t="s">
        <v>75</v>
      </c>
      <c r="AY93" s="248" t="s">
        <v>157</v>
      </c>
    </row>
    <row r="94" s="13" customFormat="1">
      <c r="A94" s="13"/>
      <c r="B94" s="226"/>
      <c r="C94" s="227"/>
      <c r="D94" s="220" t="s">
        <v>169</v>
      </c>
      <c r="E94" s="228" t="s">
        <v>19</v>
      </c>
      <c r="F94" s="229" t="s">
        <v>180</v>
      </c>
      <c r="G94" s="227"/>
      <c r="H94" s="230">
        <v>12.6</v>
      </c>
      <c r="I94" s="231"/>
      <c r="J94" s="227"/>
      <c r="K94" s="227"/>
      <c r="L94" s="232"/>
      <c r="M94" s="233"/>
      <c r="N94" s="234"/>
      <c r="O94" s="234"/>
      <c r="P94" s="234"/>
      <c r="Q94" s="234"/>
      <c r="R94" s="234"/>
      <c r="S94" s="234"/>
      <c r="T94" s="235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6" t="s">
        <v>169</v>
      </c>
      <c r="AU94" s="236" t="s">
        <v>85</v>
      </c>
      <c r="AV94" s="13" t="s">
        <v>85</v>
      </c>
      <c r="AW94" s="13" t="s">
        <v>37</v>
      </c>
      <c r="AX94" s="13" t="s">
        <v>75</v>
      </c>
      <c r="AY94" s="236" t="s">
        <v>157</v>
      </c>
    </row>
    <row r="95" s="13" customFormat="1">
      <c r="A95" s="13"/>
      <c r="B95" s="226"/>
      <c r="C95" s="227"/>
      <c r="D95" s="220" t="s">
        <v>169</v>
      </c>
      <c r="E95" s="228" t="s">
        <v>19</v>
      </c>
      <c r="F95" s="229" t="s">
        <v>181</v>
      </c>
      <c r="G95" s="227"/>
      <c r="H95" s="230">
        <v>52</v>
      </c>
      <c r="I95" s="231"/>
      <c r="J95" s="227"/>
      <c r="K95" s="227"/>
      <c r="L95" s="232"/>
      <c r="M95" s="233"/>
      <c r="N95" s="234"/>
      <c r="O95" s="234"/>
      <c r="P95" s="234"/>
      <c r="Q95" s="234"/>
      <c r="R95" s="234"/>
      <c r="S95" s="234"/>
      <c r="T95" s="235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6" t="s">
        <v>169</v>
      </c>
      <c r="AU95" s="236" t="s">
        <v>85</v>
      </c>
      <c r="AV95" s="13" t="s">
        <v>85</v>
      </c>
      <c r="AW95" s="13" t="s">
        <v>37</v>
      </c>
      <c r="AX95" s="13" t="s">
        <v>75</v>
      </c>
      <c r="AY95" s="236" t="s">
        <v>157</v>
      </c>
    </row>
    <row r="96" s="13" customFormat="1">
      <c r="A96" s="13"/>
      <c r="B96" s="226"/>
      <c r="C96" s="227"/>
      <c r="D96" s="220" t="s">
        <v>169</v>
      </c>
      <c r="E96" s="228" t="s">
        <v>19</v>
      </c>
      <c r="F96" s="229" t="s">
        <v>182</v>
      </c>
      <c r="G96" s="227"/>
      <c r="H96" s="230">
        <v>48.799999999999997</v>
      </c>
      <c r="I96" s="231"/>
      <c r="J96" s="227"/>
      <c r="K96" s="227"/>
      <c r="L96" s="232"/>
      <c r="M96" s="233"/>
      <c r="N96" s="234"/>
      <c r="O96" s="234"/>
      <c r="P96" s="234"/>
      <c r="Q96" s="234"/>
      <c r="R96" s="234"/>
      <c r="S96" s="234"/>
      <c r="T96" s="235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6" t="s">
        <v>169</v>
      </c>
      <c r="AU96" s="236" t="s">
        <v>85</v>
      </c>
      <c r="AV96" s="13" t="s">
        <v>85</v>
      </c>
      <c r="AW96" s="13" t="s">
        <v>37</v>
      </c>
      <c r="AX96" s="13" t="s">
        <v>75</v>
      </c>
      <c r="AY96" s="236" t="s">
        <v>157</v>
      </c>
    </row>
    <row r="97" s="13" customFormat="1">
      <c r="A97" s="13"/>
      <c r="B97" s="226"/>
      <c r="C97" s="227"/>
      <c r="D97" s="220" t="s">
        <v>169</v>
      </c>
      <c r="E97" s="228" t="s">
        <v>19</v>
      </c>
      <c r="F97" s="229" t="s">
        <v>183</v>
      </c>
      <c r="G97" s="227"/>
      <c r="H97" s="230">
        <v>26.399999999999999</v>
      </c>
      <c r="I97" s="231"/>
      <c r="J97" s="227"/>
      <c r="K97" s="227"/>
      <c r="L97" s="232"/>
      <c r="M97" s="233"/>
      <c r="N97" s="234"/>
      <c r="O97" s="234"/>
      <c r="P97" s="234"/>
      <c r="Q97" s="234"/>
      <c r="R97" s="234"/>
      <c r="S97" s="234"/>
      <c r="T97" s="235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6" t="s">
        <v>169</v>
      </c>
      <c r="AU97" s="236" t="s">
        <v>85</v>
      </c>
      <c r="AV97" s="13" t="s">
        <v>85</v>
      </c>
      <c r="AW97" s="13" t="s">
        <v>37</v>
      </c>
      <c r="AX97" s="13" t="s">
        <v>75</v>
      </c>
      <c r="AY97" s="236" t="s">
        <v>157</v>
      </c>
    </row>
    <row r="98" s="13" customFormat="1">
      <c r="A98" s="13"/>
      <c r="B98" s="226"/>
      <c r="C98" s="227"/>
      <c r="D98" s="220" t="s">
        <v>169</v>
      </c>
      <c r="E98" s="228" t="s">
        <v>19</v>
      </c>
      <c r="F98" s="229" t="s">
        <v>184</v>
      </c>
      <c r="G98" s="227"/>
      <c r="H98" s="230">
        <v>27.199999999999999</v>
      </c>
      <c r="I98" s="231"/>
      <c r="J98" s="227"/>
      <c r="K98" s="227"/>
      <c r="L98" s="232"/>
      <c r="M98" s="233"/>
      <c r="N98" s="234"/>
      <c r="O98" s="234"/>
      <c r="P98" s="234"/>
      <c r="Q98" s="234"/>
      <c r="R98" s="234"/>
      <c r="S98" s="234"/>
      <c r="T98" s="235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6" t="s">
        <v>169</v>
      </c>
      <c r="AU98" s="236" t="s">
        <v>85</v>
      </c>
      <c r="AV98" s="13" t="s">
        <v>85</v>
      </c>
      <c r="AW98" s="13" t="s">
        <v>37</v>
      </c>
      <c r="AX98" s="13" t="s">
        <v>75</v>
      </c>
      <c r="AY98" s="236" t="s">
        <v>157</v>
      </c>
    </row>
    <row r="99" s="13" customFormat="1">
      <c r="A99" s="13"/>
      <c r="B99" s="226"/>
      <c r="C99" s="227"/>
      <c r="D99" s="220" t="s">
        <v>169</v>
      </c>
      <c r="E99" s="228" t="s">
        <v>19</v>
      </c>
      <c r="F99" s="229" t="s">
        <v>185</v>
      </c>
      <c r="G99" s="227"/>
      <c r="H99" s="230">
        <v>45</v>
      </c>
      <c r="I99" s="231"/>
      <c r="J99" s="227"/>
      <c r="K99" s="227"/>
      <c r="L99" s="232"/>
      <c r="M99" s="233"/>
      <c r="N99" s="234"/>
      <c r="O99" s="234"/>
      <c r="P99" s="234"/>
      <c r="Q99" s="234"/>
      <c r="R99" s="234"/>
      <c r="S99" s="234"/>
      <c r="T99" s="235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6" t="s">
        <v>169</v>
      </c>
      <c r="AU99" s="236" t="s">
        <v>85</v>
      </c>
      <c r="AV99" s="13" t="s">
        <v>85</v>
      </c>
      <c r="AW99" s="13" t="s">
        <v>37</v>
      </c>
      <c r="AX99" s="13" t="s">
        <v>75</v>
      </c>
      <c r="AY99" s="236" t="s">
        <v>157</v>
      </c>
    </row>
    <row r="100" s="13" customFormat="1">
      <c r="A100" s="13"/>
      <c r="B100" s="226"/>
      <c r="C100" s="227"/>
      <c r="D100" s="220" t="s">
        <v>169</v>
      </c>
      <c r="E100" s="228" t="s">
        <v>19</v>
      </c>
      <c r="F100" s="229" t="s">
        <v>186</v>
      </c>
      <c r="G100" s="227"/>
      <c r="H100" s="230">
        <v>38.299999999999997</v>
      </c>
      <c r="I100" s="231"/>
      <c r="J100" s="227"/>
      <c r="K100" s="227"/>
      <c r="L100" s="232"/>
      <c r="M100" s="233"/>
      <c r="N100" s="234"/>
      <c r="O100" s="234"/>
      <c r="P100" s="234"/>
      <c r="Q100" s="234"/>
      <c r="R100" s="234"/>
      <c r="S100" s="234"/>
      <c r="T100" s="235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6" t="s">
        <v>169</v>
      </c>
      <c r="AU100" s="236" t="s">
        <v>85</v>
      </c>
      <c r="AV100" s="13" t="s">
        <v>85</v>
      </c>
      <c r="AW100" s="13" t="s">
        <v>37</v>
      </c>
      <c r="AX100" s="13" t="s">
        <v>75</v>
      </c>
      <c r="AY100" s="236" t="s">
        <v>157</v>
      </c>
    </row>
    <row r="101" s="15" customFormat="1">
      <c r="A101" s="15"/>
      <c r="B101" s="249"/>
      <c r="C101" s="250"/>
      <c r="D101" s="220" t="s">
        <v>169</v>
      </c>
      <c r="E101" s="251" t="s">
        <v>19</v>
      </c>
      <c r="F101" s="252" t="s">
        <v>187</v>
      </c>
      <c r="G101" s="250"/>
      <c r="H101" s="253">
        <v>250.30000000000001</v>
      </c>
      <c r="I101" s="254"/>
      <c r="J101" s="250"/>
      <c r="K101" s="250"/>
      <c r="L101" s="255"/>
      <c r="M101" s="256"/>
      <c r="N101" s="257"/>
      <c r="O101" s="257"/>
      <c r="P101" s="257"/>
      <c r="Q101" s="257"/>
      <c r="R101" s="257"/>
      <c r="S101" s="257"/>
      <c r="T101" s="258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T101" s="259" t="s">
        <v>169</v>
      </c>
      <c r="AU101" s="259" t="s">
        <v>85</v>
      </c>
      <c r="AV101" s="15" t="s">
        <v>163</v>
      </c>
      <c r="AW101" s="15" t="s">
        <v>37</v>
      </c>
      <c r="AX101" s="15" t="s">
        <v>83</v>
      </c>
      <c r="AY101" s="259" t="s">
        <v>157</v>
      </c>
    </row>
    <row r="102" s="2" customFormat="1" ht="24.15" customHeight="1">
      <c r="A102" s="41"/>
      <c r="B102" s="42"/>
      <c r="C102" s="207" t="s">
        <v>188</v>
      </c>
      <c r="D102" s="207" t="s">
        <v>159</v>
      </c>
      <c r="E102" s="208" t="s">
        <v>189</v>
      </c>
      <c r="F102" s="209" t="s">
        <v>190</v>
      </c>
      <c r="G102" s="210" t="s">
        <v>173</v>
      </c>
      <c r="H102" s="211">
        <v>22.584</v>
      </c>
      <c r="I102" s="212"/>
      <c r="J102" s="213">
        <f>ROUND(I102*H102,2)</f>
        <v>0</v>
      </c>
      <c r="K102" s="209" t="s">
        <v>174</v>
      </c>
      <c r="L102" s="47"/>
      <c r="M102" s="214" t="s">
        <v>19</v>
      </c>
      <c r="N102" s="215" t="s">
        <v>46</v>
      </c>
      <c r="O102" s="87"/>
      <c r="P102" s="216">
        <f>O102*H102</f>
        <v>0</v>
      </c>
      <c r="Q102" s="216">
        <v>0</v>
      </c>
      <c r="R102" s="216">
        <f>Q102*H102</f>
        <v>0</v>
      </c>
      <c r="S102" s="216">
        <v>1.8999999999999999</v>
      </c>
      <c r="T102" s="217">
        <f>S102*H102</f>
        <v>42.909599999999998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8" t="s">
        <v>163</v>
      </c>
      <c r="AT102" s="218" t="s">
        <v>159</v>
      </c>
      <c r="AU102" s="218" t="s">
        <v>85</v>
      </c>
      <c r="AY102" s="20" t="s">
        <v>157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20" t="s">
        <v>83</v>
      </c>
      <c r="BK102" s="219">
        <f>ROUND(I102*H102,2)</f>
        <v>0</v>
      </c>
      <c r="BL102" s="20" t="s">
        <v>163</v>
      </c>
      <c r="BM102" s="218" t="s">
        <v>191</v>
      </c>
    </row>
    <row r="103" s="2" customFormat="1">
      <c r="A103" s="41"/>
      <c r="B103" s="42"/>
      <c r="C103" s="43"/>
      <c r="D103" s="220" t="s">
        <v>165</v>
      </c>
      <c r="E103" s="43"/>
      <c r="F103" s="221" t="s">
        <v>192</v>
      </c>
      <c r="G103" s="43"/>
      <c r="H103" s="43"/>
      <c r="I103" s="222"/>
      <c r="J103" s="43"/>
      <c r="K103" s="43"/>
      <c r="L103" s="47"/>
      <c r="M103" s="223"/>
      <c r="N103" s="224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165</v>
      </c>
      <c r="AU103" s="20" t="s">
        <v>85</v>
      </c>
    </row>
    <row r="104" s="2" customFormat="1">
      <c r="A104" s="41"/>
      <c r="B104" s="42"/>
      <c r="C104" s="43"/>
      <c r="D104" s="237" t="s">
        <v>177</v>
      </c>
      <c r="E104" s="43"/>
      <c r="F104" s="238" t="s">
        <v>193</v>
      </c>
      <c r="G104" s="43"/>
      <c r="H104" s="43"/>
      <c r="I104" s="222"/>
      <c r="J104" s="43"/>
      <c r="K104" s="43"/>
      <c r="L104" s="47"/>
      <c r="M104" s="223"/>
      <c r="N104" s="224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177</v>
      </c>
      <c r="AU104" s="20" t="s">
        <v>85</v>
      </c>
    </row>
    <row r="105" s="14" customFormat="1">
      <c r="A105" s="14"/>
      <c r="B105" s="239"/>
      <c r="C105" s="240"/>
      <c r="D105" s="220" t="s">
        <v>169</v>
      </c>
      <c r="E105" s="241" t="s">
        <v>19</v>
      </c>
      <c r="F105" s="242" t="s">
        <v>194</v>
      </c>
      <c r="G105" s="240"/>
      <c r="H105" s="241" t="s">
        <v>19</v>
      </c>
      <c r="I105" s="243"/>
      <c r="J105" s="240"/>
      <c r="K105" s="240"/>
      <c r="L105" s="244"/>
      <c r="M105" s="245"/>
      <c r="N105" s="246"/>
      <c r="O105" s="246"/>
      <c r="P105" s="246"/>
      <c r="Q105" s="246"/>
      <c r="R105" s="246"/>
      <c r="S105" s="246"/>
      <c r="T105" s="247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8" t="s">
        <v>169</v>
      </c>
      <c r="AU105" s="248" t="s">
        <v>85</v>
      </c>
      <c r="AV105" s="14" t="s">
        <v>83</v>
      </c>
      <c r="AW105" s="14" t="s">
        <v>37</v>
      </c>
      <c r="AX105" s="14" t="s">
        <v>75</v>
      </c>
      <c r="AY105" s="248" t="s">
        <v>157</v>
      </c>
    </row>
    <row r="106" s="13" customFormat="1">
      <c r="A106" s="13"/>
      <c r="B106" s="226"/>
      <c r="C106" s="227"/>
      <c r="D106" s="220" t="s">
        <v>169</v>
      </c>
      <c r="E106" s="228" t="s">
        <v>19</v>
      </c>
      <c r="F106" s="229" t="s">
        <v>195</v>
      </c>
      <c r="G106" s="227"/>
      <c r="H106" s="230">
        <v>22.584</v>
      </c>
      <c r="I106" s="231"/>
      <c r="J106" s="227"/>
      <c r="K106" s="227"/>
      <c r="L106" s="232"/>
      <c r="M106" s="233"/>
      <c r="N106" s="234"/>
      <c r="O106" s="234"/>
      <c r="P106" s="234"/>
      <c r="Q106" s="234"/>
      <c r="R106" s="234"/>
      <c r="S106" s="234"/>
      <c r="T106" s="235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6" t="s">
        <v>169</v>
      </c>
      <c r="AU106" s="236" t="s">
        <v>85</v>
      </c>
      <c r="AV106" s="13" t="s">
        <v>85</v>
      </c>
      <c r="AW106" s="13" t="s">
        <v>37</v>
      </c>
      <c r="AX106" s="13" t="s">
        <v>83</v>
      </c>
      <c r="AY106" s="236" t="s">
        <v>157</v>
      </c>
    </row>
    <row r="107" s="2" customFormat="1" ht="24.15" customHeight="1">
      <c r="A107" s="41"/>
      <c r="B107" s="42"/>
      <c r="C107" s="207" t="s">
        <v>163</v>
      </c>
      <c r="D107" s="207" t="s">
        <v>159</v>
      </c>
      <c r="E107" s="208" t="s">
        <v>196</v>
      </c>
      <c r="F107" s="209" t="s">
        <v>197</v>
      </c>
      <c r="G107" s="210" t="s">
        <v>173</v>
      </c>
      <c r="H107" s="211">
        <v>250.30000000000001</v>
      </c>
      <c r="I107" s="212"/>
      <c r="J107" s="213">
        <f>ROUND(I107*H107,2)</f>
        <v>0</v>
      </c>
      <c r="K107" s="209" t="s">
        <v>174</v>
      </c>
      <c r="L107" s="47"/>
      <c r="M107" s="214" t="s">
        <v>19</v>
      </c>
      <c r="N107" s="215" t="s">
        <v>46</v>
      </c>
      <c r="O107" s="87"/>
      <c r="P107" s="216">
        <f>O107*H107</f>
        <v>0</v>
      </c>
      <c r="Q107" s="216">
        <v>0.40000000000000002</v>
      </c>
      <c r="R107" s="216">
        <f>Q107*H107</f>
        <v>100.12000000000001</v>
      </c>
      <c r="S107" s="216">
        <v>0</v>
      </c>
      <c r="T107" s="217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8" t="s">
        <v>163</v>
      </c>
      <c r="AT107" s="218" t="s">
        <v>159</v>
      </c>
      <c r="AU107" s="218" t="s">
        <v>85</v>
      </c>
      <c r="AY107" s="20" t="s">
        <v>157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20" t="s">
        <v>83</v>
      </c>
      <c r="BK107" s="219">
        <f>ROUND(I107*H107,2)</f>
        <v>0</v>
      </c>
      <c r="BL107" s="20" t="s">
        <v>163</v>
      </c>
      <c r="BM107" s="218" t="s">
        <v>198</v>
      </c>
    </row>
    <row r="108" s="2" customFormat="1">
      <c r="A108" s="41"/>
      <c r="B108" s="42"/>
      <c r="C108" s="43"/>
      <c r="D108" s="220" t="s">
        <v>165</v>
      </c>
      <c r="E108" s="43"/>
      <c r="F108" s="221" t="s">
        <v>199</v>
      </c>
      <c r="G108" s="43"/>
      <c r="H108" s="43"/>
      <c r="I108" s="222"/>
      <c r="J108" s="43"/>
      <c r="K108" s="43"/>
      <c r="L108" s="47"/>
      <c r="M108" s="223"/>
      <c r="N108" s="224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165</v>
      </c>
      <c r="AU108" s="20" t="s">
        <v>85</v>
      </c>
    </row>
    <row r="109" s="2" customFormat="1">
      <c r="A109" s="41"/>
      <c r="B109" s="42"/>
      <c r="C109" s="43"/>
      <c r="D109" s="237" t="s">
        <v>177</v>
      </c>
      <c r="E109" s="43"/>
      <c r="F109" s="238" t="s">
        <v>200</v>
      </c>
      <c r="G109" s="43"/>
      <c r="H109" s="43"/>
      <c r="I109" s="222"/>
      <c r="J109" s="43"/>
      <c r="K109" s="43"/>
      <c r="L109" s="47"/>
      <c r="M109" s="223"/>
      <c r="N109" s="224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177</v>
      </c>
      <c r="AU109" s="20" t="s">
        <v>85</v>
      </c>
    </row>
    <row r="110" s="14" customFormat="1">
      <c r="A110" s="14"/>
      <c r="B110" s="239"/>
      <c r="C110" s="240"/>
      <c r="D110" s="220" t="s">
        <v>169</v>
      </c>
      <c r="E110" s="241" t="s">
        <v>19</v>
      </c>
      <c r="F110" s="242" t="s">
        <v>179</v>
      </c>
      <c r="G110" s="240"/>
      <c r="H110" s="241" t="s">
        <v>19</v>
      </c>
      <c r="I110" s="243"/>
      <c r="J110" s="240"/>
      <c r="K110" s="240"/>
      <c r="L110" s="244"/>
      <c r="M110" s="245"/>
      <c r="N110" s="246"/>
      <c r="O110" s="246"/>
      <c r="P110" s="246"/>
      <c r="Q110" s="246"/>
      <c r="R110" s="246"/>
      <c r="S110" s="246"/>
      <c r="T110" s="247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8" t="s">
        <v>169</v>
      </c>
      <c r="AU110" s="248" t="s">
        <v>85</v>
      </c>
      <c r="AV110" s="14" t="s">
        <v>83</v>
      </c>
      <c r="AW110" s="14" t="s">
        <v>37</v>
      </c>
      <c r="AX110" s="14" t="s">
        <v>75</v>
      </c>
      <c r="AY110" s="248" t="s">
        <v>157</v>
      </c>
    </row>
    <row r="111" s="13" customFormat="1">
      <c r="A111" s="13"/>
      <c r="B111" s="226"/>
      <c r="C111" s="227"/>
      <c r="D111" s="220" t="s">
        <v>169</v>
      </c>
      <c r="E111" s="228" t="s">
        <v>19</v>
      </c>
      <c r="F111" s="229" t="s">
        <v>180</v>
      </c>
      <c r="G111" s="227"/>
      <c r="H111" s="230">
        <v>12.6</v>
      </c>
      <c r="I111" s="231"/>
      <c r="J111" s="227"/>
      <c r="K111" s="227"/>
      <c r="L111" s="232"/>
      <c r="M111" s="233"/>
      <c r="N111" s="234"/>
      <c r="O111" s="234"/>
      <c r="P111" s="234"/>
      <c r="Q111" s="234"/>
      <c r="R111" s="234"/>
      <c r="S111" s="234"/>
      <c r="T111" s="235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6" t="s">
        <v>169</v>
      </c>
      <c r="AU111" s="236" t="s">
        <v>85</v>
      </c>
      <c r="AV111" s="13" t="s">
        <v>85</v>
      </c>
      <c r="AW111" s="13" t="s">
        <v>37</v>
      </c>
      <c r="AX111" s="13" t="s">
        <v>75</v>
      </c>
      <c r="AY111" s="236" t="s">
        <v>157</v>
      </c>
    </row>
    <row r="112" s="13" customFormat="1">
      <c r="A112" s="13"/>
      <c r="B112" s="226"/>
      <c r="C112" s="227"/>
      <c r="D112" s="220" t="s">
        <v>169</v>
      </c>
      <c r="E112" s="228" t="s">
        <v>19</v>
      </c>
      <c r="F112" s="229" t="s">
        <v>181</v>
      </c>
      <c r="G112" s="227"/>
      <c r="H112" s="230">
        <v>52</v>
      </c>
      <c r="I112" s="231"/>
      <c r="J112" s="227"/>
      <c r="K112" s="227"/>
      <c r="L112" s="232"/>
      <c r="M112" s="233"/>
      <c r="N112" s="234"/>
      <c r="O112" s="234"/>
      <c r="P112" s="234"/>
      <c r="Q112" s="234"/>
      <c r="R112" s="234"/>
      <c r="S112" s="234"/>
      <c r="T112" s="235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6" t="s">
        <v>169</v>
      </c>
      <c r="AU112" s="236" t="s">
        <v>85</v>
      </c>
      <c r="AV112" s="13" t="s">
        <v>85</v>
      </c>
      <c r="AW112" s="13" t="s">
        <v>37</v>
      </c>
      <c r="AX112" s="13" t="s">
        <v>75</v>
      </c>
      <c r="AY112" s="236" t="s">
        <v>157</v>
      </c>
    </row>
    <row r="113" s="13" customFormat="1">
      <c r="A113" s="13"/>
      <c r="B113" s="226"/>
      <c r="C113" s="227"/>
      <c r="D113" s="220" t="s">
        <v>169</v>
      </c>
      <c r="E113" s="228" t="s">
        <v>19</v>
      </c>
      <c r="F113" s="229" t="s">
        <v>182</v>
      </c>
      <c r="G113" s="227"/>
      <c r="H113" s="230">
        <v>48.799999999999997</v>
      </c>
      <c r="I113" s="231"/>
      <c r="J113" s="227"/>
      <c r="K113" s="227"/>
      <c r="L113" s="232"/>
      <c r="M113" s="233"/>
      <c r="N113" s="234"/>
      <c r="O113" s="234"/>
      <c r="P113" s="234"/>
      <c r="Q113" s="234"/>
      <c r="R113" s="234"/>
      <c r="S113" s="234"/>
      <c r="T113" s="235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6" t="s">
        <v>169</v>
      </c>
      <c r="AU113" s="236" t="s">
        <v>85</v>
      </c>
      <c r="AV113" s="13" t="s">
        <v>85</v>
      </c>
      <c r="AW113" s="13" t="s">
        <v>37</v>
      </c>
      <c r="AX113" s="13" t="s">
        <v>75</v>
      </c>
      <c r="AY113" s="236" t="s">
        <v>157</v>
      </c>
    </row>
    <row r="114" s="13" customFormat="1">
      <c r="A114" s="13"/>
      <c r="B114" s="226"/>
      <c r="C114" s="227"/>
      <c r="D114" s="220" t="s">
        <v>169</v>
      </c>
      <c r="E114" s="228" t="s">
        <v>19</v>
      </c>
      <c r="F114" s="229" t="s">
        <v>183</v>
      </c>
      <c r="G114" s="227"/>
      <c r="H114" s="230">
        <v>26.399999999999999</v>
      </c>
      <c r="I114" s="231"/>
      <c r="J114" s="227"/>
      <c r="K114" s="227"/>
      <c r="L114" s="232"/>
      <c r="M114" s="233"/>
      <c r="N114" s="234"/>
      <c r="O114" s="234"/>
      <c r="P114" s="234"/>
      <c r="Q114" s="234"/>
      <c r="R114" s="234"/>
      <c r="S114" s="234"/>
      <c r="T114" s="235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6" t="s">
        <v>169</v>
      </c>
      <c r="AU114" s="236" t="s">
        <v>85</v>
      </c>
      <c r="AV114" s="13" t="s">
        <v>85</v>
      </c>
      <c r="AW114" s="13" t="s">
        <v>37</v>
      </c>
      <c r="AX114" s="13" t="s">
        <v>75</v>
      </c>
      <c r="AY114" s="236" t="s">
        <v>157</v>
      </c>
    </row>
    <row r="115" s="13" customFormat="1">
      <c r="A115" s="13"/>
      <c r="B115" s="226"/>
      <c r="C115" s="227"/>
      <c r="D115" s="220" t="s">
        <v>169</v>
      </c>
      <c r="E115" s="228" t="s">
        <v>19</v>
      </c>
      <c r="F115" s="229" t="s">
        <v>184</v>
      </c>
      <c r="G115" s="227"/>
      <c r="H115" s="230">
        <v>27.199999999999999</v>
      </c>
      <c r="I115" s="231"/>
      <c r="J115" s="227"/>
      <c r="K115" s="227"/>
      <c r="L115" s="232"/>
      <c r="M115" s="233"/>
      <c r="N115" s="234"/>
      <c r="O115" s="234"/>
      <c r="P115" s="234"/>
      <c r="Q115" s="234"/>
      <c r="R115" s="234"/>
      <c r="S115" s="234"/>
      <c r="T115" s="235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6" t="s">
        <v>169</v>
      </c>
      <c r="AU115" s="236" t="s">
        <v>85</v>
      </c>
      <c r="AV115" s="13" t="s">
        <v>85</v>
      </c>
      <c r="AW115" s="13" t="s">
        <v>37</v>
      </c>
      <c r="AX115" s="13" t="s">
        <v>75</v>
      </c>
      <c r="AY115" s="236" t="s">
        <v>157</v>
      </c>
    </row>
    <row r="116" s="13" customFormat="1">
      <c r="A116" s="13"/>
      <c r="B116" s="226"/>
      <c r="C116" s="227"/>
      <c r="D116" s="220" t="s">
        <v>169</v>
      </c>
      <c r="E116" s="228" t="s">
        <v>19</v>
      </c>
      <c r="F116" s="229" t="s">
        <v>185</v>
      </c>
      <c r="G116" s="227"/>
      <c r="H116" s="230">
        <v>45</v>
      </c>
      <c r="I116" s="231"/>
      <c r="J116" s="227"/>
      <c r="K116" s="227"/>
      <c r="L116" s="232"/>
      <c r="M116" s="233"/>
      <c r="N116" s="234"/>
      <c r="O116" s="234"/>
      <c r="P116" s="234"/>
      <c r="Q116" s="234"/>
      <c r="R116" s="234"/>
      <c r="S116" s="234"/>
      <c r="T116" s="235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6" t="s">
        <v>169</v>
      </c>
      <c r="AU116" s="236" t="s">
        <v>85</v>
      </c>
      <c r="AV116" s="13" t="s">
        <v>85</v>
      </c>
      <c r="AW116" s="13" t="s">
        <v>37</v>
      </c>
      <c r="AX116" s="13" t="s">
        <v>75</v>
      </c>
      <c r="AY116" s="236" t="s">
        <v>157</v>
      </c>
    </row>
    <row r="117" s="13" customFormat="1">
      <c r="A117" s="13"/>
      <c r="B117" s="226"/>
      <c r="C117" s="227"/>
      <c r="D117" s="220" t="s">
        <v>169</v>
      </c>
      <c r="E117" s="228" t="s">
        <v>19</v>
      </c>
      <c r="F117" s="229" t="s">
        <v>186</v>
      </c>
      <c r="G117" s="227"/>
      <c r="H117" s="230">
        <v>38.299999999999997</v>
      </c>
      <c r="I117" s="231"/>
      <c r="J117" s="227"/>
      <c r="K117" s="227"/>
      <c r="L117" s="232"/>
      <c r="M117" s="233"/>
      <c r="N117" s="234"/>
      <c r="O117" s="234"/>
      <c r="P117" s="234"/>
      <c r="Q117" s="234"/>
      <c r="R117" s="234"/>
      <c r="S117" s="234"/>
      <c r="T117" s="235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6" t="s">
        <v>169</v>
      </c>
      <c r="AU117" s="236" t="s">
        <v>85</v>
      </c>
      <c r="AV117" s="13" t="s">
        <v>85</v>
      </c>
      <c r="AW117" s="13" t="s">
        <v>37</v>
      </c>
      <c r="AX117" s="13" t="s">
        <v>75</v>
      </c>
      <c r="AY117" s="236" t="s">
        <v>157</v>
      </c>
    </row>
    <row r="118" s="15" customFormat="1">
      <c r="A118" s="15"/>
      <c r="B118" s="249"/>
      <c r="C118" s="250"/>
      <c r="D118" s="220" t="s">
        <v>169</v>
      </c>
      <c r="E118" s="251" t="s">
        <v>19</v>
      </c>
      <c r="F118" s="252" t="s">
        <v>187</v>
      </c>
      <c r="G118" s="250"/>
      <c r="H118" s="253">
        <v>250.30000000000001</v>
      </c>
      <c r="I118" s="254"/>
      <c r="J118" s="250"/>
      <c r="K118" s="250"/>
      <c r="L118" s="255"/>
      <c r="M118" s="256"/>
      <c r="N118" s="257"/>
      <c r="O118" s="257"/>
      <c r="P118" s="257"/>
      <c r="Q118" s="257"/>
      <c r="R118" s="257"/>
      <c r="S118" s="257"/>
      <c r="T118" s="258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T118" s="259" t="s">
        <v>169</v>
      </c>
      <c r="AU118" s="259" t="s">
        <v>85</v>
      </c>
      <c r="AV118" s="15" t="s">
        <v>163</v>
      </c>
      <c r="AW118" s="15" t="s">
        <v>37</v>
      </c>
      <c r="AX118" s="15" t="s">
        <v>83</v>
      </c>
      <c r="AY118" s="259" t="s">
        <v>157</v>
      </c>
    </row>
    <row r="119" s="2" customFormat="1" ht="33" customHeight="1">
      <c r="A119" s="41"/>
      <c r="B119" s="42"/>
      <c r="C119" s="207" t="s">
        <v>201</v>
      </c>
      <c r="D119" s="207" t="s">
        <v>159</v>
      </c>
      <c r="E119" s="208" t="s">
        <v>202</v>
      </c>
      <c r="F119" s="209" t="s">
        <v>203</v>
      </c>
      <c r="G119" s="210" t="s">
        <v>173</v>
      </c>
      <c r="H119" s="211">
        <v>250.30000000000001</v>
      </c>
      <c r="I119" s="212"/>
      <c r="J119" s="213">
        <f>ROUND(I119*H119,2)</f>
        <v>0</v>
      </c>
      <c r="K119" s="209" t="s">
        <v>174</v>
      </c>
      <c r="L119" s="47"/>
      <c r="M119" s="214" t="s">
        <v>19</v>
      </c>
      <c r="N119" s="215" t="s">
        <v>46</v>
      </c>
      <c r="O119" s="87"/>
      <c r="P119" s="216">
        <f>O119*H119</f>
        <v>0</v>
      </c>
      <c r="Q119" s="216">
        <v>0</v>
      </c>
      <c r="R119" s="216">
        <f>Q119*H119</f>
        <v>0</v>
      </c>
      <c r="S119" s="216">
        <v>0</v>
      </c>
      <c r="T119" s="217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8" t="s">
        <v>163</v>
      </c>
      <c r="AT119" s="218" t="s">
        <v>159</v>
      </c>
      <c r="AU119" s="218" t="s">
        <v>85</v>
      </c>
      <c r="AY119" s="20" t="s">
        <v>157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20" t="s">
        <v>83</v>
      </c>
      <c r="BK119" s="219">
        <f>ROUND(I119*H119,2)</f>
        <v>0</v>
      </c>
      <c r="BL119" s="20" t="s">
        <v>163</v>
      </c>
      <c r="BM119" s="218" t="s">
        <v>204</v>
      </c>
    </row>
    <row r="120" s="2" customFormat="1">
      <c r="A120" s="41"/>
      <c r="B120" s="42"/>
      <c r="C120" s="43"/>
      <c r="D120" s="220" t="s">
        <v>165</v>
      </c>
      <c r="E120" s="43"/>
      <c r="F120" s="221" t="s">
        <v>205</v>
      </c>
      <c r="G120" s="43"/>
      <c r="H120" s="43"/>
      <c r="I120" s="222"/>
      <c r="J120" s="43"/>
      <c r="K120" s="43"/>
      <c r="L120" s="47"/>
      <c r="M120" s="223"/>
      <c r="N120" s="224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165</v>
      </c>
      <c r="AU120" s="20" t="s">
        <v>85</v>
      </c>
    </row>
    <row r="121" s="2" customFormat="1">
      <c r="A121" s="41"/>
      <c r="B121" s="42"/>
      <c r="C121" s="43"/>
      <c r="D121" s="237" t="s">
        <v>177</v>
      </c>
      <c r="E121" s="43"/>
      <c r="F121" s="238" t="s">
        <v>206</v>
      </c>
      <c r="G121" s="43"/>
      <c r="H121" s="43"/>
      <c r="I121" s="222"/>
      <c r="J121" s="43"/>
      <c r="K121" s="43"/>
      <c r="L121" s="47"/>
      <c r="M121" s="223"/>
      <c r="N121" s="224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177</v>
      </c>
      <c r="AU121" s="20" t="s">
        <v>85</v>
      </c>
    </row>
    <row r="122" s="13" customFormat="1">
      <c r="A122" s="13"/>
      <c r="B122" s="226"/>
      <c r="C122" s="227"/>
      <c r="D122" s="220" t="s">
        <v>169</v>
      </c>
      <c r="E122" s="228" t="s">
        <v>19</v>
      </c>
      <c r="F122" s="229" t="s">
        <v>180</v>
      </c>
      <c r="G122" s="227"/>
      <c r="H122" s="230">
        <v>12.6</v>
      </c>
      <c r="I122" s="231"/>
      <c r="J122" s="227"/>
      <c r="K122" s="227"/>
      <c r="L122" s="232"/>
      <c r="M122" s="233"/>
      <c r="N122" s="234"/>
      <c r="O122" s="234"/>
      <c r="P122" s="234"/>
      <c r="Q122" s="234"/>
      <c r="R122" s="234"/>
      <c r="S122" s="234"/>
      <c r="T122" s="235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6" t="s">
        <v>169</v>
      </c>
      <c r="AU122" s="236" t="s">
        <v>85</v>
      </c>
      <c r="AV122" s="13" t="s">
        <v>85</v>
      </c>
      <c r="AW122" s="13" t="s">
        <v>37</v>
      </c>
      <c r="AX122" s="13" t="s">
        <v>75</v>
      </c>
      <c r="AY122" s="236" t="s">
        <v>157</v>
      </c>
    </row>
    <row r="123" s="13" customFormat="1">
      <c r="A123" s="13"/>
      <c r="B123" s="226"/>
      <c r="C123" s="227"/>
      <c r="D123" s="220" t="s">
        <v>169</v>
      </c>
      <c r="E123" s="228" t="s">
        <v>19</v>
      </c>
      <c r="F123" s="229" t="s">
        <v>181</v>
      </c>
      <c r="G123" s="227"/>
      <c r="H123" s="230">
        <v>52</v>
      </c>
      <c r="I123" s="231"/>
      <c r="J123" s="227"/>
      <c r="K123" s="227"/>
      <c r="L123" s="232"/>
      <c r="M123" s="233"/>
      <c r="N123" s="234"/>
      <c r="O123" s="234"/>
      <c r="P123" s="234"/>
      <c r="Q123" s="234"/>
      <c r="R123" s="234"/>
      <c r="S123" s="234"/>
      <c r="T123" s="235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6" t="s">
        <v>169</v>
      </c>
      <c r="AU123" s="236" t="s">
        <v>85</v>
      </c>
      <c r="AV123" s="13" t="s">
        <v>85</v>
      </c>
      <c r="AW123" s="13" t="s">
        <v>37</v>
      </c>
      <c r="AX123" s="13" t="s">
        <v>75</v>
      </c>
      <c r="AY123" s="236" t="s">
        <v>157</v>
      </c>
    </row>
    <row r="124" s="13" customFormat="1">
      <c r="A124" s="13"/>
      <c r="B124" s="226"/>
      <c r="C124" s="227"/>
      <c r="D124" s="220" t="s">
        <v>169</v>
      </c>
      <c r="E124" s="228" t="s">
        <v>19</v>
      </c>
      <c r="F124" s="229" t="s">
        <v>182</v>
      </c>
      <c r="G124" s="227"/>
      <c r="H124" s="230">
        <v>48.799999999999997</v>
      </c>
      <c r="I124" s="231"/>
      <c r="J124" s="227"/>
      <c r="K124" s="227"/>
      <c r="L124" s="232"/>
      <c r="M124" s="233"/>
      <c r="N124" s="234"/>
      <c r="O124" s="234"/>
      <c r="P124" s="234"/>
      <c r="Q124" s="234"/>
      <c r="R124" s="234"/>
      <c r="S124" s="234"/>
      <c r="T124" s="235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6" t="s">
        <v>169</v>
      </c>
      <c r="AU124" s="236" t="s">
        <v>85</v>
      </c>
      <c r="AV124" s="13" t="s">
        <v>85</v>
      </c>
      <c r="AW124" s="13" t="s">
        <v>37</v>
      </c>
      <c r="AX124" s="13" t="s">
        <v>75</v>
      </c>
      <c r="AY124" s="236" t="s">
        <v>157</v>
      </c>
    </row>
    <row r="125" s="13" customFormat="1">
      <c r="A125" s="13"/>
      <c r="B125" s="226"/>
      <c r="C125" s="227"/>
      <c r="D125" s="220" t="s">
        <v>169</v>
      </c>
      <c r="E125" s="228" t="s">
        <v>19</v>
      </c>
      <c r="F125" s="229" t="s">
        <v>183</v>
      </c>
      <c r="G125" s="227"/>
      <c r="H125" s="230">
        <v>26.399999999999999</v>
      </c>
      <c r="I125" s="231"/>
      <c r="J125" s="227"/>
      <c r="K125" s="227"/>
      <c r="L125" s="232"/>
      <c r="M125" s="233"/>
      <c r="N125" s="234"/>
      <c r="O125" s="234"/>
      <c r="P125" s="234"/>
      <c r="Q125" s="234"/>
      <c r="R125" s="234"/>
      <c r="S125" s="234"/>
      <c r="T125" s="235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6" t="s">
        <v>169</v>
      </c>
      <c r="AU125" s="236" t="s">
        <v>85</v>
      </c>
      <c r="AV125" s="13" t="s">
        <v>85</v>
      </c>
      <c r="AW125" s="13" t="s">
        <v>37</v>
      </c>
      <c r="AX125" s="13" t="s">
        <v>75</v>
      </c>
      <c r="AY125" s="236" t="s">
        <v>157</v>
      </c>
    </row>
    <row r="126" s="13" customFormat="1">
      <c r="A126" s="13"/>
      <c r="B126" s="226"/>
      <c r="C126" s="227"/>
      <c r="D126" s="220" t="s">
        <v>169</v>
      </c>
      <c r="E126" s="228" t="s">
        <v>19</v>
      </c>
      <c r="F126" s="229" t="s">
        <v>184</v>
      </c>
      <c r="G126" s="227"/>
      <c r="H126" s="230">
        <v>27.199999999999999</v>
      </c>
      <c r="I126" s="231"/>
      <c r="J126" s="227"/>
      <c r="K126" s="227"/>
      <c r="L126" s="232"/>
      <c r="M126" s="233"/>
      <c r="N126" s="234"/>
      <c r="O126" s="234"/>
      <c r="P126" s="234"/>
      <c r="Q126" s="234"/>
      <c r="R126" s="234"/>
      <c r="S126" s="234"/>
      <c r="T126" s="235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6" t="s">
        <v>169</v>
      </c>
      <c r="AU126" s="236" t="s">
        <v>85</v>
      </c>
      <c r="AV126" s="13" t="s">
        <v>85</v>
      </c>
      <c r="AW126" s="13" t="s">
        <v>37</v>
      </c>
      <c r="AX126" s="13" t="s">
        <v>75</v>
      </c>
      <c r="AY126" s="236" t="s">
        <v>157</v>
      </c>
    </row>
    <row r="127" s="13" customFormat="1">
      <c r="A127" s="13"/>
      <c r="B127" s="226"/>
      <c r="C127" s="227"/>
      <c r="D127" s="220" t="s">
        <v>169</v>
      </c>
      <c r="E127" s="228" t="s">
        <v>19</v>
      </c>
      <c r="F127" s="229" t="s">
        <v>185</v>
      </c>
      <c r="G127" s="227"/>
      <c r="H127" s="230">
        <v>45</v>
      </c>
      <c r="I127" s="231"/>
      <c r="J127" s="227"/>
      <c r="K127" s="227"/>
      <c r="L127" s="232"/>
      <c r="M127" s="233"/>
      <c r="N127" s="234"/>
      <c r="O127" s="234"/>
      <c r="P127" s="234"/>
      <c r="Q127" s="234"/>
      <c r="R127" s="234"/>
      <c r="S127" s="234"/>
      <c r="T127" s="235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6" t="s">
        <v>169</v>
      </c>
      <c r="AU127" s="236" t="s">
        <v>85</v>
      </c>
      <c r="AV127" s="13" t="s">
        <v>85</v>
      </c>
      <c r="AW127" s="13" t="s">
        <v>37</v>
      </c>
      <c r="AX127" s="13" t="s">
        <v>75</v>
      </c>
      <c r="AY127" s="236" t="s">
        <v>157</v>
      </c>
    </row>
    <row r="128" s="13" customFormat="1">
      <c r="A128" s="13"/>
      <c r="B128" s="226"/>
      <c r="C128" s="227"/>
      <c r="D128" s="220" t="s">
        <v>169</v>
      </c>
      <c r="E128" s="228" t="s">
        <v>19</v>
      </c>
      <c r="F128" s="229" t="s">
        <v>186</v>
      </c>
      <c r="G128" s="227"/>
      <c r="H128" s="230">
        <v>38.299999999999997</v>
      </c>
      <c r="I128" s="231"/>
      <c r="J128" s="227"/>
      <c r="K128" s="227"/>
      <c r="L128" s="232"/>
      <c r="M128" s="233"/>
      <c r="N128" s="234"/>
      <c r="O128" s="234"/>
      <c r="P128" s="234"/>
      <c r="Q128" s="234"/>
      <c r="R128" s="234"/>
      <c r="S128" s="234"/>
      <c r="T128" s="23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6" t="s">
        <v>169</v>
      </c>
      <c r="AU128" s="236" t="s">
        <v>85</v>
      </c>
      <c r="AV128" s="13" t="s">
        <v>85</v>
      </c>
      <c r="AW128" s="13" t="s">
        <v>37</v>
      </c>
      <c r="AX128" s="13" t="s">
        <v>75</v>
      </c>
      <c r="AY128" s="236" t="s">
        <v>157</v>
      </c>
    </row>
    <row r="129" s="15" customFormat="1">
      <c r="A129" s="15"/>
      <c r="B129" s="249"/>
      <c r="C129" s="250"/>
      <c r="D129" s="220" t="s">
        <v>169</v>
      </c>
      <c r="E129" s="251" t="s">
        <v>19</v>
      </c>
      <c r="F129" s="252" t="s">
        <v>187</v>
      </c>
      <c r="G129" s="250"/>
      <c r="H129" s="253">
        <v>250.30000000000001</v>
      </c>
      <c r="I129" s="254"/>
      <c r="J129" s="250"/>
      <c r="K129" s="250"/>
      <c r="L129" s="255"/>
      <c r="M129" s="256"/>
      <c r="N129" s="257"/>
      <c r="O129" s="257"/>
      <c r="P129" s="257"/>
      <c r="Q129" s="257"/>
      <c r="R129" s="257"/>
      <c r="S129" s="257"/>
      <c r="T129" s="258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59" t="s">
        <v>169</v>
      </c>
      <c r="AU129" s="259" t="s">
        <v>85</v>
      </c>
      <c r="AV129" s="15" t="s">
        <v>163</v>
      </c>
      <c r="AW129" s="15" t="s">
        <v>37</v>
      </c>
      <c r="AX129" s="15" t="s">
        <v>83</v>
      </c>
      <c r="AY129" s="259" t="s">
        <v>157</v>
      </c>
    </row>
    <row r="130" s="2" customFormat="1" ht="33" customHeight="1">
      <c r="A130" s="41"/>
      <c r="B130" s="42"/>
      <c r="C130" s="207" t="s">
        <v>207</v>
      </c>
      <c r="D130" s="207" t="s">
        <v>159</v>
      </c>
      <c r="E130" s="208" t="s">
        <v>208</v>
      </c>
      <c r="F130" s="209" t="s">
        <v>209</v>
      </c>
      <c r="G130" s="210" t="s">
        <v>173</v>
      </c>
      <c r="H130" s="211">
        <v>302.51999999999998</v>
      </c>
      <c r="I130" s="212"/>
      <c r="J130" s="213">
        <f>ROUND(I130*H130,2)</f>
        <v>0</v>
      </c>
      <c r="K130" s="209" t="s">
        <v>174</v>
      </c>
      <c r="L130" s="47"/>
      <c r="M130" s="214" t="s">
        <v>19</v>
      </c>
      <c r="N130" s="215" t="s">
        <v>46</v>
      </c>
      <c r="O130" s="87"/>
      <c r="P130" s="216">
        <f>O130*H130</f>
        <v>0</v>
      </c>
      <c r="Q130" s="216">
        <v>0</v>
      </c>
      <c r="R130" s="216">
        <f>Q130*H130</f>
        <v>0</v>
      </c>
      <c r="S130" s="216">
        <v>0</v>
      </c>
      <c r="T130" s="217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8" t="s">
        <v>163</v>
      </c>
      <c r="AT130" s="218" t="s">
        <v>159</v>
      </c>
      <c r="AU130" s="218" t="s">
        <v>85</v>
      </c>
      <c r="AY130" s="20" t="s">
        <v>157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20" t="s">
        <v>83</v>
      </c>
      <c r="BK130" s="219">
        <f>ROUND(I130*H130,2)</f>
        <v>0</v>
      </c>
      <c r="BL130" s="20" t="s">
        <v>163</v>
      </c>
      <c r="BM130" s="218" t="s">
        <v>210</v>
      </c>
    </row>
    <row r="131" s="2" customFormat="1">
      <c r="A131" s="41"/>
      <c r="B131" s="42"/>
      <c r="C131" s="43"/>
      <c r="D131" s="220" t="s">
        <v>165</v>
      </c>
      <c r="E131" s="43"/>
      <c r="F131" s="221" t="s">
        <v>211</v>
      </c>
      <c r="G131" s="43"/>
      <c r="H131" s="43"/>
      <c r="I131" s="222"/>
      <c r="J131" s="43"/>
      <c r="K131" s="43"/>
      <c r="L131" s="47"/>
      <c r="M131" s="223"/>
      <c r="N131" s="224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165</v>
      </c>
      <c r="AU131" s="20" t="s">
        <v>85</v>
      </c>
    </row>
    <row r="132" s="2" customFormat="1">
      <c r="A132" s="41"/>
      <c r="B132" s="42"/>
      <c r="C132" s="43"/>
      <c r="D132" s="237" t="s">
        <v>177</v>
      </c>
      <c r="E132" s="43"/>
      <c r="F132" s="238" t="s">
        <v>212</v>
      </c>
      <c r="G132" s="43"/>
      <c r="H132" s="43"/>
      <c r="I132" s="222"/>
      <c r="J132" s="43"/>
      <c r="K132" s="43"/>
      <c r="L132" s="47"/>
      <c r="M132" s="223"/>
      <c r="N132" s="224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177</v>
      </c>
      <c r="AU132" s="20" t="s">
        <v>85</v>
      </c>
    </row>
    <row r="133" s="13" customFormat="1">
      <c r="A133" s="13"/>
      <c r="B133" s="226"/>
      <c r="C133" s="227"/>
      <c r="D133" s="220" t="s">
        <v>169</v>
      </c>
      <c r="E133" s="228" t="s">
        <v>19</v>
      </c>
      <c r="F133" s="229" t="s">
        <v>213</v>
      </c>
      <c r="G133" s="227"/>
      <c r="H133" s="230">
        <v>33.600000000000001</v>
      </c>
      <c r="I133" s="231"/>
      <c r="J133" s="227"/>
      <c r="K133" s="227"/>
      <c r="L133" s="232"/>
      <c r="M133" s="233"/>
      <c r="N133" s="234"/>
      <c r="O133" s="234"/>
      <c r="P133" s="234"/>
      <c r="Q133" s="234"/>
      <c r="R133" s="234"/>
      <c r="S133" s="234"/>
      <c r="T133" s="23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6" t="s">
        <v>169</v>
      </c>
      <c r="AU133" s="236" t="s">
        <v>85</v>
      </c>
      <c r="AV133" s="13" t="s">
        <v>85</v>
      </c>
      <c r="AW133" s="13" t="s">
        <v>37</v>
      </c>
      <c r="AX133" s="13" t="s">
        <v>75</v>
      </c>
      <c r="AY133" s="236" t="s">
        <v>157</v>
      </c>
    </row>
    <row r="134" s="13" customFormat="1">
      <c r="A134" s="13"/>
      <c r="B134" s="226"/>
      <c r="C134" s="227"/>
      <c r="D134" s="220" t="s">
        <v>169</v>
      </c>
      <c r="E134" s="228" t="s">
        <v>19</v>
      </c>
      <c r="F134" s="229" t="s">
        <v>214</v>
      </c>
      <c r="G134" s="227"/>
      <c r="H134" s="230">
        <v>168.80000000000001</v>
      </c>
      <c r="I134" s="231"/>
      <c r="J134" s="227"/>
      <c r="K134" s="227"/>
      <c r="L134" s="232"/>
      <c r="M134" s="233"/>
      <c r="N134" s="234"/>
      <c r="O134" s="234"/>
      <c r="P134" s="234"/>
      <c r="Q134" s="234"/>
      <c r="R134" s="234"/>
      <c r="S134" s="234"/>
      <c r="T134" s="23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6" t="s">
        <v>169</v>
      </c>
      <c r="AU134" s="236" t="s">
        <v>85</v>
      </c>
      <c r="AV134" s="13" t="s">
        <v>85</v>
      </c>
      <c r="AW134" s="13" t="s">
        <v>37</v>
      </c>
      <c r="AX134" s="13" t="s">
        <v>75</v>
      </c>
      <c r="AY134" s="236" t="s">
        <v>157</v>
      </c>
    </row>
    <row r="135" s="13" customFormat="1">
      <c r="A135" s="13"/>
      <c r="B135" s="226"/>
      <c r="C135" s="227"/>
      <c r="D135" s="220" t="s">
        <v>169</v>
      </c>
      <c r="E135" s="228" t="s">
        <v>19</v>
      </c>
      <c r="F135" s="229" t="s">
        <v>215</v>
      </c>
      <c r="G135" s="227"/>
      <c r="H135" s="230">
        <v>100.12000000000001</v>
      </c>
      <c r="I135" s="231"/>
      <c r="J135" s="227"/>
      <c r="K135" s="227"/>
      <c r="L135" s="232"/>
      <c r="M135" s="233"/>
      <c r="N135" s="234"/>
      <c r="O135" s="234"/>
      <c r="P135" s="234"/>
      <c r="Q135" s="234"/>
      <c r="R135" s="234"/>
      <c r="S135" s="234"/>
      <c r="T135" s="23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6" t="s">
        <v>169</v>
      </c>
      <c r="AU135" s="236" t="s">
        <v>85</v>
      </c>
      <c r="AV135" s="13" t="s">
        <v>85</v>
      </c>
      <c r="AW135" s="13" t="s">
        <v>37</v>
      </c>
      <c r="AX135" s="13" t="s">
        <v>75</v>
      </c>
      <c r="AY135" s="236" t="s">
        <v>157</v>
      </c>
    </row>
    <row r="136" s="15" customFormat="1">
      <c r="A136" s="15"/>
      <c r="B136" s="249"/>
      <c r="C136" s="250"/>
      <c r="D136" s="220" t="s">
        <v>169</v>
      </c>
      <c r="E136" s="251" t="s">
        <v>19</v>
      </c>
      <c r="F136" s="252" t="s">
        <v>187</v>
      </c>
      <c r="G136" s="250"/>
      <c r="H136" s="253">
        <v>302.51999999999998</v>
      </c>
      <c r="I136" s="254"/>
      <c r="J136" s="250"/>
      <c r="K136" s="250"/>
      <c r="L136" s="255"/>
      <c r="M136" s="256"/>
      <c r="N136" s="257"/>
      <c r="O136" s="257"/>
      <c r="P136" s="257"/>
      <c r="Q136" s="257"/>
      <c r="R136" s="257"/>
      <c r="S136" s="257"/>
      <c r="T136" s="258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59" t="s">
        <v>169</v>
      </c>
      <c r="AU136" s="259" t="s">
        <v>85</v>
      </c>
      <c r="AV136" s="15" t="s">
        <v>163</v>
      </c>
      <c r="AW136" s="15" t="s">
        <v>37</v>
      </c>
      <c r="AX136" s="15" t="s">
        <v>83</v>
      </c>
      <c r="AY136" s="259" t="s">
        <v>157</v>
      </c>
    </row>
    <row r="137" s="2" customFormat="1" ht="37.8" customHeight="1">
      <c r="A137" s="41"/>
      <c r="B137" s="42"/>
      <c r="C137" s="207" t="s">
        <v>216</v>
      </c>
      <c r="D137" s="207" t="s">
        <v>159</v>
      </c>
      <c r="E137" s="208" t="s">
        <v>217</v>
      </c>
      <c r="F137" s="209" t="s">
        <v>218</v>
      </c>
      <c r="G137" s="210" t="s">
        <v>173</v>
      </c>
      <c r="H137" s="211">
        <v>172.76400000000001</v>
      </c>
      <c r="I137" s="212"/>
      <c r="J137" s="213">
        <f>ROUND(I137*H137,2)</f>
        <v>0</v>
      </c>
      <c r="K137" s="209" t="s">
        <v>174</v>
      </c>
      <c r="L137" s="47"/>
      <c r="M137" s="214" t="s">
        <v>19</v>
      </c>
      <c r="N137" s="215" t="s">
        <v>46</v>
      </c>
      <c r="O137" s="87"/>
      <c r="P137" s="216">
        <f>O137*H137</f>
        <v>0</v>
      </c>
      <c r="Q137" s="216">
        <v>0</v>
      </c>
      <c r="R137" s="216">
        <f>Q137*H137</f>
        <v>0</v>
      </c>
      <c r="S137" s="216">
        <v>0</v>
      </c>
      <c r="T137" s="217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8" t="s">
        <v>163</v>
      </c>
      <c r="AT137" s="218" t="s">
        <v>159</v>
      </c>
      <c r="AU137" s="218" t="s">
        <v>85</v>
      </c>
      <c r="AY137" s="20" t="s">
        <v>157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20" t="s">
        <v>83</v>
      </c>
      <c r="BK137" s="219">
        <f>ROUND(I137*H137,2)</f>
        <v>0</v>
      </c>
      <c r="BL137" s="20" t="s">
        <v>163</v>
      </c>
      <c r="BM137" s="218" t="s">
        <v>219</v>
      </c>
    </row>
    <row r="138" s="2" customFormat="1">
      <c r="A138" s="41"/>
      <c r="B138" s="42"/>
      <c r="C138" s="43"/>
      <c r="D138" s="220" t="s">
        <v>165</v>
      </c>
      <c r="E138" s="43"/>
      <c r="F138" s="221" t="s">
        <v>220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165</v>
      </c>
      <c r="AU138" s="20" t="s">
        <v>85</v>
      </c>
    </row>
    <row r="139" s="2" customFormat="1">
      <c r="A139" s="41"/>
      <c r="B139" s="42"/>
      <c r="C139" s="43"/>
      <c r="D139" s="237" t="s">
        <v>177</v>
      </c>
      <c r="E139" s="43"/>
      <c r="F139" s="238" t="s">
        <v>221</v>
      </c>
      <c r="G139" s="43"/>
      <c r="H139" s="43"/>
      <c r="I139" s="222"/>
      <c r="J139" s="43"/>
      <c r="K139" s="43"/>
      <c r="L139" s="47"/>
      <c r="M139" s="223"/>
      <c r="N139" s="224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177</v>
      </c>
      <c r="AU139" s="20" t="s">
        <v>85</v>
      </c>
    </row>
    <row r="140" s="14" customFormat="1">
      <c r="A140" s="14"/>
      <c r="B140" s="239"/>
      <c r="C140" s="240"/>
      <c r="D140" s="220" t="s">
        <v>169</v>
      </c>
      <c r="E140" s="241" t="s">
        <v>19</v>
      </c>
      <c r="F140" s="242" t="s">
        <v>222</v>
      </c>
      <c r="G140" s="240"/>
      <c r="H140" s="241" t="s">
        <v>19</v>
      </c>
      <c r="I140" s="243"/>
      <c r="J140" s="240"/>
      <c r="K140" s="240"/>
      <c r="L140" s="244"/>
      <c r="M140" s="245"/>
      <c r="N140" s="246"/>
      <c r="O140" s="246"/>
      <c r="P140" s="246"/>
      <c r="Q140" s="246"/>
      <c r="R140" s="246"/>
      <c r="S140" s="246"/>
      <c r="T140" s="247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8" t="s">
        <v>169</v>
      </c>
      <c r="AU140" s="248" t="s">
        <v>85</v>
      </c>
      <c r="AV140" s="14" t="s">
        <v>83</v>
      </c>
      <c r="AW140" s="14" t="s">
        <v>37</v>
      </c>
      <c r="AX140" s="14" t="s">
        <v>75</v>
      </c>
      <c r="AY140" s="248" t="s">
        <v>157</v>
      </c>
    </row>
    <row r="141" s="13" customFormat="1">
      <c r="A141" s="13"/>
      <c r="B141" s="226"/>
      <c r="C141" s="227"/>
      <c r="D141" s="220" t="s">
        <v>169</v>
      </c>
      <c r="E141" s="228" t="s">
        <v>19</v>
      </c>
      <c r="F141" s="229" t="s">
        <v>223</v>
      </c>
      <c r="G141" s="227"/>
      <c r="H141" s="230">
        <v>150.18000000000001</v>
      </c>
      <c r="I141" s="231"/>
      <c r="J141" s="227"/>
      <c r="K141" s="227"/>
      <c r="L141" s="232"/>
      <c r="M141" s="233"/>
      <c r="N141" s="234"/>
      <c r="O141" s="234"/>
      <c r="P141" s="234"/>
      <c r="Q141" s="234"/>
      <c r="R141" s="234"/>
      <c r="S141" s="234"/>
      <c r="T141" s="23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6" t="s">
        <v>169</v>
      </c>
      <c r="AU141" s="236" t="s">
        <v>85</v>
      </c>
      <c r="AV141" s="13" t="s">
        <v>85</v>
      </c>
      <c r="AW141" s="13" t="s">
        <v>37</v>
      </c>
      <c r="AX141" s="13" t="s">
        <v>75</v>
      </c>
      <c r="AY141" s="236" t="s">
        <v>157</v>
      </c>
    </row>
    <row r="142" s="13" customFormat="1">
      <c r="A142" s="13"/>
      <c r="B142" s="226"/>
      <c r="C142" s="227"/>
      <c r="D142" s="220" t="s">
        <v>169</v>
      </c>
      <c r="E142" s="228" t="s">
        <v>19</v>
      </c>
      <c r="F142" s="229" t="s">
        <v>224</v>
      </c>
      <c r="G142" s="227"/>
      <c r="H142" s="230">
        <v>22.584</v>
      </c>
      <c r="I142" s="231"/>
      <c r="J142" s="227"/>
      <c r="K142" s="227"/>
      <c r="L142" s="232"/>
      <c r="M142" s="233"/>
      <c r="N142" s="234"/>
      <c r="O142" s="234"/>
      <c r="P142" s="234"/>
      <c r="Q142" s="234"/>
      <c r="R142" s="234"/>
      <c r="S142" s="234"/>
      <c r="T142" s="23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6" t="s">
        <v>169</v>
      </c>
      <c r="AU142" s="236" t="s">
        <v>85</v>
      </c>
      <c r="AV142" s="13" t="s">
        <v>85</v>
      </c>
      <c r="AW142" s="13" t="s">
        <v>37</v>
      </c>
      <c r="AX142" s="13" t="s">
        <v>75</v>
      </c>
      <c r="AY142" s="236" t="s">
        <v>157</v>
      </c>
    </row>
    <row r="143" s="15" customFormat="1">
      <c r="A143" s="15"/>
      <c r="B143" s="249"/>
      <c r="C143" s="250"/>
      <c r="D143" s="220" t="s">
        <v>169</v>
      </c>
      <c r="E143" s="251" t="s">
        <v>19</v>
      </c>
      <c r="F143" s="252" t="s">
        <v>187</v>
      </c>
      <c r="G143" s="250"/>
      <c r="H143" s="253">
        <v>172.76400000000001</v>
      </c>
      <c r="I143" s="254"/>
      <c r="J143" s="250"/>
      <c r="K143" s="250"/>
      <c r="L143" s="255"/>
      <c r="M143" s="256"/>
      <c r="N143" s="257"/>
      <c r="O143" s="257"/>
      <c r="P143" s="257"/>
      <c r="Q143" s="257"/>
      <c r="R143" s="257"/>
      <c r="S143" s="257"/>
      <c r="T143" s="258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59" t="s">
        <v>169</v>
      </c>
      <c r="AU143" s="259" t="s">
        <v>85</v>
      </c>
      <c r="AV143" s="15" t="s">
        <v>163</v>
      </c>
      <c r="AW143" s="15" t="s">
        <v>37</v>
      </c>
      <c r="AX143" s="15" t="s">
        <v>83</v>
      </c>
      <c r="AY143" s="259" t="s">
        <v>157</v>
      </c>
    </row>
    <row r="144" s="2" customFormat="1" ht="37.8" customHeight="1">
      <c r="A144" s="41"/>
      <c r="B144" s="42"/>
      <c r="C144" s="207" t="s">
        <v>225</v>
      </c>
      <c r="D144" s="207" t="s">
        <v>159</v>
      </c>
      <c r="E144" s="208" t="s">
        <v>226</v>
      </c>
      <c r="F144" s="209" t="s">
        <v>227</v>
      </c>
      <c r="G144" s="210" t="s">
        <v>173</v>
      </c>
      <c r="H144" s="211">
        <v>731.96000000000004</v>
      </c>
      <c r="I144" s="212"/>
      <c r="J144" s="213">
        <f>ROUND(I144*H144,2)</f>
        <v>0</v>
      </c>
      <c r="K144" s="209" t="s">
        <v>174</v>
      </c>
      <c r="L144" s="47"/>
      <c r="M144" s="214" t="s">
        <v>19</v>
      </c>
      <c r="N144" s="215" t="s">
        <v>46</v>
      </c>
      <c r="O144" s="87"/>
      <c r="P144" s="216">
        <f>O144*H144</f>
        <v>0</v>
      </c>
      <c r="Q144" s="216">
        <v>0</v>
      </c>
      <c r="R144" s="216">
        <f>Q144*H144</f>
        <v>0</v>
      </c>
      <c r="S144" s="216">
        <v>0</v>
      </c>
      <c r="T144" s="217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8" t="s">
        <v>163</v>
      </c>
      <c r="AT144" s="218" t="s">
        <v>159</v>
      </c>
      <c r="AU144" s="218" t="s">
        <v>85</v>
      </c>
      <c r="AY144" s="20" t="s">
        <v>157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20" t="s">
        <v>83</v>
      </c>
      <c r="BK144" s="219">
        <f>ROUND(I144*H144,2)</f>
        <v>0</v>
      </c>
      <c r="BL144" s="20" t="s">
        <v>163</v>
      </c>
      <c r="BM144" s="218" t="s">
        <v>228</v>
      </c>
    </row>
    <row r="145" s="2" customFormat="1">
      <c r="A145" s="41"/>
      <c r="B145" s="42"/>
      <c r="C145" s="43"/>
      <c r="D145" s="220" t="s">
        <v>165</v>
      </c>
      <c r="E145" s="43"/>
      <c r="F145" s="221" t="s">
        <v>229</v>
      </c>
      <c r="G145" s="43"/>
      <c r="H145" s="43"/>
      <c r="I145" s="222"/>
      <c r="J145" s="43"/>
      <c r="K145" s="43"/>
      <c r="L145" s="47"/>
      <c r="M145" s="223"/>
      <c r="N145" s="224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165</v>
      </c>
      <c r="AU145" s="20" t="s">
        <v>85</v>
      </c>
    </row>
    <row r="146" s="2" customFormat="1">
      <c r="A146" s="41"/>
      <c r="B146" s="42"/>
      <c r="C146" s="43"/>
      <c r="D146" s="237" t="s">
        <v>177</v>
      </c>
      <c r="E146" s="43"/>
      <c r="F146" s="238" t="s">
        <v>230</v>
      </c>
      <c r="G146" s="43"/>
      <c r="H146" s="43"/>
      <c r="I146" s="222"/>
      <c r="J146" s="43"/>
      <c r="K146" s="43"/>
      <c r="L146" s="47"/>
      <c r="M146" s="223"/>
      <c r="N146" s="224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177</v>
      </c>
      <c r="AU146" s="20" t="s">
        <v>85</v>
      </c>
    </row>
    <row r="147" s="14" customFormat="1">
      <c r="A147" s="14"/>
      <c r="B147" s="239"/>
      <c r="C147" s="240"/>
      <c r="D147" s="220" t="s">
        <v>169</v>
      </c>
      <c r="E147" s="241" t="s">
        <v>19</v>
      </c>
      <c r="F147" s="242" t="s">
        <v>231</v>
      </c>
      <c r="G147" s="240"/>
      <c r="H147" s="241" t="s">
        <v>19</v>
      </c>
      <c r="I147" s="243"/>
      <c r="J147" s="240"/>
      <c r="K147" s="240"/>
      <c r="L147" s="244"/>
      <c r="M147" s="245"/>
      <c r="N147" s="246"/>
      <c r="O147" s="246"/>
      <c r="P147" s="246"/>
      <c r="Q147" s="246"/>
      <c r="R147" s="246"/>
      <c r="S147" s="246"/>
      <c r="T147" s="247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8" t="s">
        <v>169</v>
      </c>
      <c r="AU147" s="248" t="s">
        <v>85</v>
      </c>
      <c r="AV147" s="14" t="s">
        <v>83</v>
      </c>
      <c r="AW147" s="14" t="s">
        <v>37</v>
      </c>
      <c r="AX147" s="14" t="s">
        <v>75</v>
      </c>
      <c r="AY147" s="248" t="s">
        <v>157</v>
      </c>
    </row>
    <row r="148" s="13" customFormat="1">
      <c r="A148" s="13"/>
      <c r="B148" s="226"/>
      <c r="C148" s="227"/>
      <c r="D148" s="220" t="s">
        <v>169</v>
      </c>
      <c r="E148" s="228" t="s">
        <v>19</v>
      </c>
      <c r="F148" s="229" t="s">
        <v>232</v>
      </c>
      <c r="G148" s="227"/>
      <c r="H148" s="230">
        <v>731.96000000000004</v>
      </c>
      <c r="I148" s="231"/>
      <c r="J148" s="227"/>
      <c r="K148" s="227"/>
      <c r="L148" s="232"/>
      <c r="M148" s="233"/>
      <c r="N148" s="234"/>
      <c r="O148" s="234"/>
      <c r="P148" s="234"/>
      <c r="Q148" s="234"/>
      <c r="R148" s="234"/>
      <c r="S148" s="234"/>
      <c r="T148" s="23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6" t="s">
        <v>169</v>
      </c>
      <c r="AU148" s="236" t="s">
        <v>85</v>
      </c>
      <c r="AV148" s="13" t="s">
        <v>85</v>
      </c>
      <c r="AW148" s="13" t="s">
        <v>37</v>
      </c>
      <c r="AX148" s="13" t="s">
        <v>75</v>
      </c>
      <c r="AY148" s="236" t="s">
        <v>157</v>
      </c>
    </row>
    <row r="149" s="15" customFormat="1">
      <c r="A149" s="15"/>
      <c r="B149" s="249"/>
      <c r="C149" s="250"/>
      <c r="D149" s="220" t="s">
        <v>169</v>
      </c>
      <c r="E149" s="251" t="s">
        <v>19</v>
      </c>
      <c r="F149" s="252" t="s">
        <v>187</v>
      </c>
      <c r="G149" s="250"/>
      <c r="H149" s="253">
        <v>731.96000000000004</v>
      </c>
      <c r="I149" s="254"/>
      <c r="J149" s="250"/>
      <c r="K149" s="250"/>
      <c r="L149" s="255"/>
      <c r="M149" s="256"/>
      <c r="N149" s="257"/>
      <c r="O149" s="257"/>
      <c r="P149" s="257"/>
      <c r="Q149" s="257"/>
      <c r="R149" s="257"/>
      <c r="S149" s="257"/>
      <c r="T149" s="258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59" t="s">
        <v>169</v>
      </c>
      <c r="AU149" s="259" t="s">
        <v>85</v>
      </c>
      <c r="AV149" s="15" t="s">
        <v>163</v>
      </c>
      <c r="AW149" s="15" t="s">
        <v>37</v>
      </c>
      <c r="AX149" s="15" t="s">
        <v>83</v>
      </c>
      <c r="AY149" s="259" t="s">
        <v>157</v>
      </c>
    </row>
    <row r="150" s="2" customFormat="1" ht="24.15" customHeight="1">
      <c r="A150" s="41"/>
      <c r="B150" s="42"/>
      <c r="C150" s="207" t="s">
        <v>233</v>
      </c>
      <c r="D150" s="207" t="s">
        <v>159</v>
      </c>
      <c r="E150" s="208" t="s">
        <v>234</v>
      </c>
      <c r="F150" s="209" t="s">
        <v>235</v>
      </c>
      <c r="G150" s="210" t="s">
        <v>236</v>
      </c>
      <c r="H150" s="211">
        <v>1259.8920000000001</v>
      </c>
      <c r="I150" s="212"/>
      <c r="J150" s="213">
        <f>ROUND(I150*H150,2)</f>
        <v>0</v>
      </c>
      <c r="K150" s="209" t="s">
        <v>19</v>
      </c>
      <c r="L150" s="47"/>
      <c r="M150" s="214" t="s">
        <v>19</v>
      </c>
      <c r="N150" s="215" t="s">
        <v>46</v>
      </c>
      <c r="O150" s="87"/>
      <c r="P150" s="216">
        <f>O150*H150</f>
        <v>0</v>
      </c>
      <c r="Q150" s="216">
        <v>0</v>
      </c>
      <c r="R150" s="216">
        <f>Q150*H150</f>
        <v>0</v>
      </c>
      <c r="S150" s="216">
        <v>0</v>
      </c>
      <c r="T150" s="217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8" t="s">
        <v>163</v>
      </c>
      <c r="AT150" s="218" t="s">
        <v>159</v>
      </c>
      <c r="AU150" s="218" t="s">
        <v>85</v>
      </c>
      <c r="AY150" s="20" t="s">
        <v>157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20" t="s">
        <v>83</v>
      </c>
      <c r="BK150" s="219">
        <f>ROUND(I150*H150,2)</f>
        <v>0</v>
      </c>
      <c r="BL150" s="20" t="s">
        <v>163</v>
      </c>
      <c r="BM150" s="218" t="s">
        <v>237</v>
      </c>
    </row>
    <row r="151" s="2" customFormat="1">
      <c r="A151" s="41"/>
      <c r="B151" s="42"/>
      <c r="C151" s="43"/>
      <c r="D151" s="220" t="s">
        <v>165</v>
      </c>
      <c r="E151" s="43"/>
      <c r="F151" s="221" t="s">
        <v>238</v>
      </c>
      <c r="G151" s="43"/>
      <c r="H151" s="43"/>
      <c r="I151" s="222"/>
      <c r="J151" s="43"/>
      <c r="K151" s="43"/>
      <c r="L151" s="47"/>
      <c r="M151" s="223"/>
      <c r="N151" s="224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165</v>
      </c>
      <c r="AU151" s="20" t="s">
        <v>85</v>
      </c>
    </row>
    <row r="152" s="2" customFormat="1">
      <c r="A152" s="41"/>
      <c r="B152" s="42"/>
      <c r="C152" s="43"/>
      <c r="D152" s="220" t="s">
        <v>167</v>
      </c>
      <c r="E152" s="43"/>
      <c r="F152" s="225" t="s">
        <v>239</v>
      </c>
      <c r="G152" s="43"/>
      <c r="H152" s="43"/>
      <c r="I152" s="222"/>
      <c r="J152" s="43"/>
      <c r="K152" s="43"/>
      <c r="L152" s="47"/>
      <c r="M152" s="223"/>
      <c r="N152" s="224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167</v>
      </c>
      <c r="AU152" s="20" t="s">
        <v>85</v>
      </c>
    </row>
    <row r="153" s="13" customFormat="1">
      <c r="A153" s="13"/>
      <c r="B153" s="226"/>
      <c r="C153" s="227"/>
      <c r="D153" s="220" t="s">
        <v>169</v>
      </c>
      <c r="E153" s="228" t="s">
        <v>19</v>
      </c>
      <c r="F153" s="229" t="s">
        <v>240</v>
      </c>
      <c r="G153" s="227"/>
      <c r="H153" s="230">
        <v>1259.8920000000001</v>
      </c>
      <c r="I153" s="231"/>
      <c r="J153" s="227"/>
      <c r="K153" s="227"/>
      <c r="L153" s="232"/>
      <c r="M153" s="233"/>
      <c r="N153" s="234"/>
      <c r="O153" s="234"/>
      <c r="P153" s="234"/>
      <c r="Q153" s="234"/>
      <c r="R153" s="234"/>
      <c r="S153" s="234"/>
      <c r="T153" s="23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6" t="s">
        <v>169</v>
      </c>
      <c r="AU153" s="236" t="s">
        <v>85</v>
      </c>
      <c r="AV153" s="13" t="s">
        <v>85</v>
      </c>
      <c r="AW153" s="13" t="s">
        <v>37</v>
      </c>
      <c r="AX153" s="13" t="s">
        <v>75</v>
      </c>
      <c r="AY153" s="236" t="s">
        <v>157</v>
      </c>
    </row>
    <row r="154" s="15" customFormat="1">
      <c r="A154" s="15"/>
      <c r="B154" s="249"/>
      <c r="C154" s="250"/>
      <c r="D154" s="220" t="s">
        <v>169</v>
      </c>
      <c r="E154" s="251" t="s">
        <v>19</v>
      </c>
      <c r="F154" s="252" t="s">
        <v>187</v>
      </c>
      <c r="G154" s="250"/>
      <c r="H154" s="253">
        <v>1259.8920000000001</v>
      </c>
      <c r="I154" s="254"/>
      <c r="J154" s="250"/>
      <c r="K154" s="250"/>
      <c r="L154" s="255"/>
      <c r="M154" s="256"/>
      <c r="N154" s="257"/>
      <c r="O154" s="257"/>
      <c r="P154" s="257"/>
      <c r="Q154" s="257"/>
      <c r="R154" s="257"/>
      <c r="S154" s="257"/>
      <c r="T154" s="258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59" t="s">
        <v>169</v>
      </c>
      <c r="AU154" s="259" t="s">
        <v>85</v>
      </c>
      <c r="AV154" s="15" t="s">
        <v>163</v>
      </c>
      <c r="AW154" s="15" t="s">
        <v>37</v>
      </c>
      <c r="AX154" s="15" t="s">
        <v>83</v>
      </c>
      <c r="AY154" s="259" t="s">
        <v>157</v>
      </c>
    </row>
    <row r="155" s="2" customFormat="1" ht="44.25" customHeight="1">
      <c r="A155" s="41"/>
      <c r="B155" s="42"/>
      <c r="C155" s="207" t="s">
        <v>241</v>
      </c>
      <c r="D155" s="207" t="s">
        <v>159</v>
      </c>
      <c r="E155" s="208" t="s">
        <v>242</v>
      </c>
      <c r="F155" s="209" t="s">
        <v>243</v>
      </c>
      <c r="G155" s="210" t="s">
        <v>236</v>
      </c>
      <c r="H155" s="211">
        <v>431.91000000000002</v>
      </c>
      <c r="I155" s="212"/>
      <c r="J155" s="213">
        <f>ROUND(I155*H155,2)</f>
        <v>0</v>
      </c>
      <c r="K155" s="209" t="s">
        <v>174</v>
      </c>
      <c r="L155" s="47"/>
      <c r="M155" s="214" t="s">
        <v>19</v>
      </c>
      <c r="N155" s="215" t="s">
        <v>46</v>
      </c>
      <c r="O155" s="87"/>
      <c r="P155" s="216">
        <f>O155*H155</f>
        <v>0</v>
      </c>
      <c r="Q155" s="216">
        <v>0</v>
      </c>
      <c r="R155" s="216">
        <f>Q155*H155</f>
        <v>0</v>
      </c>
      <c r="S155" s="216">
        <v>0</v>
      </c>
      <c r="T155" s="217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8" t="s">
        <v>163</v>
      </c>
      <c r="AT155" s="218" t="s">
        <v>159</v>
      </c>
      <c r="AU155" s="218" t="s">
        <v>85</v>
      </c>
      <c r="AY155" s="20" t="s">
        <v>157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20" t="s">
        <v>83</v>
      </c>
      <c r="BK155" s="219">
        <f>ROUND(I155*H155,2)</f>
        <v>0</v>
      </c>
      <c r="BL155" s="20" t="s">
        <v>163</v>
      </c>
      <c r="BM155" s="218" t="s">
        <v>244</v>
      </c>
    </row>
    <row r="156" s="2" customFormat="1">
      <c r="A156" s="41"/>
      <c r="B156" s="42"/>
      <c r="C156" s="43"/>
      <c r="D156" s="220" t="s">
        <v>165</v>
      </c>
      <c r="E156" s="43"/>
      <c r="F156" s="221" t="s">
        <v>245</v>
      </c>
      <c r="G156" s="43"/>
      <c r="H156" s="43"/>
      <c r="I156" s="222"/>
      <c r="J156" s="43"/>
      <c r="K156" s="43"/>
      <c r="L156" s="47"/>
      <c r="M156" s="223"/>
      <c r="N156" s="224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165</v>
      </c>
      <c r="AU156" s="20" t="s">
        <v>85</v>
      </c>
    </row>
    <row r="157" s="2" customFormat="1">
      <c r="A157" s="41"/>
      <c r="B157" s="42"/>
      <c r="C157" s="43"/>
      <c r="D157" s="237" t="s">
        <v>177</v>
      </c>
      <c r="E157" s="43"/>
      <c r="F157" s="238" t="s">
        <v>246</v>
      </c>
      <c r="G157" s="43"/>
      <c r="H157" s="43"/>
      <c r="I157" s="222"/>
      <c r="J157" s="43"/>
      <c r="K157" s="43"/>
      <c r="L157" s="47"/>
      <c r="M157" s="223"/>
      <c r="N157" s="224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177</v>
      </c>
      <c r="AU157" s="20" t="s">
        <v>85</v>
      </c>
    </row>
    <row r="158" s="2" customFormat="1">
      <c r="A158" s="41"/>
      <c r="B158" s="42"/>
      <c r="C158" s="43"/>
      <c r="D158" s="220" t="s">
        <v>167</v>
      </c>
      <c r="E158" s="43"/>
      <c r="F158" s="225" t="s">
        <v>247</v>
      </c>
      <c r="G158" s="43"/>
      <c r="H158" s="43"/>
      <c r="I158" s="222"/>
      <c r="J158" s="43"/>
      <c r="K158" s="43"/>
      <c r="L158" s="47"/>
      <c r="M158" s="223"/>
      <c r="N158" s="224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167</v>
      </c>
      <c r="AU158" s="20" t="s">
        <v>85</v>
      </c>
    </row>
    <row r="159" s="14" customFormat="1">
      <c r="A159" s="14"/>
      <c r="B159" s="239"/>
      <c r="C159" s="240"/>
      <c r="D159" s="220" t="s">
        <v>169</v>
      </c>
      <c r="E159" s="241" t="s">
        <v>19</v>
      </c>
      <c r="F159" s="242" t="s">
        <v>248</v>
      </c>
      <c r="G159" s="240"/>
      <c r="H159" s="241" t="s">
        <v>19</v>
      </c>
      <c r="I159" s="243"/>
      <c r="J159" s="240"/>
      <c r="K159" s="240"/>
      <c r="L159" s="244"/>
      <c r="M159" s="245"/>
      <c r="N159" s="246"/>
      <c r="O159" s="246"/>
      <c r="P159" s="246"/>
      <c r="Q159" s="246"/>
      <c r="R159" s="246"/>
      <c r="S159" s="246"/>
      <c r="T159" s="247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8" t="s">
        <v>169</v>
      </c>
      <c r="AU159" s="248" t="s">
        <v>85</v>
      </c>
      <c r="AV159" s="14" t="s">
        <v>83</v>
      </c>
      <c r="AW159" s="14" t="s">
        <v>37</v>
      </c>
      <c r="AX159" s="14" t="s">
        <v>75</v>
      </c>
      <c r="AY159" s="248" t="s">
        <v>157</v>
      </c>
    </row>
    <row r="160" s="13" customFormat="1">
      <c r="A160" s="13"/>
      <c r="B160" s="226"/>
      <c r="C160" s="227"/>
      <c r="D160" s="220" t="s">
        <v>169</v>
      </c>
      <c r="E160" s="228" t="s">
        <v>19</v>
      </c>
      <c r="F160" s="229" t="s">
        <v>249</v>
      </c>
      <c r="G160" s="227"/>
      <c r="H160" s="230">
        <v>375.44999999999999</v>
      </c>
      <c r="I160" s="231"/>
      <c r="J160" s="227"/>
      <c r="K160" s="227"/>
      <c r="L160" s="232"/>
      <c r="M160" s="233"/>
      <c r="N160" s="234"/>
      <c r="O160" s="234"/>
      <c r="P160" s="234"/>
      <c r="Q160" s="234"/>
      <c r="R160" s="234"/>
      <c r="S160" s="234"/>
      <c r="T160" s="23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6" t="s">
        <v>169</v>
      </c>
      <c r="AU160" s="236" t="s">
        <v>85</v>
      </c>
      <c r="AV160" s="13" t="s">
        <v>85</v>
      </c>
      <c r="AW160" s="13" t="s">
        <v>37</v>
      </c>
      <c r="AX160" s="13" t="s">
        <v>75</v>
      </c>
      <c r="AY160" s="236" t="s">
        <v>157</v>
      </c>
    </row>
    <row r="161" s="13" customFormat="1">
      <c r="A161" s="13"/>
      <c r="B161" s="226"/>
      <c r="C161" s="227"/>
      <c r="D161" s="220" t="s">
        <v>169</v>
      </c>
      <c r="E161" s="228" t="s">
        <v>19</v>
      </c>
      <c r="F161" s="229" t="s">
        <v>250</v>
      </c>
      <c r="G161" s="227"/>
      <c r="H161" s="230">
        <v>56.460000000000001</v>
      </c>
      <c r="I161" s="231"/>
      <c r="J161" s="227"/>
      <c r="K161" s="227"/>
      <c r="L161" s="232"/>
      <c r="M161" s="233"/>
      <c r="N161" s="234"/>
      <c r="O161" s="234"/>
      <c r="P161" s="234"/>
      <c r="Q161" s="234"/>
      <c r="R161" s="234"/>
      <c r="S161" s="234"/>
      <c r="T161" s="23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6" t="s">
        <v>169</v>
      </c>
      <c r="AU161" s="236" t="s">
        <v>85</v>
      </c>
      <c r="AV161" s="13" t="s">
        <v>85</v>
      </c>
      <c r="AW161" s="13" t="s">
        <v>37</v>
      </c>
      <c r="AX161" s="13" t="s">
        <v>75</v>
      </c>
      <c r="AY161" s="236" t="s">
        <v>157</v>
      </c>
    </row>
    <row r="162" s="15" customFormat="1">
      <c r="A162" s="15"/>
      <c r="B162" s="249"/>
      <c r="C162" s="250"/>
      <c r="D162" s="220" t="s">
        <v>169</v>
      </c>
      <c r="E162" s="251" t="s">
        <v>19</v>
      </c>
      <c r="F162" s="252" t="s">
        <v>187</v>
      </c>
      <c r="G162" s="250"/>
      <c r="H162" s="253">
        <v>431.91000000000002</v>
      </c>
      <c r="I162" s="254"/>
      <c r="J162" s="250"/>
      <c r="K162" s="250"/>
      <c r="L162" s="255"/>
      <c r="M162" s="256"/>
      <c r="N162" s="257"/>
      <c r="O162" s="257"/>
      <c r="P162" s="257"/>
      <c r="Q162" s="257"/>
      <c r="R162" s="257"/>
      <c r="S162" s="257"/>
      <c r="T162" s="258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59" t="s">
        <v>169</v>
      </c>
      <c r="AU162" s="259" t="s">
        <v>85</v>
      </c>
      <c r="AV162" s="15" t="s">
        <v>163</v>
      </c>
      <c r="AW162" s="15" t="s">
        <v>37</v>
      </c>
      <c r="AX162" s="15" t="s">
        <v>83</v>
      </c>
      <c r="AY162" s="259" t="s">
        <v>157</v>
      </c>
    </row>
    <row r="163" s="2" customFormat="1" ht="24.15" customHeight="1">
      <c r="A163" s="41"/>
      <c r="B163" s="42"/>
      <c r="C163" s="207" t="s">
        <v>251</v>
      </c>
      <c r="D163" s="207" t="s">
        <v>159</v>
      </c>
      <c r="E163" s="208" t="s">
        <v>252</v>
      </c>
      <c r="F163" s="209" t="s">
        <v>253</v>
      </c>
      <c r="G163" s="210" t="s">
        <v>254</v>
      </c>
      <c r="H163" s="211">
        <v>280</v>
      </c>
      <c r="I163" s="212"/>
      <c r="J163" s="213">
        <f>ROUND(I163*H163,2)</f>
        <v>0</v>
      </c>
      <c r="K163" s="209" t="s">
        <v>174</v>
      </c>
      <c r="L163" s="47"/>
      <c r="M163" s="214" t="s">
        <v>19</v>
      </c>
      <c r="N163" s="215" t="s">
        <v>46</v>
      </c>
      <c r="O163" s="87"/>
      <c r="P163" s="216">
        <f>O163*H163</f>
        <v>0</v>
      </c>
      <c r="Q163" s="216">
        <v>0</v>
      </c>
      <c r="R163" s="216">
        <f>Q163*H163</f>
        <v>0</v>
      </c>
      <c r="S163" s="216">
        <v>0</v>
      </c>
      <c r="T163" s="217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18" t="s">
        <v>163</v>
      </c>
      <c r="AT163" s="218" t="s">
        <v>159</v>
      </c>
      <c r="AU163" s="218" t="s">
        <v>85</v>
      </c>
      <c r="AY163" s="20" t="s">
        <v>157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20" t="s">
        <v>83</v>
      </c>
      <c r="BK163" s="219">
        <f>ROUND(I163*H163,2)</f>
        <v>0</v>
      </c>
      <c r="BL163" s="20" t="s">
        <v>163</v>
      </c>
      <c r="BM163" s="218" t="s">
        <v>255</v>
      </c>
    </row>
    <row r="164" s="2" customFormat="1">
      <c r="A164" s="41"/>
      <c r="B164" s="42"/>
      <c r="C164" s="43"/>
      <c r="D164" s="220" t="s">
        <v>165</v>
      </c>
      <c r="E164" s="43"/>
      <c r="F164" s="221" t="s">
        <v>256</v>
      </c>
      <c r="G164" s="43"/>
      <c r="H164" s="43"/>
      <c r="I164" s="222"/>
      <c r="J164" s="43"/>
      <c r="K164" s="43"/>
      <c r="L164" s="47"/>
      <c r="M164" s="223"/>
      <c r="N164" s="224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165</v>
      </c>
      <c r="AU164" s="20" t="s">
        <v>85</v>
      </c>
    </row>
    <row r="165" s="2" customFormat="1">
      <c r="A165" s="41"/>
      <c r="B165" s="42"/>
      <c r="C165" s="43"/>
      <c r="D165" s="237" t="s">
        <v>177</v>
      </c>
      <c r="E165" s="43"/>
      <c r="F165" s="238" t="s">
        <v>257</v>
      </c>
      <c r="G165" s="43"/>
      <c r="H165" s="43"/>
      <c r="I165" s="222"/>
      <c r="J165" s="43"/>
      <c r="K165" s="43"/>
      <c r="L165" s="47"/>
      <c r="M165" s="223"/>
      <c r="N165" s="224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177</v>
      </c>
      <c r="AU165" s="20" t="s">
        <v>85</v>
      </c>
    </row>
    <row r="166" s="13" customFormat="1">
      <c r="A166" s="13"/>
      <c r="B166" s="226"/>
      <c r="C166" s="227"/>
      <c r="D166" s="220" t="s">
        <v>169</v>
      </c>
      <c r="E166" s="228" t="s">
        <v>19</v>
      </c>
      <c r="F166" s="229" t="s">
        <v>258</v>
      </c>
      <c r="G166" s="227"/>
      <c r="H166" s="230">
        <v>280</v>
      </c>
      <c r="I166" s="231"/>
      <c r="J166" s="227"/>
      <c r="K166" s="227"/>
      <c r="L166" s="232"/>
      <c r="M166" s="233"/>
      <c r="N166" s="234"/>
      <c r="O166" s="234"/>
      <c r="P166" s="234"/>
      <c r="Q166" s="234"/>
      <c r="R166" s="234"/>
      <c r="S166" s="234"/>
      <c r="T166" s="23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6" t="s">
        <v>169</v>
      </c>
      <c r="AU166" s="236" t="s">
        <v>85</v>
      </c>
      <c r="AV166" s="13" t="s">
        <v>85</v>
      </c>
      <c r="AW166" s="13" t="s">
        <v>37</v>
      </c>
      <c r="AX166" s="13" t="s">
        <v>83</v>
      </c>
      <c r="AY166" s="236" t="s">
        <v>157</v>
      </c>
    </row>
    <row r="167" s="2" customFormat="1" ht="16.5" customHeight="1">
      <c r="A167" s="41"/>
      <c r="B167" s="42"/>
      <c r="C167" s="260" t="s">
        <v>8</v>
      </c>
      <c r="D167" s="260" t="s">
        <v>259</v>
      </c>
      <c r="E167" s="261" t="s">
        <v>260</v>
      </c>
      <c r="F167" s="262" t="s">
        <v>261</v>
      </c>
      <c r="G167" s="263" t="s">
        <v>262</v>
      </c>
      <c r="H167" s="264">
        <v>4.2000000000000002</v>
      </c>
      <c r="I167" s="265"/>
      <c r="J167" s="266">
        <f>ROUND(I167*H167,2)</f>
        <v>0</v>
      </c>
      <c r="K167" s="262" t="s">
        <v>174</v>
      </c>
      <c r="L167" s="267"/>
      <c r="M167" s="268" t="s">
        <v>19</v>
      </c>
      <c r="N167" s="269" t="s">
        <v>46</v>
      </c>
      <c r="O167" s="87"/>
      <c r="P167" s="216">
        <f>O167*H167</f>
        <v>0</v>
      </c>
      <c r="Q167" s="216">
        <v>0.001</v>
      </c>
      <c r="R167" s="216">
        <f>Q167*H167</f>
        <v>0.0042000000000000006</v>
      </c>
      <c r="S167" s="216">
        <v>0</v>
      </c>
      <c r="T167" s="217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18" t="s">
        <v>225</v>
      </c>
      <c r="AT167" s="218" t="s">
        <v>259</v>
      </c>
      <c r="AU167" s="218" t="s">
        <v>85</v>
      </c>
      <c r="AY167" s="20" t="s">
        <v>157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20" t="s">
        <v>83</v>
      </c>
      <c r="BK167" s="219">
        <f>ROUND(I167*H167,2)</f>
        <v>0</v>
      </c>
      <c r="BL167" s="20" t="s">
        <v>163</v>
      </c>
      <c r="BM167" s="218" t="s">
        <v>263</v>
      </c>
    </row>
    <row r="168" s="2" customFormat="1">
      <c r="A168" s="41"/>
      <c r="B168" s="42"/>
      <c r="C168" s="43"/>
      <c r="D168" s="220" t="s">
        <v>165</v>
      </c>
      <c r="E168" s="43"/>
      <c r="F168" s="221" t="s">
        <v>261</v>
      </c>
      <c r="G168" s="43"/>
      <c r="H168" s="43"/>
      <c r="I168" s="222"/>
      <c r="J168" s="43"/>
      <c r="K168" s="43"/>
      <c r="L168" s="47"/>
      <c r="M168" s="223"/>
      <c r="N168" s="224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165</v>
      </c>
      <c r="AU168" s="20" t="s">
        <v>85</v>
      </c>
    </row>
    <row r="169" s="13" customFormat="1">
      <c r="A169" s="13"/>
      <c r="B169" s="226"/>
      <c r="C169" s="227"/>
      <c r="D169" s="220" t="s">
        <v>169</v>
      </c>
      <c r="E169" s="227"/>
      <c r="F169" s="229" t="s">
        <v>264</v>
      </c>
      <c r="G169" s="227"/>
      <c r="H169" s="230">
        <v>4.2000000000000002</v>
      </c>
      <c r="I169" s="231"/>
      <c r="J169" s="227"/>
      <c r="K169" s="227"/>
      <c r="L169" s="232"/>
      <c r="M169" s="233"/>
      <c r="N169" s="234"/>
      <c r="O169" s="234"/>
      <c r="P169" s="234"/>
      <c r="Q169" s="234"/>
      <c r="R169" s="234"/>
      <c r="S169" s="234"/>
      <c r="T169" s="23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6" t="s">
        <v>169</v>
      </c>
      <c r="AU169" s="236" t="s">
        <v>85</v>
      </c>
      <c r="AV169" s="13" t="s">
        <v>85</v>
      </c>
      <c r="AW169" s="13" t="s">
        <v>4</v>
      </c>
      <c r="AX169" s="13" t="s">
        <v>83</v>
      </c>
      <c r="AY169" s="236" t="s">
        <v>157</v>
      </c>
    </row>
    <row r="170" s="2" customFormat="1" ht="24.15" customHeight="1">
      <c r="A170" s="41"/>
      <c r="B170" s="42"/>
      <c r="C170" s="207" t="s">
        <v>265</v>
      </c>
      <c r="D170" s="207" t="s">
        <v>159</v>
      </c>
      <c r="E170" s="208" t="s">
        <v>266</v>
      </c>
      <c r="F170" s="209" t="s">
        <v>267</v>
      </c>
      <c r="G170" s="210" t="s">
        <v>254</v>
      </c>
      <c r="H170" s="211">
        <v>660</v>
      </c>
      <c r="I170" s="212"/>
      <c r="J170" s="213">
        <f>ROUND(I170*H170,2)</f>
        <v>0</v>
      </c>
      <c r="K170" s="209" t="s">
        <v>174</v>
      </c>
      <c r="L170" s="47"/>
      <c r="M170" s="214" t="s">
        <v>19</v>
      </c>
      <c r="N170" s="215" t="s">
        <v>46</v>
      </c>
      <c r="O170" s="87"/>
      <c r="P170" s="216">
        <f>O170*H170</f>
        <v>0</v>
      </c>
      <c r="Q170" s="216">
        <v>0</v>
      </c>
      <c r="R170" s="216">
        <f>Q170*H170</f>
        <v>0</v>
      </c>
      <c r="S170" s="216">
        <v>0</v>
      </c>
      <c r="T170" s="217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18" t="s">
        <v>163</v>
      </c>
      <c r="AT170" s="218" t="s">
        <v>159</v>
      </c>
      <c r="AU170" s="218" t="s">
        <v>85</v>
      </c>
      <c r="AY170" s="20" t="s">
        <v>157</v>
      </c>
      <c r="BE170" s="219">
        <f>IF(N170="základní",J170,0)</f>
        <v>0</v>
      </c>
      <c r="BF170" s="219">
        <f>IF(N170="snížená",J170,0)</f>
        <v>0</v>
      </c>
      <c r="BG170" s="219">
        <f>IF(N170="zákl. přenesená",J170,0)</f>
        <v>0</v>
      </c>
      <c r="BH170" s="219">
        <f>IF(N170="sníž. přenesená",J170,0)</f>
        <v>0</v>
      </c>
      <c r="BI170" s="219">
        <f>IF(N170="nulová",J170,0)</f>
        <v>0</v>
      </c>
      <c r="BJ170" s="20" t="s">
        <v>83</v>
      </c>
      <c r="BK170" s="219">
        <f>ROUND(I170*H170,2)</f>
        <v>0</v>
      </c>
      <c r="BL170" s="20" t="s">
        <v>163</v>
      </c>
      <c r="BM170" s="218" t="s">
        <v>268</v>
      </c>
    </row>
    <row r="171" s="2" customFormat="1">
      <c r="A171" s="41"/>
      <c r="B171" s="42"/>
      <c r="C171" s="43"/>
      <c r="D171" s="220" t="s">
        <v>165</v>
      </c>
      <c r="E171" s="43"/>
      <c r="F171" s="221" t="s">
        <v>269</v>
      </c>
      <c r="G171" s="43"/>
      <c r="H171" s="43"/>
      <c r="I171" s="222"/>
      <c r="J171" s="43"/>
      <c r="K171" s="43"/>
      <c r="L171" s="47"/>
      <c r="M171" s="223"/>
      <c r="N171" s="224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165</v>
      </c>
      <c r="AU171" s="20" t="s">
        <v>85</v>
      </c>
    </row>
    <row r="172" s="2" customFormat="1">
      <c r="A172" s="41"/>
      <c r="B172" s="42"/>
      <c r="C172" s="43"/>
      <c r="D172" s="237" t="s">
        <v>177</v>
      </c>
      <c r="E172" s="43"/>
      <c r="F172" s="238" t="s">
        <v>270</v>
      </c>
      <c r="G172" s="43"/>
      <c r="H172" s="43"/>
      <c r="I172" s="222"/>
      <c r="J172" s="43"/>
      <c r="K172" s="43"/>
      <c r="L172" s="47"/>
      <c r="M172" s="223"/>
      <c r="N172" s="224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177</v>
      </c>
      <c r="AU172" s="20" t="s">
        <v>85</v>
      </c>
    </row>
    <row r="173" s="14" customFormat="1">
      <c r="A173" s="14"/>
      <c r="B173" s="239"/>
      <c r="C173" s="240"/>
      <c r="D173" s="220" t="s">
        <v>169</v>
      </c>
      <c r="E173" s="241" t="s">
        <v>19</v>
      </c>
      <c r="F173" s="242" t="s">
        <v>271</v>
      </c>
      <c r="G173" s="240"/>
      <c r="H173" s="241" t="s">
        <v>19</v>
      </c>
      <c r="I173" s="243"/>
      <c r="J173" s="240"/>
      <c r="K173" s="240"/>
      <c r="L173" s="244"/>
      <c r="M173" s="245"/>
      <c r="N173" s="246"/>
      <c r="O173" s="246"/>
      <c r="P173" s="246"/>
      <c r="Q173" s="246"/>
      <c r="R173" s="246"/>
      <c r="S173" s="246"/>
      <c r="T173" s="247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8" t="s">
        <v>169</v>
      </c>
      <c r="AU173" s="248" t="s">
        <v>85</v>
      </c>
      <c r="AV173" s="14" t="s">
        <v>83</v>
      </c>
      <c r="AW173" s="14" t="s">
        <v>37</v>
      </c>
      <c r="AX173" s="14" t="s">
        <v>75</v>
      </c>
      <c r="AY173" s="248" t="s">
        <v>157</v>
      </c>
    </row>
    <row r="174" s="13" customFormat="1">
      <c r="A174" s="13"/>
      <c r="B174" s="226"/>
      <c r="C174" s="227"/>
      <c r="D174" s="220" t="s">
        <v>169</v>
      </c>
      <c r="E174" s="228" t="s">
        <v>19</v>
      </c>
      <c r="F174" s="229" t="s">
        <v>272</v>
      </c>
      <c r="G174" s="227"/>
      <c r="H174" s="230">
        <v>660</v>
      </c>
      <c r="I174" s="231"/>
      <c r="J174" s="227"/>
      <c r="K174" s="227"/>
      <c r="L174" s="232"/>
      <c r="M174" s="233"/>
      <c r="N174" s="234"/>
      <c r="O174" s="234"/>
      <c r="P174" s="234"/>
      <c r="Q174" s="234"/>
      <c r="R174" s="234"/>
      <c r="S174" s="234"/>
      <c r="T174" s="23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6" t="s">
        <v>169</v>
      </c>
      <c r="AU174" s="236" t="s">
        <v>85</v>
      </c>
      <c r="AV174" s="13" t="s">
        <v>85</v>
      </c>
      <c r="AW174" s="13" t="s">
        <v>37</v>
      </c>
      <c r="AX174" s="13" t="s">
        <v>83</v>
      </c>
      <c r="AY174" s="236" t="s">
        <v>157</v>
      </c>
    </row>
    <row r="175" s="2" customFormat="1" ht="24.15" customHeight="1">
      <c r="A175" s="41"/>
      <c r="B175" s="42"/>
      <c r="C175" s="207" t="s">
        <v>273</v>
      </c>
      <c r="D175" s="207" t="s">
        <v>159</v>
      </c>
      <c r="E175" s="208" t="s">
        <v>274</v>
      </c>
      <c r="F175" s="209" t="s">
        <v>275</v>
      </c>
      <c r="G175" s="210" t="s">
        <v>254</v>
      </c>
      <c r="H175" s="211">
        <v>732</v>
      </c>
      <c r="I175" s="212"/>
      <c r="J175" s="213">
        <f>ROUND(I175*H175,2)</f>
        <v>0</v>
      </c>
      <c r="K175" s="209" t="s">
        <v>174</v>
      </c>
      <c r="L175" s="47"/>
      <c r="M175" s="214" t="s">
        <v>19</v>
      </c>
      <c r="N175" s="215" t="s">
        <v>46</v>
      </c>
      <c r="O175" s="87"/>
      <c r="P175" s="216">
        <f>O175*H175</f>
        <v>0</v>
      </c>
      <c r="Q175" s="216">
        <v>0</v>
      </c>
      <c r="R175" s="216">
        <f>Q175*H175</f>
        <v>0</v>
      </c>
      <c r="S175" s="216">
        <v>0</v>
      </c>
      <c r="T175" s="217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18" t="s">
        <v>163</v>
      </c>
      <c r="AT175" s="218" t="s">
        <v>159</v>
      </c>
      <c r="AU175" s="218" t="s">
        <v>85</v>
      </c>
      <c r="AY175" s="20" t="s">
        <v>157</v>
      </c>
      <c r="BE175" s="219">
        <f>IF(N175="základní",J175,0)</f>
        <v>0</v>
      </c>
      <c r="BF175" s="219">
        <f>IF(N175="snížená",J175,0)</f>
        <v>0</v>
      </c>
      <c r="BG175" s="219">
        <f>IF(N175="zákl. přenesená",J175,0)</f>
        <v>0</v>
      </c>
      <c r="BH175" s="219">
        <f>IF(N175="sníž. přenesená",J175,0)</f>
        <v>0</v>
      </c>
      <c r="BI175" s="219">
        <f>IF(N175="nulová",J175,0)</f>
        <v>0</v>
      </c>
      <c r="BJ175" s="20" t="s">
        <v>83</v>
      </c>
      <c r="BK175" s="219">
        <f>ROUND(I175*H175,2)</f>
        <v>0</v>
      </c>
      <c r="BL175" s="20" t="s">
        <v>163</v>
      </c>
      <c r="BM175" s="218" t="s">
        <v>276</v>
      </c>
    </row>
    <row r="176" s="2" customFormat="1">
      <c r="A176" s="41"/>
      <c r="B176" s="42"/>
      <c r="C176" s="43"/>
      <c r="D176" s="220" t="s">
        <v>165</v>
      </c>
      <c r="E176" s="43"/>
      <c r="F176" s="221" t="s">
        <v>277</v>
      </c>
      <c r="G176" s="43"/>
      <c r="H176" s="43"/>
      <c r="I176" s="222"/>
      <c r="J176" s="43"/>
      <c r="K176" s="43"/>
      <c r="L176" s="47"/>
      <c r="M176" s="223"/>
      <c r="N176" s="224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165</v>
      </c>
      <c r="AU176" s="20" t="s">
        <v>85</v>
      </c>
    </row>
    <row r="177" s="2" customFormat="1">
      <c r="A177" s="41"/>
      <c r="B177" s="42"/>
      <c r="C177" s="43"/>
      <c r="D177" s="237" t="s">
        <v>177</v>
      </c>
      <c r="E177" s="43"/>
      <c r="F177" s="238" t="s">
        <v>278</v>
      </c>
      <c r="G177" s="43"/>
      <c r="H177" s="43"/>
      <c r="I177" s="222"/>
      <c r="J177" s="43"/>
      <c r="K177" s="43"/>
      <c r="L177" s="47"/>
      <c r="M177" s="223"/>
      <c r="N177" s="224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177</v>
      </c>
      <c r="AU177" s="20" t="s">
        <v>85</v>
      </c>
    </row>
    <row r="178" s="14" customFormat="1">
      <c r="A178" s="14"/>
      <c r="B178" s="239"/>
      <c r="C178" s="240"/>
      <c r="D178" s="220" t="s">
        <v>169</v>
      </c>
      <c r="E178" s="241" t="s">
        <v>19</v>
      </c>
      <c r="F178" s="242" t="s">
        <v>279</v>
      </c>
      <c r="G178" s="240"/>
      <c r="H178" s="241" t="s">
        <v>19</v>
      </c>
      <c r="I178" s="243"/>
      <c r="J178" s="240"/>
      <c r="K178" s="240"/>
      <c r="L178" s="244"/>
      <c r="M178" s="245"/>
      <c r="N178" s="246"/>
      <c r="O178" s="246"/>
      <c r="P178" s="246"/>
      <c r="Q178" s="246"/>
      <c r="R178" s="246"/>
      <c r="S178" s="246"/>
      <c r="T178" s="247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8" t="s">
        <v>169</v>
      </c>
      <c r="AU178" s="248" t="s">
        <v>85</v>
      </c>
      <c r="AV178" s="14" t="s">
        <v>83</v>
      </c>
      <c r="AW178" s="14" t="s">
        <v>37</v>
      </c>
      <c r="AX178" s="14" t="s">
        <v>75</v>
      </c>
      <c r="AY178" s="248" t="s">
        <v>157</v>
      </c>
    </row>
    <row r="179" s="13" customFormat="1">
      <c r="A179" s="13"/>
      <c r="B179" s="226"/>
      <c r="C179" s="227"/>
      <c r="D179" s="220" t="s">
        <v>169</v>
      </c>
      <c r="E179" s="228" t="s">
        <v>19</v>
      </c>
      <c r="F179" s="229" t="s">
        <v>280</v>
      </c>
      <c r="G179" s="227"/>
      <c r="H179" s="230">
        <v>732</v>
      </c>
      <c r="I179" s="231"/>
      <c r="J179" s="227"/>
      <c r="K179" s="227"/>
      <c r="L179" s="232"/>
      <c r="M179" s="233"/>
      <c r="N179" s="234"/>
      <c r="O179" s="234"/>
      <c r="P179" s="234"/>
      <c r="Q179" s="234"/>
      <c r="R179" s="234"/>
      <c r="S179" s="234"/>
      <c r="T179" s="23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6" t="s">
        <v>169</v>
      </c>
      <c r="AU179" s="236" t="s">
        <v>85</v>
      </c>
      <c r="AV179" s="13" t="s">
        <v>85</v>
      </c>
      <c r="AW179" s="13" t="s">
        <v>37</v>
      </c>
      <c r="AX179" s="13" t="s">
        <v>83</v>
      </c>
      <c r="AY179" s="236" t="s">
        <v>157</v>
      </c>
    </row>
    <row r="180" s="2" customFormat="1" ht="24.15" customHeight="1">
      <c r="A180" s="41"/>
      <c r="B180" s="42"/>
      <c r="C180" s="207" t="s">
        <v>281</v>
      </c>
      <c r="D180" s="207" t="s">
        <v>159</v>
      </c>
      <c r="E180" s="208" t="s">
        <v>282</v>
      </c>
      <c r="F180" s="209" t="s">
        <v>283</v>
      </c>
      <c r="G180" s="210" t="s">
        <v>254</v>
      </c>
      <c r="H180" s="211">
        <v>280</v>
      </c>
      <c r="I180" s="212"/>
      <c r="J180" s="213">
        <f>ROUND(I180*H180,2)</f>
        <v>0</v>
      </c>
      <c r="K180" s="209" t="s">
        <v>174</v>
      </c>
      <c r="L180" s="47"/>
      <c r="M180" s="214" t="s">
        <v>19</v>
      </c>
      <c r="N180" s="215" t="s">
        <v>46</v>
      </c>
      <c r="O180" s="87"/>
      <c r="P180" s="216">
        <f>O180*H180</f>
        <v>0</v>
      </c>
      <c r="Q180" s="216">
        <v>0</v>
      </c>
      <c r="R180" s="216">
        <f>Q180*H180</f>
        <v>0</v>
      </c>
      <c r="S180" s="216">
        <v>0</v>
      </c>
      <c r="T180" s="217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18" t="s">
        <v>163</v>
      </c>
      <c r="AT180" s="218" t="s">
        <v>159</v>
      </c>
      <c r="AU180" s="218" t="s">
        <v>85</v>
      </c>
      <c r="AY180" s="20" t="s">
        <v>157</v>
      </c>
      <c r="BE180" s="219">
        <f>IF(N180="základní",J180,0)</f>
        <v>0</v>
      </c>
      <c r="BF180" s="219">
        <f>IF(N180="snížená",J180,0)</f>
        <v>0</v>
      </c>
      <c r="BG180" s="219">
        <f>IF(N180="zákl. přenesená",J180,0)</f>
        <v>0</v>
      </c>
      <c r="BH180" s="219">
        <f>IF(N180="sníž. přenesená",J180,0)</f>
        <v>0</v>
      </c>
      <c r="BI180" s="219">
        <f>IF(N180="nulová",J180,0)</f>
        <v>0</v>
      </c>
      <c r="BJ180" s="20" t="s">
        <v>83</v>
      </c>
      <c r="BK180" s="219">
        <f>ROUND(I180*H180,2)</f>
        <v>0</v>
      </c>
      <c r="BL180" s="20" t="s">
        <v>163</v>
      </c>
      <c r="BM180" s="218" t="s">
        <v>284</v>
      </c>
    </row>
    <row r="181" s="2" customFormat="1">
      <c r="A181" s="41"/>
      <c r="B181" s="42"/>
      <c r="C181" s="43"/>
      <c r="D181" s="220" t="s">
        <v>165</v>
      </c>
      <c r="E181" s="43"/>
      <c r="F181" s="221" t="s">
        <v>285</v>
      </c>
      <c r="G181" s="43"/>
      <c r="H181" s="43"/>
      <c r="I181" s="222"/>
      <c r="J181" s="43"/>
      <c r="K181" s="43"/>
      <c r="L181" s="47"/>
      <c r="M181" s="223"/>
      <c r="N181" s="224"/>
      <c r="O181" s="87"/>
      <c r="P181" s="87"/>
      <c r="Q181" s="87"/>
      <c r="R181" s="87"/>
      <c r="S181" s="87"/>
      <c r="T181" s="88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20" t="s">
        <v>165</v>
      </c>
      <c r="AU181" s="20" t="s">
        <v>85</v>
      </c>
    </row>
    <row r="182" s="2" customFormat="1">
      <c r="A182" s="41"/>
      <c r="B182" s="42"/>
      <c r="C182" s="43"/>
      <c r="D182" s="237" t="s">
        <v>177</v>
      </c>
      <c r="E182" s="43"/>
      <c r="F182" s="238" t="s">
        <v>286</v>
      </c>
      <c r="G182" s="43"/>
      <c r="H182" s="43"/>
      <c r="I182" s="222"/>
      <c r="J182" s="43"/>
      <c r="K182" s="43"/>
      <c r="L182" s="47"/>
      <c r="M182" s="223"/>
      <c r="N182" s="224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177</v>
      </c>
      <c r="AU182" s="20" t="s">
        <v>85</v>
      </c>
    </row>
    <row r="183" s="13" customFormat="1">
      <c r="A183" s="13"/>
      <c r="B183" s="226"/>
      <c r="C183" s="227"/>
      <c r="D183" s="220" t="s">
        <v>169</v>
      </c>
      <c r="E183" s="228" t="s">
        <v>19</v>
      </c>
      <c r="F183" s="229" t="s">
        <v>258</v>
      </c>
      <c r="G183" s="227"/>
      <c r="H183" s="230">
        <v>280</v>
      </c>
      <c r="I183" s="231"/>
      <c r="J183" s="227"/>
      <c r="K183" s="227"/>
      <c r="L183" s="232"/>
      <c r="M183" s="233"/>
      <c r="N183" s="234"/>
      <c r="O183" s="234"/>
      <c r="P183" s="234"/>
      <c r="Q183" s="234"/>
      <c r="R183" s="234"/>
      <c r="S183" s="234"/>
      <c r="T183" s="23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6" t="s">
        <v>169</v>
      </c>
      <c r="AU183" s="236" t="s">
        <v>85</v>
      </c>
      <c r="AV183" s="13" t="s">
        <v>85</v>
      </c>
      <c r="AW183" s="13" t="s">
        <v>37</v>
      </c>
      <c r="AX183" s="13" t="s">
        <v>83</v>
      </c>
      <c r="AY183" s="236" t="s">
        <v>157</v>
      </c>
    </row>
    <row r="184" s="2" customFormat="1" ht="16.5" customHeight="1">
      <c r="A184" s="41"/>
      <c r="B184" s="42"/>
      <c r="C184" s="260" t="s">
        <v>287</v>
      </c>
      <c r="D184" s="260" t="s">
        <v>259</v>
      </c>
      <c r="E184" s="261" t="s">
        <v>288</v>
      </c>
      <c r="F184" s="262" t="s">
        <v>289</v>
      </c>
      <c r="G184" s="263" t="s">
        <v>236</v>
      </c>
      <c r="H184" s="264">
        <v>42</v>
      </c>
      <c r="I184" s="265"/>
      <c r="J184" s="266">
        <f>ROUND(I184*H184,2)</f>
        <v>0</v>
      </c>
      <c r="K184" s="262" t="s">
        <v>174</v>
      </c>
      <c r="L184" s="267"/>
      <c r="M184" s="268" t="s">
        <v>19</v>
      </c>
      <c r="N184" s="269" t="s">
        <v>46</v>
      </c>
      <c r="O184" s="87"/>
      <c r="P184" s="216">
        <f>O184*H184</f>
        <v>0</v>
      </c>
      <c r="Q184" s="216">
        <v>1</v>
      </c>
      <c r="R184" s="216">
        <f>Q184*H184</f>
        <v>42</v>
      </c>
      <c r="S184" s="216">
        <v>0</v>
      </c>
      <c r="T184" s="217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18" t="s">
        <v>225</v>
      </c>
      <c r="AT184" s="218" t="s">
        <v>259</v>
      </c>
      <c r="AU184" s="218" t="s">
        <v>85</v>
      </c>
      <c r="AY184" s="20" t="s">
        <v>157</v>
      </c>
      <c r="BE184" s="219">
        <f>IF(N184="základní",J184,0)</f>
        <v>0</v>
      </c>
      <c r="BF184" s="219">
        <f>IF(N184="snížená",J184,0)</f>
        <v>0</v>
      </c>
      <c r="BG184" s="219">
        <f>IF(N184="zákl. přenesená",J184,0)</f>
        <v>0</v>
      </c>
      <c r="BH184" s="219">
        <f>IF(N184="sníž. přenesená",J184,0)</f>
        <v>0</v>
      </c>
      <c r="BI184" s="219">
        <f>IF(N184="nulová",J184,0)</f>
        <v>0</v>
      </c>
      <c r="BJ184" s="20" t="s">
        <v>83</v>
      </c>
      <c r="BK184" s="219">
        <f>ROUND(I184*H184,2)</f>
        <v>0</v>
      </c>
      <c r="BL184" s="20" t="s">
        <v>163</v>
      </c>
      <c r="BM184" s="218" t="s">
        <v>290</v>
      </c>
    </row>
    <row r="185" s="2" customFormat="1">
      <c r="A185" s="41"/>
      <c r="B185" s="42"/>
      <c r="C185" s="43"/>
      <c r="D185" s="220" t="s">
        <v>165</v>
      </c>
      <c r="E185" s="43"/>
      <c r="F185" s="221" t="s">
        <v>289</v>
      </c>
      <c r="G185" s="43"/>
      <c r="H185" s="43"/>
      <c r="I185" s="222"/>
      <c r="J185" s="43"/>
      <c r="K185" s="43"/>
      <c r="L185" s="47"/>
      <c r="M185" s="223"/>
      <c r="N185" s="224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165</v>
      </c>
      <c r="AU185" s="20" t="s">
        <v>85</v>
      </c>
    </row>
    <row r="186" s="13" customFormat="1">
      <c r="A186" s="13"/>
      <c r="B186" s="226"/>
      <c r="C186" s="227"/>
      <c r="D186" s="220" t="s">
        <v>169</v>
      </c>
      <c r="E186" s="227"/>
      <c r="F186" s="229" t="s">
        <v>291</v>
      </c>
      <c r="G186" s="227"/>
      <c r="H186" s="230">
        <v>42</v>
      </c>
      <c r="I186" s="231"/>
      <c r="J186" s="227"/>
      <c r="K186" s="227"/>
      <c r="L186" s="232"/>
      <c r="M186" s="233"/>
      <c r="N186" s="234"/>
      <c r="O186" s="234"/>
      <c r="P186" s="234"/>
      <c r="Q186" s="234"/>
      <c r="R186" s="234"/>
      <c r="S186" s="234"/>
      <c r="T186" s="235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6" t="s">
        <v>169</v>
      </c>
      <c r="AU186" s="236" t="s">
        <v>85</v>
      </c>
      <c r="AV186" s="13" t="s">
        <v>85</v>
      </c>
      <c r="AW186" s="13" t="s">
        <v>4</v>
      </c>
      <c r="AX186" s="13" t="s">
        <v>83</v>
      </c>
      <c r="AY186" s="236" t="s">
        <v>157</v>
      </c>
    </row>
    <row r="187" s="12" customFormat="1" ht="22.8" customHeight="1">
      <c r="A187" s="12"/>
      <c r="B187" s="191"/>
      <c r="C187" s="192"/>
      <c r="D187" s="193" t="s">
        <v>74</v>
      </c>
      <c r="E187" s="205" t="s">
        <v>163</v>
      </c>
      <c r="F187" s="205" t="s">
        <v>292</v>
      </c>
      <c r="G187" s="192"/>
      <c r="H187" s="192"/>
      <c r="I187" s="195"/>
      <c r="J187" s="206">
        <f>BK187</f>
        <v>0</v>
      </c>
      <c r="K187" s="192"/>
      <c r="L187" s="197"/>
      <c r="M187" s="198"/>
      <c r="N187" s="199"/>
      <c r="O187" s="199"/>
      <c r="P187" s="200">
        <f>SUM(P188:P206)</f>
        <v>0</v>
      </c>
      <c r="Q187" s="199"/>
      <c r="R187" s="200">
        <f>SUM(R188:R206)</f>
        <v>654.64840000000004</v>
      </c>
      <c r="S187" s="199"/>
      <c r="T187" s="201">
        <f>SUM(T188:T206)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02" t="s">
        <v>83</v>
      </c>
      <c r="AT187" s="203" t="s">
        <v>74</v>
      </c>
      <c r="AU187" s="203" t="s">
        <v>83</v>
      </c>
      <c r="AY187" s="202" t="s">
        <v>157</v>
      </c>
      <c r="BK187" s="204">
        <f>SUM(BK188:BK206)</f>
        <v>0</v>
      </c>
    </row>
    <row r="188" s="2" customFormat="1" ht="24.15" customHeight="1">
      <c r="A188" s="41"/>
      <c r="B188" s="42"/>
      <c r="C188" s="207" t="s">
        <v>293</v>
      </c>
      <c r="D188" s="207" t="s">
        <v>159</v>
      </c>
      <c r="E188" s="208" t="s">
        <v>294</v>
      </c>
      <c r="F188" s="209" t="s">
        <v>295</v>
      </c>
      <c r="G188" s="210" t="s">
        <v>254</v>
      </c>
      <c r="H188" s="211">
        <v>31.5</v>
      </c>
      <c r="I188" s="212"/>
      <c r="J188" s="213">
        <f>ROUND(I188*H188,2)</f>
        <v>0</v>
      </c>
      <c r="K188" s="209" t="s">
        <v>174</v>
      </c>
      <c r="L188" s="47"/>
      <c r="M188" s="214" t="s">
        <v>19</v>
      </c>
      <c r="N188" s="215" t="s">
        <v>46</v>
      </c>
      <c r="O188" s="87"/>
      <c r="P188" s="216">
        <f>O188*H188</f>
        <v>0</v>
      </c>
      <c r="Q188" s="216">
        <v>0</v>
      </c>
      <c r="R188" s="216">
        <f>Q188*H188</f>
        <v>0</v>
      </c>
      <c r="S188" s="216">
        <v>0</v>
      </c>
      <c r="T188" s="217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18" t="s">
        <v>163</v>
      </c>
      <c r="AT188" s="218" t="s">
        <v>159</v>
      </c>
      <c r="AU188" s="218" t="s">
        <v>85</v>
      </c>
      <c r="AY188" s="20" t="s">
        <v>157</v>
      </c>
      <c r="BE188" s="219">
        <f>IF(N188="základní",J188,0)</f>
        <v>0</v>
      </c>
      <c r="BF188" s="219">
        <f>IF(N188="snížená",J188,0)</f>
        <v>0</v>
      </c>
      <c r="BG188" s="219">
        <f>IF(N188="zákl. přenesená",J188,0)</f>
        <v>0</v>
      </c>
      <c r="BH188" s="219">
        <f>IF(N188="sníž. přenesená",J188,0)</f>
        <v>0</v>
      </c>
      <c r="BI188" s="219">
        <f>IF(N188="nulová",J188,0)</f>
        <v>0</v>
      </c>
      <c r="BJ188" s="20" t="s">
        <v>83</v>
      </c>
      <c r="BK188" s="219">
        <f>ROUND(I188*H188,2)</f>
        <v>0</v>
      </c>
      <c r="BL188" s="20" t="s">
        <v>163</v>
      </c>
      <c r="BM188" s="218" t="s">
        <v>296</v>
      </c>
    </row>
    <row r="189" s="2" customFormat="1">
      <c r="A189" s="41"/>
      <c r="B189" s="42"/>
      <c r="C189" s="43"/>
      <c r="D189" s="220" t="s">
        <v>165</v>
      </c>
      <c r="E189" s="43"/>
      <c r="F189" s="221" t="s">
        <v>297</v>
      </c>
      <c r="G189" s="43"/>
      <c r="H189" s="43"/>
      <c r="I189" s="222"/>
      <c r="J189" s="43"/>
      <c r="K189" s="43"/>
      <c r="L189" s="47"/>
      <c r="M189" s="223"/>
      <c r="N189" s="224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165</v>
      </c>
      <c r="AU189" s="20" t="s">
        <v>85</v>
      </c>
    </row>
    <row r="190" s="2" customFormat="1">
      <c r="A190" s="41"/>
      <c r="B190" s="42"/>
      <c r="C190" s="43"/>
      <c r="D190" s="237" t="s">
        <v>177</v>
      </c>
      <c r="E190" s="43"/>
      <c r="F190" s="238" t="s">
        <v>298</v>
      </c>
      <c r="G190" s="43"/>
      <c r="H190" s="43"/>
      <c r="I190" s="222"/>
      <c r="J190" s="43"/>
      <c r="K190" s="43"/>
      <c r="L190" s="47"/>
      <c r="M190" s="223"/>
      <c r="N190" s="224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177</v>
      </c>
      <c r="AU190" s="20" t="s">
        <v>85</v>
      </c>
    </row>
    <row r="191" s="14" customFormat="1">
      <c r="A191" s="14"/>
      <c r="B191" s="239"/>
      <c r="C191" s="240"/>
      <c r="D191" s="220" t="s">
        <v>169</v>
      </c>
      <c r="E191" s="241" t="s">
        <v>19</v>
      </c>
      <c r="F191" s="242" t="s">
        <v>299</v>
      </c>
      <c r="G191" s="240"/>
      <c r="H191" s="241" t="s">
        <v>19</v>
      </c>
      <c r="I191" s="243"/>
      <c r="J191" s="240"/>
      <c r="K191" s="240"/>
      <c r="L191" s="244"/>
      <c r="M191" s="245"/>
      <c r="N191" s="246"/>
      <c r="O191" s="246"/>
      <c r="P191" s="246"/>
      <c r="Q191" s="246"/>
      <c r="R191" s="246"/>
      <c r="S191" s="246"/>
      <c r="T191" s="247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8" t="s">
        <v>169</v>
      </c>
      <c r="AU191" s="248" t="s">
        <v>85</v>
      </c>
      <c r="AV191" s="14" t="s">
        <v>83</v>
      </c>
      <c r="AW191" s="14" t="s">
        <v>37</v>
      </c>
      <c r="AX191" s="14" t="s">
        <v>75</v>
      </c>
      <c r="AY191" s="248" t="s">
        <v>157</v>
      </c>
    </row>
    <row r="192" s="13" customFormat="1">
      <c r="A192" s="13"/>
      <c r="B192" s="226"/>
      <c r="C192" s="227"/>
      <c r="D192" s="220" t="s">
        <v>169</v>
      </c>
      <c r="E192" s="228" t="s">
        <v>19</v>
      </c>
      <c r="F192" s="229" t="s">
        <v>300</v>
      </c>
      <c r="G192" s="227"/>
      <c r="H192" s="230">
        <v>31.5</v>
      </c>
      <c r="I192" s="231"/>
      <c r="J192" s="227"/>
      <c r="K192" s="227"/>
      <c r="L192" s="232"/>
      <c r="M192" s="233"/>
      <c r="N192" s="234"/>
      <c r="O192" s="234"/>
      <c r="P192" s="234"/>
      <c r="Q192" s="234"/>
      <c r="R192" s="234"/>
      <c r="S192" s="234"/>
      <c r="T192" s="23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6" t="s">
        <v>169</v>
      </c>
      <c r="AU192" s="236" t="s">
        <v>85</v>
      </c>
      <c r="AV192" s="13" t="s">
        <v>85</v>
      </c>
      <c r="AW192" s="13" t="s">
        <v>37</v>
      </c>
      <c r="AX192" s="13" t="s">
        <v>83</v>
      </c>
      <c r="AY192" s="236" t="s">
        <v>157</v>
      </c>
    </row>
    <row r="193" s="2" customFormat="1" ht="37.8" customHeight="1">
      <c r="A193" s="41"/>
      <c r="B193" s="42"/>
      <c r="C193" s="207" t="s">
        <v>301</v>
      </c>
      <c r="D193" s="207" t="s">
        <v>159</v>
      </c>
      <c r="E193" s="208" t="s">
        <v>302</v>
      </c>
      <c r="F193" s="209" t="s">
        <v>303</v>
      </c>
      <c r="G193" s="210" t="s">
        <v>173</v>
      </c>
      <c r="H193" s="211">
        <v>33.600000000000001</v>
      </c>
      <c r="I193" s="212"/>
      <c r="J193" s="213">
        <f>ROUND(I193*H193,2)</f>
        <v>0</v>
      </c>
      <c r="K193" s="209" t="s">
        <v>174</v>
      </c>
      <c r="L193" s="47"/>
      <c r="M193" s="214" t="s">
        <v>19</v>
      </c>
      <c r="N193" s="215" t="s">
        <v>46</v>
      </c>
      <c r="O193" s="87"/>
      <c r="P193" s="216">
        <f>O193*H193</f>
        <v>0</v>
      </c>
      <c r="Q193" s="216">
        <v>1.8480000000000001</v>
      </c>
      <c r="R193" s="216">
        <f>Q193*H193</f>
        <v>62.092800000000004</v>
      </c>
      <c r="S193" s="216">
        <v>0</v>
      </c>
      <c r="T193" s="217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18" t="s">
        <v>163</v>
      </c>
      <c r="AT193" s="218" t="s">
        <v>159</v>
      </c>
      <c r="AU193" s="218" t="s">
        <v>85</v>
      </c>
      <c r="AY193" s="20" t="s">
        <v>157</v>
      </c>
      <c r="BE193" s="219">
        <f>IF(N193="základní",J193,0)</f>
        <v>0</v>
      </c>
      <c r="BF193" s="219">
        <f>IF(N193="snížená",J193,0)</f>
        <v>0</v>
      </c>
      <c r="BG193" s="219">
        <f>IF(N193="zákl. přenesená",J193,0)</f>
        <v>0</v>
      </c>
      <c r="BH193" s="219">
        <f>IF(N193="sníž. přenesená",J193,0)</f>
        <v>0</v>
      </c>
      <c r="BI193" s="219">
        <f>IF(N193="nulová",J193,0)</f>
        <v>0</v>
      </c>
      <c r="BJ193" s="20" t="s">
        <v>83</v>
      </c>
      <c r="BK193" s="219">
        <f>ROUND(I193*H193,2)</f>
        <v>0</v>
      </c>
      <c r="BL193" s="20" t="s">
        <v>163</v>
      </c>
      <c r="BM193" s="218" t="s">
        <v>304</v>
      </c>
    </row>
    <row r="194" s="2" customFormat="1">
      <c r="A194" s="41"/>
      <c r="B194" s="42"/>
      <c r="C194" s="43"/>
      <c r="D194" s="220" t="s">
        <v>165</v>
      </c>
      <c r="E194" s="43"/>
      <c r="F194" s="221" t="s">
        <v>305</v>
      </c>
      <c r="G194" s="43"/>
      <c r="H194" s="43"/>
      <c r="I194" s="222"/>
      <c r="J194" s="43"/>
      <c r="K194" s="43"/>
      <c r="L194" s="47"/>
      <c r="M194" s="223"/>
      <c r="N194" s="224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165</v>
      </c>
      <c r="AU194" s="20" t="s">
        <v>85</v>
      </c>
    </row>
    <row r="195" s="2" customFormat="1">
      <c r="A195" s="41"/>
      <c r="B195" s="42"/>
      <c r="C195" s="43"/>
      <c r="D195" s="237" t="s">
        <v>177</v>
      </c>
      <c r="E195" s="43"/>
      <c r="F195" s="238" t="s">
        <v>306</v>
      </c>
      <c r="G195" s="43"/>
      <c r="H195" s="43"/>
      <c r="I195" s="222"/>
      <c r="J195" s="43"/>
      <c r="K195" s="43"/>
      <c r="L195" s="47"/>
      <c r="M195" s="223"/>
      <c r="N195" s="224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177</v>
      </c>
      <c r="AU195" s="20" t="s">
        <v>85</v>
      </c>
    </row>
    <row r="196" s="14" customFormat="1">
      <c r="A196" s="14"/>
      <c r="B196" s="239"/>
      <c r="C196" s="240"/>
      <c r="D196" s="220" t="s">
        <v>169</v>
      </c>
      <c r="E196" s="241" t="s">
        <v>19</v>
      </c>
      <c r="F196" s="242" t="s">
        <v>307</v>
      </c>
      <c r="G196" s="240"/>
      <c r="H196" s="241" t="s">
        <v>19</v>
      </c>
      <c r="I196" s="243"/>
      <c r="J196" s="240"/>
      <c r="K196" s="240"/>
      <c r="L196" s="244"/>
      <c r="M196" s="245"/>
      <c r="N196" s="246"/>
      <c r="O196" s="246"/>
      <c r="P196" s="246"/>
      <c r="Q196" s="246"/>
      <c r="R196" s="246"/>
      <c r="S196" s="246"/>
      <c r="T196" s="247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8" t="s">
        <v>169</v>
      </c>
      <c r="AU196" s="248" t="s">
        <v>85</v>
      </c>
      <c r="AV196" s="14" t="s">
        <v>83</v>
      </c>
      <c r="AW196" s="14" t="s">
        <v>37</v>
      </c>
      <c r="AX196" s="14" t="s">
        <v>75</v>
      </c>
      <c r="AY196" s="248" t="s">
        <v>157</v>
      </c>
    </row>
    <row r="197" s="13" customFormat="1">
      <c r="A197" s="13"/>
      <c r="B197" s="226"/>
      <c r="C197" s="227"/>
      <c r="D197" s="220" t="s">
        <v>169</v>
      </c>
      <c r="E197" s="228" t="s">
        <v>19</v>
      </c>
      <c r="F197" s="229" t="s">
        <v>308</v>
      </c>
      <c r="G197" s="227"/>
      <c r="H197" s="230">
        <v>33.600000000000001</v>
      </c>
      <c r="I197" s="231"/>
      <c r="J197" s="227"/>
      <c r="K197" s="227"/>
      <c r="L197" s="232"/>
      <c r="M197" s="233"/>
      <c r="N197" s="234"/>
      <c r="O197" s="234"/>
      <c r="P197" s="234"/>
      <c r="Q197" s="234"/>
      <c r="R197" s="234"/>
      <c r="S197" s="234"/>
      <c r="T197" s="235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6" t="s">
        <v>169</v>
      </c>
      <c r="AU197" s="236" t="s">
        <v>85</v>
      </c>
      <c r="AV197" s="13" t="s">
        <v>85</v>
      </c>
      <c r="AW197" s="13" t="s">
        <v>37</v>
      </c>
      <c r="AX197" s="13" t="s">
        <v>83</v>
      </c>
      <c r="AY197" s="236" t="s">
        <v>157</v>
      </c>
    </row>
    <row r="198" s="2" customFormat="1" ht="24.15" customHeight="1">
      <c r="A198" s="41"/>
      <c r="B198" s="42"/>
      <c r="C198" s="207" t="s">
        <v>309</v>
      </c>
      <c r="D198" s="207" t="s">
        <v>159</v>
      </c>
      <c r="E198" s="208" t="s">
        <v>310</v>
      </c>
      <c r="F198" s="209" t="s">
        <v>311</v>
      </c>
      <c r="G198" s="210" t="s">
        <v>173</v>
      </c>
      <c r="H198" s="211">
        <v>168.80000000000001</v>
      </c>
      <c r="I198" s="212"/>
      <c r="J198" s="213">
        <f>ROUND(I198*H198,2)</f>
        <v>0</v>
      </c>
      <c r="K198" s="209" t="s">
        <v>174</v>
      </c>
      <c r="L198" s="47"/>
      <c r="M198" s="214" t="s">
        <v>19</v>
      </c>
      <c r="N198" s="215" t="s">
        <v>46</v>
      </c>
      <c r="O198" s="87"/>
      <c r="P198" s="216">
        <f>O198*H198</f>
        <v>0</v>
      </c>
      <c r="Q198" s="216">
        <v>2.4142999999999999</v>
      </c>
      <c r="R198" s="216">
        <f>Q198*H198</f>
        <v>407.53384</v>
      </c>
      <c r="S198" s="216">
        <v>0</v>
      </c>
      <c r="T198" s="217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18" t="s">
        <v>163</v>
      </c>
      <c r="AT198" s="218" t="s">
        <v>159</v>
      </c>
      <c r="AU198" s="218" t="s">
        <v>85</v>
      </c>
      <c r="AY198" s="20" t="s">
        <v>157</v>
      </c>
      <c r="BE198" s="219">
        <f>IF(N198="základní",J198,0)</f>
        <v>0</v>
      </c>
      <c r="BF198" s="219">
        <f>IF(N198="snížená",J198,0)</f>
        <v>0</v>
      </c>
      <c r="BG198" s="219">
        <f>IF(N198="zákl. přenesená",J198,0)</f>
        <v>0</v>
      </c>
      <c r="BH198" s="219">
        <f>IF(N198="sníž. přenesená",J198,0)</f>
        <v>0</v>
      </c>
      <c r="BI198" s="219">
        <f>IF(N198="nulová",J198,0)</f>
        <v>0</v>
      </c>
      <c r="BJ198" s="20" t="s">
        <v>83</v>
      </c>
      <c r="BK198" s="219">
        <f>ROUND(I198*H198,2)</f>
        <v>0</v>
      </c>
      <c r="BL198" s="20" t="s">
        <v>163</v>
      </c>
      <c r="BM198" s="218" t="s">
        <v>312</v>
      </c>
    </row>
    <row r="199" s="2" customFormat="1">
      <c r="A199" s="41"/>
      <c r="B199" s="42"/>
      <c r="C199" s="43"/>
      <c r="D199" s="220" t="s">
        <v>165</v>
      </c>
      <c r="E199" s="43"/>
      <c r="F199" s="221" t="s">
        <v>313</v>
      </c>
      <c r="G199" s="43"/>
      <c r="H199" s="43"/>
      <c r="I199" s="222"/>
      <c r="J199" s="43"/>
      <c r="K199" s="43"/>
      <c r="L199" s="47"/>
      <c r="M199" s="223"/>
      <c r="N199" s="224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165</v>
      </c>
      <c r="AU199" s="20" t="s">
        <v>85</v>
      </c>
    </row>
    <row r="200" s="2" customFormat="1">
      <c r="A200" s="41"/>
      <c r="B200" s="42"/>
      <c r="C200" s="43"/>
      <c r="D200" s="237" t="s">
        <v>177</v>
      </c>
      <c r="E200" s="43"/>
      <c r="F200" s="238" t="s">
        <v>314</v>
      </c>
      <c r="G200" s="43"/>
      <c r="H200" s="43"/>
      <c r="I200" s="222"/>
      <c r="J200" s="43"/>
      <c r="K200" s="43"/>
      <c r="L200" s="47"/>
      <c r="M200" s="223"/>
      <c r="N200" s="224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177</v>
      </c>
      <c r="AU200" s="20" t="s">
        <v>85</v>
      </c>
    </row>
    <row r="201" s="14" customFormat="1">
      <c r="A201" s="14"/>
      <c r="B201" s="239"/>
      <c r="C201" s="240"/>
      <c r="D201" s="220" t="s">
        <v>169</v>
      </c>
      <c r="E201" s="241" t="s">
        <v>19</v>
      </c>
      <c r="F201" s="242" t="s">
        <v>315</v>
      </c>
      <c r="G201" s="240"/>
      <c r="H201" s="241" t="s">
        <v>19</v>
      </c>
      <c r="I201" s="243"/>
      <c r="J201" s="240"/>
      <c r="K201" s="240"/>
      <c r="L201" s="244"/>
      <c r="M201" s="245"/>
      <c r="N201" s="246"/>
      <c r="O201" s="246"/>
      <c r="P201" s="246"/>
      <c r="Q201" s="246"/>
      <c r="R201" s="246"/>
      <c r="S201" s="246"/>
      <c r="T201" s="247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8" t="s">
        <v>169</v>
      </c>
      <c r="AU201" s="248" t="s">
        <v>85</v>
      </c>
      <c r="AV201" s="14" t="s">
        <v>83</v>
      </c>
      <c r="AW201" s="14" t="s">
        <v>37</v>
      </c>
      <c r="AX201" s="14" t="s">
        <v>75</v>
      </c>
      <c r="AY201" s="248" t="s">
        <v>157</v>
      </c>
    </row>
    <row r="202" s="13" customFormat="1">
      <c r="A202" s="13"/>
      <c r="B202" s="226"/>
      <c r="C202" s="227"/>
      <c r="D202" s="220" t="s">
        <v>169</v>
      </c>
      <c r="E202" s="228" t="s">
        <v>19</v>
      </c>
      <c r="F202" s="229" t="s">
        <v>316</v>
      </c>
      <c r="G202" s="227"/>
      <c r="H202" s="230">
        <v>168.80000000000001</v>
      </c>
      <c r="I202" s="231"/>
      <c r="J202" s="227"/>
      <c r="K202" s="227"/>
      <c r="L202" s="232"/>
      <c r="M202" s="233"/>
      <c r="N202" s="234"/>
      <c r="O202" s="234"/>
      <c r="P202" s="234"/>
      <c r="Q202" s="234"/>
      <c r="R202" s="234"/>
      <c r="S202" s="234"/>
      <c r="T202" s="235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6" t="s">
        <v>169</v>
      </c>
      <c r="AU202" s="236" t="s">
        <v>85</v>
      </c>
      <c r="AV202" s="13" t="s">
        <v>85</v>
      </c>
      <c r="AW202" s="13" t="s">
        <v>37</v>
      </c>
      <c r="AX202" s="13" t="s">
        <v>75</v>
      </c>
      <c r="AY202" s="236" t="s">
        <v>157</v>
      </c>
    </row>
    <row r="203" s="15" customFormat="1">
      <c r="A203" s="15"/>
      <c r="B203" s="249"/>
      <c r="C203" s="250"/>
      <c r="D203" s="220" t="s">
        <v>169</v>
      </c>
      <c r="E203" s="251" t="s">
        <v>19</v>
      </c>
      <c r="F203" s="252" t="s">
        <v>187</v>
      </c>
      <c r="G203" s="250"/>
      <c r="H203" s="253">
        <v>168.80000000000001</v>
      </c>
      <c r="I203" s="254"/>
      <c r="J203" s="250"/>
      <c r="K203" s="250"/>
      <c r="L203" s="255"/>
      <c r="M203" s="256"/>
      <c r="N203" s="257"/>
      <c r="O203" s="257"/>
      <c r="P203" s="257"/>
      <c r="Q203" s="257"/>
      <c r="R203" s="257"/>
      <c r="S203" s="257"/>
      <c r="T203" s="258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59" t="s">
        <v>169</v>
      </c>
      <c r="AU203" s="259" t="s">
        <v>85</v>
      </c>
      <c r="AV203" s="15" t="s">
        <v>163</v>
      </c>
      <c r="AW203" s="15" t="s">
        <v>37</v>
      </c>
      <c r="AX203" s="15" t="s">
        <v>83</v>
      </c>
      <c r="AY203" s="259" t="s">
        <v>157</v>
      </c>
    </row>
    <row r="204" s="2" customFormat="1" ht="24.15" customHeight="1">
      <c r="A204" s="41"/>
      <c r="B204" s="42"/>
      <c r="C204" s="207" t="s">
        <v>317</v>
      </c>
      <c r="D204" s="207" t="s">
        <v>159</v>
      </c>
      <c r="E204" s="208" t="s">
        <v>318</v>
      </c>
      <c r="F204" s="209" t="s">
        <v>319</v>
      </c>
      <c r="G204" s="210" t="s">
        <v>173</v>
      </c>
      <c r="H204" s="211">
        <v>100.12000000000001</v>
      </c>
      <c r="I204" s="212"/>
      <c r="J204" s="213">
        <f>ROUND(I204*H204,2)</f>
        <v>0</v>
      </c>
      <c r="K204" s="209" t="s">
        <v>19</v>
      </c>
      <c r="L204" s="47"/>
      <c r="M204" s="214" t="s">
        <v>19</v>
      </c>
      <c r="N204" s="215" t="s">
        <v>46</v>
      </c>
      <c r="O204" s="87"/>
      <c r="P204" s="216">
        <f>O204*H204</f>
        <v>0</v>
      </c>
      <c r="Q204" s="216">
        <v>1.8480000000000001</v>
      </c>
      <c r="R204" s="216">
        <f>Q204*H204</f>
        <v>185.02176000000003</v>
      </c>
      <c r="S204" s="216">
        <v>0</v>
      </c>
      <c r="T204" s="217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18" t="s">
        <v>163</v>
      </c>
      <c r="AT204" s="218" t="s">
        <v>159</v>
      </c>
      <c r="AU204" s="218" t="s">
        <v>85</v>
      </c>
      <c r="AY204" s="20" t="s">
        <v>157</v>
      </c>
      <c r="BE204" s="219">
        <f>IF(N204="základní",J204,0)</f>
        <v>0</v>
      </c>
      <c r="BF204" s="219">
        <f>IF(N204="snížená",J204,0)</f>
        <v>0</v>
      </c>
      <c r="BG204" s="219">
        <f>IF(N204="zákl. přenesená",J204,0)</f>
        <v>0</v>
      </c>
      <c r="BH204" s="219">
        <f>IF(N204="sníž. přenesená",J204,0)</f>
        <v>0</v>
      </c>
      <c r="BI204" s="219">
        <f>IF(N204="nulová",J204,0)</f>
        <v>0</v>
      </c>
      <c r="BJ204" s="20" t="s">
        <v>83</v>
      </c>
      <c r="BK204" s="219">
        <f>ROUND(I204*H204,2)</f>
        <v>0</v>
      </c>
      <c r="BL204" s="20" t="s">
        <v>163</v>
      </c>
      <c r="BM204" s="218" t="s">
        <v>320</v>
      </c>
    </row>
    <row r="205" s="2" customFormat="1">
      <c r="A205" s="41"/>
      <c r="B205" s="42"/>
      <c r="C205" s="43"/>
      <c r="D205" s="220" t="s">
        <v>165</v>
      </c>
      <c r="E205" s="43"/>
      <c r="F205" s="221" t="s">
        <v>321</v>
      </c>
      <c r="G205" s="43"/>
      <c r="H205" s="43"/>
      <c r="I205" s="222"/>
      <c r="J205" s="43"/>
      <c r="K205" s="43"/>
      <c r="L205" s="47"/>
      <c r="M205" s="223"/>
      <c r="N205" s="224"/>
      <c r="O205" s="87"/>
      <c r="P205" s="87"/>
      <c r="Q205" s="87"/>
      <c r="R205" s="87"/>
      <c r="S205" s="87"/>
      <c r="T205" s="88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20" t="s">
        <v>165</v>
      </c>
      <c r="AU205" s="20" t="s">
        <v>85</v>
      </c>
    </row>
    <row r="206" s="13" customFormat="1">
      <c r="A206" s="13"/>
      <c r="B206" s="226"/>
      <c r="C206" s="227"/>
      <c r="D206" s="220" t="s">
        <v>169</v>
      </c>
      <c r="E206" s="228" t="s">
        <v>19</v>
      </c>
      <c r="F206" s="229" t="s">
        <v>322</v>
      </c>
      <c r="G206" s="227"/>
      <c r="H206" s="230">
        <v>100.12000000000001</v>
      </c>
      <c r="I206" s="231"/>
      <c r="J206" s="227"/>
      <c r="K206" s="227"/>
      <c r="L206" s="232"/>
      <c r="M206" s="233"/>
      <c r="N206" s="234"/>
      <c r="O206" s="234"/>
      <c r="P206" s="234"/>
      <c r="Q206" s="234"/>
      <c r="R206" s="234"/>
      <c r="S206" s="234"/>
      <c r="T206" s="235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6" t="s">
        <v>169</v>
      </c>
      <c r="AU206" s="236" t="s">
        <v>85</v>
      </c>
      <c r="AV206" s="13" t="s">
        <v>85</v>
      </c>
      <c r="AW206" s="13" t="s">
        <v>37</v>
      </c>
      <c r="AX206" s="13" t="s">
        <v>83</v>
      </c>
      <c r="AY206" s="236" t="s">
        <v>157</v>
      </c>
    </row>
    <row r="207" s="12" customFormat="1" ht="22.8" customHeight="1">
      <c r="A207" s="12"/>
      <c r="B207" s="191"/>
      <c r="C207" s="192"/>
      <c r="D207" s="193" t="s">
        <v>74</v>
      </c>
      <c r="E207" s="205" t="s">
        <v>323</v>
      </c>
      <c r="F207" s="205" t="s">
        <v>324</v>
      </c>
      <c r="G207" s="192"/>
      <c r="H207" s="192"/>
      <c r="I207" s="195"/>
      <c r="J207" s="206">
        <f>BK207</f>
        <v>0</v>
      </c>
      <c r="K207" s="192"/>
      <c r="L207" s="197"/>
      <c r="M207" s="198"/>
      <c r="N207" s="199"/>
      <c r="O207" s="199"/>
      <c r="P207" s="200">
        <f>SUM(P208:P210)</f>
        <v>0</v>
      </c>
      <c r="Q207" s="199"/>
      <c r="R207" s="200">
        <f>SUM(R208:R210)</f>
        <v>0</v>
      </c>
      <c r="S207" s="199"/>
      <c r="T207" s="201">
        <f>SUM(T208:T210)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02" t="s">
        <v>83</v>
      </c>
      <c r="AT207" s="203" t="s">
        <v>74</v>
      </c>
      <c r="AU207" s="203" t="s">
        <v>83</v>
      </c>
      <c r="AY207" s="202" t="s">
        <v>157</v>
      </c>
      <c r="BK207" s="204">
        <f>SUM(BK208:BK210)</f>
        <v>0</v>
      </c>
    </row>
    <row r="208" s="2" customFormat="1" ht="16.5" customHeight="1">
      <c r="A208" s="41"/>
      <c r="B208" s="42"/>
      <c r="C208" s="207" t="s">
        <v>7</v>
      </c>
      <c r="D208" s="207" t="s">
        <v>159</v>
      </c>
      <c r="E208" s="208" t="s">
        <v>325</v>
      </c>
      <c r="F208" s="209" t="s">
        <v>326</v>
      </c>
      <c r="G208" s="210" t="s">
        <v>236</v>
      </c>
      <c r="H208" s="211">
        <v>685.29300000000001</v>
      </c>
      <c r="I208" s="212"/>
      <c r="J208" s="213">
        <f>ROUND(I208*H208,2)</f>
        <v>0</v>
      </c>
      <c r="K208" s="209" t="s">
        <v>174</v>
      </c>
      <c r="L208" s="47"/>
      <c r="M208" s="214" t="s">
        <v>19</v>
      </c>
      <c r="N208" s="215" t="s">
        <v>46</v>
      </c>
      <c r="O208" s="87"/>
      <c r="P208" s="216">
        <f>O208*H208</f>
        <v>0</v>
      </c>
      <c r="Q208" s="216">
        <v>0</v>
      </c>
      <c r="R208" s="216">
        <f>Q208*H208</f>
        <v>0</v>
      </c>
      <c r="S208" s="216">
        <v>0</v>
      </c>
      <c r="T208" s="217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18" t="s">
        <v>163</v>
      </c>
      <c r="AT208" s="218" t="s">
        <v>159</v>
      </c>
      <c r="AU208" s="218" t="s">
        <v>85</v>
      </c>
      <c r="AY208" s="20" t="s">
        <v>157</v>
      </c>
      <c r="BE208" s="219">
        <f>IF(N208="základní",J208,0)</f>
        <v>0</v>
      </c>
      <c r="BF208" s="219">
        <f>IF(N208="snížená",J208,0)</f>
        <v>0</v>
      </c>
      <c r="BG208" s="219">
        <f>IF(N208="zákl. přenesená",J208,0)</f>
        <v>0</v>
      </c>
      <c r="BH208" s="219">
        <f>IF(N208="sníž. přenesená",J208,0)</f>
        <v>0</v>
      </c>
      <c r="BI208" s="219">
        <f>IF(N208="nulová",J208,0)</f>
        <v>0</v>
      </c>
      <c r="BJ208" s="20" t="s">
        <v>83</v>
      </c>
      <c r="BK208" s="219">
        <f>ROUND(I208*H208,2)</f>
        <v>0</v>
      </c>
      <c r="BL208" s="20" t="s">
        <v>163</v>
      </c>
      <c r="BM208" s="218" t="s">
        <v>327</v>
      </c>
    </row>
    <row r="209" s="2" customFormat="1">
      <c r="A209" s="41"/>
      <c r="B209" s="42"/>
      <c r="C209" s="43"/>
      <c r="D209" s="220" t="s">
        <v>165</v>
      </c>
      <c r="E209" s="43"/>
      <c r="F209" s="221" t="s">
        <v>328</v>
      </c>
      <c r="G209" s="43"/>
      <c r="H209" s="43"/>
      <c r="I209" s="222"/>
      <c r="J209" s="43"/>
      <c r="K209" s="43"/>
      <c r="L209" s="47"/>
      <c r="M209" s="223"/>
      <c r="N209" s="224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165</v>
      </c>
      <c r="AU209" s="20" t="s">
        <v>85</v>
      </c>
    </row>
    <row r="210" s="2" customFormat="1">
      <c r="A210" s="41"/>
      <c r="B210" s="42"/>
      <c r="C210" s="43"/>
      <c r="D210" s="237" t="s">
        <v>177</v>
      </c>
      <c r="E210" s="43"/>
      <c r="F210" s="238" t="s">
        <v>329</v>
      </c>
      <c r="G210" s="43"/>
      <c r="H210" s="43"/>
      <c r="I210" s="222"/>
      <c r="J210" s="43"/>
      <c r="K210" s="43"/>
      <c r="L210" s="47"/>
      <c r="M210" s="270"/>
      <c r="N210" s="271"/>
      <c r="O210" s="272"/>
      <c r="P210" s="272"/>
      <c r="Q210" s="272"/>
      <c r="R210" s="272"/>
      <c r="S210" s="272"/>
      <c r="T210" s="273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20" t="s">
        <v>177</v>
      </c>
      <c r="AU210" s="20" t="s">
        <v>85</v>
      </c>
    </row>
    <row r="211" s="2" customFormat="1" ht="6.96" customHeight="1">
      <c r="A211" s="41"/>
      <c r="B211" s="62"/>
      <c r="C211" s="63"/>
      <c r="D211" s="63"/>
      <c r="E211" s="63"/>
      <c r="F211" s="63"/>
      <c r="G211" s="63"/>
      <c r="H211" s="63"/>
      <c r="I211" s="63"/>
      <c r="J211" s="63"/>
      <c r="K211" s="63"/>
      <c r="L211" s="47"/>
      <c r="M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</row>
  </sheetData>
  <sheetProtection sheet="1" autoFilter="0" formatColumns="0" formatRows="0" objects="1" scenarios="1" spinCount="100000" saltValue="KKL4vpAKKGknMYk9Va5gElI5qWBMyekN4L+Gx+OZAlJY187CUDjx+rCavg8/bzVcHG5iMHDvUIiRkpxzK9WG/A==" hashValue="9rrpFe6Ltrng5gLd9duAHSc142PkCXbEfyWidU0ZxCfnqlVRkQfaqYm3kzNhh8Z/aigLZJDDgG7DU5R98iJfkQ==" algorithmName="SHA-512" password="CC35"/>
  <autoFilter ref="C82:K210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92" r:id="rId1" display="https://podminky.urs.cz/item/CS_URS_2025_01/114203101"/>
    <hyperlink ref="F104" r:id="rId2" display="https://podminky.urs.cz/item/CS_URS_2025_01/114203103"/>
    <hyperlink ref="F109" r:id="rId3" display="https://podminky.urs.cz/item/CS_URS_2025_01/114203201"/>
    <hyperlink ref="F121" r:id="rId4" display="https://podminky.urs.cz/item/CS_URS_2025_01/114203301"/>
    <hyperlink ref="F132" r:id="rId5" display="https://podminky.urs.cz/item/CS_URS_2025_01/124253101"/>
    <hyperlink ref="F139" r:id="rId6" display="https://podminky.urs.cz/item/CS_URS_2025_01/162651132"/>
    <hyperlink ref="F146" r:id="rId7" display="https://podminky.urs.cz/item/CS_URS_2025_01/162751137"/>
    <hyperlink ref="F157" r:id="rId8" display="https://podminky.urs.cz/item/CS_URS_2025_01/171201231R"/>
    <hyperlink ref="F165" r:id="rId9" display="https://podminky.urs.cz/item/CS_URS_2025_01/181411122"/>
    <hyperlink ref="F172" r:id="rId10" display="https://podminky.urs.cz/item/CS_URS_2025_01/181951112"/>
    <hyperlink ref="F177" r:id="rId11" display="https://podminky.urs.cz/item/CS_URS_2025_01/182151111"/>
    <hyperlink ref="F182" r:id="rId12" display="https://podminky.urs.cz/item/CS_URS_2025_01/182351123"/>
    <hyperlink ref="F190" r:id="rId13" display="https://podminky.urs.cz/item/CS_URS_2025_01/457315813"/>
    <hyperlink ref="F195" r:id="rId14" display="https://podminky.urs.cz/item/CS_URS_2025_01/463211153"/>
    <hyperlink ref="F200" r:id="rId15" display="https://podminky.urs.cz/item/CS_URS_2025_01/463212121"/>
    <hyperlink ref="F210" r:id="rId16" display="https://podminky.urs.cz/item/CS_URS_2025_01/998332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7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88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85</v>
      </c>
    </row>
    <row r="4" s="1" customFormat="1" ht="24.96" customHeight="1">
      <c r="B4" s="23"/>
      <c r="D4" s="133" t="s">
        <v>131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Vrchlice v Kutné Hoře - revitalizace a PPO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132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330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331</v>
      </c>
      <c r="G12" s="41"/>
      <c r="H12" s="41"/>
      <c r="I12" s="135" t="s">
        <v>23</v>
      </c>
      <c r="J12" s="140" t="str">
        <f>'Rekapitulace stavby'!AN8</f>
        <v>16. 8. 2023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tr">
        <f>IF('Rekapitulace stavby'!AN10="","",'Rekapitulace stavby'!AN10)</f>
        <v>00236195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tr">
        <f>IF('Rekapitulace stavby'!E11="","",'Rekapitulace stavby'!E11)</f>
        <v>Město Kutná Hora</v>
      </c>
      <c r="F15" s="41"/>
      <c r="G15" s="41"/>
      <c r="H15" s="41"/>
      <c r="I15" s="135" t="s">
        <v>29</v>
      </c>
      <c r="J15" s="139" t="str">
        <f>IF('Rekapitulace stavby'!AN11="","",'Rekapitulace stavby'!AN11)</f>
        <v>CZ00236195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tr">
        <f>IF('Rekapitulace stavby'!AN16="","",'Rekapitulace stavby'!AN16)</f>
        <v>47116901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stavby'!E17="","",'Rekapitulace stavby'!E17)</f>
        <v>Vodohospodářský rozvoj a výstavba a.s.</v>
      </c>
      <c r="F21" s="41"/>
      <c r="G21" s="41"/>
      <c r="H21" s="41"/>
      <c r="I21" s="135" t="s">
        <v>29</v>
      </c>
      <c r="J21" s="139" t="str">
        <f>IF('Rekapitulace stavby'!AN17="","",'Rekapitulace stavby'!AN17)</f>
        <v>CZ47116901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38</v>
      </c>
      <c r="E23" s="41"/>
      <c r="F23" s="41"/>
      <c r="G23" s="41"/>
      <c r="H23" s="41"/>
      <c r="I23" s="135" t="s">
        <v>26</v>
      </c>
      <c r="J23" s="139" t="str">
        <f>IF('Rekapitulace stavby'!AN19="","",'Rekapitulace stavby'!AN19)</f>
        <v>47116901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tr">
        <f>IF('Rekapitulace stavby'!E20="","",'Rekapitulace stavby'!E20)</f>
        <v>Vodohospodářský rozvoj a výstavba a.s.</v>
      </c>
      <c r="F24" s="41"/>
      <c r="G24" s="41"/>
      <c r="H24" s="41"/>
      <c r="I24" s="135" t="s">
        <v>29</v>
      </c>
      <c r="J24" s="139" t="str">
        <f>IF('Rekapitulace stavby'!AN20="","",'Rekapitulace stavby'!AN20)</f>
        <v>CZ47116901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39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41</v>
      </c>
      <c r="E30" s="41"/>
      <c r="F30" s="41"/>
      <c r="G30" s="41"/>
      <c r="H30" s="41"/>
      <c r="I30" s="41"/>
      <c r="J30" s="147">
        <f>ROUND(J92,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43</v>
      </c>
      <c r="G32" s="41"/>
      <c r="H32" s="41"/>
      <c r="I32" s="148" t="s">
        <v>42</v>
      </c>
      <c r="J32" s="148" t="s">
        <v>44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45</v>
      </c>
      <c r="E33" s="135" t="s">
        <v>46</v>
      </c>
      <c r="F33" s="150">
        <f>ROUND((SUM(BE92:BE398)),  2)</f>
        <v>0</v>
      </c>
      <c r="G33" s="41"/>
      <c r="H33" s="41"/>
      <c r="I33" s="151">
        <v>0.20999999999999999</v>
      </c>
      <c r="J33" s="150">
        <f>ROUND(((SUM(BE92:BE398))*I33),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47</v>
      </c>
      <c r="F34" s="150">
        <f>ROUND((SUM(BF92:BF398)),  2)</f>
        <v>0</v>
      </c>
      <c r="G34" s="41"/>
      <c r="H34" s="41"/>
      <c r="I34" s="151">
        <v>0.12</v>
      </c>
      <c r="J34" s="150">
        <f>ROUND(((SUM(BF92:BF398))*I34),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48</v>
      </c>
      <c r="F35" s="150">
        <f>ROUND((SUM(BG92:BG398)),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49</v>
      </c>
      <c r="F36" s="150">
        <f>ROUND((SUM(BH92:BH398)),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50</v>
      </c>
      <c r="F37" s="150">
        <f>ROUND((SUM(BI92:BI398)),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51</v>
      </c>
      <c r="E39" s="154"/>
      <c r="F39" s="154"/>
      <c r="G39" s="155" t="s">
        <v>52</v>
      </c>
      <c r="H39" s="156" t="s">
        <v>53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134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Vrchlice v Kutné Hoře - revitalizace a PPO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132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01.2 - Opěrná zeď pravobřežní 88,6 m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16. 8. 2023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Město Kutná Hora</v>
      </c>
      <c r="G54" s="43"/>
      <c r="H54" s="43"/>
      <c r="I54" s="35" t="s">
        <v>33</v>
      </c>
      <c r="J54" s="39" t="str">
        <f>E21</f>
        <v>Vodohospodářský rozvoj a výstavba a.s.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5.6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38</v>
      </c>
      <c r="J55" s="39" t="str">
        <f>E24</f>
        <v>Vodohospodářský rozvoj a výstavba a.s.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135</v>
      </c>
      <c r="D57" s="165"/>
      <c r="E57" s="165"/>
      <c r="F57" s="165"/>
      <c r="G57" s="165"/>
      <c r="H57" s="165"/>
      <c r="I57" s="165"/>
      <c r="J57" s="166" t="s">
        <v>136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73</v>
      </c>
      <c r="D59" s="43"/>
      <c r="E59" s="43"/>
      <c r="F59" s="43"/>
      <c r="G59" s="43"/>
      <c r="H59" s="43"/>
      <c r="I59" s="43"/>
      <c r="J59" s="105">
        <f>J92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137</v>
      </c>
    </row>
    <row r="60" s="9" customFormat="1" ht="24.96" customHeight="1">
      <c r="A60" s="9"/>
      <c r="B60" s="168"/>
      <c r="C60" s="169"/>
      <c r="D60" s="170" t="s">
        <v>138</v>
      </c>
      <c r="E60" s="171"/>
      <c r="F60" s="171"/>
      <c r="G60" s="171"/>
      <c r="H60" s="171"/>
      <c r="I60" s="171"/>
      <c r="J60" s="172">
        <f>J93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139</v>
      </c>
      <c r="E61" s="177"/>
      <c r="F61" s="177"/>
      <c r="G61" s="177"/>
      <c r="H61" s="177"/>
      <c r="I61" s="177"/>
      <c r="J61" s="178">
        <f>J94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332</v>
      </c>
      <c r="E62" s="177"/>
      <c r="F62" s="177"/>
      <c r="G62" s="177"/>
      <c r="H62" s="177"/>
      <c r="I62" s="177"/>
      <c r="J62" s="178">
        <f>J164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333</v>
      </c>
      <c r="E63" s="177"/>
      <c r="F63" s="177"/>
      <c r="G63" s="177"/>
      <c r="H63" s="177"/>
      <c r="I63" s="177"/>
      <c r="J63" s="178">
        <f>J217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140</v>
      </c>
      <c r="E64" s="177"/>
      <c r="F64" s="177"/>
      <c r="G64" s="177"/>
      <c r="H64" s="177"/>
      <c r="I64" s="177"/>
      <c r="J64" s="178">
        <f>J260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334</v>
      </c>
      <c r="E65" s="177"/>
      <c r="F65" s="177"/>
      <c r="G65" s="177"/>
      <c r="H65" s="177"/>
      <c r="I65" s="177"/>
      <c r="J65" s="178">
        <f>J290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335</v>
      </c>
      <c r="E66" s="177"/>
      <c r="F66" s="177"/>
      <c r="G66" s="177"/>
      <c r="H66" s="177"/>
      <c r="I66" s="177"/>
      <c r="J66" s="178">
        <f>J330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141</v>
      </c>
      <c r="E67" s="177"/>
      <c r="F67" s="177"/>
      <c r="G67" s="177"/>
      <c r="H67" s="177"/>
      <c r="I67" s="177"/>
      <c r="J67" s="178">
        <f>J356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68"/>
      <c r="C68" s="169"/>
      <c r="D68" s="170" t="s">
        <v>336</v>
      </c>
      <c r="E68" s="171"/>
      <c r="F68" s="171"/>
      <c r="G68" s="171"/>
      <c r="H68" s="171"/>
      <c r="I68" s="171"/>
      <c r="J68" s="172">
        <f>J360</f>
        <v>0</v>
      </c>
      <c r="K68" s="169"/>
      <c r="L68" s="173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74"/>
      <c r="C69" s="175"/>
      <c r="D69" s="176" t="s">
        <v>337</v>
      </c>
      <c r="E69" s="177"/>
      <c r="F69" s="177"/>
      <c r="G69" s="177"/>
      <c r="H69" s="177"/>
      <c r="I69" s="177"/>
      <c r="J69" s="178">
        <f>J361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4"/>
      <c r="C70" s="175"/>
      <c r="D70" s="176" t="s">
        <v>338</v>
      </c>
      <c r="E70" s="177"/>
      <c r="F70" s="177"/>
      <c r="G70" s="177"/>
      <c r="H70" s="177"/>
      <c r="I70" s="177"/>
      <c r="J70" s="178">
        <f>J385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68"/>
      <c r="C71" s="169"/>
      <c r="D71" s="170" t="s">
        <v>339</v>
      </c>
      <c r="E71" s="171"/>
      <c r="F71" s="171"/>
      <c r="G71" s="171"/>
      <c r="H71" s="171"/>
      <c r="I71" s="171"/>
      <c r="J71" s="172">
        <f>J393</f>
        <v>0</v>
      </c>
      <c r="K71" s="169"/>
      <c r="L71" s="173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74"/>
      <c r="C72" s="175"/>
      <c r="D72" s="176" t="s">
        <v>340</v>
      </c>
      <c r="E72" s="177"/>
      <c r="F72" s="177"/>
      <c r="G72" s="177"/>
      <c r="H72" s="177"/>
      <c r="I72" s="177"/>
      <c r="J72" s="178">
        <f>J394</f>
        <v>0</v>
      </c>
      <c r="K72" s="175"/>
      <c r="L72" s="17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62"/>
      <c r="C74" s="63"/>
      <c r="D74" s="63"/>
      <c r="E74" s="63"/>
      <c r="F74" s="63"/>
      <c r="G74" s="63"/>
      <c r="H74" s="63"/>
      <c r="I74" s="63"/>
      <c r="J74" s="63"/>
      <c r="K74" s="6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8" s="2" customFormat="1" ht="6.96" customHeight="1">
      <c r="A78" s="41"/>
      <c r="B78" s="64"/>
      <c r="C78" s="65"/>
      <c r="D78" s="65"/>
      <c r="E78" s="65"/>
      <c r="F78" s="65"/>
      <c r="G78" s="65"/>
      <c r="H78" s="65"/>
      <c r="I78" s="65"/>
      <c r="J78" s="65"/>
      <c r="K78" s="65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24.96" customHeight="1">
      <c r="A79" s="41"/>
      <c r="B79" s="42"/>
      <c r="C79" s="26" t="s">
        <v>142</v>
      </c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16</v>
      </c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6.5" customHeight="1">
      <c r="A82" s="41"/>
      <c r="B82" s="42"/>
      <c r="C82" s="43"/>
      <c r="D82" s="43"/>
      <c r="E82" s="163" t="str">
        <f>E7</f>
        <v>Vrchlice v Kutné Hoře - revitalizace a PPO</v>
      </c>
      <c r="F82" s="35"/>
      <c r="G82" s="35"/>
      <c r="H82" s="35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2" customHeight="1">
      <c r="A83" s="41"/>
      <c r="B83" s="42"/>
      <c r="C83" s="35" t="s">
        <v>132</v>
      </c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6.5" customHeight="1">
      <c r="A84" s="41"/>
      <c r="B84" s="42"/>
      <c r="C84" s="43"/>
      <c r="D84" s="43"/>
      <c r="E84" s="72" t="str">
        <f>E9</f>
        <v>SO 01.2 - Opěrná zeď pravobřežní 88,6 m</v>
      </c>
      <c r="F84" s="43"/>
      <c r="G84" s="43"/>
      <c r="H84" s="43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6.96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2" customHeight="1">
      <c r="A86" s="41"/>
      <c r="B86" s="42"/>
      <c r="C86" s="35" t="s">
        <v>21</v>
      </c>
      <c r="D86" s="43"/>
      <c r="E86" s="43"/>
      <c r="F86" s="30" t="str">
        <f>F12</f>
        <v xml:space="preserve"> </v>
      </c>
      <c r="G86" s="43"/>
      <c r="H86" s="43"/>
      <c r="I86" s="35" t="s">
        <v>23</v>
      </c>
      <c r="J86" s="75" t="str">
        <f>IF(J12="","",J12)</f>
        <v>16. 8. 2023</v>
      </c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6.96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25.65" customHeight="1">
      <c r="A88" s="41"/>
      <c r="B88" s="42"/>
      <c r="C88" s="35" t="s">
        <v>25</v>
      </c>
      <c r="D88" s="43"/>
      <c r="E88" s="43"/>
      <c r="F88" s="30" t="str">
        <f>E15</f>
        <v>Město Kutná Hora</v>
      </c>
      <c r="G88" s="43"/>
      <c r="H88" s="43"/>
      <c r="I88" s="35" t="s">
        <v>33</v>
      </c>
      <c r="J88" s="39" t="str">
        <f>E21</f>
        <v>Vodohospodářský rozvoj a výstavba a.s.</v>
      </c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25.65" customHeight="1">
      <c r="A89" s="41"/>
      <c r="B89" s="42"/>
      <c r="C89" s="35" t="s">
        <v>31</v>
      </c>
      <c r="D89" s="43"/>
      <c r="E89" s="43"/>
      <c r="F89" s="30" t="str">
        <f>IF(E18="","",E18)</f>
        <v>Vyplň údaj</v>
      </c>
      <c r="G89" s="43"/>
      <c r="H89" s="43"/>
      <c r="I89" s="35" t="s">
        <v>38</v>
      </c>
      <c r="J89" s="39" t="str">
        <f>E24</f>
        <v>Vodohospodářský rozvoj a výstavba a.s.</v>
      </c>
      <c r="K89" s="43"/>
      <c r="L89" s="13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0.32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13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11" customFormat="1" ht="29.28" customHeight="1">
      <c r="A91" s="180"/>
      <c r="B91" s="181"/>
      <c r="C91" s="182" t="s">
        <v>143</v>
      </c>
      <c r="D91" s="183" t="s">
        <v>60</v>
      </c>
      <c r="E91" s="183" t="s">
        <v>56</v>
      </c>
      <c r="F91" s="183" t="s">
        <v>57</v>
      </c>
      <c r="G91" s="183" t="s">
        <v>144</v>
      </c>
      <c r="H91" s="183" t="s">
        <v>145</v>
      </c>
      <c r="I91" s="183" t="s">
        <v>146</v>
      </c>
      <c r="J91" s="183" t="s">
        <v>136</v>
      </c>
      <c r="K91" s="184" t="s">
        <v>147</v>
      </c>
      <c r="L91" s="185"/>
      <c r="M91" s="95" t="s">
        <v>19</v>
      </c>
      <c r="N91" s="96" t="s">
        <v>45</v>
      </c>
      <c r="O91" s="96" t="s">
        <v>148</v>
      </c>
      <c r="P91" s="96" t="s">
        <v>149</v>
      </c>
      <c r="Q91" s="96" t="s">
        <v>150</v>
      </c>
      <c r="R91" s="96" t="s">
        <v>151</v>
      </c>
      <c r="S91" s="96" t="s">
        <v>152</v>
      </c>
      <c r="T91" s="97" t="s">
        <v>153</v>
      </c>
      <c r="U91" s="180"/>
      <c r="V91" s="180"/>
      <c r="W91" s="180"/>
      <c r="X91" s="180"/>
      <c r="Y91" s="180"/>
      <c r="Z91" s="180"/>
      <c r="AA91" s="180"/>
      <c r="AB91" s="180"/>
      <c r="AC91" s="180"/>
      <c r="AD91" s="180"/>
      <c r="AE91" s="180"/>
    </row>
    <row r="92" s="2" customFormat="1" ht="22.8" customHeight="1">
      <c r="A92" s="41"/>
      <c r="B92" s="42"/>
      <c r="C92" s="102" t="s">
        <v>154</v>
      </c>
      <c r="D92" s="43"/>
      <c r="E92" s="43"/>
      <c r="F92" s="43"/>
      <c r="G92" s="43"/>
      <c r="H92" s="43"/>
      <c r="I92" s="43"/>
      <c r="J92" s="186">
        <f>BK92</f>
        <v>0</v>
      </c>
      <c r="K92" s="43"/>
      <c r="L92" s="47"/>
      <c r="M92" s="98"/>
      <c r="N92" s="187"/>
      <c r="O92" s="99"/>
      <c r="P92" s="188">
        <f>P93+P360+P393</f>
        <v>0</v>
      </c>
      <c r="Q92" s="99"/>
      <c r="R92" s="188">
        <f>R93+R360+R393</f>
        <v>1432.00464605</v>
      </c>
      <c r="S92" s="99"/>
      <c r="T92" s="189">
        <f>T93+T360+T393</f>
        <v>801.92200000000003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74</v>
      </c>
      <c r="AU92" s="20" t="s">
        <v>137</v>
      </c>
      <c r="BK92" s="190">
        <f>BK93+BK360+BK393</f>
        <v>0</v>
      </c>
    </row>
    <row r="93" s="12" customFormat="1" ht="25.92" customHeight="1">
      <c r="A93" s="12"/>
      <c r="B93" s="191"/>
      <c r="C93" s="192"/>
      <c r="D93" s="193" t="s">
        <v>74</v>
      </c>
      <c r="E93" s="194" t="s">
        <v>155</v>
      </c>
      <c r="F93" s="194" t="s">
        <v>156</v>
      </c>
      <c r="G93" s="192"/>
      <c r="H93" s="192"/>
      <c r="I93" s="195"/>
      <c r="J93" s="196">
        <f>BK93</f>
        <v>0</v>
      </c>
      <c r="K93" s="192"/>
      <c r="L93" s="197"/>
      <c r="M93" s="198"/>
      <c r="N93" s="199"/>
      <c r="O93" s="199"/>
      <c r="P93" s="200">
        <f>P94+P164+P217+P260+P290+P330+P356</f>
        <v>0</v>
      </c>
      <c r="Q93" s="199"/>
      <c r="R93" s="200">
        <f>R94+R164+R217+R260+R290+R330+R356</f>
        <v>1431.0627743499999</v>
      </c>
      <c r="S93" s="199"/>
      <c r="T93" s="201">
        <f>T94+T164+T217+T260+T290+T330+T356</f>
        <v>801.92200000000003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2" t="s">
        <v>83</v>
      </c>
      <c r="AT93" s="203" t="s">
        <v>74</v>
      </c>
      <c r="AU93" s="203" t="s">
        <v>75</v>
      </c>
      <c r="AY93" s="202" t="s">
        <v>157</v>
      </c>
      <c r="BK93" s="204">
        <f>BK94+BK164+BK217+BK260+BK290+BK330+BK356</f>
        <v>0</v>
      </c>
    </row>
    <row r="94" s="12" customFormat="1" ht="22.8" customHeight="1">
      <c r="A94" s="12"/>
      <c r="B94" s="191"/>
      <c r="C94" s="192"/>
      <c r="D94" s="193" t="s">
        <v>74</v>
      </c>
      <c r="E94" s="205" t="s">
        <v>83</v>
      </c>
      <c r="F94" s="205" t="s">
        <v>158</v>
      </c>
      <c r="G94" s="192"/>
      <c r="H94" s="192"/>
      <c r="I94" s="195"/>
      <c r="J94" s="206">
        <f>BK94</f>
        <v>0</v>
      </c>
      <c r="K94" s="192"/>
      <c r="L94" s="197"/>
      <c r="M94" s="198"/>
      <c r="N94" s="199"/>
      <c r="O94" s="199"/>
      <c r="P94" s="200">
        <f>SUM(P95:P163)</f>
        <v>0</v>
      </c>
      <c r="Q94" s="199"/>
      <c r="R94" s="200">
        <f>SUM(R95:R163)</f>
        <v>35.326579999999993</v>
      </c>
      <c r="S94" s="199"/>
      <c r="T94" s="201">
        <f>SUM(T95:T163)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2" t="s">
        <v>83</v>
      </c>
      <c r="AT94" s="203" t="s">
        <v>74</v>
      </c>
      <c r="AU94" s="203" t="s">
        <v>83</v>
      </c>
      <c r="AY94" s="202" t="s">
        <v>157</v>
      </c>
      <c r="BK94" s="204">
        <f>SUM(BK95:BK163)</f>
        <v>0</v>
      </c>
    </row>
    <row r="95" s="2" customFormat="1" ht="24.15" customHeight="1">
      <c r="A95" s="41"/>
      <c r="B95" s="42"/>
      <c r="C95" s="207" t="s">
        <v>83</v>
      </c>
      <c r="D95" s="207" t="s">
        <v>159</v>
      </c>
      <c r="E95" s="208" t="s">
        <v>341</v>
      </c>
      <c r="F95" s="209" t="s">
        <v>342</v>
      </c>
      <c r="G95" s="210" t="s">
        <v>343</v>
      </c>
      <c r="H95" s="211">
        <v>240</v>
      </c>
      <c r="I95" s="212"/>
      <c r="J95" s="213">
        <f>ROUND(I95*H95,2)</f>
        <v>0</v>
      </c>
      <c r="K95" s="209" t="s">
        <v>174</v>
      </c>
      <c r="L95" s="47"/>
      <c r="M95" s="214" t="s">
        <v>19</v>
      </c>
      <c r="N95" s="215" t="s">
        <v>46</v>
      </c>
      <c r="O95" s="87"/>
      <c r="P95" s="216">
        <f>O95*H95</f>
        <v>0</v>
      </c>
      <c r="Q95" s="216">
        <v>3.0000000000000001E-05</v>
      </c>
      <c r="R95" s="216">
        <f>Q95*H95</f>
        <v>0.0071999999999999998</v>
      </c>
      <c r="S95" s="216">
        <v>0</v>
      </c>
      <c r="T95" s="217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163</v>
      </c>
      <c r="AT95" s="218" t="s">
        <v>159</v>
      </c>
      <c r="AU95" s="218" t="s">
        <v>85</v>
      </c>
      <c r="AY95" s="20" t="s">
        <v>157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20" t="s">
        <v>83</v>
      </c>
      <c r="BK95" s="219">
        <f>ROUND(I95*H95,2)</f>
        <v>0</v>
      </c>
      <c r="BL95" s="20" t="s">
        <v>163</v>
      </c>
      <c r="BM95" s="218" t="s">
        <v>225</v>
      </c>
    </row>
    <row r="96" s="2" customFormat="1">
      <c r="A96" s="41"/>
      <c r="B96" s="42"/>
      <c r="C96" s="43"/>
      <c r="D96" s="220" t="s">
        <v>165</v>
      </c>
      <c r="E96" s="43"/>
      <c r="F96" s="221" t="s">
        <v>344</v>
      </c>
      <c r="G96" s="43"/>
      <c r="H96" s="43"/>
      <c r="I96" s="222"/>
      <c r="J96" s="43"/>
      <c r="K96" s="43"/>
      <c r="L96" s="47"/>
      <c r="M96" s="223"/>
      <c r="N96" s="224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165</v>
      </c>
      <c r="AU96" s="20" t="s">
        <v>85</v>
      </c>
    </row>
    <row r="97" s="2" customFormat="1">
      <c r="A97" s="41"/>
      <c r="B97" s="42"/>
      <c r="C97" s="43"/>
      <c r="D97" s="237" t="s">
        <v>177</v>
      </c>
      <c r="E97" s="43"/>
      <c r="F97" s="238" t="s">
        <v>345</v>
      </c>
      <c r="G97" s="43"/>
      <c r="H97" s="43"/>
      <c r="I97" s="222"/>
      <c r="J97" s="43"/>
      <c r="K97" s="43"/>
      <c r="L97" s="47"/>
      <c r="M97" s="223"/>
      <c r="N97" s="22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177</v>
      </c>
      <c r="AU97" s="20" t="s">
        <v>85</v>
      </c>
    </row>
    <row r="98" s="13" customFormat="1">
      <c r="A98" s="13"/>
      <c r="B98" s="226"/>
      <c r="C98" s="227"/>
      <c r="D98" s="220" t="s">
        <v>169</v>
      </c>
      <c r="E98" s="228" t="s">
        <v>19</v>
      </c>
      <c r="F98" s="229" t="s">
        <v>346</v>
      </c>
      <c r="G98" s="227"/>
      <c r="H98" s="230">
        <v>240</v>
      </c>
      <c r="I98" s="231"/>
      <c r="J98" s="227"/>
      <c r="K98" s="227"/>
      <c r="L98" s="232"/>
      <c r="M98" s="233"/>
      <c r="N98" s="234"/>
      <c r="O98" s="234"/>
      <c r="P98" s="234"/>
      <c r="Q98" s="234"/>
      <c r="R98" s="234"/>
      <c r="S98" s="234"/>
      <c r="T98" s="235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6" t="s">
        <v>169</v>
      </c>
      <c r="AU98" s="236" t="s">
        <v>85</v>
      </c>
      <c r="AV98" s="13" t="s">
        <v>85</v>
      </c>
      <c r="AW98" s="13" t="s">
        <v>37</v>
      </c>
      <c r="AX98" s="13" t="s">
        <v>75</v>
      </c>
      <c r="AY98" s="236" t="s">
        <v>157</v>
      </c>
    </row>
    <row r="99" s="15" customFormat="1">
      <c r="A99" s="15"/>
      <c r="B99" s="249"/>
      <c r="C99" s="250"/>
      <c r="D99" s="220" t="s">
        <v>169</v>
      </c>
      <c r="E99" s="251" t="s">
        <v>19</v>
      </c>
      <c r="F99" s="252" t="s">
        <v>187</v>
      </c>
      <c r="G99" s="250"/>
      <c r="H99" s="253">
        <v>240</v>
      </c>
      <c r="I99" s="254"/>
      <c r="J99" s="250"/>
      <c r="K99" s="250"/>
      <c r="L99" s="255"/>
      <c r="M99" s="256"/>
      <c r="N99" s="257"/>
      <c r="O99" s="257"/>
      <c r="P99" s="257"/>
      <c r="Q99" s="257"/>
      <c r="R99" s="257"/>
      <c r="S99" s="257"/>
      <c r="T99" s="258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T99" s="259" t="s">
        <v>169</v>
      </c>
      <c r="AU99" s="259" t="s">
        <v>85</v>
      </c>
      <c r="AV99" s="15" t="s">
        <v>163</v>
      </c>
      <c r="AW99" s="15" t="s">
        <v>37</v>
      </c>
      <c r="AX99" s="15" t="s">
        <v>83</v>
      </c>
      <c r="AY99" s="259" t="s">
        <v>157</v>
      </c>
    </row>
    <row r="100" s="2" customFormat="1" ht="24.15" customHeight="1">
      <c r="A100" s="41"/>
      <c r="B100" s="42"/>
      <c r="C100" s="207" t="s">
        <v>85</v>
      </c>
      <c r="D100" s="207" t="s">
        <v>159</v>
      </c>
      <c r="E100" s="208" t="s">
        <v>347</v>
      </c>
      <c r="F100" s="209" t="s">
        <v>348</v>
      </c>
      <c r="G100" s="210" t="s">
        <v>349</v>
      </c>
      <c r="H100" s="211">
        <v>10</v>
      </c>
      <c r="I100" s="212"/>
      <c r="J100" s="213">
        <f>ROUND(I100*H100,2)</f>
        <v>0</v>
      </c>
      <c r="K100" s="209" t="s">
        <v>174</v>
      </c>
      <c r="L100" s="47"/>
      <c r="M100" s="214" t="s">
        <v>19</v>
      </c>
      <c r="N100" s="215" t="s">
        <v>46</v>
      </c>
      <c r="O100" s="87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163</v>
      </c>
      <c r="AT100" s="218" t="s">
        <v>159</v>
      </c>
      <c r="AU100" s="218" t="s">
        <v>85</v>
      </c>
      <c r="AY100" s="20" t="s">
        <v>157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83</v>
      </c>
      <c r="BK100" s="219">
        <f>ROUND(I100*H100,2)</f>
        <v>0</v>
      </c>
      <c r="BL100" s="20" t="s">
        <v>163</v>
      </c>
      <c r="BM100" s="218" t="s">
        <v>241</v>
      </c>
    </row>
    <row r="101" s="2" customFormat="1">
      <c r="A101" s="41"/>
      <c r="B101" s="42"/>
      <c r="C101" s="43"/>
      <c r="D101" s="220" t="s">
        <v>165</v>
      </c>
      <c r="E101" s="43"/>
      <c r="F101" s="221" t="s">
        <v>350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165</v>
      </c>
      <c r="AU101" s="20" t="s">
        <v>85</v>
      </c>
    </row>
    <row r="102" s="2" customFormat="1">
      <c r="A102" s="41"/>
      <c r="B102" s="42"/>
      <c r="C102" s="43"/>
      <c r="D102" s="237" t="s">
        <v>177</v>
      </c>
      <c r="E102" s="43"/>
      <c r="F102" s="238" t="s">
        <v>351</v>
      </c>
      <c r="G102" s="43"/>
      <c r="H102" s="43"/>
      <c r="I102" s="222"/>
      <c r="J102" s="43"/>
      <c r="K102" s="43"/>
      <c r="L102" s="47"/>
      <c r="M102" s="223"/>
      <c r="N102" s="224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177</v>
      </c>
      <c r="AU102" s="20" t="s">
        <v>85</v>
      </c>
    </row>
    <row r="103" s="2" customFormat="1" ht="33" customHeight="1">
      <c r="A103" s="41"/>
      <c r="B103" s="42"/>
      <c r="C103" s="207" t="s">
        <v>188</v>
      </c>
      <c r="D103" s="207" t="s">
        <v>159</v>
      </c>
      <c r="E103" s="208" t="s">
        <v>352</v>
      </c>
      <c r="F103" s="209" t="s">
        <v>353</v>
      </c>
      <c r="G103" s="210" t="s">
        <v>173</v>
      </c>
      <c r="H103" s="211">
        <v>465.14999999999998</v>
      </c>
      <c r="I103" s="212"/>
      <c r="J103" s="213">
        <f>ROUND(I103*H103,2)</f>
        <v>0</v>
      </c>
      <c r="K103" s="209" t="s">
        <v>174</v>
      </c>
      <c r="L103" s="47"/>
      <c r="M103" s="214" t="s">
        <v>19</v>
      </c>
      <c r="N103" s="215" t="s">
        <v>46</v>
      </c>
      <c r="O103" s="87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8" t="s">
        <v>163</v>
      </c>
      <c r="AT103" s="218" t="s">
        <v>159</v>
      </c>
      <c r="AU103" s="218" t="s">
        <v>85</v>
      </c>
      <c r="AY103" s="20" t="s">
        <v>157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20" t="s">
        <v>83</v>
      </c>
      <c r="BK103" s="219">
        <f>ROUND(I103*H103,2)</f>
        <v>0</v>
      </c>
      <c r="BL103" s="20" t="s">
        <v>163</v>
      </c>
      <c r="BM103" s="218" t="s">
        <v>354</v>
      </c>
    </row>
    <row r="104" s="2" customFormat="1">
      <c r="A104" s="41"/>
      <c r="B104" s="42"/>
      <c r="C104" s="43"/>
      <c r="D104" s="220" t="s">
        <v>165</v>
      </c>
      <c r="E104" s="43"/>
      <c r="F104" s="221" t="s">
        <v>355</v>
      </c>
      <c r="G104" s="43"/>
      <c r="H104" s="43"/>
      <c r="I104" s="222"/>
      <c r="J104" s="43"/>
      <c r="K104" s="43"/>
      <c r="L104" s="47"/>
      <c r="M104" s="223"/>
      <c r="N104" s="224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165</v>
      </c>
      <c r="AU104" s="20" t="s">
        <v>85</v>
      </c>
    </row>
    <row r="105" s="2" customFormat="1">
      <c r="A105" s="41"/>
      <c r="B105" s="42"/>
      <c r="C105" s="43"/>
      <c r="D105" s="237" t="s">
        <v>177</v>
      </c>
      <c r="E105" s="43"/>
      <c r="F105" s="238" t="s">
        <v>356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177</v>
      </c>
      <c r="AU105" s="20" t="s">
        <v>85</v>
      </c>
    </row>
    <row r="106" s="13" customFormat="1">
      <c r="A106" s="13"/>
      <c r="B106" s="226"/>
      <c r="C106" s="227"/>
      <c r="D106" s="220" t="s">
        <v>169</v>
      </c>
      <c r="E106" s="228" t="s">
        <v>19</v>
      </c>
      <c r="F106" s="229" t="s">
        <v>357</v>
      </c>
      <c r="G106" s="227"/>
      <c r="H106" s="230">
        <v>465.14999999999998</v>
      </c>
      <c r="I106" s="231"/>
      <c r="J106" s="227"/>
      <c r="K106" s="227"/>
      <c r="L106" s="232"/>
      <c r="M106" s="233"/>
      <c r="N106" s="234"/>
      <c r="O106" s="234"/>
      <c r="P106" s="234"/>
      <c r="Q106" s="234"/>
      <c r="R106" s="234"/>
      <c r="S106" s="234"/>
      <c r="T106" s="235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6" t="s">
        <v>169</v>
      </c>
      <c r="AU106" s="236" t="s">
        <v>85</v>
      </c>
      <c r="AV106" s="13" t="s">
        <v>85</v>
      </c>
      <c r="AW106" s="13" t="s">
        <v>37</v>
      </c>
      <c r="AX106" s="13" t="s">
        <v>83</v>
      </c>
      <c r="AY106" s="236" t="s">
        <v>157</v>
      </c>
    </row>
    <row r="107" s="2" customFormat="1" ht="16.5" customHeight="1">
      <c r="A107" s="41"/>
      <c r="B107" s="42"/>
      <c r="C107" s="207" t="s">
        <v>163</v>
      </c>
      <c r="D107" s="207" t="s">
        <v>159</v>
      </c>
      <c r="E107" s="208" t="s">
        <v>358</v>
      </c>
      <c r="F107" s="209" t="s">
        <v>359</v>
      </c>
      <c r="G107" s="210" t="s">
        <v>162</v>
      </c>
      <c r="H107" s="211">
        <v>833</v>
      </c>
      <c r="I107" s="212"/>
      <c r="J107" s="213">
        <f>ROUND(I107*H107,2)</f>
        <v>0</v>
      </c>
      <c r="K107" s="209" t="s">
        <v>174</v>
      </c>
      <c r="L107" s="47"/>
      <c r="M107" s="214" t="s">
        <v>19</v>
      </c>
      <c r="N107" s="215" t="s">
        <v>46</v>
      </c>
      <c r="O107" s="87"/>
      <c r="P107" s="216">
        <f>O107*H107</f>
        <v>0</v>
      </c>
      <c r="Q107" s="216">
        <v>0.0010200000000000001</v>
      </c>
      <c r="R107" s="216">
        <f>Q107*H107</f>
        <v>0.84966000000000008</v>
      </c>
      <c r="S107" s="216">
        <v>0</v>
      </c>
      <c r="T107" s="217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8" t="s">
        <v>163</v>
      </c>
      <c r="AT107" s="218" t="s">
        <v>159</v>
      </c>
      <c r="AU107" s="218" t="s">
        <v>85</v>
      </c>
      <c r="AY107" s="20" t="s">
        <v>157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20" t="s">
        <v>83</v>
      </c>
      <c r="BK107" s="219">
        <f>ROUND(I107*H107,2)</f>
        <v>0</v>
      </c>
      <c r="BL107" s="20" t="s">
        <v>163</v>
      </c>
      <c r="BM107" s="218" t="s">
        <v>287</v>
      </c>
    </row>
    <row r="108" s="2" customFormat="1">
      <c r="A108" s="41"/>
      <c r="B108" s="42"/>
      <c r="C108" s="43"/>
      <c r="D108" s="220" t="s">
        <v>165</v>
      </c>
      <c r="E108" s="43"/>
      <c r="F108" s="221" t="s">
        <v>360</v>
      </c>
      <c r="G108" s="43"/>
      <c r="H108" s="43"/>
      <c r="I108" s="222"/>
      <c r="J108" s="43"/>
      <c r="K108" s="43"/>
      <c r="L108" s="47"/>
      <c r="M108" s="223"/>
      <c r="N108" s="224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165</v>
      </c>
      <c r="AU108" s="20" t="s">
        <v>85</v>
      </c>
    </row>
    <row r="109" s="2" customFormat="1">
      <c r="A109" s="41"/>
      <c r="B109" s="42"/>
      <c r="C109" s="43"/>
      <c r="D109" s="237" t="s">
        <v>177</v>
      </c>
      <c r="E109" s="43"/>
      <c r="F109" s="238" t="s">
        <v>361</v>
      </c>
      <c r="G109" s="43"/>
      <c r="H109" s="43"/>
      <c r="I109" s="222"/>
      <c r="J109" s="43"/>
      <c r="K109" s="43"/>
      <c r="L109" s="47"/>
      <c r="M109" s="223"/>
      <c r="N109" s="224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177</v>
      </c>
      <c r="AU109" s="20" t="s">
        <v>85</v>
      </c>
    </row>
    <row r="110" s="14" customFormat="1">
      <c r="A110" s="14"/>
      <c r="B110" s="239"/>
      <c r="C110" s="240"/>
      <c r="D110" s="220" t="s">
        <v>169</v>
      </c>
      <c r="E110" s="241" t="s">
        <v>19</v>
      </c>
      <c r="F110" s="242" t="s">
        <v>362</v>
      </c>
      <c r="G110" s="240"/>
      <c r="H110" s="241" t="s">
        <v>19</v>
      </c>
      <c r="I110" s="243"/>
      <c r="J110" s="240"/>
      <c r="K110" s="240"/>
      <c r="L110" s="244"/>
      <c r="M110" s="245"/>
      <c r="N110" s="246"/>
      <c r="O110" s="246"/>
      <c r="P110" s="246"/>
      <c r="Q110" s="246"/>
      <c r="R110" s="246"/>
      <c r="S110" s="246"/>
      <c r="T110" s="247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8" t="s">
        <v>169</v>
      </c>
      <c r="AU110" s="248" t="s">
        <v>85</v>
      </c>
      <c r="AV110" s="14" t="s">
        <v>83</v>
      </c>
      <c r="AW110" s="14" t="s">
        <v>37</v>
      </c>
      <c r="AX110" s="14" t="s">
        <v>75</v>
      </c>
      <c r="AY110" s="248" t="s">
        <v>157</v>
      </c>
    </row>
    <row r="111" s="13" customFormat="1">
      <c r="A111" s="13"/>
      <c r="B111" s="226"/>
      <c r="C111" s="227"/>
      <c r="D111" s="220" t="s">
        <v>169</v>
      </c>
      <c r="E111" s="228" t="s">
        <v>19</v>
      </c>
      <c r="F111" s="229" t="s">
        <v>363</v>
      </c>
      <c r="G111" s="227"/>
      <c r="H111" s="230">
        <v>833</v>
      </c>
      <c r="I111" s="231"/>
      <c r="J111" s="227"/>
      <c r="K111" s="227"/>
      <c r="L111" s="232"/>
      <c r="M111" s="233"/>
      <c r="N111" s="234"/>
      <c r="O111" s="234"/>
      <c r="P111" s="234"/>
      <c r="Q111" s="234"/>
      <c r="R111" s="234"/>
      <c r="S111" s="234"/>
      <c r="T111" s="235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6" t="s">
        <v>169</v>
      </c>
      <c r="AU111" s="236" t="s">
        <v>85</v>
      </c>
      <c r="AV111" s="13" t="s">
        <v>85</v>
      </c>
      <c r="AW111" s="13" t="s">
        <v>37</v>
      </c>
      <c r="AX111" s="13" t="s">
        <v>75</v>
      </c>
      <c r="AY111" s="236" t="s">
        <v>157</v>
      </c>
    </row>
    <row r="112" s="15" customFormat="1">
      <c r="A112" s="15"/>
      <c r="B112" s="249"/>
      <c r="C112" s="250"/>
      <c r="D112" s="220" t="s">
        <v>169</v>
      </c>
      <c r="E112" s="251" t="s">
        <v>19</v>
      </c>
      <c r="F112" s="252" t="s">
        <v>187</v>
      </c>
      <c r="G112" s="250"/>
      <c r="H112" s="253">
        <v>833</v>
      </c>
      <c r="I112" s="254"/>
      <c r="J112" s="250"/>
      <c r="K112" s="250"/>
      <c r="L112" s="255"/>
      <c r="M112" s="256"/>
      <c r="N112" s="257"/>
      <c r="O112" s="257"/>
      <c r="P112" s="257"/>
      <c r="Q112" s="257"/>
      <c r="R112" s="257"/>
      <c r="S112" s="257"/>
      <c r="T112" s="258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T112" s="259" t="s">
        <v>169</v>
      </c>
      <c r="AU112" s="259" t="s">
        <v>85</v>
      </c>
      <c r="AV112" s="15" t="s">
        <v>163</v>
      </c>
      <c r="AW112" s="15" t="s">
        <v>37</v>
      </c>
      <c r="AX112" s="15" t="s">
        <v>83</v>
      </c>
      <c r="AY112" s="259" t="s">
        <v>157</v>
      </c>
    </row>
    <row r="113" s="2" customFormat="1" ht="21.75" customHeight="1">
      <c r="A113" s="41"/>
      <c r="B113" s="42"/>
      <c r="C113" s="260" t="s">
        <v>201</v>
      </c>
      <c r="D113" s="260" t="s">
        <v>259</v>
      </c>
      <c r="E113" s="261" t="s">
        <v>364</v>
      </c>
      <c r="F113" s="262" t="s">
        <v>365</v>
      </c>
      <c r="G113" s="263" t="s">
        <v>236</v>
      </c>
      <c r="H113" s="264">
        <v>14.369</v>
      </c>
      <c r="I113" s="265"/>
      <c r="J113" s="266">
        <f>ROUND(I113*H113,2)</f>
        <v>0</v>
      </c>
      <c r="K113" s="262" t="s">
        <v>174</v>
      </c>
      <c r="L113" s="267"/>
      <c r="M113" s="268" t="s">
        <v>19</v>
      </c>
      <c r="N113" s="269" t="s">
        <v>46</v>
      </c>
      <c r="O113" s="87"/>
      <c r="P113" s="216">
        <f>O113*H113</f>
        <v>0</v>
      </c>
      <c r="Q113" s="216">
        <v>1</v>
      </c>
      <c r="R113" s="216">
        <f>Q113*H113</f>
        <v>14.369</v>
      </c>
      <c r="S113" s="216">
        <v>0</v>
      </c>
      <c r="T113" s="217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8" t="s">
        <v>225</v>
      </c>
      <c r="AT113" s="218" t="s">
        <v>259</v>
      </c>
      <c r="AU113" s="218" t="s">
        <v>85</v>
      </c>
      <c r="AY113" s="20" t="s">
        <v>157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20" t="s">
        <v>83</v>
      </c>
      <c r="BK113" s="219">
        <f>ROUND(I113*H113,2)</f>
        <v>0</v>
      </c>
      <c r="BL113" s="20" t="s">
        <v>163</v>
      </c>
      <c r="BM113" s="218" t="s">
        <v>301</v>
      </c>
    </row>
    <row r="114" s="2" customFormat="1">
      <c r="A114" s="41"/>
      <c r="B114" s="42"/>
      <c r="C114" s="43"/>
      <c r="D114" s="220" t="s">
        <v>165</v>
      </c>
      <c r="E114" s="43"/>
      <c r="F114" s="221" t="s">
        <v>365</v>
      </c>
      <c r="G114" s="43"/>
      <c r="H114" s="43"/>
      <c r="I114" s="222"/>
      <c r="J114" s="43"/>
      <c r="K114" s="43"/>
      <c r="L114" s="47"/>
      <c r="M114" s="223"/>
      <c r="N114" s="224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165</v>
      </c>
      <c r="AU114" s="20" t="s">
        <v>85</v>
      </c>
    </row>
    <row r="115" s="14" customFormat="1">
      <c r="A115" s="14"/>
      <c r="B115" s="239"/>
      <c r="C115" s="240"/>
      <c r="D115" s="220" t="s">
        <v>169</v>
      </c>
      <c r="E115" s="241" t="s">
        <v>19</v>
      </c>
      <c r="F115" s="242" t="s">
        <v>366</v>
      </c>
      <c r="G115" s="240"/>
      <c r="H115" s="241" t="s">
        <v>19</v>
      </c>
      <c r="I115" s="243"/>
      <c r="J115" s="240"/>
      <c r="K115" s="240"/>
      <c r="L115" s="244"/>
      <c r="M115" s="245"/>
      <c r="N115" s="246"/>
      <c r="O115" s="246"/>
      <c r="P115" s="246"/>
      <c r="Q115" s="246"/>
      <c r="R115" s="246"/>
      <c r="S115" s="246"/>
      <c r="T115" s="247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8" t="s">
        <v>169</v>
      </c>
      <c r="AU115" s="248" t="s">
        <v>85</v>
      </c>
      <c r="AV115" s="14" t="s">
        <v>83</v>
      </c>
      <c r="AW115" s="14" t="s">
        <v>37</v>
      </c>
      <c r="AX115" s="14" t="s">
        <v>75</v>
      </c>
      <c r="AY115" s="248" t="s">
        <v>157</v>
      </c>
    </row>
    <row r="116" s="13" customFormat="1">
      <c r="A116" s="13"/>
      <c r="B116" s="226"/>
      <c r="C116" s="227"/>
      <c r="D116" s="220" t="s">
        <v>169</v>
      </c>
      <c r="E116" s="228" t="s">
        <v>19</v>
      </c>
      <c r="F116" s="229" t="s">
        <v>367</v>
      </c>
      <c r="G116" s="227"/>
      <c r="H116" s="230">
        <v>14.369</v>
      </c>
      <c r="I116" s="231"/>
      <c r="J116" s="227"/>
      <c r="K116" s="227"/>
      <c r="L116" s="232"/>
      <c r="M116" s="233"/>
      <c r="N116" s="234"/>
      <c r="O116" s="234"/>
      <c r="P116" s="234"/>
      <c r="Q116" s="234"/>
      <c r="R116" s="234"/>
      <c r="S116" s="234"/>
      <c r="T116" s="235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6" t="s">
        <v>169</v>
      </c>
      <c r="AU116" s="236" t="s">
        <v>85</v>
      </c>
      <c r="AV116" s="13" t="s">
        <v>85</v>
      </c>
      <c r="AW116" s="13" t="s">
        <v>37</v>
      </c>
      <c r="AX116" s="13" t="s">
        <v>75</v>
      </c>
      <c r="AY116" s="236" t="s">
        <v>157</v>
      </c>
    </row>
    <row r="117" s="15" customFormat="1">
      <c r="A117" s="15"/>
      <c r="B117" s="249"/>
      <c r="C117" s="250"/>
      <c r="D117" s="220" t="s">
        <v>169</v>
      </c>
      <c r="E117" s="251" t="s">
        <v>19</v>
      </c>
      <c r="F117" s="252" t="s">
        <v>187</v>
      </c>
      <c r="G117" s="250"/>
      <c r="H117" s="253">
        <v>14.369</v>
      </c>
      <c r="I117" s="254"/>
      <c r="J117" s="250"/>
      <c r="K117" s="250"/>
      <c r="L117" s="255"/>
      <c r="M117" s="256"/>
      <c r="N117" s="257"/>
      <c r="O117" s="257"/>
      <c r="P117" s="257"/>
      <c r="Q117" s="257"/>
      <c r="R117" s="257"/>
      <c r="S117" s="257"/>
      <c r="T117" s="258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T117" s="259" t="s">
        <v>169</v>
      </c>
      <c r="AU117" s="259" t="s">
        <v>85</v>
      </c>
      <c r="AV117" s="15" t="s">
        <v>163</v>
      </c>
      <c r="AW117" s="15" t="s">
        <v>37</v>
      </c>
      <c r="AX117" s="15" t="s">
        <v>83</v>
      </c>
      <c r="AY117" s="259" t="s">
        <v>157</v>
      </c>
    </row>
    <row r="118" s="2" customFormat="1" ht="16.5" customHeight="1">
      <c r="A118" s="41"/>
      <c r="B118" s="42"/>
      <c r="C118" s="207" t="s">
        <v>207</v>
      </c>
      <c r="D118" s="207" t="s">
        <v>159</v>
      </c>
      <c r="E118" s="208" t="s">
        <v>368</v>
      </c>
      <c r="F118" s="209" t="s">
        <v>369</v>
      </c>
      <c r="G118" s="210" t="s">
        <v>162</v>
      </c>
      <c r="H118" s="211">
        <v>833</v>
      </c>
      <c r="I118" s="212"/>
      <c r="J118" s="213">
        <f>ROUND(I118*H118,2)</f>
        <v>0</v>
      </c>
      <c r="K118" s="209" t="s">
        <v>174</v>
      </c>
      <c r="L118" s="47"/>
      <c r="M118" s="214" t="s">
        <v>19</v>
      </c>
      <c r="N118" s="215" t="s">
        <v>46</v>
      </c>
      <c r="O118" s="87"/>
      <c r="P118" s="216">
        <f>O118*H118</f>
        <v>0</v>
      </c>
      <c r="Q118" s="216">
        <v>0</v>
      </c>
      <c r="R118" s="216">
        <f>Q118*H118</f>
        <v>0</v>
      </c>
      <c r="S118" s="216">
        <v>0</v>
      </c>
      <c r="T118" s="217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8" t="s">
        <v>163</v>
      </c>
      <c r="AT118" s="218" t="s">
        <v>159</v>
      </c>
      <c r="AU118" s="218" t="s">
        <v>85</v>
      </c>
      <c r="AY118" s="20" t="s">
        <v>157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20" t="s">
        <v>83</v>
      </c>
      <c r="BK118" s="219">
        <f>ROUND(I118*H118,2)</f>
        <v>0</v>
      </c>
      <c r="BL118" s="20" t="s">
        <v>163</v>
      </c>
      <c r="BM118" s="218" t="s">
        <v>317</v>
      </c>
    </row>
    <row r="119" s="2" customFormat="1">
      <c r="A119" s="41"/>
      <c r="B119" s="42"/>
      <c r="C119" s="43"/>
      <c r="D119" s="220" t="s">
        <v>165</v>
      </c>
      <c r="E119" s="43"/>
      <c r="F119" s="221" t="s">
        <v>370</v>
      </c>
      <c r="G119" s="43"/>
      <c r="H119" s="43"/>
      <c r="I119" s="222"/>
      <c r="J119" s="43"/>
      <c r="K119" s="43"/>
      <c r="L119" s="47"/>
      <c r="M119" s="223"/>
      <c r="N119" s="224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165</v>
      </c>
      <c r="AU119" s="20" t="s">
        <v>85</v>
      </c>
    </row>
    <row r="120" s="2" customFormat="1">
      <c r="A120" s="41"/>
      <c r="B120" s="42"/>
      <c r="C120" s="43"/>
      <c r="D120" s="237" t="s">
        <v>177</v>
      </c>
      <c r="E120" s="43"/>
      <c r="F120" s="238" t="s">
        <v>371</v>
      </c>
      <c r="G120" s="43"/>
      <c r="H120" s="43"/>
      <c r="I120" s="222"/>
      <c r="J120" s="43"/>
      <c r="K120" s="43"/>
      <c r="L120" s="47"/>
      <c r="M120" s="223"/>
      <c r="N120" s="224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177</v>
      </c>
      <c r="AU120" s="20" t="s">
        <v>85</v>
      </c>
    </row>
    <row r="121" s="2" customFormat="1" ht="24.15" customHeight="1">
      <c r="A121" s="41"/>
      <c r="B121" s="42"/>
      <c r="C121" s="207" t="s">
        <v>216</v>
      </c>
      <c r="D121" s="207" t="s">
        <v>159</v>
      </c>
      <c r="E121" s="208" t="s">
        <v>372</v>
      </c>
      <c r="F121" s="209" t="s">
        <v>373</v>
      </c>
      <c r="G121" s="210" t="s">
        <v>162</v>
      </c>
      <c r="H121" s="211">
        <v>60</v>
      </c>
      <c r="I121" s="212"/>
      <c r="J121" s="213">
        <f>ROUND(I121*H121,2)</f>
        <v>0</v>
      </c>
      <c r="K121" s="209" t="s">
        <v>174</v>
      </c>
      <c r="L121" s="47"/>
      <c r="M121" s="214" t="s">
        <v>19</v>
      </c>
      <c r="N121" s="215" t="s">
        <v>46</v>
      </c>
      <c r="O121" s="87"/>
      <c r="P121" s="216">
        <f>O121*H121</f>
        <v>0</v>
      </c>
      <c r="Q121" s="216">
        <v>0.15478</v>
      </c>
      <c r="R121" s="216">
        <f>Q121*H121</f>
        <v>9.2867999999999995</v>
      </c>
      <c r="S121" s="216">
        <v>0</v>
      </c>
      <c r="T121" s="217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163</v>
      </c>
      <c r="AT121" s="218" t="s">
        <v>159</v>
      </c>
      <c r="AU121" s="218" t="s">
        <v>85</v>
      </c>
      <c r="AY121" s="20" t="s">
        <v>157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83</v>
      </c>
      <c r="BK121" s="219">
        <f>ROUND(I121*H121,2)</f>
        <v>0</v>
      </c>
      <c r="BL121" s="20" t="s">
        <v>163</v>
      </c>
      <c r="BM121" s="218" t="s">
        <v>374</v>
      </c>
    </row>
    <row r="122" s="2" customFormat="1">
      <c r="A122" s="41"/>
      <c r="B122" s="42"/>
      <c r="C122" s="43"/>
      <c r="D122" s="220" t="s">
        <v>165</v>
      </c>
      <c r="E122" s="43"/>
      <c r="F122" s="221" t="s">
        <v>375</v>
      </c>
      <c r="G122" s="43"/>
      <c r="H122" s="43"/>
      <c r="I122" s="222"/>
      <c r="J122" s="43"/>
      <c r="K122" s="43"/>
      <c r="L122" s="47"/>
      <c r="M122" s="223"/>
      <c r="N122" s="224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165</v>
      </c>
      <c r="AU122" s="20" t="s">
        <v>85</v>
      </c>
    </row>
    <row r="123" s="2" customFormat="1">
      <c r="A123" s="41"/>
      <c r="B123" s="42"/>
      <c r="C123" s="43"/>
      <c r="D123" s="237" t="s">
        <v>177</v>
      </c>
      <c r="E123" s="43"/>
      <c r="F123" s="238" t="s">
        <v>376</v>
      </c>
      <c r="G123" s="43"/>
      <c r="H123" s="43"/>
      <c r="I123" s="222"/>
      <c r="J123" s="43"/>
      <c r="K123" s="43"/>
      <c r="L123" s="47"/>
      <c r="M123" s="223"/>
      <c r="N123" s="224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177</v>
      </c>
      <c r="AU123" s="20" t="s">
        <v>85</v>
      </c>
    </row>
    <row r="124" s="14" customFormat="1">
      <c r="A124" s="14"/>
      <c r="B124" s="239"/>
      <c r="C124" s="240"/>
      <c r="D124" s="220" t="s">
        <v>169</v>
      </c>
      <c r="E124" s="241" t="s">
        <v>19</v>
      </c>
      <c r="F124" s="242" t="s">
        <v>377</v>
      </c>
      <c r="G124" s="240"/>
      <c r="H124" s="241" t="s">
        <v>19</v>
      </c>
      <c r="I124" s="243"/>
      <c r="J124" s="240"/>
      <c r="K124" s="240"/>
      <c r="L124" s="244"/>
      <c r="M124" s="245"/>
      <c r="N124" s="246"/>
      <c r="O124" s="246"/>
      <c r="P124" s="246"/>
      <c r="Q124" s="246"/>
      <c r="R124" s="246"/>
      <c r="S124" s="246"/>
      <c r="T124" s="247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8" t="s">
        <v>169</v>
      </c>
      <c r="AU124" s="248" t="s">
        <v>85</v>
      </c>
      <c r="AV124" s="14" t="s">
        <v>83</v>
      </c>
      <c r="AW124" s="14" t="s">
        <v>37</v>
      </c>
      <c r="AX124" s="14" t="s">
        <v>75</v>
      </c>
      <c r="AY124" s="248" t="s">
        <v>157</v>
      </c>
    </row>
    <row r="125" s="13" customFormat="1">
      <c r="A125" s="13"/>
      <c r="B125" s="226"/>
      <c r="C125" s="227"/>
      <c r="D125" s="220" t="s">
        <v>169</v>
      </c>
      <c r="E125" s="228" t="s">
        <v>19</v>
      </c>
      <c r="F125" s="229" t="s">
        <v>378</v>
      </c>
      <c r="G125" s="227"/>
      <c r="H125" s="230">
        <v>60</v>
      </c>
      <c r="I125" s="231"/>
      <c r="J125" s="227"/>
      <c r="K125" s="227"/>
      <c r="L125" s="232"/>
      <c r="M125" s="233"/>
      <c r="N125" s="234"/>
      <c r="O125" s="234"/>
      <c r="P125" s="234"/>
      <c r="Q125" s="234"/>
      <c r="R125" s="234"/>
      <c r="S125" s="234"/>
      <c r="T125" s="235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6" t="s">
        <v>169</v>
      </c>
      <c r="AU125" s="236" t="s">
        <v>85</v>
      </c>
      <c r="AV125" s="13" t="s">
        <v>85</v>
      </c>
      <c r="AW125" s="13" t="s">
        <v>37</v>
      </c>
      <c r="AX125" s="13" t="s">
        <v>75</v>
      </c>
      <c r="AY125" s="236" t="s">
        <v>157</v>
      </c>
    </row>
    <row r="126" s="15" customFormat="1">
      <c r="A126" s="15"/>
      <c r="B126" s="249"/>
      <c r="C126" s="250"/>
      <c r="D126" s="220" t="s">
        <v>169</v>
      </c>
      <c r="E126" s="251" t="s">
        <v>19</v>
      </c>
      <c r="F126" s="252" t="s">
        <v>187</v>
      </c>
      <c r="G126" s="250"/>
      <c r="H126" s="253">
        <v>60</v>
      </c>
      <c r="I126" s="254"/>
      <c r="J126" s="250"/>
      <c r="K126" s="250"/>
      <c r="L126" s="255"/>
      <c r="M126" s="256"/>
      <c r="N126" s="257"/>
      <c r="O126" s="257"/>
      <c r="P126" s="257"/>
      <c r="Q126" s="257"/>
      <c r="R126" s="257"/>
      <c r="S126" s="257"/>
      <c r="T126" s="258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59" t="s">
        <v>169</v>
      </c>
      <c r="AU126" s="259" t="s">
        <v>85</v>
      </c>
      <c r="AV126" s="15" t="s">
        <v>163</v>
      </c>
      <c r="AW126" s="15" t="s">
        <v>37</v>
      </c>
      <c r="AX126" s="15" t="s">
        <v>83</v>
      </c>
      <c r="AY126" s="259" t="s">
        <v>157</v>
      </c>
    </row>
    <row r="127" s="2" customFormat="1" ht="24.15" customHeight="1">
      <c r="A127" s="41"/>
      <c r="B127" s="42"/>
      <c r="C127" s="207" t="s">
        <v>225</v>
      </c>
      <c r="D127" s="207" t="s">
        <v>159</v>
      </c>
      <c r="E127" s="208" t="s">
        <v>379</v>
      </c>
      <c r="F127" s="209" t="s">
        <v>380</v>
      </c>
      <c r="G127" s="210" t="s">
        <v>162</v>
      </c>
      <c r="H127" s="211">
        <v>60</v>
      </c>
      <c r="I127" s="212"/>
      <c r="J127" s="213">
        <f>ROUND(I127*H127,2)</f>
        <v>0</v>
      </c>
      <c r="K127" s="209" t="s">
        <v>174</v>
      </c>
      <c r="L127" s="47"/>
      <c r="M127" s="214" t="s">
        <v>19</v>
      </c>
      <c r="N127" s="215" t="s">
        <v>46</v>
      </c>
      <c r="O127" s="87"/>
      <c r="P127" s="216">
        <f>O127*H127</f>
        <v>0</v>
      </c>
      <c r="Q127" s="216">
        <v>0</v>
      </c>
      <c r="R127" s="216">
        <f>Q127*H127</f>
        <v>0</v>
      </c>
      <c r="S127" s="216">
        <v>0</v>
      </c>
      <c r="T127" s="217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8" t="s">
        <v>163</v>
      </c>
      <c r="AT127" s="218" t="s">
        <v>159</v>
      </c>
      <c r="AU127" s="218" t="s">
        <v>85</v>
      </c>
      <c r="AY127" s="20" t="s">
        <v>157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20" t="s">
        <v>83</v>
      </c>
      <c r="BK127" s="219">
        <f>ROUND(I127*H127,2)</f>
        <v>0</v>
      </c>
      <c r="BL127" s="20" t="s">
        <v>163</v>
      </c>
      <c r="BM127" s="218" t="s">
        <v>381</v>
      </c>
    </row>
    <row r="128" s="2" customFormat="1">
      <c r="A128" s="41"/>
      <c r="B128" s="42"/>
      <c r="C128" s="43"/>
      <c r="D128" s="220" t="s">
        <v>165</v>
      </c>
      <c r="E128" s="43"/>
      <c r="F128" s="221" t="s">
        <v>382</v>
      </c>
      <c r="G128" s="43"/>
      <c r="H128" s="43"/>
      <c r="I128" s="222"/>
      <c r="J128" s="43"/>
      <c r="K128" s="43"/>
      <c r="L128" s="47"/>
      <c r="M128" s="223"/>
      <c r="N128" s="224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165</v>
      </c>
      <c r="AU128" s="20" t="s">
        <v>85</v>
      </c>
    </row>
    <row r="129" s="2" customFormat="1">
      <c r="A129" s="41"/>
      <c r="B129" s="42"/>
      <c r="C129" s="43"/>
      <c r="D129" s="237" t="s">
        <v>177</v>
      </c>
      <c r="E129" s="43"/>
      <c r="F129" s="238" t="s">
        <v>383</v>
      </c>
      <c r="G129" s="43"/>
      <c r="H129" s="43"/>
      <c r="I129" s="222"/>
      <c r="J129" s="43"/>
      <c r="K129" s="43"/>
      <c r="L129" s="47"/>
      <c r="M129" s="223"/>
      <c r="N129" s="224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177</v>
      </c>
      <c r="AU129" s="20" t="s">
        <v>85</v>
      </c>
    </row>
    <row r="130" s="2" customFormat="1" ht="24.15" customHeight="1">
      <c r="A130" s="41"/>
      <c r="B130" s="42"/>
      <c r="C130" s="207" t="s">
        <v>233</v>
      </c>
      <c r="D130" s="207" t="s">
        <v>159</v>
      </c>
      <c r="E130" s="208" t="s">
        <v>384</v>
      </c>
      <c r="F130" s="209" t="s">
        <v>385</v>
      </c>
      <c r="G130" s="210" t="s">
        <v>254</v>
      </c>
      <c r="H130" s="211">
        <v>391.30000000000001</v>
      </c>
      <c r="I130" s="212"/>
      <c r="J130" s="213">
        <f>ROUND(I130*H130,2)</f>
        <v>0</v>
      </c>
      <c r="K130" s="209" t="s">
        <v>174</v>
      </c>
      <c r="L130" s="47"/>
      <c r="M130" s="214" t="s">
        <v>19</v>
      </c>
      <c r="N130" s="215" t="s">
        <v>46</v>
      </c>
      <c r="O130" s="87"/>
      <c r="P130" s="216">
        <f>O130*H130</f>
        <v>0</v>
      </c>
      <c r="Q130" s="216">
        <v>0.0264</v>
      </c>
      <c r="R130" s="216">
        <f>Q130*H130</f>
        <v>10.33032</v>
      </c>
      <c r="S130" s="216">
        <v>0</v>
      </c>
      <c r="T130" s="217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8" t="s">
        <v>163</v>
      </c>
      <c r="AT130" s="218" t="s">
        <v>159</v>
      </c>
      <c r="AU130" s="218" t="s">
        <v>85</v>
      </c>
      <c r="AY130" s="20" t="s">
        <v>157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20" t="s">
        <v>83</v>
      </c>
      <c r="BK130" s="219">
        <f>ROUND(I130*H130,2)</f>
        <v>0</v>
      </c>
      <c r="BL130" s="20" t="s">
        <v>163</v>
      </c>
      <c r="BM130" s="218" t="s">
        <v>386</v>
      </c>
    </row>
    <row r="131" s="2" customFormat="1">
      <c r="A131" s="41"/>
      <c r="B131" s="42"/>
      <c r="C131" s="43"/>
      <c r="D131" s="220" t="s">
        <v>165</v>
      </c>
      <c r="E131" s="43"/>
      <c r="F131" s="221" t="s">
        <v>387</v>
      </c>
      <c r="G131" s="43"/>
      <c r="H131" s="43"/>
      <c r="I131" s="222"/>
      <c r="J131" s="43"/>
      <c r="K131" s="43"/>
      <c r="L131" s="47"/>
      <c r="M131" s="223"/>
      <c r="N131" s="224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165</v>
      </c>
      <c r="AU131" s="20" t="s">
        <v>85</v>
      </c>
    </row>
    <row r="132" s="2" customFormat="1">
      <c r="A132" s="41"/>
      <c r="B132" s="42"/>
      <c r="C132" s="43"/>
      <c r="D132" s="237" t="s">
        <v>177</v>
      </c>
      <c r="E132" s="43"/>
      <c r="F132" s="238" t="s">
        <v>388</v>
      </c>
      <c r="G132" s="43"/>
      <c r="H132" s="43"/>
      <c r="I132" s="222"/>
      <c r="J132" s="43"/>
      <c r="K132" s="43"/>
      <c r="L132" s="47"/>
      <c r="M132" s="223"/>
      <c r="N132" s="224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177</v>
      </c>
      <c r="AU132" s="20" t="s">
        <v>85</v>
      </c>
    </row>
    <row r="133" s="14" customFormat="1">
      <c r="A133" s="14"/>
      <c r="B133" s="239"/>
      <c r="C133" s="240"/>
      <c r="D133" s="220" t="s">
        <v>169</v>
      </c>
      <c r="E133" s="241" t="s">
        <v>19</v>
      </c>
      <c r="F133" s="242" t="s">
        <v>377</v>
      </c>
      <c r="G133" s="240"/>
      <c r="H133" s="241" t="s">
        <v>19</v>
      </c>
      <c r="I133" s="243"/>
      <c r="J133" s="240"/>
      <c r="K133" s="240"/>
      <c r="L133" s="244"/>
      <c r="M133" s="245"/>
      <c r="N133" s="246"/>
      <c r="O133" s="246"/>
      <c r="P133" s="246"/>
      <c r="Q133" s="246"/>
      <c r="R133" s="246"/>
      <c r="S133" s="246"/>
      <c r="T133" s="247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8" t="s">
        <v>169</v>
      </c>
      <c r="AU133" s="248" t="s">
        <v>85</v>
      </c>
      <c r="AV133" s="14" t="s">
        <v>83</v>
      </c>
      <c r="AW133" s="14" t="s">
        <v>37</v>
      </c>
      <c r="AX133" s="14" t="s">
        <v>75</v>
      </c>
      <c r="AY133" s="248" t="s">
        <v>157</v>
      </c>
    </row>
    <row r="134" s="13" customFormat="1">
      <c r="A134" s="13"/>
      <c r="B134" s="226"/>
      <c r="C134" s="227"/>
      <c r="D134" s="220" t="s">
        <v>169</v>
      </c>
      <c r="E134" s="228" t="s">
        <v>19</v>
      </c>
      <c r="F134" s="229" t="s">
        <v>389</v>
      </c>
      <c r="G134" s="227"/>
      <c r="H134" s="230">
        <v>391.30000000000001</v>
      </c>
      <c r="I134" s="231"/>
      <c r="J134" s="227"/>
      <c r="K134" s="227"/>
      <c r="L134" s="232"/>
      <c r="M134" s="233"/>
      <c r="N134" s="234"/>
      <c r="O134" s="234"/>
      <c r="P134" s="234"/>
      <c r="Q134" s="234"/>
      <c r="R134" s="234"/>
      <c r="S134" s="234"/>
      <c r="T134" s="23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6" t="s">
        <v>169</v>
      </c>
      <c r="AU134" s="236" t="s">
        <v>85</v>
      </c>
      <c r="AV134" s="13" t="s">
        <v>85</v>
      </c>
      <c r="AW134" s="13" t="s">
        <v>37</v>
      </c>
      <c r="AX134" s="13" t="s">
        <v>75</v>
      </c>
      <c r="AY134" s="236" t="s">
        <v>157</v>
      </c>
    </row>
    <row r="135" s="15" customFormat="1">
      <c r="A135" s="15"/>
      <c r="B135" s="249"/>
      <c r="C135" s="250"/>
      <c r="D135" s="220" t="s">
        <v>169</v>
      </c>
      <c r="E135" s="251" t="s">
        <v>19</v>
      </c>
      <c r="F135" s="252" t="s">
        <v>187</v>
      </c>
      <c r="G135" s="250"/>
      <c r="H135" s="253">
        <v>391.30000000000001</v>
      </c>
      <c r="I135" s="254"/>
      <c r="J135" s="250"/>
      <c r="K135" s="250"/>
      <c r="L135" s="255"/>
      <c r="M135" s="256"/>
      <c r="N135" s="257"/>
      <c r="O135" s="257"/>
      <c r="P135" s="257"/>
      <c r="Q135" s="257"/>
      <c r="R135" s="257"/>
      <c r="S135" s="257"/>
      <c r="T135" s="258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59" t="s">
        <v>169</v>
      </c>
      <c r="AU135" s="259" t="s">
        <v>85</v>
      </c>
      <c r="AV135" s="15" t="s">
        <v>163</v>
      </c>
      <c r="AW135" s="15" t="s">
        <v>37</v>
      </c>
      <c r="AX135" s="15" t="s">
        <v>83</v>
      </c>
      <c r="AY135" s="259" t="s">
        <v>157</v>
      </c>
    </row>
    <row r="136" s="2" customFormat="1" ht="24.15" customHeight="1">
      <c r="A136" s="41"/>
      <c r="B136" s="42"/>
      <c r="C136" s="207" t="s">
        <v>241</v>
      </c>
      <c r="D136" s="207" t="s">
        <v>159</v>
      </c>
      <c r="E136" s="208" t="s">
        <v>390</v>
      </c>
      <c r="F136" s="209" t="s">
        <v>391</v>
      </c>
      <c r="G136" s="210" t="s">
        <v>162</v>
      </c>
      <c r="H136" s="211">
        <v>420</v>
      </c>
      <c r="I136" s="212"/>
      <c r="J136" s="213">
        <f>ROUND(I136*H136,2)</f>
        <v>0</v>
      </c>
      <c r="K136" s="209" t="s">
        <v>174</v>
      </c>
      <c r="L136" s="47"/>
      <c r="M136" s="214" t="s">
        <v>19</v>
      </c>
      <c r="N136" s="215" t="s">
        <v>46</v>
      </c>
      <c r="O136" s="87"/>
      <c r="P136" s="216">
        <f>O136*H136</f>
        <v>0</v>
      </c>
      <c r="Q136" s="216">
        <v>0.0010399999999999999</v>
      </c>
      <c r="R136" s="216">
        <f>Q136*H136</f>
        <v>0.43679999999999997</v>
      </c>
      <c r="S136" s="216">
        <v>0</v>
      </c>
      <c r="T136" s="217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8" t="s">
        <v>163</v>
      </c>
      <c r="AT136" s="218" t="s">
        <v>159</v>
      </c>
      <c r="AU136" s="218" t="s">
        <v>85</v>
      </c>
      <c r="AY136" s="20" t="s">
        <v>157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20" t="s">
        <v>83</v>
      </c>
      <c r="BK136" s="219">
        <f>ROUND(I136*H136,2)</f>
        <v>0</v>
      </c>
      <c r="BL136" s="20" t="s">
        <v>163</v>
      </c>
      <c r="BM136" s="218" t="s">
        <v>392</v>
      </c>
    </row>
    <row r="137" s="2" customFormat="1">
      <c r="A137" s="41"/>
      <c r="B137" s="42"/>
      <c r="C137" s="43"/>
      <c r="D137" s="220" t="s">
        <v>165</v>
      </c>
      <c r="E137" s="43"/>
      <c r="F137" s="221" t="s">
        <v>393</v>
      </c>
      <c r="G137" s="43"/>
      <c r="H137" s="43"/>
      <c r="I137" s="222"/>
      <c r="J137" s="43"/>
      <c r="K137" s="43"/>
      <c r="L137" s="47"/>
      <c r="M137" s="223"/>
      <c r="N137" s="224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165</v>
      </c>
      <c r="AU137" s="20" t="s">
        <v>85</v>
      </c>
    </row>
    <row r="138" s="2" customFormat="1">
      <c r="A138" s="41"/>
      <c r="B138" s="42"/>
      <c r="C138" s="43"/>
      <c r="D138" s="237" t="s">
        <v>177</v>
      </c>
      <c r="E138" s="43"/>
      <c r="F138" s="238" t="s">
        <v>394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177</v>
      </c>
      <c r="AU138" s="20" t="s">
        <v>85</v>
      </c>
    </row>
    <row r="139" s="14" customFormat="1">
      <c r="A139" s="14"/>
      <c r="B139" s="239"/>
      <c r="C139" s="240"/>
      <c r="D139" s="220" t="s">
        <v>169</v>
      </c>
      <c r="E139" s="241" t="s">
        <v>19</v>
      </c>
      <c r="F139" s="242" t="s">
        <v>377</v>
      </c>
      <c r="G139" s="240"/>
      <c r="H139" s="241" t="s">
        <v>19</v>
      </c>
      <c r="I139" s="243"/>
      <c r="J139" s="240"/>
      <c r="K139" s="240"/>
      <c r="L139" s="244"/>
      <c r="M139" s="245"/>
      <c r="N139" s="246"/>
      <c r="O139" s="246"/>
      <c r="P139" s="246"/>
      <c r="Q139" s="246"/>
      <c r="R139" s="246"/>
      <c r="S139" s="246"/>
      <c r="T139" s="247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8" t="s">
        <v>169</v>
      </c>
      <c r="AU139" s="248" t="s">
        <v>85</v>
      </c>
      <c r="AV139" s="14" t="s">
        <v>83</v>
      </c>
      <c r="AW139" s="14" t="s">
        <v>37</v>
      </c>
      <c r="AX139" s="14" t="s">
        <v>75</v>
      </c>
      <c r="AY139" s="248" t="s">
        <v>157</v>
      </c>
    </row>
    <row r="140" s="13" customFormat="1">
      <c r="A140" s="13"/>
      <c r="B140" s="226"/>
      <c r="C140" s="227"/>
      <c r="D140" s="220" t="s">
        <v>169</v>
      </c>
      <c r="E140" s="228" t="s">
        <v>19</v>
      </c>
      <c r="F140" s="229" t="s">
        <v>395</v>
      </c>
      <c r="G140" s="227"/>
      <c r="H140" s="230">
        <v>420</v>
      </c>
      <c r="I140" s="231"/>
      <c r="J140" s="227"/>
      <c r="K140" s="227"/>
      <c r="L140" s="232"/>
      <c r="M140" s="233"/>
      <c r="N140" s="234"/>
      <c r="O140" s="234"/>
      <c r="P140" s="234"/>
      <c r="Q140" s="234"/>
      <c r="R140" s="234"/>
      <c r="S140" s="234"/>
      <c r="T140" s="23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6" t="s">
        <v>169</v>
      </c>
      <c r="AU140" s="236" t="s">
        <v>85</v>
      </c>
      <c r="AV140" s="13" t="s">
        <v>85</v>
      </c>
      <c r="AW140" s="13" t="s">
        <v>37</v>
      </c>
      <c r="AX140" s="13" t="s">
        <v>75</v>
      </c>
      <c r="AY140" s="236" t="s">
        <v>157</v>
      </c>
    </row>
    <row r="141" s="15" customFormat="1">
      <c r="A141" s="15"/>
      <c r="B141" s="249"/>
      <c r="C141" s="250"/>
      <c r="D141" s="220" t="s">
        <v>169</v>
      </c>
      <c r="E141" s="251" t="s">
        <v>19</v>
      </c>
      <c r="F141" s="252" t="s">
        <v>187</v>
      </c>
      <c r="G141" s="250"/>
      <c r="H141" s="253">
        <v>420</v>
      </c>
      <c r="I141" s="254"/>
      <c r="J141" s="250"/>
      <c r="K141" s="250"/>
      <c r="L141" s="255"/>
      <c r="M141" s="256"/>
      <c r="N141" s="257"/>
      <c r="O141" s="257"/>
      <c r="P141" s="257"/>
      <c r="Q141" s="257"/>
      <c r="R141" s="257"/>
      <c r="S141" s="257"/>
      <c r="T141" s="258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59" t="s">
        <v>169</v>
      </c>
      <c r="AU141" s="259" t="s">
        <v>85</v>
      </c>
      <c r="AV141" s="15" t="s">
        <v>163</v>
      </c>
      <c r="AW141" s="15" t="s">
        <v>37</v>
      </c>
      <c r="AX141" s="15" t="s">
        <v>83</v>
      </c>
      <c r="AY141" s="259" t="s">
        <v>157</v>
      </c>
    </row>
    <row r="142" s="2" customFormat="1" ht="24.15" customHeight="1">
      <c r="A142" s="41"/>
      <c r="B142" s="42"/>
      <c r="C142" s="260" t="s">
        <v>251</v>
      </c>
      <c r="D142" s="260" t="s">
        <v>259</v>
      </c>
      <c r="E142" s="261" t="s">
        <v>396</v>
      </c>
      <c r="F142" s="262" t="s">
        <v>397</v>
      </c>
      <c r="G142" s="263" t="s">
        <v>162</v>
      </c>
      <c r="H142" s="264">
        <v>420</v>
      </c>
      <c r="I142" s="265"/>
      <c r="J142" s="266">
        <f>ROUND(I142*H142,2)</f>
        <v>0</v>
      </c>
      <c r="K142" s="262" t="s">
        <v>19</v>
      </c>
      <c r="L142" s="267"/>
      <c r="M142" s="268" t="s">
        <v>19</v>
      </c>
      <c r="N142" s="269" t="s">
        <v>46</v>
      </c>
      <c r="O142" s="87"/>
      <c r="P142" s="216">
        <f>O142*H142</f>
        <v>0</v>
      </c>
      <c r="Q142" s="216">
        <v>0</v>
      </c>
      <c r="R142" s="216">
        <f>Q142*H142</f>
        <v>0</v>
      </c>
      <c r="S142" s="216">
        <v>0</v>
      </c>
      <c r="T142" s="217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8" t="s">
        <v>225</v>
      </c>
      <c r="AT142" s="218" t="s">
        <v>259</v>
      </c>
      <c r="AU142" s="218" t="s">
        <v>85</v>
      </c>
      <c r="AY142" s="20" t="s">
        <v>157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20" t="s">
        <v>83</v>
      </c>
      <c r="BK142" s="219">
        <f>ROUND(I142*H142,2)</f>
        <v>0</v>
      </c>
      <c r="BL142" s="20" t="s">
        <v>163</v>
      </c>
      <c r="BM142" s="218" t="s">
        <v>398</v>
      </c>
    </row>
    <row r="143" s="2" customFormat="1">
      <c r="A143" s="41"/>
      <c r="B143" s="42"/>
      <c r="C143" s="43"/>
      <c r="D143" s="220" t="s">
        <v>165</v>
      </c>
      <c r="E143" s="43"/>
      <c r="F143" s="221" t="s">
        <v>397</v>
      </c>
      <c r="G143" s="43"/>
      <c r="H143" s="43"/>
      <c r="I143" s="222"/>
      <c r="J143" s="43"/>
      <c r="K143" s="43"/>
      <c r="L143" s="47"/>
      <c r="M143" s="223"/>
      <c r="N143" s="224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165</v>
      </c>
      <c r="AU143" s="20" t="s">
        <v>85</v>
      </c>
    </row>
    <row r="144" s="2" customFormat="1" ht="24.15" customHeight="1">
      <c r="A144" s="41"/>
      <c r="B144" s="42"/>
      <c r="C144" s="207" t="s">
        <v>8</v>
      </c>
      <c r="D144" s="207" t="s">
        <v>159</v>
      </c>
      <c r="E144" s="208" t="s">
        <v>399</v>
      </c>
      <c r="F144" s="209" t="s">
        <v>400</v>
      </c>
      <c r="G144" s="210" t="s">
        <v>401</v>
      </c>
      <c r="H144" s="211">
        <v>60</v>
      </c>
      <c r="I144" s="212"/>
      <c r="J144" s="213">
        <f>ROUND(I144*H144,2)</f>
        <v>0</v>
      </c>
      <c r="K144" s="209" t="s">
        <v>174</v>
      </c>
      <c r="L144" s="47"/>
      <c r="M144" s="214" t="s">
        <v>19</v>
      </c>
      <c r="N144" s="215" t="s">
        <v>46</v>
      </c>
      <c r="O144" s="87"/>
      <c r="P144" s="216">
        <f>O144*H144</f>
        <v>0</v>
      </c>
      <c r="Q144" s="216">
        <v>0.00077999999999999999</v>
      </c>
      <c r="R144" s="216">
        <f>Q144*H144</f>
        <v>0.046800000000000001</v>
      </c>
      <c r="S144" s="216">
        <v>0</v>
      </c>
      <c r="T144" s="217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8" t="s">
        <v>163</v>
      </c>
      <c r="AT144" s="218" t="s">
        <v>159</v>
      </c>
      <c r="AU144" s="218" t="s">
        <v>85</v>
      </c>
      <c r="AY144" s="20" t="s">
        <v>157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20" t="s">
        <v>83</v>
      </c>
      <c r="BK144" s="219">
        <f>ROUND(I144*H144,2)</f>
        <v>0</v>
      </c>
      <c r="BL144" s="20" t="s">
        <v>163</v>
      </c>
      <c r="BM144" s="218" t="s">
        <v>402</v>
      </c>
    </row>
    <row r="145" s="2" customFormat="1">
      <c r="A145" s="41"/>
      <c r="B145" s="42"/>
      <c r="C145" s="43"/>
      <c r="D145" s="220" t="s">
        <v>165</v>
      </c>
      <c r="E145" s="43"/>
      <c r="F145" s="221" t="s">
        <v>400</v>
      </c>
      <c r="G145" s="43"/>
      <c r="H145" s="43"/>
      <c r="I145" s="222"/>
      <c r="J145" s="43"/>
      <c r="K145" s="43"/>
      <c r="L145" s="47"/>
      <c r="M145" s="223"/>
      <c r="N145" s="224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165</v>
      </c>
      <c r="AU145" s="20" t="s">
        <v>85</v>
      </c>
    </row>
    <row r="146" s="2" customFormat="1">
      <c r="A146" s="41"/>
      <c r="B146" s="42"/>
      <c r="C146" s="43"/>
      <c r="D146" s="237" t="s">
        <v>177</v>
      </c>
      <c r="E146" s="43"/>
      <c r="F146" s="238" t="s">
        <v>403</v>
      </c>
      <c r="G146" s="43"/>
      <c r="H146" s="43"/>
      <c r="I146" s="222"/>
      <c r="J146" s="43"/>
      <c r="K146" s="43"/>
      <c r="L146" s="47"/>
      <c r="M146" s="223"/>
      <c r="N146" s="224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177</v>
      </c>
      <c r="AU146" s="20" t="s">
        <v>85</v>
      </c>
    </row>
    <row r="147" s="13" customFormat="1">
      <c r="A147" s="13"/>
      <c r="B147" s="226"/>
      <c r="C147" s="227"/>
      <c r="D147" s="220" t="s">
        <v>169</v>
      </c>
      <c r="E147" s="228" t="s">
        <v>19</v>
      </c>
      <c r="F147" s="229" t="s">
        <v>404</v>
      </c>
      <c r="G147" s="227"/>
      <c r="H147" s="230">
        <v>60</v>
      </c>
      <c r="I147" s="231"/>
      <c r="J147" s="227"/>
      <c r="K147" s="227"/>
      <c r="L147" s="232"/>
      <c r="M147" s="233"/>
      <c r="N147" s="234"/>
      <c r="O147" s="234"/>
      <c r="P147" s="234"/>
      <c r="Q147" s="234"/>
      <c r="R147" s="234"/>
      <c r="S147" s="234"/>
      <c r="T147" s="23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6" t="s">
        <v>169</v>
      </c>
      <c r="AU147" s="236" t="s">
        <v>85</v>
      </c>
      <c r="AV147" s="13" t="s">
        <v>85</v>
      </c>
      <c r="AW147" s="13" t="s">
        <v>37</v>
      </c>
      <c r="AX147" s="13" t="s">
        <v>75</v>
      </c>
      <c r="AY147" s="236" t="s">
        <v>157</v>
      </c>
    </row>
    <row r="148" s="15" customFormat="1">
      <c r="A148" s="15"/>
      <c r="B148" s="249"/>
      <c r="C148" s="250"/>
      <c r="D148" s="220" t="s">
        <v>169</v>
      </c>
      <c r="E148" s="251" t="s">
        <v>19</v>
      </c>
      <c r="F148" s="252" t="s">
        <v>187</v>
      </c>
      <c r="G148" s="250"/>
      <c r="H148" s="253">
        <v>60</v>
      </c>
      <c r="I148" s="254"/>
      <c r="J148" s="250"/>
      <c r="K148" s="250"/>
      <c r="L148" s="255"/>
      <c r="M148" s="256"/>
      <c r="N148" s="257"/>
      <c r="O148" s="257"/>
      <c r="P148" s="257"/>
      <c r="Q148" s="257"/>
      <c r="R148" s="257"/>
      <c r="S148" s="257"/>
      <c r="T148" s="258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59" t="s">
        <v>169</v>
      </c>
      <c r="AU148" s="259" t="s">
        <v>85</v>
      </c>
      <c r="AV148" s="15" t="s">
        <v>163</v>
      </c>
      <c r="AW148" s="15" t="s">
        <v>37</v>
      </c>
      <c r="AX148" s="15" t="s">
        <v>83</v>
      </c>
      <c r="AY148" s="259" t="s">
        <v>157</v>
      </c>
    </row>
    <row r="149" s="2" customFormat="1" ht="37.8" customHeight="1">
      <c r="A149" s="41"/>
      <c r="B149" s="42"/>
      <c r="C149" s="207" t="s">
        <v>265</v>
      </c>
      <c r="D149" s="207" t="s">
        <v>159</v>
      </c>
      <c r="E149" s="208" t="s">
        <v>226</v>
      </c>
      <c r="F149" s="209" t="s">
        <v>227</v>
      </c>
      <c r="G149" s="210" t="s">
        <v>173</v>
      </c>
      <c r="H149" s="211">
        <v>465.14999999999998</v>
      </c>
      <c r="I149" s="212"/>
      <c r="J149" s="213">
        <f>ROUND(I149*H149,2)</f>
        <v>0</v>
      </c>
      <c r="K149" s="209" t="s">
        <v>174</v>
      </c>
      <c r="L149" s="47"/>
      <c r="M149" s="214" t="s">
        <v>19</v>
      </c>
      <c r="N149" s="215" t="s">
        <v>46</v>
      </c>
      <c r="O149" s="87"/>
      <c r="P149" s="216">
        <f>O149*H149</f>
        <v>0</v>
      </c>
      <c r="Q149" s="216">
        <v>0</v>
      </c>
      <c r="R149" s="216">
        <f>Q149*H149</f>
        <v>0</v>
      </c>
      <c r="S149" s="216">
        <v>0</v>
      </c>
      <c r="T149" s="217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8" t="s">
        <v>163</v>
      </c>
      <c r="AT149" s="218" t="s">
        <v>159</v>
      </c>
      <c r="AU149" s="218" t="s">
        <v>85</v>
      </c>
      <c r="AY149" s="20" t="s">
        <v>157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20" t="s">
        <v>83</v>
      </c>
      <c r="BK149" s="219">
        <f>ROUND(I149*H149,2)</f>
        <v>0</v>
      </c>
      <c r="BL149" s="20" t="s">
        <v>163</v>
      </c>
      <c r="BM149" s="218" t="s">
        <v>405</v>
      </c>
    </row>
    <row r="150" s="2" customFormat="1">
      <c r="A150" s="41"/>
      <c r="B150" s="42"/>
      <c r="C150" s="43"/>
      <c r="D150" s="220" t="s">
        <v>165</v>
      </c>
      <c r="E150" s="43"/>
      <c r="F150" s="221" t="s">
        <v>229</v>
      </c>
      <c r="G150" s="43"/>
      <c r="H150" s="43"/>
      <c r="I150" s="222"/>
      <c r="J150" s="43"/>
      <c r="K150" s="43"/>
      <c r="L150" s="47"/>
      <c r="M150" s="223"/>
      <c r="N150" s="224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165</v>
      </c>
      <c r="AU150" s="20" t="s">
        <v>85</v>
      </c>
    </row>
    <row r="151" s="2" customFormat="1">
      <c r="A151" s="41"/>
      <c r="B151" s="42"/>
      <c r="C151" s="43"/>
      <c r="D151" s="237" t="s">
        <v>177</v>
      </c>
      <c r="E151" s="43"/>
      <c r="F151" s="238" t="s">
        <v>230</v>
      </c>
      <c r="G151" s="43"/>
      <c r="H151" s="43"/>
      <c r="I151" s="222"/>
      <c r="J151" s="43"/>
      <c r="K151" s="43"/>
      <c r="L151" s="47"/>
      <c r="M151" s="223"/>
      <c r="N151" s="224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177</v>
      </c>
      <c r="AU151" s="20" t="s">
        <v>85</v>
      </c>
    </row>
    <row r="152" s="13" customFormat="1">
      <c r="A152" s="13"/>
      <c r="B152" s="226"/>
      <c r="C152" s="227"/>
      <c r="D152" s="220" t="s">
        <v>169</v>
      </c>
      <c r="E152" s="228" t="s">
        <v>19</v>
      </c>
      <c r="F152" s="229" t="s">
        <v>357</v>
      </c>
      <c r="G152" s="227"/>
      <c r="H152" s="230">
        <v>465.14999999999998</v>
      </c>
      <c r="I152" s="231"/>
      <c r="J152" s="227"/>
      <c r="K152" s="227"/>
      <c r="L152" s="232"/>
      <c r="M152" s="233"/>
      <c r="N152" s="234"/>
      <c r="O152" s="234"/>
      <c r="P152" s="234"/>
      <c r="Q152" s="234"/>
      <c r="R152" s="234"/>
      <c r="S152" s="234"/>
      <c r="T152" s="23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6" t="s">
        <v>169</v>
      </c>
      <c r="AU152" s="236" t="s">
        <v>85</v>
      </c>
      <c r="AV152" s="13" t="s">
        <v>85</v>
      </c>
      <c r="AW152" s="13" t="s">
        <v>37</v>
      </c>
      <c r="AX152" s="13" t="s">
        <v>83</v>
      </c>
      <c r="AY152" s="236" t="s">
        <v>157</v>
      </c>
    </row>
    <row r="153" s="2" customFormat="1" ht="33" customHeight="1">
      <c r="A153" s="41"/>
      <c r="B153" s="42"/>
      <c r="C153" s="207" t="s">
        <v>273</v>
      </c>
      <c r="D153" s="207" t="s">
        <v>159</v>
      </c>
      <c r="E153" s="208" t="s">
        <v>406</v>
      </c>
      <c r="F153" s="209" t="s">
        <v>407</v>
      </c>
      <c r="G153" s="210" t="s">
        <v>236</v>
      </c>
      <c r="H153" s="211">
        <v>837.26999999999998</v>
      </c>
      <c r="I153" s="212"/>
      <c r="J153" s="213">
        <f>ROUND(I153*H153,2)</f>
        <v>0</v>
      </c>
      <c r="K153" s="209" t="s">
        <v>174</v>
      </c>
      <c r="L153" s="47"/>
      <c r="M153" s="214" t="s">
        <v>19</v>
      </c>
      <c r="N153" s="215" t="s">
        <v>46</v>
      </c>
      <c r="O153" s="87"/>
      <c r="P153" s="216">
        <f>O153*H153</f>
        <v>0</v>
      </c>
      <c r="Q153" s="216">
        <v>0</v>
      </c>
      <c r="R153" s="216">
        <f>Q153*H153</f>
        <v>0</v>
      </c>
      <c r="S153" s="216">
        <v>0</v>
      </c>
      <c r="T153" s="217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18" t="s">
        <v>163</v>
      </c>
      <c r="AT153" s="218" t="s">
        <v>159</v>
      </c>
      <c r="AU153" s="218" t="s">
        <v>85</v>
      </c>
      <c r="AY153" s="20" t="s">
        <v>157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20" t="s">
        <v>83</v>
      </c>
      <c r="BK153" s="219">
        <f>ROUND(I153*H153,2)</f>
        <v>0</v>
      </c>
      <c r="BL153" s="20" t="s">
        <v>163</v>
      </c>
      <c r="BM153" s="218" t="s">
        <v>408</v>
      </c>
    </row>
    <row r="154" s="2" customFormat="1">
      <c r="A154" s="41"/>
      <c r="B154" s="42"/>
      <c r="C154" s="43"/>
      <c r="D154" s="220" t="s">
        <v>165</v>
      </c>
      <c r="E154" s="43"/>
      <c r="F154" s="221" t="s">
        <v>245</v>
      </c>
      <c r="G154" s="43"/>
      <c r="H154" s="43"/>
      <c r="I154" s="222"/>
      <c r="J154" s="43"/>
      <c r="K154" s="43"/>
      <c r="L154" s="47"/>
      <c r="M154" s="223"/>
      <c r="N154" s="224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165</v>
      </c>
      <c r="AU154" s="20" t="s">
        <v>85</v>
      </c>
    </row>
    <row r="155" s="2" customFormat="1">
      <c r="A155" s="41"/>
      <c r="B155" s="42"/>
      <c r="C155" s="43"/>
      <c r="D155" s="237" t="s">
        <v>177</v>
      </c>
      <c r="E155" s="43"/>
      <c r="F155" s="238" t="s">
        <v>409</v>
      </c>
      <c r="G155" s="43"/>
      <c r="H155" s="43"/>
      <c r="I155" s="222"/>
      <c r="J155" s="43"/>
      <c r="K155" s="43"/>
      <c r="L155" s="47"/>
      <c r="M155" s="223"/>
      <c r="N155" s="224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177</v>
      </c>
      <c r="AU155" s="20" t="s">
        <v>85</v>
      </c>
    </row>
    <row r="156" s="13" customFormat="1">
      <c r="A156" s="13"/>
      <c r="B156" s="226"/>
      <c r="C156" s="227"/>
      <c r="D156" s="220" t="s">
        <v>169</v>
      </c>
      <c r="E156" s="228" t="s">
        <v>19</v>
      </c>
      <c r="F156" s="229" t="s">
        <v>357</v>
      </c>
      <c r="G156" s="227"/>
      <c r="H156" s="230">
        <v>465.14999999999998</v>
      </c>
      <c r="I156" s="231"/>
      <c r="J156" s="227"/>
      <c r="K156" s="227"/>
      <c r="L156" s="232"/>
      <c r="M156" s="233"/>
      <c r="N156" s="234"/>
      <c r="O156" s="234"/>
      <c r="P156" s="234"/>
      <c r="Q156" s="234"/>
      <c r="R156" s="234"/>
      <c r="S156" s="234"/>
      <c r="T156" s="23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6" t="s">
        <v>169</v>
      </c>
      <c r="AU156" s="236" t="s">
        <v>85</v>
      </c>
      <c r="AV156" s="13" t="s">
        <v>85</v>
      </c>
      <c r="AW156" s="13" t="s">
        <v>37</v>
      </c>
      <c r="AX156" s="13" t="s">
        <v>83</v>
      </c>
      <c r="AY156" s="236" t="s">
        <v>157</v>
      </c>
    </row>
    <row r="157" s="13" customFormat="1">
      <c r="A157" s="13"/>
      <c r="B157" s="226"/>
      <c r="C157" s="227"/>
      <c r="D157" s="220" t="s">
        <v>169</v>
      </c>
      <c r="E157" s="227"/>
      <c r="F157" s="229" t="s">
        <v>410</v>
      </c>
      <c r="G157" s="227"/>
      <c r="H157" s="230">
        <v>837.26999999999998</v>
      </c>
      <c r="I157" s="231"/>
      <c r="J157" s="227"/>
      <c r="K157" s="227"/>
      <c r="L157" s="232"/>
      <c r="M157" s="233"/>
      <c r="N157" s="234"/>
      <c r="O157" s="234"/>
      <c r="P157" s="234"/>
      <c r="Q157" s="234"/>
      <c r="R157" s="234"/>
      <c r="S157" s="234"/>
      <c r="T157" s="23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6" t="s">
        <v>169</v>
      </c>
      <c r="AU157" s="236" t="s">
        <v>85</v>
      </c>
      <c r="AV157" s="13" t="s">
        <v>85</v>
      </c>
      <c r="AW157" s="13" t="s">
        <v>4</v>
      </c>
      <c r="AX157" s="13" t="s">
        <v>83</v>
      </c>
      <c r="AY157" s="236" t="s">
        <v>157</v>
      </c>
    </row>
    <row r="158" s="2" customFormat="1" ht="24.15" customHeight="1">
      <c r="A158" s="41"/>
      <c r="B158" s="42"/>
      <c r="C158" s="207" t="s">
        <v>281</v>
      </c>
      <c r="D158" s="207" t="s">
        <v>159</v>
      </c>
      <c r="E158" s="208" t="s">
        <v>266</v>
      </c>
      <c r="F158" s="209" t="s">
        <v>267</v>
      </c>
      <c r="G158" s="210" t="s">
        <v>254</v>
      </c>
      <c r="H158" s="211">
        <v>220.75</v>
      </c>
      <c r="I158" s="212"/>
      <c r="J158" s="213">
        <f>ROUND(I158*H158,2)</f>
        <v>0</v>
      </c>
      <c r="K158" s="209" t="s">
        <v>174</v>
      </c>
      <c r="L158" s="47"/>
      <c r="M158" s="214" t="s">
        <v>19</v>
      </c>
      <c r="N158" s="215" t="s">
        <v>46</v>
      </c>
      <c r="O158" s="87"/>
      <c r="P158" s="216">
        <f>O158*H158</f>
        <v>0</v>
      </c>
      <c r="Q158" s="216">
        <v>0</v>
      </c>
      <c r="R158" s="216">
        <f>Q158*H158</f>
        <v>0</v>
      </c>
      <c r="S158" s="216">
        <v>0</v>
      </c>
      <c r="T158" s="217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18" t="s">
        <v>163</v>
      </c>
      <c r="AT158" s="218" t="s">
        <v>159</v>
      </c>
      <c r="AU158" s="218" t="s">
        <v>85</v>
      </c>
      <c r="AY158" s="20" t="s">
        <v>157</v>
      </c>
      <c r="BE158" s="219">
        <f>IF(N158="základní",J158,0)</f>
        <v>0</v>
      </c>
      <c r="BF158" s="219">
        <f>IF(N158="snížená",J158,0)</f>
        <v>0</v>
      </c>
      <c r="BG158" s="219">
        <f>IF(N158="zákl. přenesená",J158,0)</f>
        <v>0</v>
      </c>
      <c r="BH158" s="219">
        <f>IF(N158="sníž. přenesená",J158,0)</f>
        <v>0</v>
      </c>
      <c r="BI158" s="219">
        <f>IF(N158="nulová",J158,0)</f>
        <v>0</v>
      </c>
      <c r="BJ158" s="20" t="s">
        <v>83</v>
      </c>
      <c r="BK158" s="219">
        <f>ROUND(I158*H158,2)</f>
        <v>0</v>
      </c>
      <c r="BL158" s="20" t="s">
        <v>163</v>
      </c>
      <c r="BM158" s="218" t="s">
        <v>411</v>
      </c>
    </row>
    <row r="159" s="2" customFormat="1">
      <c r="A159" s="41"/>
      <c r="B159" s="42"/>
      <c r="C159" s="43"/>
      <c r="D159" s="220" t="s">
        <v>165</v>
      </c>
      <c r="E159" s="43"/>
      <c r="F159" s="221" t="s">
        <v>269</v>
      </c>
      <c r="G159" s="43"/>
      <c r="H159" s="43"/>
      <c r="I159" s="222"/>
      <c r="J159" s="43"/>
      <c r="K159" s="43"/>
      <c r="L159" s="47"/>
      <c r="M159" s="223"/>
      <c r="N159" s="224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165</v>
      </c>
      <c r="AU159" s="20" t="s">
        <v>85</v>
      </c>
    </row>
    <row r="160" s="2" customFormat="1">
      <c r="A160" s="41"/>
      <c r="B160" s="42"/>
      <c r="C160" s="43"/>
      <c r="D160" s="237" t="s">
        <v>177</v>
      </c>
      <c r="E160" s="43"/>
      <c r="F160" s="238" t="s">
        <v>270</v>
      </c>
      <c r="G160" s="43"/>
      <c r="H160" s="43"/>
      <c r="I160" s="222"/>
      <c r="J160" s="43"/>
      <c r="K160" s="43"/>
      <c r="L160" s="47"/>
      <c r="M160" s="223"/>
      <c r="N160" s="224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177</v>
      </c>
      <c r="AU160" s="20" t="s">
        <v>85</v>
      </c>
    </row>
    <row r="161" s="14" customFormat="1">
      <c r="A161" s="14"/>
      <c r="B161" s="239"/>
      <c r="C161" s="240"/>
      <c r="D161" s="220" t="s">
        <v>169</v>
      </c>
      <c r="E161" s="241" t="s">
        <v>19</v>
      </c>
      <c r="F161" s="242" t="s">
        <v>412</v>
      </c>
      <c r="G161" s="240"/>
      <c r="H161" s="241" t="s">
        <v>19</v>
      </c>
      <c r="I161" s="243"/>
      <c r="J161" s="240"/>
      <c r="K161" s="240"/>
      <c r="L161" s="244"/>
      <c r="M161" s="245"/>
      <c r="N161" s="246"/>
      <c r="O161" s="246"/>
      <c r="P161" s="246"/>
      <c r="Q161" s="246"/>
      <c r="R161" s="246"/>
      <c r="S161" s="246"/>
      <c r="T161" s="247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8" t="s">
        <v>169</v>
      </c>
      <c r="AU161" s="248" t="s">
        <v>85</v>
      </c>
      <c r="AV161" s="14" t="s">
        <v>83</v>
      </c>
      <c r="AW161" s="14" t="s">
        <v>37</v>
      </c>
      <c r="AX161" s="14" t="s">
        <v>75</v>
      </c>
      <c r="AY161" s="248" t="s">
        <v>157</v>
      </c>
    </row>
    <row r="162" s="13" customFormat="1">
      <c r="A162" s="13"/>
      <c r="B162" s="226"/>
      <c r="C162" s="227"/>
      <c r="D162" s="220" t="s">
        <v>169</v>
      </c>
      <c r="E162" s="228" t="s">
        <v>19</v>
      </c>
      <c r="F162" s="229" t="s">
        <v>413</v>
      </c>
      <c r="G162" s="227"/>
      <c r="H162" s="230">
        <v>220.75</v>
      </c>
      <c r="I162" s="231"/>
      <c r="J162" s="227"/>
      <c r="K162" s="227"/>
      <c r="L162" s="232"/>
      <c r="M162" s="233"/>
      <c r="N162" s="234"/>
      <c r="O162" s="234"/>
      <c r="P162" s="234"/>
      <c r="Q162" s="234"/>
      <c r="R162" s="234"/>
      <c r="S162" s="234"/>
      <c r="T162" s="23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6" t="s">
        <v>169</v>
      </c>
      <c r="AU162" s="236" t="s">
        <v>85</v>
      </c>
      <c r="AV162" s="13" t="s">
        <v>85</v>
      </c>
      <c r="AW162" s="13" t="s">
        <v>37</v>
      </c>
      <c r="AX162" s="13" t="s">
        <v>75</v>
      </c>
      <c r="AY162" s="236" t="s">
        <v>157</v>
      </c>
    </row>
    <row r="163" s="15" customFormat="1">
      <c r="A163" s="15"/>
      <c r="B163" s="249"/>
      <c r="C163" s="250"/>
      <c r="D163" s="220" t="s">
        <v>169</v>
      </c>
      <c r="E163" s="251" t="s">
        <v>19</v>
      </c>
      <c r="F163" s="252" t="s">
        <v>187</v>
      </c>
      <c r="G163" s="250"/>
      <c r="H163" s="253">
        <v>220.75</v>
      </c>
      <c r="I163" s="254"/>
      <c r="J163" s="250"/>
      <c r="K163" s="250"/>
      <c r="L163" s="255"/>
      <c r="M163" s="256"/>
      <c r="N163" s="257"/>
      <c r="O163" s="257"/>
      <c r="P163" s="257"/>
      <c r="Q163" s="257"/>
      <c r="R163" s="257"/>
      <c r="S163" s="257"/>
      <c r="T163" s="258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59" t="s">
        <v>169</v>
      </c>
      <c r="AU163" s="259" t="s">
        <v>85</v>
      </c>
      <c r="AV163" s="15" t="s">
        <v>163</v>
      </c>
      <c r="AW163" s="15" t="s">
        <v>37</v>
      </c>
      <c r="AX163" s="15" t="s">
        <v>83</v>
      </c>
      <c r="AY163" s="259" t="s">
        <v>157</v>
      </c>
    </row>
    <row r="164" s="12" customFormat="1" ht="22.8" customHeight="1">
      <c r="A164" s="12"/>
      <c r="B164" s="191"/>
      <c r="C164" s="192"/>
      <c r="D164" s="193" t="s">
        <v>74</v>
      </c>
      <c r="E164" s="205" t="s">
        <v>85</v>
      </c>
      <c r="F164" s="205" t="s">
        <v>414</v>
      </c>
      <c r="G164" s="192"/>
      <c r="H164" s="192"/>
      <c r="I164" s="195"/>
      <c r="J164" s="206">
        <f>BK164</f>
        <v>0</v>
      </c>
      <c r="K164" s="192"/>
      <c r="L164" s="197"/>
      <c r="M164" s="198"/>
      <c r="N164" s="199"/>
      <c r="O164" s="199"/>
      <c r="P164" s="200">
        <f>SUM(P165:P216)</f>
        <v>0</v>
      </c>
      <c r="Q164" s="199"/>
      <c r="R164" s="200">
        <f>SUM(R165:R216)</f>
        <v>1.1182353999999999</v>
      </c>
      <c r="S164" s="199"/>
      <c r="T164" s="201">
        <f>SUM(T165:T216)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02" t="s">
        <v>83</v>
      </c>
      <c r="AT164" s="203" t="s">
        <v>74</v>
      </c>
      <c r="AU164" s="203" t="s">
        <v>83</v>
      </c>
      <c r="AY164" s="202" t="s">
        <v>157</v>
      </c>
      <c r="BK164" s="204">
        <f>SUM(BK165:BK216)</f>
        <v>0</v>
      </c>
    </row>
    <row r="165" s="2" customFormat="1" ht="33" customHeight="1">
      <c r="A165" s="41"/>
      <c r="B165" s="42"/>
      <c r="C165" s="207" t="s">
        <v>287</v>
      </c>
      <c r="D165" s="207" t="s">
        <v>159</v>
      </c>
      <c r="E165" s="208" t="s">
        <v>415</v>
      </c>
      <c r="F165" s="209" t="s">
        <v>416</v>
      </c>
      <c r="G165" s="210" t="s">
        <v>173</v>
      </c>
      <c r="H165" s="211">
        <v>132.90000000000001</v>
      </c>
      <c r="I165" s="212"/>
      <c r="J165" s="213">
        <f>ROUND(I165*H165,2)</f>
        <v>0</v>
      </c>
      <c r="K165" s="209" t="s">
        <v>174</v>
      </c>
      <c r="L165" s="47"/>
      <c r="M165" s="214" t="s">
        <v>19</v>
      </c>
      <c r="N165" s="215" t="s">
        <v>46</v>
      </c>
      <c r="O165" s="87"/>
      <c r="P165" s="216">
        <f>O165*H165</f>
        <v>0</v>
      </c>
      <c r="Q165" s="216">
        <v>0</v>
      </c>
      <c r="R165" s="216">
        <f>Q165*H165</f>
        <v>0</v>
      </c>
      <c r="S165" s="216">
        <v>0</v>
      </c>
      <c r="T165" s="217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18" t="s">
        <v>163</v>
      </c>
      <c r="AT165" s="218" t="s">
        <v>159</v>
      </c>
      <c r="AU165" s="218" t="s">
        <v>85</v>
      </c>
      <c r="AY165" s="20" t="s">
        <v>157</v>
      </c>
      <c r="BE165" s="219">
        <f>IF(N165="základní",J165,0)</f>
        <v>0</v>
      </c>
      <c r="BF165" s="219">
        <f>IF(N165="snížená",J165,0)</f>
        <v>0</v>
      </c>
      <c r="BG165" s="219">
        <f>IF(N165="zákl. přenesená",J165,0)</f>
        <v>0</v>
      </c>
      <c r="BH165" s="219">
        <f>IF(N165="sníž. přenesená",J165,0)</f>
        <v>0</v>
      </c>
      <c r="BI165" s="219">
        <f>IF(N165="nulová",J165,0)</f>
        <v>0</v>
      </c>
      <c r="BJ165" s="20" t="s">
        <v>83</v>
      </c>
      <c r="BK165" s="219">
        <f>ROUND(I165*H165,2)</f>
        <v>0</v>
      </c>
      <c r="BL165" s="20" t="s">
        <v>163</v>
      </c>
      <c r="BM165" s="218" t="s">
        <v>417</v>
      </c>
    </row>
    <row r="166" s="2" customFormat="1">
      <c r="A166" s="41"/>
      <c r="B166" s="42"/>
      <c r="C166" s="43"/>
      <c r="D166" s="220" t="s">
        <v>165</v>
      </c>
      <c r="E166" s="43"/>
      <c r="F166" s="221" t="s">
        <v>418</v>
      </c>
      <c r="G166" s="43"/>
      <c r="H166" s="43"/>
      <c r="I166" s="222"/>
      <c r="J166" s="43"/>
      <c r="K166" s="43"/>
      <c r="L166" s="47"/>
      <c r="M166" s="223"/>
      <c r="N166" s="224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165</v>
      </c>
      <c r="AU166" s="20" t="s">
        <v>85</v>
      </c>
    </row>
    <row r="167" s="2" customFormat="1">
      <c r="A167" s="41"/>
      <c r="B167" s="42"/>
      <c r="C167" s="43"/>
      <c r="D167" s="237" t="s">
        <v>177</v>
      </c>
      <c r="E167" s="43"/>
      <c r="F167" s="238" t="s">
        <v>419</v>
      </c>
      <c r="G167" s="43"/>
      <c r="H167" s="43"/>
      <c r="I167" s="222"/>
      <c r="J167" s="43"/>
      <c r="K167" s="43"/>
      <c r="L167" s="47"/>
      <c r="M167" s="223"/>
      <c r="N167" s="224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177</v>
      </c>
      <c r="AU167" s="20" t="s">
        <v>85</v>
      </c>
    </row>
    <row r="168" s="13" customFormat="1">
      <c r="A168" s="13"/>
      <c r="B168" s="226"/>
      <c r="C168" s="227"/>
      <c r="D168" s="220" t="s">
        <v>169</v>
      </c>
      <c r="E168" s="228" t="s">
        <v>19</v>
      </c>
      <c r="F168" s="229" t="s">
        <v>420</v>
      </c>
      <c r="G168" s="227"/>
      <c r="H168" s="230">
        <v>132.90000000000001</v>
      </c>
      <c r="I168" s="231"/>
      <c r="J168" s="227"/>
      <c r="K168" s="227"/>
      <c r="L168" s="232"/>
      <c r="M168" s="233"/>
      <c r="N168" s="234"/>
      <c r="O168" s="234"/>
      <c r="P168" s="234"/>
      <c r="Q168" s="234"/>
      <c r="R168" s="234"/>
      <c r="S168" s="234"/>
      <c r="T168" s="23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6" t="s">
        <v>169</v>
      </c>
      <c r="AU168" s="236" t="s">
        <v>85</v>
      </c>
      <c r="AV168" s="13" t="s">
        <v>85</v>
      </c>
      <c r="AW168" s="13" t="s">
        <v>37</v>
      </c>
      <c r="AX168" s="13" t="s">
        <v>83</v>
      </c>
      <c r="AY168" s="236" t="s">
        <v>157</v>
      </c>
    </row>
    <row r="169" s="2" customFormat="1" ht="33" customHeight="1">
      <c r="A169" s="41"/>
      <c r="B169" s="42"/>
      <c r="C169" s="207" t="s">
        <v>293</v>
      </c>
      <c r="D169" s="207" t="s">
        <v>159</v>
      </c>
      <c r="E169" s="208" t="s">
        <v>421</v>
      </c>
      <c r="F169" s="209" t="s">
        <v>422</v>
      </c>
      <c r="G169" s="210" t="s">
        <v>254</v>
      </c>
      <c r="H169" s="211">
        <v>398.69999999999999</v>
      </c>
      <c r="I169" s="212"/>
      <c r="J169" s="213">
        <f>ROUND(I169*H169,2)</f>
        <v>0</v>
      </c>
      <c r="K169" s="209" t="s">
        <v>174</v>
      </c>
      <c r="L169" s="47"/>
      <c r="M169" s="214" t="s">
        <v>19</v>
      </c>
      <c r="N169" s="215" t="s">
        <v>46</v>
      </c>
      <c r="O169" s="87"/>
      <c r="P169" s="216">
        <f>O169*H169</f>
        <v>0</v>
      </c>
      <c r="Q169" s="216">
        <v>0.00031</v>
      </c>
      <c r="R169" s="216">
        <f>Q169*H169</f>
        <v>0.123597</v>
      </c>
      <c r="S169" s="216">
        <v>0</v>
      </c>
      <c r="T169" s="217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18" t="s">
        <v>163</v>
      </c>
      <c r="AT169" s="218" t="s">
        <v>159</v>
      </c>
      <c r="AU169" s="218" t="s">
        <v>85</v>
      </c>
      <c r="AY169" s="20" t="s">
        <v>157</v>
      </c>
      <c r="BE169" s="219">
        <f>IF(N169="základní",J169,0)</f>
        <v>0</v>
      </c>
      <c r="BF169" s="219">
        <f>IF(N169="snížená",J169,0)</f>
        <v>0</v>
      </c>
      <c r="BG169" s="219">
        <f>IF(N169="zákl. přenesená",J169,0)</f>
        <v>0</v>
      </c>
      <c r="BH169" s="219">
        <f>IF(N169="sníž. přenesená",J169,0)</f>
        <v>0</v>
      </c>
      <c r="BI169" s="219">
        <f>IF(N169="nulová",J169,0)</f>
        <v>0</v>
      </c>
      <c r="BJ169" s="20" t="s">
        <v>83</v>
      </c>
      <c r="BK169" s="219">
        <f>ROUND(I169*H169,2)</f>
        <v>0</v>
      </c>
      <c r="BL169" s="20" t="s">
        <v>163</v>
      </c>
      <c r="BM169" s="218" t="s">
        <v>423</v>
      </c>
    </row>
    <row r="170" s="2" customFormat="1">
      <c r="A170" s="41"/>
      <c r="B170" s="42"/>
      <c r="C170" s="43"/>
      <c r="D170" s="220" t="s">
        <v>165</v>
      </c>
      <c r="E170" s="43"/>
      <c r="F170" s="221" t="s">
        <v>424</v>
      </c>
      <c r="G170" s="43"/>
      <c r="H170" s="43"/>
      <c r="I170" s="222"/>
      <c r="J170" s="43"/>
      <c r="K170" s="43"/>
      <c r="L170" s="47"/>
      <c r="M170" s="223"/>
      <c r="N170" s="224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165</v>
      </c>
      <c r="AU170" s="20" t="s">
        <v>85</v>
      </c>
    </row>
    <row r="171" s="2" customFormat="1">
      <c r="A171" s="41"/>
      <c r="B171" s="42"/>
      <c r="C171" s="43"/>
      <c r="D171" s="237" t="s">
        <v>177</v>
      </c>
      <c r="E171" s="43"/>
      <c r="F171" s="238" t="s">
        <v>425</v>
      </c>
      <c r="G171" s="43"/>
      <c r="H171" s="43"/>
      <c r="I171" s="222"/>
      <c r="J171" s="43"/>
      <c r="K171" s="43"/>
      <c r="L171" s="47"/>
      <c r="M171" s="223"/>
      <c r="N171" s="224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177</v>
      </c>
      <c r="AU171" s="20" t="s">
        <v>85</v>
      </c>
    </row>
    <row r="172" s="13" customFormat="1">
      <c r="A172" s="13"/>
      <c r="B172" s="226"/>
      <c r="C172" s="227"/>
      <c r="D172" s="220" t="s">
        <v>169</v>
      </c>
      <c r="E172" s="228" t="s">
        <v>19</v>
      </c>
      <c r="F172" s="229" t="s">
        <v>426</v>
      </c>
      <c r="G172" s="227"/>
      <c r="H172" s="230">
        <v>398.69999999999999</v>
      </c>
      <c r="I172" s="231"/>
      <c r="J172" s="227"/>
      <c r="K172" s="227"/>
      <c r="L172" s="232"/>
      <c r="M172" s="233"/>
      <c r="N172" s="234"/>
      <c r="O172" s="234"/>
      <c r="P172" s="234"/>
      <c r="Q172" s="234"/>
      <c r="R172" s="234"/>
      <c r="S172" s="234"/>
      <c r="T172" s="23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6" t="s">
        <v>169</v>
      </c>
      <c r="AU172" s="236" t="s">
        <v>85</v>
      </c>
      <c r="AV172" s="13" t="s">
        <v>85</v>
      </c>
      <c r="AW172" s="13" t="s">
        <v>37</v>
      </c>
      <c r="AX172" s="13" t="s">
        <v>83</v>
      </c>
      <c r="AY172" s="236" t="s">
        <v>157</v>
      </c>
    </row>
    <row r="173" s="2" customFormat="1" ht="24.15" customHeight="1">
      <c r="A173" s="41"/>
      <c r="B173" s="42"/>
      <c r="C173" s="260" t="s">
        <v>301</v>
      </c>
      <c r="D173" s="260" t="s">
        <v>259</v>
      </c>
      <c r="E173" s="261" t="s">
        <v>427</v>
      </c>
      <c r="F173" s="262" t="s">
        <v>428</v>
      </c>
      <c r="G173" s="263" t="s">
        <v>254</v>
      </c>
      <c r="H173" s="264">
        <v>406.67399999999998</v>
      </c>
      <c r="I173" s="265"/>
      <c r="J173" s="266">
        <f>ROUND(I173*H173,2)</f>
        <v>0</v>
      </c>
      <c r="K173" s="262" t="s">
        <v>174</v>
      </c>
      <c r="L173" s="267"/>
      <c r="M173" s="268" t="s">
        <v>19</v>
      </c>
      <c r="N173" s="269" t="s">
        <v>46</v>
      </c>
      <c r="O173" s="87"/>
      <c r="P173" s="216">
        <f>O173*H173</f>
        <v>0</v>
      </c>
      <c r="Q173" s="216">
        <v>0.00059999999999999995</v>
      </c>
      <c r="R173" s="216">
        <f>Q173*H173</f>
        <v>0.24400439999999996</v>
      </c>
      <c r="S173" s="216">
        <v>0</v>
      </c>
      <c r="T173" s="217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18" t="s">
        <v>225</v>
      </c>
      <c r="AT173" s="218" t="s">
        <v>259</v>
      </c>
      <c r="AU173" s="218" t="s">
        <v>85</v>
      </c>
      <c r="AY173" s="20" t="s">
        <v>157</v>
      </c>
      <c r="BE173" s="219">
        <f>IF(N173="základní",J173,0)</f>
        <v>0</v>
      </c>
      <c r="BF173" s="219">
        <f>IF(N173="snížená",J173,0)</f>
        <v>0</v>
      </c>
      <c r="BG173" s="219">
        <f>IF(N173="zákl. přenesená",J173,0)</f>
        <v>0</v>
      </c>
      <c r="BH173" s="219">
        <f>IF(N173="sníž. přenesená",J173,0)</f>
        <v>0</v>
      </c>
      <c r="BI173" s="219">
        <f>IF(N173="nulová",J173,0)</f>
        <v>0</v>
      </c>
      <c r="BJ173" s="20" t="s">
        <v>83</v>
      </c>
      <c r="BK173" s="219">
        <f>ROUND(I173*H173,2)</f>
        <v>0</v>
      </c>
      <c r="BL173" s="20" t="s">
        <v>163</v>
      </c>
      <c r="BM173" s="218" t="s">
        <v>429</v>
      </c>
    </row>
    <row r="174" s="2" customFormat="1">
      <c r="A174" s="41"/>
      <c r="B174" s="42"/>
      <c r="C174" s="43"/>
      <c r="D174" s="220" t="s">
        <v>165</v>
      </c>
      <c r="E174" s="43"/>
      <c r="F174" s="221" t="s">
        <v>428</v>
      </c>
      <c r="G174" s="43"/>
      <c r="H174" s="43"/>
      <c r="I174" s="222"/>
      <c r="J174" s="43"/>
      <c r="K174" s="43"/>
      <c r="L174" s="47"/>
      <c r="M174" s="223"/>
      <c r="N174" s="224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165</v>
      </c>
      <c r="AU174" s="20" t="s">
        <v>85</v>
      </c>
    </row>
    <row r="175" s="13" customFormat="1">
      <c r="A175" s="13"/>
      <c r="B175" s="226"/>
      <c r="C175" s="227"/>
      <c r="D175" s="220" t="s">
        <v>169</v>
      </c>
      <c r="E175" s="228" t="s">
        <v>19</v>
      </c>
      <c r="F175" s="229" t="s">
        <v>426</v>
      </c>
      <c r="G175" s="227"/>
      <c r="H175" s="230">
        <v>398.69999999999999</v>
      </c>
      <c r="I175" s="231"/>
      <c r="J175" s="227"/>
      <c r="K175" s="227"/>
      <c r="L175" s="232"/>
      <c r="M175" s="233"/>
      <c r="N175" s="234"/>
      <c r="O175" s="234"/>
      <c r="P175" s="234"/>
      <c r="Q175" s="234"/>
      <c r="R175" s="234"/>
      <c r="S175" s="234"/>
      <c r="T175" s="23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6" t="s">
        <v>169</v>
      </c>
      <c r="AU175" s="236" t="s">
        <v>85</v>
      </c>
      <c r="AV175" s="13" t="s">
        <v>85</v>
      </c>
      <c r="AW175" s="13" t="s">
        <v>37</v>
      </c>
      <c r="AX175" s="13" t="s">
        <v>83</v>
      </c>
      <c r="AY175" s="236" t="s">
        <v>157</v>
      </c>
    </row>
    <row r="176" s="13" customFormat="1">
      <c r="A176" s="13"/>
      <c r="B176" s="226"/>
      <c r="C176" s="227"/>
      <c r="D176" s="220" t="s">
        <v>169</v>
      </c>
      <c r="E176" s="227"/>
      <c r="F176" s="229" t="s">
        <v>430</v>
      </c>
      <c r="G176" s="227"/>
      <c r="H176" s="230">
        <v>406.67399999999998</v>
      </c>
      <c r="I176" s="231"/>
      <c r="J176" s="227"/>
      <c r="K176" s="227"/>
      <c r="L176" s="232"/>
      <c r="M176" s="233"/>
      <c r="N176" s="234"/>
      <c r="O176" s="234"/>
      <c r="P176" s="234"/>
      <c r="Q176" s="234"/>
      <c r="R176" s="234"/>
      <c r="S176" s="234"/>
      <c r="T176" s="23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6" t="s">
        <v>169</v>
      </c>
      <c r="AU176" s="236" t="s">
        <v>85</v>
      </c>
      <c r="AV176" s="13" t="s">
        <v>85</v>
      </c>
      <c r="AW176" s="13" t="s">
        <v>4</v>
      </c>
      <c r="AX176" s="13" t="s">
        <v>83</v>
      </c>
      <c r="AY176" s="236" t="s">
        <v>157</v>
      </c>
    </row>
    <row r="177" s="2" customFormat="1" ht="24.15" customHeight="1">
      <c r="A177" s="41"/>
      <c r="B177" s="42"/>
      <c r="C177" s="207" t="s">
        <v>309</v>
      </c>
      <c r="D177" s="207" t="s">
        <v>159</v>
      </c>
      <c r="E177" s="208" t="s">
        <v>431</v>
      </c>
      <c r="F177" s="209" t="s">
        <v>432</v>
      </c>
      <c r="G177" s="210" t="s">
        <v>162</v>
      </c>
      <c r="H177" s="211">
        <v>88.599999999999994</v>
      </c>
      <c r="I177" s="212"/>
      <c r="J177" s="213">
        <f>ROUND(I177*H177,2)</f>
        <v>0</v>
      </c>
      <c r="K177" s="209" t="s">
        <v>174</v>
      </c>
      <c r="L177" s="47"/>
      <c r="M177" s="214" t="s">
        <v>19</v>
      </c>
      <c r="N177" s="215" t="s">
        <v>46</v>
      </c>
      <c r="O177" s="87"/>
      <c r="P177" s="216">
        <f>O177*H177</f>
        <v>0</v>
      </c>
      <c r="Q177" s="216">
        <v>0.00048999999999999998</v>
      </c>
      <c r="R177" s="216">
        <f>Q177*H177</f>
        <v>0.043413999999999994</v>
      </c>
      <c r="S177" s="216">
        <v>0</v>
      </c>
      <c r="T177" s="217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18" t="s">
        <v>163</v>
      </c>
      <c r="AT177" s="218" t="s">
        <v>159</v>
      </c>
      <c r="AU177" s="218" t="s">
        <v>85</v>
      </c>
      <c r="AY177" s="20" t="s">
        <v>157</v>
      </c>
      <c r="BE177" s="219">
        <f>IF(N177="základní",J177,0)</f>
        <v>0</v>
      </c>
      <c r="BF177" s="219">
        <f>IF(N177="snížená",J177,0)</f>
        <v>0</v>
      </c>
      <c r="BG177" s="219">
        <f>IF(N177="zákl. přenesená",J177,0)</f>
        <v>0</v>
      </c>
      <c r="BH177" s="219">
        <f>IF(N177="sníž. přenesená",J177,0)</f>
        <v>0</v>
      </c>
      <c r="BI177" s="219">
        <f>IF(N177="nulová",J177,0)</f>
        <v>0</v>
      </c>
      <c r="BJ177" s="20" t="s">
        <v>83</v>
      </c>
      <c r="BK177" s="219">
        <f>ROUND(I177*H177,2)</f>
        <v>0</v>
      </c>
      <c r="BL177" s="20" t="s">
        <v>163</v>
      </c>
      <c r="BM177" s="218" t="s">
        <v>433</v>
      </c>
    </row>
    <row r="178" s="2" customFormat="1">
      <c r="A178" s="41"/>
      <c r="B178" s="42"/>
      <c r="C178" s="43"/>
      <c r="D178" s="220" t="s">
        <v>165</v>
      </c>
      <c r="E178" s="43"/>
      <c r="F178" s="221" t="s">
        <v>434</v>
      </c>
      <c r="G178" s="43"/>
      <c r="H178" s="43"/>
      <c r="I178" s="222"/>
      <c r="J178" s="43"/>
      <c r="K178" s="43"/>
      <c r="L178" s="47"/>
      <c r="M178" s="223"/>
      <c r="N178" s="224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165</v>
      </c>
      <c r="AU178" s="20" t="s">
        <v>85</v>
      </c>
    </row>
    <row r="179" s="2" customFormat="1">
      <c r="A179" s="41"/>
      <c r="B179" s="42"/>
      <c r="C179" s="43"/>
      <c r="D179" s="237" t="s">
        <v>177</v>
      </c>
      <c r="E179" s="43"/>
      <c r="F179" s="238" t="s">
        <v>435</v>
      </c>
      <c r="G179" s="43"/>
      <c r="H179" s="43"/>
      <c r="I179" s="222"/>
      <c r="J179" s="43"/>
      <c r="K179" s="43"/>
      <c r="L179" s="47"/>
      <c r="M179" s="223"/>
      <c r="N179" s="224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177</v>
      </c>
      <c r="AU179" s="20" t="s">
        <v>85</v>
      </c>
    </row>
    <row r="180" s="2" customFormat="1" ht="24.15" customHeight="1">
      <c r="A180" s="41"/>
      <c r="B180" s="42"/>
      <c r="C180" s="207" t="s">
        <v>317</v>
      </c>
      <c r="D180" s="207" t="s">
        <v>159</v>
      </c>
      <c r="E180" s="208" t="s">
        <v>436</v>
      </c>
      <c r="F180" s="209" t="s">
        <v>437</v>
      </c>
      <c r="G180" s="210" t="s">
        <v>162</v>
      </c>
      <c r="H180" s="211">
        <v>19.600000000000001</v>
      </c>
      <c r="I180" s="212"/>
      <c r="J180" s="213">
        <f>ROUND(I180*H180,2)</f>
        <v>0</v>
      </c>
      <c r="K180" s="209" t="s">
        <v>19</v>
      </c>
      <c r="L180" s="47"/>
      <c r="M180" s="214" t="s">
        <v>19</v>
      </c>
      <c r="N180" s="215" t="s">
        <v>46</v>
      </c>
      <c r="O180" s="87"/>
      <c r="P180" s="216">
        <f>O180*H180</f>
        <v>0</v>
      </c>
      <c r="Q180" s="216">
        <v>0</v>
      </c>
      <c r="R180" s="216">
        <f>Q180*H180</f>
        <v>0</v>
      </c>
      <c r="S180" s="216">
        <v>0</v>
      </c>
      <c r="T180" s="217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18" t="s">
        <v>163</v>
      </c>
      <c r="AT180" s="218" t="s">
        <v>159</v>
      </c>
      <c r="AU180" s="218" t="s">
        <v>85</v>
      </c>
      <c r="AY180" s="20" t="s">
        <v>157</v>
      </c>
      <c r="BE180" s="219">
        <f>IF(N180="základní",J180,0)</f>
        <v>0</v>
      </c>
      <c r="BF180" s="219">
        <f>IF(N180="snížená",J180,0)</f>
        <v>0</v>
      </c>
      <c r="BG180" s="219">
        <f>IF(N180="zákl. přenesená",J180,0)</f>
        <v>0</v>
      </c>
      <c r="BH180" s="219">
        <f>IF(N180="sníž. přenesená",J180,0)</f>
        <v>0</v>
      </c>
      <c r="BI180" s="219">
        <f>IF(N180="nulová",J180,0)</f>
        <v>0</v>
      </c>
      <c r="BJ180" s="20" t="s">
        <v>83</v>
      </c>
      <c r="BK180" s="219">
        <f>ROUND(I180*H180,2)</f>
        <v>0</v>
      </c>
      <c r="BL180" s="20" t="s">
        <v>163</v>
      </c>
      <c r="BM180" s="218" t="s">
        <v>438</v>
      </c>
    </row>
    <row r="181" s="2" customFormat="1">
      <c r="A181" s="41"/>
      <c r="B181" s="42"/>
      <c r="C181" s="43"/>
      <c r="D181" s="220" t="s">
        <v>165</v>
      </c>
      <c r="E181" s="43"/>
      <c r="F181" s="221" t="s">
        <v>437</v>
      </c>
      <c r="G181" s="43"/>
      <c r="H181" s="43"/>
      <c r="I181" s="222"/>
      <c r="J181" s="43"/>
      <c r="K181" s="43"/>
      <c r="L181" s="47"/>
      <c r="M181" s="223"/>
      <c r="N181" s="224"/>
      <c r="O181" s="87"/>
      <c r="P181" s="87"/>
      <c r="Q181" s="87"/>
      <c r="R181" s="87"/>
      <c r="S181" s="87"/>
      <c r="T181" s="88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20" t="s">
        <v>165</v>
      </c>
      <c r="AU181" s="20" t="s">
        <v>85</v>
      </c>
    </row>
    <row r="182" s="14" customFormat="1">
      <c r="A182" s="14"/>
      <c r="B182" s="239"/>
      <c r="C182" s="240"/>
      <c r="D182" s="220" t="s">
        <v>169</v>
      </c>
      <c r="E182" s="241" t="s">
        <v>19</v>
      </c>
      <c r="F182" s="242" t="s">
        <v>439</v>
      </c>
      <c r="G182" s="240"/>
      <c r="H182" s="241" t="s">
        <v>19</v>
      </c>
      <c r="I182" s="243"/>
      <c r="J182" s="240"/>
      <c r="K182" s="240"/>
      <c r="L182" s="244"/>
      <c r="M182" s="245"/>
      <c r="N182" s="246"/>
      <c r="O182" s="246"/>
      <c r="P182" s="246"/>
      <c r="Q182" s="246"/>
      <c r="R182" s="246"/>
      <c r="S182" s="246"/>
      <c r="T182" s="247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8" t="s">
        <v>169</v>
      </c>
      <c r="AU182" s="248" t="s">
        <v>85</v>
      </c>
      <c r="AV182" s="14" t="s">
        <v>83</v>
      </c>
      <c r="AW182" s="14" t="s">
        <v>37</v>
      </c>
      <c r="AX182" s="14" t="s">
        <v>75</v>
      </c>
      <c r="AY182" s="248" t="s">
        <v>157</v>
      </c>
    </row>
    <row r="183" s="13" customFormat="1">
      <c r="A183" s="13"/>
      <c r="B183" s="226"/>
      <c r="C183" s="227"/>
      <c r="D183" s="220" t="s">
        <v>169</v>
      </c>
      <c r="E183" s="228" t="s">
        <v>19</v>
      </c>
      <c r="F183" s="229" t="s">
        <v>440</v>
      </c>
      <c r="G183" s="227"/>
      <c r="H183" s="230">
        <v>19.600000000000001</v>
      </c>
      <c r="I183" s="231"/>
      <c r="J183" s="227"/>
      <c r="K183" s="227"/>
      <c r="L183" s="232"/>
      <c r="M183" s="233"/>
      <c r="N183" s="234"/>
      <c r="O183" s="234"/>
      <c r="P183" s="234"/>
      <c r="Q183" s="234"/>
      <c r="R183" s="234"/>
      <c r="S183" s="234"/>
      <c r="T183" s="23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6" t="s">
        <v>169</v>
      </c>
      <c r="AU183" s="236" t="s">
        <v>85</v>
      </c>
      <c r="AV183" s="13" t="s">
        <v>85</v>
      </c>
      <c r="AW183" s="13" t="s">
        <v>37</v>
      </c>
      <c r="AX183" s="13" t="s">
        <v>75</v>
      </c>
      <c r="AY183" s="236" t="s">
        <v>157</v>
      </c>
    </row>
    <row r="184" s="15" customFormat="1">
      <c r="A184" s="15"/>
      <c r="B184" s="249"/>
      <c r="C184" s="250"/>
      <c r="D184" s="220" t="s">
        <v>169</v>
      </c>
      <c r="E184" s="251" t="s">
        <v>19</v>
      </c>
      <c r="F184" s="252" t="s">
        <v>187</v>
      </c>
      <c r="G184" s="250"/>
      <c r="H184" s="253">
        <v>19.600000000000001</v>
      </c>
      <c r="I184" s="254"/>
      <c r="J184" s="250"/>
      <c r="K184" s="250"/>
      <c r="L184" s="255"/>
      <c r="M184" s="256"/>
      <c r="N184" s="257"/>
      <c r="O184" s="257"/>
      <c r="P184" s="257"/>
      <c r="Q184" s="257"/>
      <c r="R184" s="257"/>
      <c r="S184" s="257"/>
      <c r="T184" s="258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59" t="s">
        <v>169</v>
      </c>
      <c r="AU184" s="259" t="s">
        <v>85</v>
      </c>
      <c r="AV184" s="15" t="s">
        <v>163</v>
      </c>
      <c r="AW184" s="15" t="s">
        <v>37</v>
      </c>
      <c r="AX184" s="15" t="s">
        <v>83</v>
      </c>
      <c r="AY184" s="259" t="s">
        <v>157</v>
      </c>
    </row>
    <row r="185" s="2" customFormat="1" ht="24.15" customHeight="1">
      <c r="A185" s="41"/>
      <c r="B185" s="42"/>
      <c r="C185" s="207" t="s">
        <v>7</v>
      </c>
      <c r="D185" s="207" t="s">
        <v>159</v>
      </c>
      <c r="E185" s="208" t="s">
        <v>441</v>
      </c>
      <c r="F185" s="209" t="s">
        <v>442</v>
      </c>
      <c r="G185" s="210" t="s">
        <v>162</v>
      </c>
      <c r="H185" s="211">
        <v>420</v>
      </c>
      <c r="I185" s="212"/>
      <c r="J185" s="213">
        <f>ROUND(I185*H185,2)</f>
        <v>0</v>
      </c>
      <c r="K185" s="209" t="s">
        <v>174</v>
      </c>
      <c r="L185" s="47"/>
      <c r="M185" s="214" t="s">
        <v>19</v>
      </c>
      <c r="N185" s="215" t="s">
        <v>46</v>
      </c>
      <c r="O185" s="87"/>
      <c r="P185" s="216">
        <f>O185*H185</f>
        <v>0</v>
      </c>
      <c r="Q185" s="216">
        <v>0.00038999999999999999</v>
      </c>
      <c r="R185" s="216">
        <f>Q185*H185</f>
        <v>0.1638</v>
      </c>
      <c r="S185" s="216">
        <v>0</v>
      </c>
      <c r="T185" s="217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18" t="s">
        <v>163</v>
      </c>
      <c r="AT185" s="218" t="s">
        <v>159</v>
      </c>
      <c r="AU185" s="218" t="s">
        <v>85</v>
      </c>
      <c r="AY185" s="20" t="s">
        <v>157</v>
      </c>
      <c r="BE185" s="219">
        <f>IF(N185="základní",J185,0)</f>
        <v>0</v>
      </c>
      <c r="BF185" s="219">
        <f>IF(N185="snížená",J185,0)</f>
        <v>0</v>
      </c>
      <c r="BG185" s="219">
        <f>IF(N185="zákl. přenesená",J185,0)</f>
        <v>0</v>
      </c>
      <c r="BH185" s="219">
        <f>IF(N185="sníž. přenesená",J185,0)</f>
        <v>0</v>
      </c>
      <c r="BI185" s="219">
        <f>IF(N185="nulová",J185,0)</f>
        <v>0</v>
      </c>
      <c r="BJ185" s="20" t="s">
        <v>83</v>
      </c>
      <c r="BK185" s="219">
        <f>ROUND(I185*H185,2)</f>
        <v>0</v>
      </c>
      <c r="BL185" s="20" t="s">
        <v>163</v>
      </c>
      <c r="BM185" s="218" t="s">
        <v>443</v>
      </c>
    </row>
    <row r="186" s="2" customFormat="1">
      <c r="A186" s="41"/>
      <c r="B186" s="42"/>
      <c r="C186" s="43"/>
      <c r="D186" s="220" t="s">
        <v>165</v>
      </c>
      <c r="E186" s="43"/>
      <c r="F186" s="221" t="s">
        <v>444</v>
      </c>
      <c r="G186" s="43"/>
      <c r="H186" s="43"/>
      <c r="I186" s="222"/>
      <c r="J186" s="43"/>
      <c r="K186" s="43"/>
      <c r="L186" s="47"/>
      <c r="M186" s="223"/>
      <c r="N186" s="224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0" t="s">
        <v>165</v>
      </c>
      <c r="AU186" s="20" t="s">
        <v>85</v>
      </c>
    </row>
    <row r="187" s="2" customFormat="1">
      <c r="A187" s="41"/>
      <c r="B187" s="42"/>
      <c r="C187" s="43"/>
      <c r="D187" s="237" t="s">
        <v>177</v>
      </c>
      <c r="E187" s="43"/>
      <c r="F187" s="238" t="s">
        <v>445</v>
      </c>
      <c r="G187" s="43"/>
      <c r="H187" s="43"/>
      <c r="I187" s="222"/>
      <c r="J187" s="43"/>
      <c r="K187" s="43"/>
      <c r="L187" s="47"/>
      <c r="M187" s="223"/>
      <c r="N187" s="224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177</v>
      </c>
      <c r="AU187" s="20" t="s">
        <v>85</v>
      </c>
    </row>
    <row r="188" s="14" customFormat="1">
      <c r="A188" s="14"/>
      <c r="B188" s="239"/>
      <c r="C188" s="240"/>
      <c r="D188" s="220" t="s">
        <v>169</v>
      </c>
      <c r="E188" s="241" t="s">
        <v>19</v>
      </c>
      <c r="F188" s="242" t="s">
        <v>362</v>
      </c>
      <c r="G188" s="240"/>
      <c r="H188" s="241" t="s">
        <v>19</v>
      </c>
      <c r="I188" s="243"/>
      <c r="J188" s="240"/>
      <c r="K188" s="240"/>
      <c r="L188" s="244"/>
      <c r="M188" s="245"/>
      <c r="N188" s="246"/>
      <c r="O188" s="246"/>
      <c r="P188" s="246"/>
      <c r="Q188" s="246"/>
      <c r="R188" s="246"/>
      <c r="S188" s="246"/>
      <c r="T188" s="247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8" t="s">
        <v>169</v>
      </c>
      <c r="AU188" s="248" t="s">
        <v>85</v>
      </c>
      <c r="AV188" s="14" t="s">
        <v>83</v>
      </c>
      <c r="AW188" s="14" t="s">
        <v>37</v>
      </c>
      <c r="AX188" s="14" t="s">
        <v>75</v>
      </c>
      <c r="AY188" s="248" t="s">
        <v>157</v>
      </c>
    </row>
    <row r="189" s="13" customFormat="1">
      <c r="A189" s="13"/>
      <c r="B189" s="226"/>
      <c r="C189" s="227"/>
      <c r="D189" s="220" t="s">
        <v>169</v>
      </c>
      <c r="E189" s="228" t="s">
        <v>19</v>
      </c>
      <c r="F189" s="229" t="s">
        <v>446</v>
      </c>
      <c r="G189" s="227"/>
      <c r="H189" s="230">
        <v>420</v>
      </c>
      <c r="I189" s="231"/>
      <c r="J189" s="227"/>
      <c r="K189" s="227"/>
      <c r="L189" s="232"/>
      <c r="M189" s="233"/>
      <c r="N189" s="234"/>
      <c r="O189" s="234"/>
      <c r="P189" s="234"/>
      <c r="Q189" s="234"/>
      <c r="R189" s="234"/>
      <c r="S189" s="234"/>
      <c r="T189" s="23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6" t="s">
        <v>169</v>
      </c>
      <c r="AU189" s="236" t="s">
        <v>85</v>
      </c>
      <c r="AV189" s="13" t="s">
        <v>85</v>
      </c>
      <c r="AW189" s="13" t="s">
        <v>37</v>
      </c>
      <c r="AX189" s="13" t="s">
        <v>75</v>
      </c>
      <c r="AY189" s="236" t="s">
        <v>157</v>
      </c>
    </row>
    <row r="190" s="15" customFormat="1">
      <c r="A190" s="15"/>
      <c r="B190" s="249"/>
      <c r="C190" s="250"/>
      <c r="D190" s="220" t="s">
        <v>169</v>
      </c>
      <c r="E190" s="251" t="s">
        <v>19</v>
      </c>
      <c r="F190" s="252" t="s">
        <v>187</v>
      </c>
      <c r="G190" s="250"/>
      <c r="H190" s="253">
        <v>420</v>
      </c>
      <c r="I190" s="254"/>
      <c r="J190" s="250"/>
      <c r="K190" s="250"/>
      <c r="L190" s="255"/>
      <c r="M190" s="256"/>
      <c r="N190" s="257"/>
      <c r="O190" s="257"/>
      <c r="P190" s="257"/>
      <c r="Q190" s="257"/>
      <c r="R190" s="257"/>
      <c r="S190" s="257"/>
      <c r="T190" s="258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59" t="s">
        <v>169</v>
      </c>
      <c r="AU190" s="259" t="s">
        <v>85</v>
      </c>
      <c r="AV190" s="15" t="s">
        <v>163</v>
      </c>
      <c r="AW190" s="15" t="s">
        <v>37</v>
      </c>
      <c r="AX190" s="15" t="s">
        <v>83</v>
      </c>
      <c r="AY190" s="259" t="s">
        <v>157</v>
      </c>
    </row>
    <row r="191" s="2" customFormat="1" ht="24.15" customHeight="1">
      <c r="A191" s="41"/>
      <c r="B191" s="42"/>
      <c r="C191" s="207" t="s">
        <v>374</v>
      </c>
      <c r="D191" s="207" t="s">
        <v>159</v>
      </c>
      <c r="E191" s="208" t="s">
        <v>447</v>
      </c>
      <c r="F191" s="209" t="s">
        <v>448</v>
      </c>
      <c r="G191" s="210" t="s">
        <v>162</v>
      </c>
      <c r="H191" s="211">
        <v>833</v>
      </c>
      <c r="I191" s="212"/>
      <c r="J191" s="213">
        <f>ROUND(I191*H191,2)</f>
        <v>0</v>
      </c>
      <c r="K191" s="209" t="s">
        <v>174</v>
      </c>
      <c r="L191" s="47"/>
      <c r="M191" s="214" t="s">
        <v>19</v>
      </c>
      <c r="N191" s="215" t="s">
        <v>46</v>
      </c>
      <c r="O191" s="87"/>
      <c r="P191" s="216">
        <f>O191*H191</f>
        <v>0</v>
      </c>
      <c r="Q191" s="216">
        <v>0.00058</v>
      </c>
      <c r="R191" s="216">
        <f>Q191*H191</f>
        <v>0.48314000000000001</v>
      </c>
      <c r="S191" s="216">
        <v>0</v>
      </c>
      <c r="T191" s="217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18" t="s">
        <v>163</v>
      </c>
      <c r="AT191" s="218" t="s">
        <v>159</v>
      </c>
      <c r="AU191" s="218" t="s">
        <v>85</v>
      </c>
      <c r="AY191" s="20" t="s">
        <v>157</v>
      </c>
      <c r="BE191" s="219">
        <f>IF(N191="základní",J191,0)</f>
        <v>0</v>
      </c>
      <c r="BF191" s="219">
        <f>IF(N191="snížená",J191,0)</f>
        <v>0</v>
      </c>
      <c r="BG191" s="219">
        <f>IF(N191="zákl. přenesená",J191,0)</f>
        <v>0</v>
      </c>
      <c r="BH191" s="219">
        <f>IF(N191="sníž. přenesená",J191,0)</f>
        <v>0</v>
      </c>
      <c r="BI191" s="219">
        <f>IF(N191="nulová",J191,0)</f>
        <v>0</v>
      </c>
      <c r="BJ191" s="20" t="s">
        <v>83</v>
      </c>
      <c r="BK191" s="219">
        <f>ROUND(I191*H191,2)</f>
        <v>0</v>
      </c>
      <c r="BL191" s="20" t="s">
        <v>163</v>
      </c>
      <c r="BM191" s="218" t="s">
        <v>449</v>
      </c>
    </row>
    <row r="192" s="2" customFormat="1">
      <c r="A192" s="41"/>
      <c r="B192" s="42"/>
      <c r="C192" s="43"/>
      <c r="D192" s="220" t="s">
        <v>165</v>
      </c>
      <c r="E192" s="43"/>
      <c r="F192" s="221" t="s">
        <v>450</v>
      </c>
      <c r="G192" s="43"/>
      <c r="H192" s="43"/>
      <c r="I192" s="222"/>
      <c r="J192" s="43"/>
      <c r="K192" s="43"/>
      <c r="L192" s="47"/>
      <c r="M192" s="223"/>
      <c r="N192" s="224"/>
      <c r="O192" s="87"/>
      <c r="P192" s="87"/>
      <c r="Q192" s="87"/>
      <c r="R192" s="87"/>
      <c r="S192" s="87"/>
      <c r="T192" s="88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T192" s="20" t="s">
        <v>165</v>
      </c>
      <c r="AU192" s="20" t="s">
        <v>85</v>
      </c>
    </row>
    <row r="193" s="2" customFormat="1">
      <c r="A193" s="41"/>
      <c r="B193" s="42"/>
      <c r="C193" s="43"/>
      <c r="D193" s="237" t="s">
        <v>177</v>
      </c>
      <c r="E193" s="43"/>
      <c r="F193" s="238" t="s">
        <v>451</v>
      </c>
      <c r="G193" s="43"/>
      <c r="H193" s="43"/>
      <c r="I193" s="222"/>
      <c r="J193" s="43"/>
      <c r="K193" s="43"/>
      <c r="L193" s="47"/>
      <c r="M193" s="223"/>
      <c r="N193" s="224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177</v>
      </c>
      <c r="AU193" s="20" t="s">
        <v>85</v>
      </c>
    </row>
    <row r="194" s="13" customFormat="1">
      <c r="A194" s="13"/>
      <c r="B194" s="226"/>
      <c r="C194" s="227"/>
      <c r="D194" s="220" t="s">
        <v>169</v>
      </c>
      <c r="E194" s="228" t="s">
        <v>19</v>
      </c>
      <c r="F194" s="229" t="s">
        <v>452</v>
      </c>
      <c r="G194" s="227"/>
      <c r="H194" s="230">
        <v>833</v>
      </c>
      <c r="I194" s="231"/>
      <c r="J194" s="227"/>
      <c r="K194" s="227"/>
      <c r="L194" s="232"/>
      <c r="M194" s="233"/>
      <c r="N194" s="234"/>
      <c r="O194" s="234"/>
      <c r="P194" s="234"/>
      <c r="Q194" s="234"/>
      <c r="R194" s="234"/>
      <c r="S194" s="234"/>
      <c r="T194" s="23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6" t="s">
        <v>169</v>
      </c>
      <c r="AU194" s="236" t="s">
        <v>85</v>
      </c>
      <c r="AV194" s="13" t="s">
        <v>85</v>
      </c>
      <c r="AW194" s="13" t="s">
        <v>37</v>
      </c>
      <c r="AX194" s="13" t="s">
        <v>75</v>
      </c>
      <c r="AY194" s="236" t="s">
        <v>157</v>
      </c>
    </row>
    <row r="195" s="15" customFormat="1">
      <c r="A195" s="15"/>
      <c r="B195" s="249"/>
      <c r="C195" s="250"/>
      <c r="D195" s="220" t="s">
        <v>169</v>
      </c>
      <c r="E195" s="251" t="s">
        <v>19</v>
      </c>
      <c r="F195" s="252" t="s">
        <v>187</v>
      </c>
      <c r="G195" s="250"/>
      <c r="H195" s="253">
        <v>833</v>
      </c>
      <c r="I195" s="254"/>
      <c r="J195" s="250"/>
      <c r="K195" s="250"/>
      <c r="L195" s="255"/>
      <c r="M195" s="256"/>
      <c r="N195" s="257"/>
      <c r="O195" s="257"/>
      <c r="P195" s="257"/>
      <c r="Q195" s="257"/>
      <c r="R195" s="257"/>
      <c r="S195" s="257"/>
      <c r="T195" s="258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59" t="s">
        <v>169</v>
      </c>
      <c r="AU195" s="259" t="s">
        <v>85</v>
      </c>
      <c r="AV195" s="15" t="s">
        <v>163</v>
      </c>
      <c r="AW195" s="15" t="s">
        <v>37</v>
      </c>
      <c r="AX195" s="15" t="s">
        <v>83</v>
      </c>
      <c r="AY195" s="259" t="s">
        <v>157</v>
      </c>
    </row>
    <row r="196" s="2" customFormat="1" ht="24.15" customHeight="1">
      <c r="A196" s="41"/>
      <c r="B196" s="42"/>
      <c r="C196" s="207" t="s">
        <v>453</v>
      </c>
      <c r="D196" s="207" t="s">
        <v>159</v>
      </c>
      <c r="E196" s="208" t="s">
        <v>454</v>
      </c>
      <c r="F196" s="209" t="s">
        <v>455</v>
      </c>
      <c r="G196" s="210" t="s">
        <v>162</v>
      </c>
      <c r="H196" s="211">
        <v>420</v>
      </c>
      <c r="I196" s="212"/>
      <c r="J196" s="213">
        <f>ROUND(I196*H196,2)</f>
        <v>0</v>
      </c>
      <c r="K196" s="209" t="s">
        <v>174</v>
      </c>
      <c r="L196" s="47"/>
      <c r="M196" s="214" t="s">
        <v>19</v>
      </c>
      <c r="N196" s="215" t="s">
        <v>46</v>
      </c>
      <c r="O196" s="87"/>
      <c r="P196" s="216">
        <f>O196*H196</f>
        <v>0</v>
      </c>
      <c r="Q196" s="216">
        <v>0</v>
      </c>
      <c r="R196" s="216">
        <f>Q196*H196</f>
        <v>0</v>
      </c>
      <c r="S196" s="216">
        <v>0</v>
      </c>
      <c r="T196" s="217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18" t="s">
        <v>163</v>
      </c>
      <c r="AT196" s="218" t="s">
        <v>159</v>
      </c>
      <c r="AU196" s="218" t="s">
        <v>85</v>
      </c>
      <c r="AY196" s="20" t="s">
        <v>157</v>
      </c>
      <c r="BE196" s="219">
        <f>IF(N196="základní",J196,0)</f>
        <v>0</v>
      </c>
      <c r="BF196" s="219">
        <f>IF(N196="snížená",J196,0)</f>
        <v>0</v>
      </c>
      <c r="BG196" s="219">
        <f>IF(N196="zákl. přenesená",J196,0)</f>
        <v>0</v>
      </c>
      <c r="BH196" s="219">
        <f>IF(N196="sníž. přenesená",J196,0)</f>
        <v>0</v>
      </c>
      <c r="BI196" s="219">
        <f>IF(N196="nulová",J196,0)</f>
        <v>0</v>
      </c>
      <c r="BJ196" s="20" t="s">
        <v>83</v>
      </c>
      <c r="BK196" s="219">
        <f>ROUND(I196*H196,2)</f>
        <v>0</v>
      </c>
      <c r="BL196" s="20" t="s">
        <v>163</v>
      </c>
      <c r="BM196" s="218" t="s">
        <v>456</v>
      </c>
    </row>
    <row r="197" s="2" customFormat="1">
      <c r="A197" s="41"/>
      <c r="B197" s="42"/>
      <c r="C197" s="43"/>
      <c r="D197" s="220" t="s">
        <v>165</v>
      </c>
      <c r="E197" s="43"/>
      <c r="F197" s="221" t="s">
        <v>455</v>
      </c>
      <c r="G197" s="43"/>
      <c r="H197" s="43"/>
      <c r="I197" s="222"/>
      <c r="J197" s="43"/>
      <c r="K197" s="43"/>
      <c r="L197" s="47"/>
      <c r="M197" s="223"/>
      <c r="N197" s="224"/>
      <c r="O197" s="87"/>
      <c r="P197" s="87"/>
      <c r="Q197" s="87"/>
      <c r="R197" s="87"/>
      <c r="S197" s="87"/>
      <c r="T197" s="88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T197" s="20" t="s">
        <v>165</v>
      </c>
      <c r="AU197" s="20" t="s">
        <v>85</v>
      </c>
    </row>
    <row r="198" s="2" customFormat="1">
      <c r="A198" s="41"/>
      <c r="B198" s="42"/>
      <c r="C198" s="43"/>
      <c r="D198" s="237" t="s">
        <v>177</v>
      </c>
      <c r="E198" s="43"/>
      <c r="F198" s="238" t="s">
        <v>457</v>
      </c>
      <c r="G198" s="43"/>
      <c r="H198" s="43"/>
      <c r="I198" s="222"/>
      <c r="J198" s="43"/>
      <c r="K198" s="43"/>
      <c r="L198" s="47"/>
      <c r="M198" s="223"/>
      <c r="N198" s="224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177</v>
      </c>
      <c r="AU198" s="20" t="s">
        <v>85</v>
      </c>
    </row>
    <row r="199" s="2" customFormat="1" ht="24.15" customHeight="1">
      <c r="A199" s="41"/>
      <c r="B199" s="42"/>
      <c r="C199" s="207" t="s">
        <v>381</v>
      </c>
      <c r="D199" s="207" t="s">
        <v>159</v>
      </c>
      <c r="E199" s="208" t="s">
        <v>458</v>
      </c>
      <c r="F199" s="209" t="s">
        <v>459</v>
      </c>
      <c r="G199" s="210" t="s">
        <v>162</v>
      </c>
      <c r="H199" s="211">
        <v>833</v>
      </c>
      <c r="I199" s="212"/>
      <c r="J199" s="213">
        <f>ROUND(I199*H199,2)</f>
        <v>0</v>
      </c>
      <c r="K199" s="209" t="s">
        <v>174</v>
      </c>
      <c r="L199" s="47"/>
      <c r="M199" s="214" t="s">
        <v>19</v>
      </c>
      <c r="N199" s="215" t="s">
        <v>46</v>
      </c>
      <c r="O199" s="87"/>
      <c r="P199" s="216">
        <f>O199*H199</f>
        <v>0</v>
      </c>
      <c r="Q199" s="216">
        <v>0</v>
      </c>
      <c r="R199" s="216">
        <f>Q199*H199</f>
        <v>0</v>
      </c>
      <c r="S199" s="216">
        <v>0</v>
      </c>
      <c r="T199" s="217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18" t="s">
        <v>163</v>
      </c>
      <c r="AT199" s="218" t="s">
        <v>159</v>
      </c>
      <c r="AU199" s="218" t="s">
        <v>85</v>
      </c>
      <c r="AY199" s="20" t="s">
        <v>157</v>
      </c>
      <c r="BE199" s="219">
        <f>IF(N199="základní",J199,0)</f>
        <v>0</v>
      </c>
      <c r="BF199" s="219">
        <f>IF(N199="snížená",J199,0)</f>
        <v>0</v>
      </c>
      <c r="BG199" s="219">
        <f>IF(N199="zákl. přenesená",J199,0)</f>
        <v>0</v>
      </c>
      <c r="BH199" s="219">
        <f>IF(N199="sníž. přenesená",J199,0)</f>
        <v>0</v>
      </c>
      <c r="BI199" s="219">
        <f>IF(N199="nulová",J199,0)</f>
        <v>0</v>
      </c>
      <c r="BJ199" s="20" t="s">
        <v>83</v>
      </c>
      <c r="BK199" s="219">
        <f>ROUND(I199*H199,2)</f>
        <v>0</v>
      </c>
      <c r="BL199" s="20" t="s">
        <v>163</v>
      </c>
      <c r="BM199" s="218" t="s">
        <v>460</v>
      </c>
    </row>
    <row r="200" s="2" customFormat="1">
      <c r="A200" s="41"/>
      <c r="B200" s="42"/>
      <c r="C200" s="43"/>
      <c r="D200" s="220" t="s">
        <v>165</v>
      </c>
      <c r="E200" s="43"/>
      <c r="F200" s="221" t="s">
        <v>459</v>
      </c>
      <c r="G200" s="43"/>
      <c r="H200" s="43"/>
      <c r="I200" s="222"/>
      <c r="J200" s="43"/>
      <c r="K200" s="43"/>
      <c r="L200" s="47"/>
      <c r="M200" s="223"/>
      <c r="N200" s="224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165</v>
      </c>
      <c r="AU200" s="20" t="s">
        <v>85</v>
      </c>
    </row>
    <row r="201" s="2" customFormat="1">
      <c r="A201" s="41"/>
      <c r="B201" s="42"/>
      <c r="C201" s="43"/>
      <c r="D201" s="237" t="s">
        <v>177</v>
      </c>
      <c r="E201" s="43"/>
      <c r="F201" s="238" t="s">
        <v>461</v>
      </c>
      <c r="G201" s="43"/>
      <c r="H201" s="43"/>
      <c r="I201" s="222"/>
      <c r="J201" s="43"/>
      <c r="K201" s="43"/>
      <c r="L201" s="47"/>
      <c r="M201" s="223"/>
      <c r="N201" s="224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20" t="s">
        <v>177</v>
      </c>
      <c r="AU201" s="20" t="s">
        <v>85</v>
      </c>
    </row>
    <row r="202" s="2" customFormat="1" ht="33" customHeight="1">
      <c r="A202" s="41"/>
      <c r="B202" s="42"/>
      <c r="C202" s="207" t="s">
        <v>462</v>
      </c>
      <c r="D202" s="207" t="s">
        <v>159</v>
      </c>
      <c r="E202" s="208" t="s">
        <v>463</v>
      </c>
      <c r="F202" s="209" t="s">
        <v>464</v>
      </c>
      <c r="G202" s="210" t="s">
        <v>343</v>
      </c>
      <c r="H202" s="211">
        <v>27</v>
      </c>
      <c r="I202" s="212"/>
      <c r="J202" s="213">
        <f>ROUND(I202*H202,2)</f>
        <v>0</v>
      </c>
      <c r="K202" s="209" t="s">
        <v>174</v>
      </c>
      <c r="L202" s="47"/>
      <c r="M202" s="214" t="s">
        <v>19</v>
      </c>
      <c r="N202" s="215" t="s">
        <v>46</v>
      </c>
      <c r="O202" s="87"/>
      <c r="P202" s="216">
        <f>O202*H202</f>
        <v>0</v>
      </c>
      <c r="Q202" s="216">
        <v>0.00013999999999999999</v>
      </c>
      <c r="R202" s="216">
        <f>Q202*H202</f>
        <v>0.0037799999999999995</v>
      </c>
      <c r="S202" s="216">
        <v>0</v>
      </c>
      <c r="T202" s="217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18" t="s">
        <v>163</v>
      </c>
      <c r="AT202" s="218" t="s">
        <v>159</v>
      </c>
      <c r="AU202" s="218" t="s">
        <v>85</v>
      </c>
      <c r="AY202" s="20" t="s">
        <v>157</v>
      </c>
      <c r="BE202" s="219">
        <f>IF(N202="základní",J202,0)</f>
        <v>0</v>
      </c>
      <c r="BF202" s="219">
        <f>IF(N202="snížená",J202,0)</f>
        <v>0</v>
      </c>
      <c r="BG202" s="219">
        <f>IF(N202="zákl. přenesená",J202,0)</f>
        <v>0</v>
      </c>
      <c r="BH202" s="219">
        <f>IF(N202="sníž. přenesená",J202,0)</f>
        <v>0</v>
      </c>
      <c r="BI202" s="219">
        <f>IF(N202="nulová",J202,0)</f>
        <v>0</v>
      </c>
      <c r="BJ202" s="20" t="s">
        <v>83</v>
      </c>
      <c r="BK202" s="219">
        <f>ROUND(I202*H202,2)</f>
        <v>0</v>
      </c>
      <c r="BL202" s="20" t="s">
        <v>163</v>
      </c>
      <c r="BM202" s="218" t="s">
        <v>465</v>
      </c>
    </row>
    <row r="203" s="2" customFormat="1">
      <c r="A203" s="41"/>
      <c r="B203" s="42"/>
      <c r="C203" s="43"/>
      <c r="D203" s="220" t="s">
        <v>165</v>
      </c>
      <c r="E203" s="43"/>
      <c r="F203" s="221" t="s">
        <v>466</v>
      </c>
      <c r="G203" s="43"/>
      <c r="H203" s="43"/>
      <c r="I203" s="222"/>
      <c r="J203" s="43"/>
      <c r="K203" s="43"/>
      <c r="L203" s="47"/>
      <c r="M203" s="223"/>
      <c r="N203" s="224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0" t="s">
        <v>165</v>
      </c>
      <c r="AU203" s="20" t="s">
        <v>85</v>
      </c>
    </row>
    <row r="204" s="2" customFormat="1">
      <c r="A204" s="41"/>
      <c r="B204" s="42"/>
      <c r="C204" s="43"/>
      <c r="D204" s="237" t="s">
        <v>177</v>
      </c>
      <c r="E204" s="43"/>
      <c r="F204" s="238" t="s">
        <v>467</v>
      </c>
      <c r="G204" s="43"/>
      <c r="H204" s="43"/>
      <c r="I204" s="222"/>
      <c r="J204" s="43"/>
      <c r="K204" s="43"/>
      <c r="L204" s="47"/>
      <c r="M204" s="223"/>
      <c r="N204" s="224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177</v>
      </c>
      <c r="AU204" s="20" t="s">
        <v>85</v>
      </c>
    </row>
    <row r="205" s="13" customFormat="1">
      <c r="A205" s="13"/>
      <c r="B205" s="226"/>
      <c r="C205" s="227"/>
      <c r="D205" s="220" t="s">
        <v>169</v>
      </c>
      <c r="E205" s="228" t="s">
        <v>19</v>
      </c>
      <c r="F205" s="229" t="s">
        <v>468</v>
      </c>
      <c r="G205" s="227"/>
      <c r="H205" s="230">
        <v>27</v>
      </c>
      <c r="I205" s="231"/>
      <c r="J205" s="227"/>
      <c r="K205" s="227"/>
      <c r="L205" s="232"/>
      <c r="M205" s="233"/>
      <c r="N205" s="234"/>
      <c r="O205" s="234"/>
      <c r="P205" s="234"/>
      <c r="Q205" s="234"/>
      <c r="R205" s="234"/>
      <c r="S205" s="234"/>
      <c r="T205" s="235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6" t="s">
        <v>169</v>
      </c>
      <c r="AU205" s="236" t="s">
        <v>85</v>
      </c>
      <c r="AV205" s="13" t="s">
        <v>85</v>
      </c>
      <c r="AW205" s="13" t="s">
        <v>37</v>
      </c>
      <c r="AX205" s="13" t="s">
        <v>75</v>
      </c>
      <c r="AY205" s="236" t="s">
        <v>157</v>
      </c>
    </row>
    <row r="206" s="15" customFormat="1">
      <c r="A206" s="15"/>
      <c r="B206" s="249"/>
      <c r="C206" s="250"/>
      <c r="D206" s="220" t="s">
        <v>169</v>
      </c>
      <c r="E206" s="251" t="s">
        <v>19</v>
      </c>
      <c r="F206" s="252" t="s">
        <v>187</v>
      </c>
      <c r="G206" s="250"/>
      <c r="H206" s="253">
        <v>27</v>
      </c>
      <c r="I206" s="254"/>
      <c r="J206" s="250"/>
      <c r="K206" s="250"/>
      <c r="L206" s="255"/>
      <c r="M206" s="256"/>
      <c r="N206" s="257"/>
      <c r="O206" s="257"/>
      <c r="P206" s="257"/>
      <c r="Q206" s="257"/>
      <c r="R206" s="257"/>
      <c r="S206" s="257"/>
      <c r="T206" s="258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59" t="s">
        <v>169</v>
      </c>
      <c r="AU206" s="259" t="s">
        <v>85</v>
      </c>
      <c r="AV206" s="15" t="s">
        <v>163</v>
      </c>
      <c r="AW206" s="15" t="s">
        <v>37</v>
      </c>
      <c r="AX206" s="15" t="s">
        <v>83</v>
      </c>
      <c r="AY206" s="259" t="s">
        <v>157</v>
      </c>
    </row>
    <row r="207" s="2" customFormat="1" ht="37.8" customHeight="1">
      <c r="A207" s="41"/>
      <c r="B207" s="42"/>
      <c r="C207" s="207" t="s">
        <v>386</v>
      </c>
      <c r="D207" s="207" t="s">
        <v>159</v>
      </c>
      <c r="E207" s="208" t="s">
        <v>469</v>
      </c>
      <c r="F207" s="209" t="s">
        <v>470</v>
      </c>
      <c r="G207" s="210" t="s">
        <v>343</v>
      </c>
      <c r="H207" s="211">
        <v>90</v>
      </c>
      <c r="I207" s="212"/>
      <c r="J207" s="213">
        <f>ROUND(I207*H207,2)</f>
        <v>0</v>
      </c>
      <c r="K207" s="209" t="s">
        <v>174</v>
      </c>
      <c r="L207" s="47"/>
      <c r="M207" s="214" t="s">
        <v>19</v>
      </c>
      <c r="N207" s="215" t="s">
        <v>46</v>
      </c>
      <c r="O207" s="87"/>
      <c r="P207" s="216">
        <f>O207*H207</f>
        <v>0</v>
      </c>
      <c r="Q207" s="216">
        <v>0.00014999999999999999</v>
      </c>
      <c r="R207" s="216">
        <f>Q207*H207</f>
        <v>0.013499999999999998</v>
      </c>
      <c r="S207" s="216">
        <v>0</v>
      </c>
      <c r="T207" s="217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18" t="s">
        <v>163</v>
      </c>
      <c r="AT207" s="218" t="s">
        <v>159</v>
      </c>
      <c r="AU207" s="218" t="s">
        <v>85</v>
      </c>
      <c r="AY207" s="20" t="s">
        <v>157</v>
      </c>
      <c r="BE207" s="219">
        <f>IF(N207="základní",J207,0)</f>
        <v>0</v>
      </c>
      <c r="BF207" s="219">
        <f>IF(N207="snížená",J207,0)</f>
        <v>0</v>
      </c>
      <c r="BG207" s="219">
        <f>IF(N207="zákl. přenesená",J207,0)</f>
        <v>0</v>
      </c>
      <c r="BH207" s="219">
        <f>IF(N207="sníž. přenesená",J207,0)</f>
        <v>0</v>
      </c>
      <c r="BI207" s="219">
        <f>IF(N207="nulová",J207,0)</f>
        <v>0</v>
      </c>
      <c r="BJ207" s="20" t="s">
        <v>83</v>
      </c>
      <c r="BK207" s="219">
        <f>ROUND(I207*H207,2)</f>
        <v>0</v>
      </c>
      <c r="BL207" s="20" t="s">
        <v>163</v>
      </c>
      <c r="BM207" s="218" t="s">
        <v>471</v>
      </c>
    </row>
    <row r="208" s="2" customFormat="1">
      <c r="A208" s="41"/>
      <c r="B208" s="42"/>
      <c r="C208" s="43"/>
      <c r="D208" s="220" t="s">
        <v>165</v>
      </c>
      <c r="E208" s="43"/>
      <c r="F208" s="221" t="s">
        <v>472</v>
      </c>
      <c r="G208" s="43"/>
      <c r="H208" s="43"/>
      <c r="I208" s="222"/>
      <c r="J208" s="43"/>
      <c r="K208" s="43"/>
      <c r="L208" s="47"/>
      <c r="M208" s="223"/>
      <c r="N208" s="224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20" t="s">
        <v>165</v>
      </c>
      <c r="AU208" s="20" t="s">
        <v>85</v>
      </c>
    </row>
    <row r="209" s="2" customFormat="1">
      <c r="A209" s="41"/>
      <c r="B209" s="42"/>
      <c r="C209" s="43"/>
      <c r="D209" s="237" t="s">
        <v>177</v>
      </c>
      <c r="E209" s="43"/>
      <c r="F209" s="238" t="s">
        <v>473</v>
      </c>
      <c r="G209" s="43"/>
      <c r="H209" s="43"/>
      <c r="I209" s="222"/>
      <c r="J209" s="43"/>
      <c r="K209" s="43"/>
      <c r="L209" s="47"/>
      <c r="M209" s="223"/>
      <c r="N209" s="224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177</v>
      </c>
      <c r="AU209" s="20" t="s">
        <v>85</v>
      </c>
    </row>
    <row r="210" s="13" customFormat="1">
      <c r="A210" s="13"/>
      <c r="B210" s="226"/>
      <c r="C210" s="227"/>
      <c r="D210" s="220" t="s">
        <v>169</v>
      </c>
      <c r="E210" s="228" t="s">
        <v>19</v>
      </c>
      <c r="F210" s="229" t="s">
        <v>474</v>
      </c>
      <c r="G210" s="227"/>
      <c r="H210" s="230">
        <v>90</v>
      </c>
      <c r="I210" s="231"/>
      <c r="J210" s="227"/>
      <c r="K210" s="227"/>
      <c r="L210" s="232"/>
      <c r="M210" s="233"/>
      <c r="N210" s="234"/>
      <c r="O210" s="234"/>
      <c r="P210" s="234"/>
      <c r="Q210" s="234"/>
      <c r="R210" s="234"/>
      <c r="S210" s="234"/>
      <c r="T210" s="235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6" t="s">
        <v>169</v>
      </c>
      <c r="AU210" s="236" t="s">
        <v>85</v>
      </c>
      <c r="AV210" s="13" t="s">
        <v>85</v>
      </c>
      <c r="AW210" s="13" t="s">
        <v>37</v>
      </c>
      <c r="AX210" s="13" t="s">
        <v>75</v>
      </c>
      <c r="AY210" s="236" t="s">
        <v>157</v>
      </c>
    </row>
    <row r="211" s="15" customFormat="1">
      <c r="A211" s="15"/>
      <c r="B211" s="249"/>
      <c r="C211" s="250"/>
      <c r="D211" s="220" t="s">
        <v>169</v>
      </c>
      <c r="E211" s="251" t="s">
        <v>19</v>
      </c>
      <c r="F211" s="252" t="s">
        <v>187</v>
      </c>
      <c r="G211" s="250"/>
      <c r="H211" s="253">
        <v>90</v>
      </c>
      <c r="I211" s="254"/>
      <c r="J211" s="250"/>
      <c r="K211" s="250"/>
      <c r="L211" s="255"/>
      <c r="M211" s="256"/>
      <c r="N211" s="257"/>
      <c r="O211" s="257"/>
      <c r="P211" s="257"/>
      <c r="Q211" s="257"/>
      <c r="R211" s="257"/>
      <c r="S211" s="257"/>
      <c r="T211" s="258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59" t="s">
        <v>169</v>
      </c>
      <c r="AU211" s="259" t="s">
        <v>85</v>
      </c>
      <c r="AV211" s="15" t="s">
        <v>163</v>
      </c>
      <c r="AW211" s="15" t="s">
        <v>37</v>
      </c>
      <c r="AX211" s="15" t="s">
        <v>83</v>
      </c>
      <c r="AY211" s="259" t="s">
        <v>157</v>
      </c>
    </row>
    <row r="212" s="2" customFormat="1" ht="16.5" customHeight="1">
      <c r="A212" s="41"/>
      <c r="B212" s="42"/>
      <c r="C212" s="260" t="s">
        <v>475</v>
      </c>
      <c r="D212" s="260" t="s">
        <v>259</v>
      </c>
      <c r="E212" s="261" t="s">
        <v>476</v>
      </c>
      <c r="F212" s="262" t="s">
        <v>477</v>
      </c>
      <c r="G212" s="263" t="s">
        <v>236</v>
      </c>
      <c r="H212" s="264">
        <v>0.042999999999999997</v>
      </c>
      <c r="I212" s="265"/>
      <c r="J212" s="266">
        <f>ROUND(I212*H212,2)</f>
        <v>0</v>
      </c>
      <c r="K212" s="262" t="s">
        <v>174</v>
      </c>
      <c r="L212" s="267"/>
      <c r="M212" s="268" t="s">
        <v>19</v>
      </c>
      <c r="N212" s="269" t="s">
        <v>46</v>
      </c>
      <c r="O212" s="87"/>
      <c r="P212" s="216">
        <f>O212*H212</f>
        <v>0</v>
      </c>
      <c r="Q212" s="216">
        <v>1</v>
      </c>
      <c r="R212" s="216">
        <f>Q212*H212</f>
        <v>0.042999999999999997</v>
      </c>
      <c r="S212" s="216">
        <v>0</v>
      </c>
      <c r="T212" s="217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18" t="s">
        <v>225</v>
      </c>
      <c r="AT212" s="218" t="s">
        <v>259</v>
      </c>
      <c r="AU212" s="218" t="s">
        <v>85</v>
      </c>
      <c r="AY212" s="20" t="s">
        <v>157</v>
      </c>
      <c r="BE212" s="219">
        <f>IF(N212="základní",J212,0)</f>
        <v>0</v>
      </c>
      <c r="BF212" s="219">
        <f>IF(N212="snížená",J212,0)</f>
        <v>0</v>
      </c>
      <c r="BG212" s="219">
        <f>IF(N212="zákl. přenesená",J212,0)</f>
        <v>0</v>
      </c>
      <c r="BH212" s="219">
        <f>IF(N212="sníž. přenesená",J212,0)</f>
        <v>0</v>
      </c>
      <c r="BI212" s="219">
        <f>IF(N212="nulová",J212,0)</f>
        <v>0</v>
      </c>
      <c r="BJ212" s="20" t="s">
        <v>83</v>
      </c>
      <c r="BK212" s="219">
        <f>ROUND(I212*H212,2)</f>
        <v>0</v>
      </c>
      <c r="BL212" s="20" t="s">
        <v>163</v>
      </c>
      <c r="BM212" s="218" t="s">
        <v>478</v>
      </c>
    </row>
    <row r="213" s="2" customFormat="1">
      <c r="A213" s="41"/>
      <c r="B213" s="42"/>
      <c r="C213" s="43"/>
      <c r="D213" s="220" t="s">
        <v>165</v>
      </c>
      <c r="E213" s="43"/>
      <c r="F213" s="221" t="s">
        <v>477</v>
      </c>
      <c r="G213" s="43"/>
      <c r="H213" s="43"/>
      <c r="I213" s="222"/>
      <c r="J213" s="43"/>
      <c r="K213" s="43"/>
      <c r="L213" s="47"/>
      <c r="M213" s="223"/>
      <c r="N213" s="224"/>
      <c r="O213" s="87"/>
      <c r="P213" s="87"/>
      <c r="Q213" s="87"/>
      <c r="R213" s="87"/>
      <c r="S213" s="87"/>
      <c r="T213" s="88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T213" s="20" t="s">
        <v>165</v>
      </c>
      <c r="AU213" s="20" t="s">
        <v>85</v>
      </c>
    </row>
    <row r="214" s="13" customFormat="1">
      <c r="A214" s="13"/>
      <c r="B214" s="226"/>
      <c r="C214" s="227"/>
      <c r="D214" s="220" t="s">
        <v>169</v>
      </c>
      <c r="E214" s="228" t="s">
        <v>19</v>
      </c>
      <c r="F214" s="229" t="s">
        <v>479</v>
      </c>
      <c r="G214" s="227"/>
      <c r="H214" s="230">
        <v>0.016</v>
      </c>
      <c r="I214" s="231"/>
      <c r="J214" s="227"/>
      <c r="K214" s="227"/>
      <c r="L214" s="232"/>
      <c r="M214" s="233"/>
      <c r="N214" s="234"/>
      <c r="O214" s="234"/>
      <c r="P214" s="234"/>
      <c r="Q214" s="234"/>
      <c r="R214" s="234"/>
      <c r="S214" s="234"/>
      <c r="T214" s="235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6" t="s">
        <v>169</v>
      </c>
      <c r="AU214" s="236" t="s">
        <v>85</v>
      </c>
      <c r="AV214" s="13" t="s">
        <v>85</v>
      </c>
      <c r="AW214" s="13" t="s">
        <v>37</v>
      </c>
      <c r="AX214" s="13" t="s">
        <v>75</v>
      </c>
      <c r="AY214" s="236" t="s">
        <v>157</v>
      </c>
    </row>
    <row r="215" s="13" customFormat="1">
      <c r="A215" s="13"/>
      <c r="B215" s="226"/>
      <c r="C215" s="227"/>
      <c r="D215" s="220" t="s">
        <v>169</v>
      </c>
      <c r="E215" s="228" t="s">
        <v>19</v>
      </c>
      <c r="F215" s="229" t="s">
        <v>480</v>
      </c>
      <c r="G215" s="227"/>
      <c r="H215" s="230">
        <v>0.027</v>
      </c>
      <c r="I215" s="231"/>
      <c r="J215" s="227"/>
      <c r="K215" s="227"/>
      <c r="L215" s="232"/>
      <c r="M215" s="233"/>
      <c r="N215" s="234"/>
      <c r="O215" s="234"/>
      <c r="P215" s="234"/>
      <c r="Q215" s="234"/>
      <c r="R215" s="234"/>
      <c r="S215" s="234"/>
      <c r="T215" s="235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6" t="s">
        <v>169</v>
      </c>
      <c r="AU215" s="236" t="s">
        <v>85</v>
      </c>
      <c r="AV215" s="13" t="s">
        <v>85</v>
      </c>
      <c r="AW215" s="13" t="s">
        <v>37</v>
      </c>
      <c r="AX215" s="13" t="s">
        <v>75</v>
      </c>
      <c r="AY215" s="236" t="s">
        <v>157</v>
      </c>
    </row>
    <row r="216" s="15" customFormat="1">
      <c r="A216" s="15"/>
      <c r="B216" s="249"/>
      <c r="C216" s="250"/>
      <c r="D216" s="220" t="s">
        <v>169</v>
      </c>
      <c r="E216" s="251" t="s">
        <v>19</v>
      </c>
      <c r="F216" s="252" t="s">
        <v>187</v>
      </c>
      <c r="G216" s="250"/>
      <c r="H216" s="253">
        <v>0.042999999999999997</v>
      </c>
      <c r="I216" s="254"/>
      <c r="J216" s="250"/>
      <c r="K216" s="250"/>
      <c r="L216" s="255"/>
      <c r="M216" s="256"/>
      <c r="N216" s="257"/>
      <c r="O216" s="257"/>
      <c r="P216" s="257"/>
      <c r="Q216" s="257"/>
      <c r="R216" s="257"/>
      <c r="S216" s="257"/>
      <c r="T216" s="258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59" t="s">
        <v>169</v>
      </c>
      <c r="AU216" s="259" t="s">
        <v>85</v>
      </c>
      <c r="AV216" s="15" t="s">
        <v>163</v>
      </c>
      <c r="AW216" s="15" t="s">
        <v>37</v>
      </c>
      <c r="AX216" s="15" t="s">
        <v>83</v>
      </c>
      <c r="AY216" s="259" t="s">
        <v>157</v>
      </c>
    </row>
    <row r="217" s="12" customFormat="1" ht="22.8" customHeight="1">
      <c r="A217" s="12"/>
      <c r="B217" s="191"/>
      <c r="C217" s="192"/>
      <c r="D217" s="193" t="s">
        <v>74</v>
      </c>
      <c r="E217" s="205" t="s">
        <v>188</v>
      </c>
      <c r="F217" s="205" t="s">
        <v>481</v>
      </c>
      <c r="G217" s="192"/>
      <c r="H217" s="192"/>
      <c r="I217" s="195"/>
      <c r="J217" s="206">
        <f>BK217</f>
        <v>0</v>
      </c>
      <c r="K217" s="192"/>
      <c r="L217" s="197"/>
      <c r="M217" s="198"/>
      <c r="N217" s="199"/>
      <c r="O217" s="199"/>
      <c r="P217" s="200">
        <f>SUM(P218:P259)</f>
        <v>0</v>
      </c>
      <c r="Q217" s="199"/>
      <c r="R217" s="200">
        <f>SUM(R218:R259)</f>
        <v>613.42136944999993</v>
      </c>
      <c r="S217" s="199"/>
      <c r="T217" s="201">
        <f>SUM(T218:T259)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02" t="s">
        <v>83</v>
      </c>
      <c r="AT217" s="203" t="s">
        <v>74</v>
      </c>
      <c r="AU217" s="203" t="s">
        <v>83</v>
      </c>
      <c r="AY217" s="202" t="s">
        <v>157</v>
      </c>
      <c r="BK217" s="204">
        <f>SUM(BK218:BK259)</f>
        <v>0</v>
      </c>
    </row>
    <row r="218" s="2" customFormat="1" ht="44.25" customHeight="1">
      <c r="A218" s="41"/>
      <c r="B218" s="42"/>
      <c r="C218" s="207" t="s">
        <v>392</v>
      </c>
      <c r="D218" s="207" t="s">
        <v>159</v>
      </c>
      <c r="E218" s="208" t="s">
        <v>482</v>
      </c>
      <c r="F218" s="209" t="s">
        <v>483</v>
      </c>
      <c r="G218" s="210" t="s">
        <v>401</v>
      </c>
      <c r="H218" s="211">
        <v>8</v>
      </c>
      <c r="I218" s="212"/>
      <c r="J218" s="213">
        <f>ROUND(I218*H218,2)</f>
        <v>0</v>
      </c>
      <c r="K218" s="209" t="s">
        <v>174</v>
      </c>
      <c r="L218" s="47"/>
      <c r="M218" s="214" t="s">
        <v>19</v>
      </c>
      <c r="N218" s="215" t="s">
        <v>46</v>
      </c>
      <c r="O218" s="87"/>
      <c r="P218" s="216">
        <f>O218*H218</f>
        <v>0</v>
      </c>
      <c r="Q218" s="216">
        <v>0</v>
      </c>
      <c r="R218" s="216">
        <f>Q218*H218</f>
        <v>0</v>
      </c>
      <c r="S218" s="216">
        <v>0</v>
      </c>
      <c r="T218" s="217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18" t="s">
        <v>163</v>
      </c>
      <c r="AT218" s="218" t="s">
        <v>159</v>
      </c>
      <c r="AU218" s="218" t="s">
        <v>85</v>
      </c>
      <c r="AY218" s="20" t="s">
        <v>157</v>
      </c>
      <c r="BE218" s="219">
        <f>IF(N218="základní",J218,0)</f>
        <v>0</v>
      </c>
      <c r="BF218" s="219">
        <f>IF(N218="snížená",J218,0)</f>
        <v>0</v>
      </c>
      <c r="BG218" s="219">
        <f>IF(N218="zákl. přenesená",J218,0)</f>
        <v>0</v>
      </c>
      <c r="BH218" s="219">
        <f>IF(N218="sníž. přenesená",J218,0)</f>
        <v>0</v>
      </c>
      <c r="BI218" s="219">
        <f>IF(N218="nulová",J218,0)</f>
        <v>0</v>
      </c>
      <c r="BJ218" s="20" t="s">
        <v>83</v>
      </c>
      <c r="BK218" s="219">
        <f>ROUND(I218*H218,2)</f>
        <v>0</v>
      </c>
      <c r="BL218" s="20" t="s">
        <v>163</v>
      </c>
      <c r="BM218" s="218" t="s">
        <v>484</v>
      </c>
    </row>
    <row r="219" s="2" customFormat="1">
      <c r="A219" s="41"/>
      <c r="B219" s="42"/>
      <c r="C219" s="43"/>
      <c r="D219" s="220" t="s">
        <v>165</v>
      </c>
      <c r="E219" s="43"/>
      <c r="F219" s="221" t="s">
        <v>485</v>
      </c>
      <c r="G219" s="43"/>
      <c r="H219" s="43"/>
      <c r="I219" s="222"/>
      <c r="J219" s="43"/>
      <c r="K219" s="43"/>
      <c r="L219" s="47"/>
      <c r="M219" s="223"/>
      <c r="N219" s="224"/>
      <c r="O219" s="87"/>
      <c r="P219" s="87"/>
      <c r="Q219" s="87"/>
      <c r="R219" s="87"/>
      <c r="S219" s="87"/>
      <c r="T219" s="88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20" t="s">
        <v>165</v>
      </c>
      <c r="AU219" s="20" t="s">
        <v>85</v>
      </c>
    </row>
    <row r="220" s="2" customFormat="1">
      <c r="A220" s="41"/>
      <c r="B220" s="42"/>
      <c r="C220" s="43"/>
      <c r="D220" s="237" t="s">
        <v>177</v>
      </c>
      <c r="E220" s="43"/>
      <c r="F220" s="238" t="s">
        <v>486</v>
      </c>
      <c r="G220" s="43"/>
      <c r="H220" s="43"/>
      <c r="I220" s="222"/>
      <c r="J220" s="43"/>
      <c r="K220" s="43"/>
      <c r="L220" s="47"/>
      <c r="M220" s="223"/>
      <c r="N220" s="224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177</v>
      </c>
      <c r="AU220" s="20" t="s">
        <v>85</v>
      </c>
    </row>
    <row r="221" s="2" customFormat="1" ht="24.15" customHeight="1">
      <c r="A221" s="41"/>
      <c r="B221" s="42"/>
      <c r="C221" s="260" t="s">
        <v>487</v>
      </c>
      <c r="D221" s="260" t="s">
        <v>259</v>
      </c>
      <c r="E221" s="261" t="s">
        <v>488</v>
      </c>
      <c r="F221" s="262" t="s">
        <v>489</v>
      </c>
      <c r="G221" s="263" t="s">
        <v>162</v>
      </c>
      <c r="H221" s="264">
        <v>10.5</v>
      </c>
      <c r="I221" s="265"/>
      <c r="J221" s="266">
        <f>ROUND(I221*H221,2)</f>
        <v>0</v>
      </c>
      <c r="K221" s="262" t="s">
        <v>174</v>
      </c>
      <c r="L221" s="267"/>
      <c r="M221" s="268" t="s">
        <v>19</v>
      </c>
      <c r="N221" s="269" t="s">
        <v>46</v>
      </c>
      <c r="O221" s="87"/>
      <c r="P221" s="216">
        <f>O221*H221</f>
        <v>0</v>
      </c>
      <c r="Q221" s="216">
        <v>0.0043099999999999996</v>
      </c>
      <c r="R221" s="216">
        <f>Q221*H221</f>
        <v>0.045254999999999997</v>
      </c>
      <c r="S221" s="216">
        <v>0</v>
      </c>
      <c r="T221" s="217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18" t="s">
        <v>225</v>
      </c>
      <c r="AT221" s="218" t="s">
        <v>259</v>
      </c>
      <c r="AU221" s="218" t="s">
        <v>85</v>
      </c>
      <c r="AY221" s="20" t="s">
        <v>157</v>
      </c>
      <c r="BE221" s="219">
        <f>IF(N221="základní",J221,0)</f>
        <v>0</v>
      </c>
      <c r="BF221" s="219">
        <f>IF(N221="snížená",J221,0)</f>
        <v>0</v>
      </c>
      <c r="BG221" s="219">
        <f>IF(N221="zákl. přenesená",J221,0)</f>
        <v>0</v>
      </c>
      <c r="BH221" s="219">
        <f>IF(N221="sníž. přenesená",J221,0)</f>
        <v>0</v>
      </c>
      <c r="BI221" s="219">
        <f>IF(N221="nulová",J221,0)</f>
        <v>0</v>
      </c>
      <c r="BJ221" s="20" t="s">
        <v>83</v>
      </c>
      <c r="BK221" s="219">
        <f>ROUND(I221*H221,2)</f>
        <v>0</v>
      </c>
      <c r="BL221" s="20" t="s">
        <v>163</v>
      </c>
      <c r="BM221" s="218" t="s">
        <v>490</v>
      </c>
    </row>
    <row r="222" s="2" customFormat="1">
      <c r="A222" s="41"/>
      <c r="B222" s="42"/>
      <c r="C222" s="43"/>
      <c r="D222" s="220" t="s">
        <v>165</v>
      </c>
      <c r="E222" s="43"/>
      <c r="F222" s="221" t="s">
        <v>489</v>
      </c>
      <c r="G222" s="43"/>
      <c r="H222" s="43"/>
      <c r="I222" s="222"/>
      <c r="J222" s="43"/>
      <c r="K222" s="43"/>
      <c r="L222" s="47"/>
      <c r="M222" s="223"/>
      <c r="N222" s="224"/>
      <c r="O222" s="87"/>
      <c r="P222" s="87"/>
      <c r="Q222" s="87"/>
      <c r="R222" s="87"/>
      <c r="S222" s="87"/>
      <c r="T222" s="88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T222" s="20" t="s">
        <v>165</v>
      </c>
      <c r="AU222" s="20" t="s">
        <v>85</v>
      </c>
    </row>
    <row r="223" s="13" customFormat="1">
      <c r="A223" s="13"/>
      <c r="B223" s="226"/>
      <c r="C223" s="227"/>
      <c r="D223" s="220" t="s">
        <v>169</v>
      </c>
      <c r="E223" s="228" t="s">
        <v>19</v>
      </c>
      <c r="F223" s="229" t="s">
        <v>491</v>
      </c>
      <c r="G223" s="227"/>
      <c r="H223" s="230">
        <v>10.5</v>
      </c>
      <c r="I223" s="231"/>
      <c r="J223" s="227"/>
      <c r="K223" s="227"/>
      <c r="L223" s="232"/>
      <c r="M223" s="233"/>
      <c r="N223" s="234"/>
      <c r="O223" s="234"/>
      <c r="P223" s="234"/>
      <c r="Q223" s="234"/>
      <c r="R223" s="234"/>
      <c r="S223" s="234"/>
      <c r="T223" s="235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6" t="s">
        <v>169</v>
      </c>
      <c r="AU223" s="236" t="s">
        <v>85</v>
      </c>
      <c r="AV223" s="13" t="s">
        <v>85</v>
      </c>
      <c r="AW223" s="13" t="s">
        <v>37</v>
      </c>
      <c r="AX223" s="13" t="s">
        <v>83</v>
      </c>
      <c r="AY223" s="236" t="s">
        <v>157</v>
      </c>
    </row>
    <row r="224" s="2" customFormat="1" ht="24.15" customHeight="1">
      <c r="A224" s="41"/>
      <c r="B224" s="42"/>
      <c r="C224" s="260" t="s">
        <v>398</v>
      </c>
      <c r="D224" s="260" t="s">
        <v>259</v>
      </c>
      <c r="E224" s="261" t="s">
        <v>492</v>
      </c>
      <c r="F224" s="262" t="s">
        <v>493</v>
      </c>
      <c r="G224" s="263" t="s">
        <v>162</v>
      </c>
      <c r="H224" s="264">
        <v>1.5</v>
      </c>
      <c r="I224" s="265"/>
      <c r="J224" s="266">
        <f>ROUND(I224*H224,2)</f>
        <v>0</v>
      </c>
      <c r="K224" s="262" t="s">
        <v>174</v>
      </c>
      <c r="L224" s="267"/>
      <c r="M224" s="268" t="s">
        <v>19</v>
      </c>
      <c r="N224" s="269" t="s">
        <v>46</v>
      </c>
      <c r="O224" s="87"/>
      <c r="P224" s="216">
        <f>O224*H224</f>
        <v>0</v>
      </c>
      <c r="Q224" s="216">
        <v>0.0067299999999999999</v>
      </c>
      <c r="R224" s="216">
        <f>Q224*H224</f>
        <v>0.010095</v>
      </c>
      <c r="S224" s="216">
        <v>0</v>
      </c>
      <c r="T224" s="217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18" t="s">
        <v>225</v>
      </c>
      <c r="AT224" s="218" t="s">
        <v>259</v>
      </c>
      <c r="AU224" s="218" t="s">
        <v>85</v>
      </c>
      <c r="AY224" s="20" t="s">
        <v>157</v>
      </c>
      <c r="BE224" s="219">
        <f>IF(N224="základní",J224,0)</f>
        <v>0</v>
      </c>
      <c r="BF224" s="219">
        <f>IF(N224="snížená",J224,0)</f>
        <v>0</v>
      </c>
      <c r="BG224" s="219">
        <f>IF(N224="zákl. přenesená",J224,0)</f>
        <v>0</v>
      </c>
      <c r="BH224" s="219">
        <f>IF(N224="sníž. přenesená",J224,0)</f>
        <v>0</v>
      </c>
      <c r="BI224" s="219">
        <f>IF(N224="nulová",J224,0)</f>
        <v>0</v>
      </c>
      <c r="BJ224" s="20" t="s">
        <v>83</v>
      </c>
      <c r="BK224" s="219">
        <f>ROUND(I224*H224,2)</f>
        <v>0</v>
      </c>
      <c r="BL224" s="20" t="s">
        <v>163</v>
      </c>
      <c r="BM224" s="218" t="s">
        <v>494</v>
      </c>
    </row>
    <row r="225" s="2" customFormat="1">
      <c r="A225" s="41"/>
      <c r="B225" s="42"/>
      <c r="C225" s="43"/>
      <c r="D225" s="220" t="s">
        <v>165</v>
      </c>
      <c r="E225" s="43"/>
      <c r="F225" s="221" t="s">
        <v>493</v>
      </c>
      <c r="G225" s="43"/>
      <c r="H225" s="43"/>
      <c r="I225" s="222"/>
      <c r="J225" s="43"/>
      <c r="K225" s="43"/>
      <c r="L225" s="47"/>
      <c r="M225" s="223"/>
      <c r="N225" s="224"/>
      <c r="O225" s="87"/>
      <c r="P225" s="87"/>
      <c r="Q225" s="87"/>
      <c r="R225" s="87"/>
      <c r="S225" s="87"/>
      <c r="T225" s="88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0" t="s">
        <v>165</v>
      </c>
      <c r="AU225" s="20" t="s">
        <v>85</v>
      </c>
    </row>
    <row r="226" s="13" customFormat="1">
      <c r="A226" s="13"/>
      <c r="B226" s="226"/>
      <c r="C226" s="227"/>
      <c r="D226" s="220" t="s">
        <v>169</v>
      </c>
      <c r="E226" s="228" t="s">
        <v>19</v>
      </c>
      <c r="F226" s="229" t="s">
        <v>495</v>
      </c>
      <c r="G226" s="227"/>
      <c r="H226" s="230">
        <v>1.5</v>
      </c>
      <c r="I226" s="231"/>
      <c r="J226" s="227"/>
      <c r="K226" s="227"/>
      <c r="L226" s="232"/>
      <c r="M226" s="233"/>
      <c r="N226" s="234"/>
      <c r="O226" s="234"/>
      <c r="P226" s="234"/>
      <c r="Q226" s="234"/>
      <c r="R226" s="234"/>
      <c r="S226" s="234"/>
      <c r="T226" s="235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6" t="s">
        <v>169</v>
      </c>
      <c r="AU226" s="236" t="s">
        <v>85</v>
      </c>
      <c r="AV226" s="13" t="s">
        <v>85</v>
      </c>
      <c r="AW226" s="13" t="s">
        <v>37</v>
      </c>
      <c r="AX226" s="13" t="s">
        <v>83</v>
      </c>
      <c r="AY226" s="236" t="s">
        <v>157</v>
      </c>
    </row>
    <row r="227" s="2" customFormat="1" ht="16.5" customHeight="1">
      <c r="A227" s="41"/>
      <c r="B227" s="42"/>
      <c r="C227" s="207" t="s">
        <v>496</v>
      </c>
      <c r="D227" s="207" t="s">
        <v>159</v>
      </c>
      <c r="E227" s="208" t="s">
        <v>497</v>
      </c>
      <c r="F227" s="209" t="s">
        <v>498</v>
      </c>
      <c r="G227" s="210" t="s">
        <v>173</v>
      </c>
      <c r="H227" s="211">
        <v>101.42100000000001</v>
      </c>
      <c r="I227" s="212"/>
      <c r="J227" s="213">
        <f>ROUND(I227*H227,2)</f>
        <v>0</v>
      </c>
      <c r="K227" s="209" t="s">
        <v>174</v>
      </c>
      <c r="L227" s="47"/>
      <c r="M227" s="214" t="s">
        <v>19</v>
      </c>
      <c r="N227" s="215" t="s">
        <v>46</v>
      </c>
      <c r="O227" s="87"/>
      <c r="P227" s="216">
        <f>O227*H227</f>
        <v>0</v>
      </c>
      <c r="Q227" s="216">
        <v>0.18293000000000001</v>
      </c>
      <c r="R227" s="216">
        <f>Q227*H227</f>
        <v>18.552943530000004</v>
      </c>
      <c r="S227" s="216">
        <v>0</v>
      </c>
      <c r="T227" s="217">
        <f>S227*H227</f>
        <v>0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18" t="s">
        <v>163</v>
      </c>
      <c r="AT227" s="218" t="s">
        <v>159</v>
      </c>
      <c r="AU227" s="218" t="s">
        <v>85</v>
      </c>
      <c r="AY227" s="20" t="s">
        <v>157</v>
      </c>
      <c r="BE227" s="219">
        <f>IF(N227="základní",J227,0)</f>
        <v>0</v>
      </c>
      <c r="BF227" s="219">
        <f>IF(N227="snížená",J227,0)</f>
        <v>0</v>
      </c>
      <c r="BG227" s="219">
        <f>IF(N227="zákl. přenesená",J227,0)</f>
        <v>0</v>
      </c>
      <c r="BH227" s="219">
        <f>IF(N227="sníž. přenesená",J227,0)</f>
        <v>0</v>
      </c>
      <c r="BI227" s="219">
        <f>IF(N227="nulová",J227,0)</f>
        <v>0</v>
      </c>
      <c r="BJ227" s="20" t="s">
        <v>83</v>
      </c>
      <c r="BK227" s="219">
        <f>ROUND(I227*H227,2)</f>
        <v>0</v>
      </c>
      <c r="BL227" s="20" t="s">
        <v>163</v>
      </c>
      <c r="BM227" s="218" t="s">
        <v>499</v>
      </c>
    </row>
    <row r="228" s="2" customFormat="1">
      <c r="A228" s="41"/>
      <c r="B228" s="42"/>
      <c r="C228" s="43"/>
      <c r="D228" s="220" t="s">
        <v>165</v>
      </c>
      <c r="E228" s="43"/>
      <c r="F228" s="221" t="s">
        <v>500</v>
      </c>
      <c r="G228" s="43"/>
      <c r="H228" s="43"/>
      <c r="I228" s="222"/>
      <c r="J228" s="43"/>
      <c r="K228" s="43"/>
      <c r="L228" s="47"/>
      <c r="M228" s="223"/>
      <c r="N228" s="224"/>
      <c r="O228" s="87"/>
      <c r="P228" s="87"/>
      <c r="Q228" s="87"/>
      <c r="R228" s="87"/>
      <c r="S228" s="87"/>
      <c r="T228" s="88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T228" s="20" t="s">
        <v>165</v>
      </c>
      <c r="AU228" s="20" t="s">
        <v>85</v>
      </c>
    </row>
    <row r="229" s="2" customFormat="1">
      <c r="A229" s="41"/>
      <c r="B229" s="42"/>
      <c r="C229" s="43"/>
      <c r="D229" s="237" t="s">
        <v>177</v>
      </c>
      <c r="E229" s="43"/>
      <c r="F229" s="238" t="s">
        <v>501</v>
      </c>
      <c r="G229" s="43"/>
      <c r="H229" s="43"/>
      <c r="I229" s="222"/>
      <c r="J229" s="43"/>
      <c r="K229" s="43"/>
      <c r="L229" s="47"/>
      <c r="M229" s="223"/>
      <c r="N229" s="224"/>
      <c r="O229" s="87"/>
      <c r="P229" s="87"/>
      <c r="Q229" s="87"/>
      <c r="R229" s="87"/>
      <c r="S229" s="87"/>
      <c r="T229" s="88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T229" s="20" t="s">
        <v>177</v>
      </c>
      <c r="AU229" s="20" t="s">
        <v>85</v>
      </c>
    </row>
    <row r="230" s="13" customFormat="1">
      <c r="A230" s="13"/>
      <c r="B230" s="226"/>
      <c r="C230" s="227"/>
      <c r="D230" s="220" t="s">
        <v>169</v>
      </c>
      <c r="E230" s="228" t="s">
        <v>19</v>
      </c>
      <c r="F230" s="229" t="s">
        <v>502</v>
      </c>
      <c r="G230" s="227"/>
      <c r="H230" s="230">
        <v>101.42100000000001</v>
      </c>
      <c r="I230" s="231"/>
      <c r="J230" s="227"/>
      <c r="K230" s="227"/>
      <c r="L230" s="232"/>
      <c r="M230" s="233"/>
      <c r="N230" s="234"/>
      <c r="O230" s="234"/>
      <c r="P230" s="234"/>
      <c r="Q230" s="234"/>
      <c r="R230" s="234"/>
      <c r="S230" s="234"/>
      <c r="T230" s="235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6" t="s">
        <v>169</v>
      </c>
      <c r="AU230" s="236" t="s">
        <v>85</v>
      </c>
      <c r="AV230" s="13" t="s">
        <v>85</v>
      </c>
      <c r="AW230" s="13" t="s">
        <v>37</v>
      </c>
      <c r="AX230" s="13" t="s">
        <v>83</v>
      </c>
      <c r="AY230" s="236" t="s">
        <v>157</v>
      </c>
    </row>
    <row r="231" s="2" customFormat="1" ht="16.5" customHeight="1">
      <c r="A231" s="41"/>
      <c r="B231" s="42"/>
      <c r="C231" s="260" t="s">
        <v>402</v>
      </c>
      <c r="D231" s="260" t="s">
        <v>259</v>
      </c>
      <c r="E231" s="261" t="s">
        <v>503</v>
      </c>
      <c r="F231" s="262" t="s">
        <v>504</v>
      </c>
      <c r="G231" s="263" t="s">
        <v>236</v>
      </c>
      <c r="H231" s="264">
        <v>203.24799999999999</v>
      </c>
      <c r="I231" s="265"/>
      <c r="J231" s="266">
        <f>ROUND(I231*H231,2)</f>
        <v>0</v>
      </c>
      <c r="K231" s="262" t="s">
        <v>505</v>
      </c>
      <c r="L231" s="267"/>
      <c r="M231" s="268" t="s">
        <v>19</v>
      </c>
      <c r="N231" s="269" t="s">
        <v>46</v>
      </c>
      <c r="O231" s="87"/>
      <c r="P231" s="216">
        <f>O231*H231</f>
        <v>0</v>
      </c>
      <c r="Q231" s="216">
        <v>1</v>
      </c>
      <c r="R231" s="216">
        <f>Q231*H231</f>
        <v>203.24799999999999</v>
      </c>
      <c r="S231" s="216">
        <v>0</v>
      </c>
      <c r="T231" s="217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18" t="s">
        <v>225</v>
      </c>
      <c r="AT231" s="218" t="s">
        <v>259</v>
      </c>
      <c r="AU231" s="218" t="s">
        <v>85</v>
      </c>
      <c r="AY231" s="20" t="s">
        <v>157</v>
      </c>
      <c r="BE231" s="219">
        <f>IF(N231="základní",J231,0)</f>
        <v>0</v>
      </c>
      <c r="BF231" s="219">
        <f>IF(N231="snížená",J231,0)</f>
        <v>0</v>
      </c>
      <c r="BG231" s="219">
        <f>IF(N231="zákl. přenesená",J231,0)</f>
        <v>0</v>
      </c>
      <c r="BH231" s="219">
        <f>IF(N231="sníž. přenesená",J231,0)</f>
        <v>0</v>
      </c>
      <c r="BI231" s="219">
        <f>IF(N231="nulová",J231,0)</f>
        <v>0</v>
      </c>
      <c r="BJ231" s="20" t="s">
        <v>83</v>
      </c>
      <c r="BK231" s="219">
        <f>ROUND(I231*H231,2)</f>
        <v>0</v>
      </c>
      <c r="BL231" s="20" t="s">
        <v>163</v>
      </c>
      <c r="BM231" s="218" t="s">
        <v>506</v>
      </c>
    </row>
    <row r="232" s="2" customFormat="1">
      <c r="A232" s="41"/>
      <c r="B232" s="42"/>
      <c r="C232" s="43"/>
      <c r="D232" s="220" t="s">
        <v>165</v>
      </c>
      <c r="E232" s="43"/>
      <c r="F232" s="221" t="s">
        <v>504</v>
      </c>
      <c r="G232" s="43"/>
      <c r="H232" s="43"/>
      <c r="I232" s="222"/>
      <c r="J232" s="43"/>
      <c r="K232" s="43"/>
      <c r="L232" s="47"/>
      <c r="M232" s="223"/>
      <c r="N232" s="224"/>
      <c r="O232" s="87"/>
      <c r="P232" s="87"/>
      <c r="Q232" s="87"/>
      <c r="R232" s="87"/>
      <c r="S232" s="87"/>
      <c r="T232" s="88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T232" s="20" t="s">
        <v>165</v>
      </c>
      <c r="AU232" s="20" t="s">
        <v>85</v>
      </c>
    </row>
    <row r="233" s="13" customFormat="1">
      <c r="A233" s="13"/>
      <c r="B233" s="226"/>
      <c r="C233" s="227"/>
      <c r="D233" s="220" t="s">
        <v>169</v>
      </c>
      <c r="E233" s="227"/>
      <c r="F233" s="229" t="s">
        <v>507</v>
      </c>
      <c r="G233" s="227"/>
      <c r="H233" s="230">
        <v>203.24799999999999</v>
      </c>
      <c r="I233" s="231"/>
      <c r="J233" s="227"/>
      <c r="K233" s="227"/>
      <c r="L233" s="232"/>
      <c r="M233" s="233"/>
      <c r="N233" s="234"/>
      <c r="O233" s="234"/>
      <c r="P233" s="234"/>
      <c r="Q233" s="234"/>
      <c r="R233" s="234"/>
      <c r="S233" s="234"/>
      <c r="T233" s="235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6" t="s">
        <v>169</v>
      </c>
      <c r="AU233" s="236" t="s">
        <v>85</v>
      </c>
      <c r="AV233" s="13" t="s">
        <v>85</v>
      </c>
      <c r="AW233" s="13" t="s">
        <v>4</v>
      </c>
      <c r="AX233" s="13" t="s">
        <v>83</v>
      </c>
      <c r="AY233" s="236" t="s">
        <v>157</v>
      </c>
    </row>
    <row r="234" s="2" customFormat="1" ht="24.15" customHeight="1">
      <c r="A234" s="41"/>
      <c r="B234" s="42"/>
      <c r="C234" s="207" t="s">
        <v>508</v>
      </c>
      <c r="D234" s="207" t="s">
        <v>159</v>
      </c>
      <c r="E234" s="208" t="s">
        <v>509</v>
      </c>
      <c r="F234" s="209" t="s">
        <v>510</v>
      </c>
      <c r="G234" s="210" t="s">
        <v>173</v>
      </c>
      <c r="H234" s="211">
        <v>139.988</v>
      </c>
      <c r="I234" s="212"/>
      <c r="J234" s="213">
        <f>ROUND(I234*H234,2)</f>
        <v>0</v>
      </c>
      <c r="K234" s="209" t="s">
        <v>174</v>
      </c>
      <c r="L234" s="47"/>
      <c r="M234" s="214" t="s">
        <v>19</v>
      </c>
      <c r="N234" s="215" t="s">
        <v>46</v>
      </c>
      <c r="O234" s="87"/>
      <c r="P234" s="216">
        <f>O234*H234</f>
        <v>0</v>
      </c>
      <c r="Q234" s="216">
        <v>2.5018699999999998</v>
      </c>
      <c r="R234" s="216">
        <f>Q234*H234</f>
        <v>350.23177755999995</v>
      </c>
      <c r="S234" s="216">
        <v>0</v>
      </c>
      <c r="T234" s="217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18" t="s">
        <v>163</v>
      </c>
      <c r="AT234" s="218" t="s">
        <v>159</v>
      </c>
      <c r="AU234" s="218" t="s">
        <v>85</v>
      </c>
      <c r="AY234" s="20" t="s">
        <v>157</v>
      </c>
      <c r="BE234" s="219">
        <f>IF(N234="základní",J234,0)</f>
        <v>0</v>
      </c>
      <c r="BF234" s="219">
        <f>IF(N234="snížená",J234,0)</f>
        <v>0</v>
      </c>
      <c r="BG234" s="219">
        <f>IF(N234="zákl. přenesená",J234,0)</f>
        <v>0</v>
      </c>
      <c r="BH234" s="219">
        <f>IF(N234="sníž. přenesená",J234,0)</f>
        <v>0</v>
      </c>
      <c r="BI234" s="219">
        <f>IF(N234="nulová",J234,0)</f>
        <v>0</v>
      </c>
      <c r="BJ234" s="20" t="s">
        <v>83</v>
      </c>
      <c r="BK234" s="219">
        <f>ROUND(I234*H234,2)</f>
        <v>0</v>
      </c>
      <c r="BL234" s="20" t="s">
        <v>163</v>
      </c>
      <c r="BM234" s="218" t="s">
        <v>511</v>
      </c>
    </row>
    <row r="235" s="2" customFormat="1">
      <c r="A235" s="41"/>
      <c r="B235" s="42"/>
      <c r="C235" s="43"/>
      <c r="D235" s="220" t="s">
        <v>165</v>
      </c>
      <c r="E235" s="43"/>
      <c r="F235" s="221" t="s">
        <v>512</v>
      </c>
      <c r="G235" s="43"/>
      <c r="H235" s="43"/>
      <c r="I235" s="222"/>
      <c r="J235" s="43"/>
      <c r="K235" s="43"/>
      <c r="L235" s="47"/>
      <c r="M235" s="223"/>
      <c r="N235" s="224"/>
      <c r="O235" s="87"/>
      <c r="P235" s="87"/>
      <c r="Q235" s="87"/>
      <c r="R235" s="87"/>
      <c r="S235" s="87"/>
      <c r="T235" s="88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T235" s="20" t="s">
        <v>165</v>
      </c>
      <c r="AU235" s="20" t="s">
        <v>85</v>
      </c>
    </row>
    <row r="236" s="2" customFormat="1">
      <c r="A236" s="41"/>
      <c r="B236" s="42"/>
      <c r="C236" s="43"/>
      <c r="D236" s="237" t="s">
        <v>177</v>
      </c>
      <c r="E236" s="43"/>
      <c r="F236" s="238" t="s">
        <v>513</v>
      </c>
      <c r="G236" s="43"/>
      <c r="H236" s="43"/>
      <c r="I236" s="222"/>
      <c r="J236" s="43"/>
      <c r="K236" s="43"/>
      <c r="L236" s="47"/>
      <c r="M236" s="223"/>
      <c r="N236" s="224"/>
      <c r="O236" s="87"/>
      <c r="P236" s="87"/>
      <c r="Q236" s="87"/>
      <c r="R236" s="87"/>
      <c r="S236" s="87"/>
      <c r="T236" s="88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T236" s="20" t="s">
        <v>177</v>
      </c>
      <c r="AU236" s="20" t="s">
        <v>85</v>
      </c>
    </row>
    <row r="237" s="14" customFormat="1">
      <c r="A237" s="14"/>
      <c r="B237" s="239"/>
      <c r="C237" s="240"/>
      <c r="D237" s="220" t="s">
        <v>169</v>
      </c>
      <c r="E237" s="241" t="s">
        <v>19</v>
      </c>
      <c r="F237" s="242" t="s">
        <v>514</v>
      </c>
      <c r="G237" s="240"/>
      <c r="H237" s="241" t="s">
        <v>19</v>
      </c>
      <c r="I237" s="243"/>
      <c r="J237" s="240"/>
      <c r="K237" s="240"/>
      <c r="L237" s="244"/>
      <c r="M237" s="245"/>
      <c r="N237" s="246"/>
      <c r="O237" s="246"/>
      <c r="P237" s="246"/>
      <c r="Q237" s="246"/>
      <c r="R237" s="246"/>
      <c r="S237" s="246"/>
      <c r="T237" s="247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48" t="s">
        <v>169</v>
      </c>
      <c r="AU237" s="248" t="s">
        <v>85</v>
      </c>
      <c r="AV237" s="14" t="s">
        <v>83</v>
      </c>
      <c r="AW237" s="14" t="s">
        <v>37</v>
      </c>
      <c r="AX237" s="14" t="s">
        <v>75</v>
      </c>
      <c r="AY237" s="248" t="s">
        <v>157</v>
      </c>
    </row>
    <row r="238" s="13" customFormat="1">
      <c r="A238" s="13"/>
      <c r="B238" s="226"/>
      <c r="C238" s="227"/>
      <c r="D238" s="220" t="s">
        <v>169</v>
      </c>
      <c r="E238" s="228" t="s">
        <v>19</v>
      </c>
      <c r="F238" s="229" t="s">
        <v>515</v>
      </c>
      <c r="G238" s="227"/>
      <c r="H238" s="230">
        <v>139.988</v>
      </c>
      <c r="I238" s="231"/>
      <c r="J238" s="227"/>
      <c r="K238" s="227"/>
      <c r="L238" s="232"/>
      <c r="M238" s="233"/>
      <c r="N238" s="234"/>
      <c r="O238" s="234"/>
      <c r="P238" s="234"/>
      <c r="Q238" s="234"/>
      <c r="R238" s="234"/>
      <c r="S238" s="234"/>
      <c r="T238" s="235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6" t="s">
        <v>169</v>
      </c>
      <c r="AU238" s="236" t="s">
        <v>85</v>
      </c>
      <c r="AV238" s="13" t="s">
        <v>85</v>
      </c>
      <c r="AW238" s="13" t="s">
        <v>37</v>
      </c>
      <c r="AX238" s="13" t="s">
        <v>75</v>
      </c>
      <c r="AY238" s="236" t="s">
        <v>157</v>
      </c>
    </row>
    <row r="239" s="15" customFormat="1">
      <c r="A239" s="15"/>
      <c r="B239" s="249"/>
      <c r="C239" s="250"/>
      <c r="D239" s="220" t="s">
        <v>169</v>
      </c>
      <c r="E239" s="251" t="s">
        <v>19</v>
      </c>
      <c r="F239" s="252" t="s">
        <v>187</v>
      </c>
      <c r="G239" s="250"/>
      <c r="H239" s="253">
        <v>139.988</v>
      </c>
      <c r="I239" s="254"/>
      <c r="J239" s="250"/>
      <c r="K239" s="250"/>
      <c r="L239" s="255"/>
      <c r="M239" s="256"/>
      <c r="N239" s="257"/>
      <c r="O239" s="257"/>
      <c r="P239" s="257"/>
      <c r="Q239" s="257"/>
      <c r="R239" s="257"/>
      <c r="S239" s="257"/>
      <c r="T239" s="258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59" t="s">
        <v>169</v>
      </c>
      <c r="AU239" s="259" t="s">
        <v>85</v>
      </c>
      <c r="AV239" s="15" t="s">
        <v>163</v>
      </c>
      <c r="AW239" s="15" t="s">
        <v>37</v>
      </c>
      <c r="AX239" s="15" t="s">
        <v>83</v>
      </c>
      <c r="AY239" s="259" t="s">
        <v>157</v>
      </c>
    </row>
    <row r="240" s="2" customFormat="1" ht="24.15" customHeight="1">
      <c r="A240" s="41"/>
      <c r="B240" s="42"/>
      <c r="C240" s="207" t="s">
        <v>516</v>
      </c>
      <c r="D240" s="207" t="s">
        <v>159</v>
      </c>
      <c r="E240" s="208" t="s">
        <v>517</v>
      </c>
      <c r="F240" s="209" t="s">
        <v>518</v>
      </c>
      <c r="G240" s="210" t="s">
        <v>173</v>
      </c>
      <c r="H240" s="211">
        <v>212.63999999999999</v>
      </c>
      <c r="I240" s="212"/>
      <c r="J240" s="213">
        <f>ROUND(I240*H240,2)</f>
        <v>0</v>
      </c>
      <c r="K240" s="209" t="s">
        <v>174</v>
      </c>
      <c r="L240" s="47"/>
      <c r="M240" s="214" t="s">
        <v>19</v>
      </c>
      <c r="N240" s="215" t="s">
        <v>46</v>
      </c>
      <c r="O240" s="87"/>
      <c r="P240" s="216">
        <f>O240*H240</f>
        <v>0</v>
      </c>
      <c r="Q240" s="216">
        <v>0</v>
      </c>
      <c r="R240" s="216">
        <f>Q240*H240</f>
        <v>0</v>
      </c>
      <c r="S240" s="216">
        <v>0</v>
      </c>
      <c r="T240" s="217">
        <f>S240*H240</f>
        <v>0</v>
      </c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R240" s="218" t="s">
        <v>163</v>
      </c>
      <c r="AT240" s="218" t="s">
        <v>159</v>
      </c>
      <c r="AU240" s="218" t="s">
        <v>85</v>
      </c>
      <c r="AY240" s="20" t="s">
        <v>157</v>
      </c>
      <c r="BE240" s="219">
        <f>IF(N240="základní",J240,0)</f>
        <v>0</v>
      </c>
      <c r="BF240" s="219">
        <f>IF(N240="snížená",J240,0)</f>
        <v>0</v>
      </c>
      <c r="BG240" s="219">
        <f>IF(N240="zákl. přenesená",J240,0)</f>
        <v>0</v>
      </c>
      <c r="BH240" s="219">
        <f>IF(N240="sníž. přenesená",J240,0)</f>
        <v>0</v>
      </c>
      <c r="BI240" s="219">
        <f>IF(N240="nulová",J240,0)</f>
        <v>0</v>
      </c>
      <c r="BJ240" s="20" t="s">
        <v>83</v>
      </c>
      <c r="BK240" s="219">
        <f>ROUND(I240*H240,2)</f>
        <v>0</v>
      </c>
      <c r="BL240" s="20" t="s">
        <v>163</v>
      </c>
      <c r="BM240" s="218" t="s">
        <v>519</v>
      </c>
    </row>
    <row r="241" s="2" customFormat="1">
      <c r="A241" s="41"/>
      <c r="B241" s="42"/>
      <c r="C241" s="43"/>
      <c r="D241" s="220" t="s">
        <v>165</v>
      </c>
      <c r="E241" s="43"/>
      <c r="F241" s="221" t="s">
        <v>520</v>
      </c>
      <c r="G241" s="43"/>
      <c r="H241" s="43"/>
      <c r="I241" s="222"/>
      <c r="J241" s="43"/>
      <c r="K241" s="43"/>
      <c r="L241" s="47"/>
      <c r="M241" s="223"/>
      <c r="N241" s="224"/>
      <c r="O241" s="87"/>
      <c r="P241" s="87"/>
      <c r="Q241" s="87"/>
      <c r="R241" s="87"/>
      <c r="S241" s="87"/>
      <c r="T241" s="88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T241" s="20" t="s">
        <v>165</v>
      </c>
      <c r="AU241" s="20" t="s">
        <v>85</v>
      </c>
    </row>
    <row r="242" s="2" customFormat="1">
      <c r="A242" s="41"/>
      <c r="B242" s="42"/>
      <c r="C242" s="43"/>
      <c r="D242" s="237" t="s">
        <v>177</v>
      </c>
      <c r="E242" s="43"/>
      <c r="F242" s="238" t="s">
        <v>521</v>
      </c>
      <c r="G242" s="43"/>
      <c r="H242" s="43"/>
      <c r="I242" s="222"/>
      <c r="J242" s="43"/>
      <c r="K242" s="43"/>
      <c r="L242" s="47"/>
      <c r="M242" s="223"/>
      <c r="N242" s="224"/>
      <c r="O242" s="87"/>
      <c r="P242" s="87"/>
      <c r="Q242" s="87"/>
      <c r="R242" s="87"/>
      <c r="S242" s="87"/>
      <c r="T242" s="88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T242" s="20" t="s">
        <v>177</v>
      </c>
      <c r="AU242" s="20" t="s">
        <v>85</v>
      </c>
    </row>
    <row r="243" s="13" customFormat="1">
      <c r="A243" s="13"/>
      <c r="B243" s="226"/>
      <c r="C243" s="227"/>
      <c r="D243" s="220" t="s">
        <v>169</v>
      </c>
      <c r="E243" s="228" t="s">
        <v>19</v>
      </c>
      <c r="F243" s="229" t="s">
        <v>522</v>
      </c>
      <c r="G243" s="227"/>
      <c r="H243" s="230">
        <v>212.63999999999999</v>
      </c>
      <c r="I243" s="231"/>
      <c r="J243" s="227"/>
      <c r="K243" s="227"/>
      <c r="L243" s="232"/>
      <c r="M243" s="233"/>
      <c r="N243" s="234"/>
      <c r="O243" s="234"/>
      <c r="P243" s="234"/>
      <c r="Q243" s="234"/>
      <c r="R243" s="234"/>
      <c r="S243" s="234"/>
      <c r="T243" s="235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6" t="s">
        <v>169</v>
      </c>
      <c r="AU243" s="236" t="s">
        <v>85</v>
      </c>
      <c r="AV243" s="13" t="s">
        <v>85</v>
      </c>
      <c r="AW243" s="13" t="s">
        <v>37</v>
      </c>
      <c r="AX243" s="13" t="s">
        <v>83</v>
      </c>
      <c r="AY243" s="236" t="s">
        <v>157</v>
      </c>
    </row>
    <row r="244" s="2" customFormat="1" ht="24.15" customHeight="1">
      <c r="A244" s="41"/>
      <c r="B244" s="42"/>
      <c r="C244" s="207" t="s">
        <v>523</v>
      </c>
      <c r="D244" s="207" t="s">
        <v>159</v>
      </c>
      <c r="E244" s="208" t="s">
        <v>524</v>
      </c>
      <c r="F244" s="209" t="s">
        <v>525</v>
      </c>
      <c r="G244" s="210" t="s">
        <v>254</v>
      </c>
      <c r="H244" s="211">
        <v>666.70000000000005</v>
      </c>
      <c r="I244" s="212"/>
      <c r="J244" s="213">
        <f>ROUND(I244*H244,2)</f>
        <v>0</v>
      </c>
      <c r="K244" s="209" t="s">
        <v>174</v>
      </c>
      <c r="L244" s="47"/>
      <c r="M244" s="214" t="s">
        <v>19</v>
      </c>
      <c r="N244" s="215" t="s">
        <v>46</v>
      </c>
      <c r="O244" s="87"/>
      <c r="P244" s="216">
        <f>O244*H244</f>
        <v>0</v>
      </c>
      <c r="Q244" s="216">
        <v>0.0033500000000000001</v>
      </c>
      <c r="R244" s="216">
        <f>Q244*H244</f>
        <v>2.2334450000000001</v>
      </c>
      <c r="S244" s="216">
        <v>0</v>
      </c>
      <c r="T244" s="217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18" t="s">
        <v>163</v>
      </c>
      <c r="AT244" s="218" t="s">
        <v>159</v>
      </c>
      <c r="AU244" s="218" t="s">
        <v>85</v>
      </c>
      <c r="AY244" s="20" t="s">
        <v>157</v>
      </c>
      <c r="BE244" s="219">
        <f>IF(N244="základní",J244,0)</f>
        <v>0</v>
      </c>
      <c r="BF244" s="219">
        <f>IF(N244="snížená",J244,0)</f>
        <v>0</v>
      </c>
      <c r="BG244" s="219">
        <f>IF(N244="zákl. přenesená",J244,0)</f>
        <v>0</v>
      </c>
      <c r="BH244" s="219">
        <f>IF(N244="sníž. přenesená",J244,0)</f>
        <v>0</v>
      </c>
      <c r="BI244" s="219">
        <f>IF(N244="nulová",J244,0)</f>
        <v>0</v>
      </c>
      <c r="BJ244" s="20" t="s">
        <v>83</v>
      </c>
      <c r="BK244" s="219">
        <f>ROUND(I244*H244,2)</f>
        <v>0</v>
      </c>
      <c r="BL244" s="20" t="s">
        <v>163</v>
      </c>
      <c r="BM244" s="218" t="s">
        <v>526</v>
      </c>
    </row>
    <row r="245" s="2" customFormat="1">
      <c r="A245" s="41"/>
      <c r="B245" s="42"/>
      <c r="C245" s="43"/>
      <c r="D245" s="220" t="s">
        <v>165</v>
      </c>
      <c r="E245" s="43"/>
      <c r="F245" s="221" t="s">
        <v>527</v>
      </c>
      <c r="G245" s="43"/>
      <c r="H245" s="43"/>
      <c r="I245" s="222"/>
      <c r="J245" s="43"/>
      <c r="K245" s="43"/>
      <c r="L245" s="47"/>
      <c r="M245" s="223"/>
      <c r="N245" s="224"/>
      <c r="O245" s="87"/>
      <c r="P245" s="87"/>
      <c r="Q245" s="87"/>
      <c r="R245" s="87"/>
      <c r="S245" s="87"/>
      <c r="T245" s="88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T245" s="20" t="s">
        <v>165</v>
      </c>
      <c r="AU245" s="20" t="s">
        <v>85</v>
      </c>
    </row>
    <row r="246" s="2" customFormat="1">
      <c r="A246" s="41"/>
      <c r="B246" s="42"/>
      <c r="C246" s="43"/>
      <c r="D246" s="237" t="s">
        <v>177</v>
      </c>
      <c r="E246" s="43"/>
      <c r="F246" s="238" t="s">
        <v>528</v>
      </c>
      <c r="G246" s="43"/>
      <c r="H246" s="43"/>
      <c r="I246" s="222"/>
      <c r="J246" s="43"/>
      <c r="K246" s="43"/>
      <c r="L246" s="47"/>
      <c r="M246" s="223"/>
      <c r="N246" s="224"/>
      <c r="O246" s="87"/>
      <c r="P246" s="87"/>
      <c r="Q246" s="87"/>
      <c r="R246" s="87"/>
      <c r="S246" s="87"/>
      <c r="T246" s="88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T246" s="20" t="s">
        <v>177</v>
      </c>
      <c r="AU246" s="20" t="s">
        <v>85</v>
      </c>
    </row>
    <row r="247" s="13" customFormat="1">
      <c r="A247" s="13"/>
      <c r="B247" s="226"/>
      <c r="C247" s="227"/>
      <c r="D247" s="220" t="s">
        <v>169</v>
      </c>
      <c r="E247" s="228" t="s">
        <v>19</v>
      </c>
      <c r="F247" s="229" t="s">
        <v>529</v>
      </c>
      <c r="G247" s="227"/>
      <c r="H247" s="230">
        <v>148.38999999999999</v>
      </c>
      <c r="I247" s="231"/>
      <c r="J247" s="227"/>
      <c r="K247" s="227"/>
      <c r="L247" s="232"/>
      <c r="M247" s="233"/>
      <c r="N247" s="234"/>
      <c r="O247" s="234"/>
      <c r="P247" s="234"/>
      <c r="Q247" s="234"/>
      <c r="R247" s="234"/>
      <c r="S247" s="234"/>
      <c r="T247" s="235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6" t="s">
        <v>169</v>
      </c>
      <c r="AU247" s="236" t="s">
        <v>85</v>
      </c>
      <c r="AV247" s="13" t="s">
        <v>85</v>
      </c>
      <c r="AW247" s="13" t="s">
        <v>37</v>
      </c>
      <c r="AX247" s="13" t="s">
        <v>75</v>
      </c>
      <c r="AY247" s="236" t="s">
        <v>157</v>
      </c>
    </row>
    <row r="248" s="13" customFormat="1">
      <c r="A248" s="13"/>
      <c r="B248" s="226"/>
      <c r="C248" s="227"/>
      <c r="D248" s="220" t="s">
        <v>169</v>
      </c>
      <c r="E248" s="228" t="s">
        <v>19</v>
      </c>
      <c r="F248" s="229" t="s">
        <v>530</v>
      </c>
      <c r="G248" s="227"/>
      <c r="H248" s="230">
        <v>518.30999999999995</v>
      </c>
      <c r="I248" s="231"/>
      <c r="J248" s="227"/>
      <c r="K248" s="227"/>
      <c r="L248" s="232"/>
      <c r="M248" s="233"/>
      <c r="N248" s="234"/>
      <c r="O248" s="234"/>
      <c r="P248" s="234"/>
      <c r="Q248" s="234"/>
      <c r="R248" s="234"/>
      <c r="S248" s="234"/>
      <c r="T248" s="235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6" t="s">
        <v>169</v>
      </c>
      <c r="AU248" s="236" t="s">
        <v>85</v>
      </c>
      <c r="AV248" s="13" t="s">
        <v>85</v>
      </c>
      <c r="AW248" s="13" t="s">
        <v>37</v>
      </c>
      <c r="AX248" s="13" t="s">
        <v>75</v>
      </c>
      <c r="AY248" s="236" t="s">
        <v>157</v>
      </c>
    </row>
    <row r="249" s="15" customFormat="1">
      <c r="A249" s="15"/>
      <c r="B249" s="249"/>
      <c r="C249" s="250"/>
      <c r="D249" s="220" t="s">
        <v>169</v>
      </c>
      <c r="E249" s="251" t="s">
        <v>19</v>
      </c>
      <c r="F249" s="252" t="s">
        <v>187</v>
      </c>
      <c r="G249" s="250"/>
      <c r="H249" s="253">
        <v>666.70000000000005</v>
      </c>
      <c r="I249" s="254"/>
      <c r="J249" s="250"/>
      <c r="K249" s="250"/>
      <c r="L249" s="255"/>
      <c r="M249" s="256"/>
      <c r="N249" s="257"/>
      <c r="O249" s="257"/>
      <c r="P249" s="257"/>
      <c r="Q249" s="257"/>
      <c r="R249" s="257"/>
      <c r="S249" s="257"/>
      <c r="T249" s="258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59" t="s">
        <v>169</v>
      </c>
      <c r="AU249" s="259" t="s">
        <v>85</v>
      </c>
      <c r="AV249" s="15" t="s">
        <v>163</v>
      </c>
      <c r="AW249" s="15" t="s">
        <v>37</v>
      </c>
      <c r="AX249" s="15" t="s">
        <v>83</v>
      </c>
      <c r="AY249" s="259" t="s">
        <v>157</v>
      </c>
    </row>
    <row r="250" s="2" customFormat="1" ht="24.15" customHeight="1">
      <c r="A250" s="41"/>
      <c r="B250" s="42"/>
      <c r="C250" s="207" t="s">
        <v>531</v>
      </c>
      <c r="D250" s="207" t="s">
        <v>159</v>
      </c>
      <c r="E250" s="208" t="s">
        <v>532</v>
      </c>
      <c r="F250" s="209" t="s">
        <v>533</v>
      </c>
      <c r="G250" s="210" t="s">
        <v>254</v>
      </c>
      <c r="H250" s="211">
        <v>666.70000000000005</v>
      </c>
      <c r="I250" s="212"/>
      <c r="J250" s="213">
        <f>ROUND(I250*H250,2)</f>
        <v>0</v>
      </c>
      <c r="K250" s="209" t="s">
        <v>174</v>
      </c>
      <c r="L250" s="47"/>
      <c r="M250" s="214" t="s">
        <v>19</v>
      </c>
      <c r="N250" s="215" t="s">
        <v>46</v>
      </c>
      <c r="O250" s="87"/>
      <c r="P250" s="216">
        <f>O250*H250</f>
        <v>0</v>
      </c>
      <c r="Q250" s="216">
        <v>0</v>
      </c>
      <c r="R250" s="216">
        <f>Q250*H250</f>
        <v>0</v>
      </c>
      <c r="S250" s="216">
        <v>0</v>
      </c>
      <c r="T250" s="217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18" t="s">
        <v>163</v>
      </c>
      <c r="AT250" s="218" t="s">
        <v>159</v>
      </c>
      <c r="AU250" s="218" t="s">
        <v>85</v>
      </c>
      <c r="AY250" s="20" t="s">
        <v>157</v>
      </c>
      <c r="BE250" s="219">
        <f>IF(N250="základní",J250,0)</f>
        <v>0</v>
      </c>
      <c r="BF250" s="219">
        <f>IF(N250="snížená",J250,0)</f>
        <v>0</v>
      </c>
      <c r="BG250" s="219">
        <f>IF(N250="zákl. přenesená",J250,0)</f>
        <v>0</v>
      </c>
      <c r="BH250" s="219">
        <f>IF(N250="sníž. přenesená",J250,0)</f>
        <v>0</v>
      </c>
      <c r="BI250" s="219">
        <f>IF(N250="nulová",J250,0)</f>
        <v>0</v>
      </c>
      <c r="BJ250" s="20" t="s">
        <v>83</v>
      </c>
      <c r="BK250" s="219">
        <f>ROUND(I250*H250,2)</f>
        <v>0</v>
      </c>
      <c r="BL250" s="20" t="s">
        <v>163</v>
      </c>
      <c r="BM250" s="218" t="s">
        <v>534</v>
      </c>
    </row>
    <row r="251" s="2" customFormat="1">
      <c r="A251" s="41"/>
      <c r="B251" s="42"/>
      <c r="C251" s="43"/>
      <c r="D251" s="220" t="s">
        <v>165</v>
      </c>
      <c r="E251" s="43"/>
      <c r="F251" s="221" t="s">
        <v>535</v>
      </c>
      <c r="G251" s="43"/>
      <c r="H251" s="43"/>
      <c r="I251" s="222"/>
      <c r="J251" s="43"/>
      <c r="K251" s="43"/>
      <c r="L251" s="47"/>
      <c r="M251" s="223"/>
      <c r="N251" s="224"/>
      <c r="O251" s="87"/>
      <c r="P251" s="87"/>
      <c r="Q251" s="87"/>
      <c r="R251" s="87"/>
      <c r="S251" s="87"/>
      <c r="T251" s="88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T251" s="20" t="s">
        <v>165</v>
      </c>
      <c r="AU251" s="20" t="s">
        <v>85</v>
      </c>
    </row>
    <row r="252" s="2" customFormat="1">
      <c r="A252" s="41"/>
      <c r="B252" s="42"/>
      <c r="C252" s="43"/>
      <c r="D252" s="237" t="s">
        <v>177</v>
      </c>
      <c r="E252" s="43"/>
      <c r="F252" s="238" t="s">
        <v>536</v>
      </c>
      <c r="G252" s="43"/>
      <c r="H252" s="43"/>
      <c r="I252" s="222"/>
      <c r="J252" s="43"/>
      <c r="K252" s="43"/>
      <c r="L252" s="47"/>
      <c r="M252" s="223"/>
      <c r="N252" s="224"/>
      <c r="O252" s="87"/>
      <c r="P252" s="87"/>
      <c r="Q252" s="87"/>
      <c r="R252" s="87"/>
      <c r="S252" s="87"/>
      <c r="T252" s="88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T252" s="20" t="s">
        <v>177</v>
      </c>
      <c r="AU252" s="20" t="s">
        <v>85</v>
      </c>
    </row>
    <row r="253" s="2" customFormat="1" ht="16.5" customHeight="1">
      <c r="A253" s="41"/>
      <c r="B253" s="42"/>
      <c r="C253" s="207" t="s">
        <v>537</v>
      </c>
      <c r="D253" s="207" t="s">
        <v>159</v>
      </c>
      <c r="E253" s="208" t="s">
        <v>538</v>
      </c>
      <c r="F253" s="209" t="s">
        <v>539</v>
      </c>
      <c r="G253" s="210" t="s">
        <v>236</v>
      </c>
      <c r="H253" s="211">
        <v>36.326000000000001</v>
      </c>
      <c r="I253" s="212"/>
      <c r="J253" s="213">
        <f>ROUND(I253*H253,2)</f>
        <v>0</v>
      </c>
      <c r="K253" s="209" t="s">
        <v>174</v>
      </c>
      <c r="L253" s="47"/>
      <c r="M253" s="214" t="s">
        <v>19</v>
      </c>
      <c r="N253" s="215" t="s">
        <v>46</v>
      </c>
      <c r="O253" s="87"/>
      <c r="P253" s="216">
        <f>O253*H253</f>
        <v>0</v>
      </c>
      <c r="Q253" s="216">
        <v>1.07636</v>
      </c>
      <c r="R253" s="216">
        <f>Q253*H253</f>
        <v>39.099853359999997</v>
      </c>
      <c r="S253" s="216">
        <v>0</v>
      </c>
      <c r="T253" s="217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18" t="s">
        <v>163</v>
      </c>
      <c r="AT253" s="218" t="s">
        <v>159</v>
      </c>
      <c r="AU253" s="218" t="s">
        <v>85</v>
      </c>
      <c r="AY253" s="20" t="s">
        <v>157</v>
      </c>
      <c r="BE253" s="219">
        <f>IF(N253="základní",J253,0)</f>
        <v>0</v>
      </c>
      <c r="BF253" s="219">
        <f>IF(N253="snížená",J253,0)</f>
        <v>0</v>
      </c>
      <c r="BG253" s="219">
        <f>IF(N253="zákl. přenesená",J253,0)</f>
        <v>0</v>
      </c>
      <c r="BH253" s="219">
        <f>IF(N253="sníž. přenesená",J253,0)</f>
        <v>0</v>
      </c>
      <c r="BI253" s="219">
        <f>IF(N253="nulová",J253,0)</f>
        <v>0</v>
      </c>
      <c r="BJ253" s="20" t="s">
        <v>83</v>
      </c>
      <c r="BK253" s="219">
        <f>ROUND(I253*H253,2)</f>
        <v>0</v>
      </c>
      <c r="BL253" s="20" t="s">
        <v>163</v>
      </c>
      <c r="BM253" s="218" t="s">
        <v>540</v>
      </c>
    </row>
    <row r="254" s="2" customFormat="1">
      <c r="A254" s="41"/>
      <c r="B254" s="42"/>
      <c r="C254" s="43"/>
      <c r="D254" s="220" t="s">
        <v>165</v>
      </c>
      <c r="E254" s="43"/>
      <c r="F254" s="221" t="s">
        <v>541</v>
      </c>
      <c r="G254" s="43"/>
      <c r="H254" s="43"/>
      <c r="I254" s="222"/>
      <c r="J254" s="43"/>
      <c r="K254" s="43"/>
      <c r="L254" s="47"/>
      <c r="M254" s="223"/>
      <c r="N254" s="224"/>
      <c r="O254" s="87"/>
      <c r="P254" s="87"/>
      <c r="Q254" s="87"/>
      <c r="R254" s="87"/>
      <c r="S254" s="87"/>
      <c r="T254" s="88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T254" s="20" t="s">
        <v>165</v>
      </c>
      <c r="AU254" s="20" t="s">
        <v>85</v>
      </c>
    </row>
    <row r="255" s="2" customFormat="1">
      <c r="A255" s="41"/>
      <c r="B255" s="42"/>
      <c r="C255" s="43"/>
      <c r="D255" s="237" t="s">
        <v>177</v>
      </c>
      <c r="E255" s="43"/>
      <c r="F255" s="238" t="s">
        <v>542</v>
      </c>
      <c r="G255" s="43"/>
      <c r="H255" s="43"/>
      <c r="I255" s="222"/>
      <c r="J255" s="43"/>
      <c r="K255" s="43"/>
      <c r="L255" s="47"/>
      <c r="M255" s="223"/>
      <c r="N255" s="224"/>
      <c r="O255" s="87"/>
      <c r="P255" s="87"/>
      <c r="Q255" s="87"/>
      <c r="R255" s="87"/>
      <c r="S255" s="87"/>
      <c r="T255" s="88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T255" s="20" t="s">
        <v>177</v>
      </c>
      <c r="AU255" s="20" t="s">
        <v>85</v>
      </c>
    </row>
    <row r="256" s="14" customFormat="1">
      <c r="A256" s="14"/>
      <c r="B256" s="239"/>
      <c r="C256" s="240"/>
      <c r="D256" s="220" t="s">
        <v>169</v>
      </c>
      <c r="E256" s="241" t="s">
        <v>19</v>
      </c>
      <c r="F256" s="242" t="s">
        <v>543</v>
      </c>
      <c r="G256" s="240"/>
      <c r="H256" s="241" t="s">
        <v>19</v>
      </c>
      <c r="I256" s="243"/>
      <c r="J256" s="240"/>
      <c r="K256" s="240"/>
      <c r="L256" s="244"/>
      <c r="M256" s="245"/>
      <c r="N256" s="246"/>
      <c r="O256" s="246"/>
      <c r="P256" s="246"/>
      <c r="Q256" s="246"/>
      <c r="R256" s="246"/>
      <c r="S256" s="246"/>
      <c r="T256" s="247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48" t="s">
        <v>169</v>
      </c>
      <c r="AU256" s="248" t="s">
        <v>85</v>
      </c>
      <c r="AV256" s="14" t="s">
        <v>83</v>
      </c>
      <c r="AW256" s="14" t="s">
        <v>37</v>
      </c>
      <c r="AX256" s="14" t="s">
        <v>75</v>
      </c>
      <c r="AY256" s="248" t="s">
        <v>157</v>
      </c>
    </row>
    <row r="257" s="13" customFormat="1">
      <c r="A257" s="13"/>
      <c r="B257" s="226"/>
      <c r="C257" s="227"/>
      <c r="D257" s="220" t="s">
        <v>169</v>
      </c>
      <c r="E257" s="228" t="s">
        <v>19</v>
      </c>
      <c r="F257" s="229" t="s">
        <v>544</v>
      </c>
      <c r="G257" s="227"/>
      <c r="H257" s="230">
        <v>13.999000000000001</v>
      </c>
      <c r="I257" s="231"/>
      <c r="J257" s="227"/>
      <c r="K257" s="227"/>
      <c r="L257" s="232"/>
      <c r="M257" s="233"/>
      <c r="N257" s="234"/>
      <c r="O257" s="234"/>
      <c r="P257" s="234"/>
      <c r="Q257" s="234"/>
      <c r="R257" s="234"/>
      <c r="S257" s="234"/>
      <c r="T257" s="235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6" t="s">
        <v>169</v>
      </c>
      <c r="AU257" s="236" t="s">
        <v>85</v>
      </c>
      <c r="AV257" s="13" t="s">
        <v>85</v>
      </c>
      <c r="AW257" s="13" t="s">
        <v>37</v>
      </c>
      <c r="AX257" s="13" t="s">
        <v>75</v>
      </c>
      <c r="AY257" s="236" t="s">
        <v>157</v>
      </c>
    </row>
    <row r="258" s="13" customFormat="1">
      <c r="A258" s="13"/>
      <c r="B258" s="226"/>
      <c r="C258" s="227"/>
      <c r="D258" s="220" t="s">
        <v>169</v>
      </c>
      <c r="E258" s="228" t="s">
        <v>19</v>
      </c>
      <c r="F258" s="229" t="s">
        <v>545</v>
      </c>
      <c r="G258" s="227"/>
      <c r="H258" s="230">
        <v>22.327000000000002</v>
      </c>
      <c r="I258" s="231"/>
      <c r="J258" s="227"/>
      <c r="K258" s="227"/>
      <c r="L258" s="232"/>
      <c r="M258" s="233"/>
      <c r="N258" s="234"/>
      <c r="O258" s="234"/>
      <c r="P258" s="234"/>
      <c r="Q258" s="234"/>
      <c r="R258" s="234"/>
      <c r="S258" s="234"/>
      <c r="T258" s="235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6" t="s">
        <v>169</v>
      </c>
      <c r="AU258" s="236" t="s">
        <v>85</v>
      </c>
      <c r="AV258" s="13" t="s">
        <v>85</v>
      </c>
      <c r="AW258" s="13" t="s">
        <v>37</v>
      </c>
      <c r="AX258" s="13" t="s">
        <v>75</v>
      </c>
      <c r="AY258" s="236" t="s">
        <v>157</v>
      </c>
    </row>
    <row r="259" s="15" customFormat="1">
      <c r="A259" s="15"/>
      <c r="B259" s="249"/>
      <c r="C259" s="250"/>
      <c r="D259" s="220" t="s">
        <v>169</v>
      </c>
      <c r="E259" s="251" t="s">
        <v>19</v>
      </c>
      <c r="F259" s="252" t="s">
        <v>187</v>
      </c>
      <c r="G259" s="250"/>
      <c r="H259" s="253">
        <v>36.326000000000001</v>
      </c>
      <c r="I259" s="254"/>
      <c r="J259" s="250"/>
      <c r="K259" s="250"/>
      <c r="L259" s="255"/>
      <c r="M259" s="256"/>
      <c r="N259" s="257"/>
      <c r="O259" s="257"/>
      <c r="P259" s="257"/>
      <c r="Q259" s="257"/>
      <c r="R259" s="257"/>
      <c r="S259" s="257"/>
      <c r="T259" s="258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59" t="s">
        <v>169</v>
      </c>
      <c r="AU259" s="259" t="s">
        <v>85</v>
      </c>
      <c r="AV259" s="15" t="s">
        <v>163</v>
      </c>
      <c r="AW259" s="15" t="s">
        <v>37</v>
      </c>
      <c r="AX259" s="15" t="s">
        <v>83</v>
      </c>
      <c r="AY259" s="259" t="s">
        <v>157</v>
      </c>
    </row>
    <row r="260" s="12" customFormat="1" ht="22.8" customHeight="1">
      <c r="A260" s="12"/>
      <c r="B260" s="191"/>
      <c r="C260" s="192"/>
      <c r="D260" s="193" t="s">
        <v>74</v>
      </c>
      <c r="E260" s="205" t="s">
        <v>163</v>
      </c>
      <c r="F260" s="205" t="s">
        <v>292</v>
      </c>
      <c r="G260" s="192"/>
      <c r="H260" s="192"/>
      <c r="I260" s="195"/>
      <c r="J260" s="206">
        <f>BK260</f>
        <v>0</v>
      </c>
      <c r="K260" s="192"/>
      <c r="L260" s="197"/>
      <c r="M260" s="198"/>
      <c r="N260" s="199"/>
      <c r="O260" s="199"/>
      <c r="P260" s="200">
        <f>SUM(P261:P289)</f>
        <v>0</v>
      </c>
      <c r="Q260" s="199"/>
      <c r="R260" s="200">
        <f>SUM(R261:R289)</f>
        <v>781.05222900000001</v>
      </c>
      <c r="S260" s="199"/>
      <c r="T260" s="201">
        <f>SUM(T261:T289)</f>
        <v>0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202" t="s">
        <v>83</v>
      </c>
      <c r="AT260" s="203" t="s">
        <v>74</v>
      </c>
      <c r="AU260" s="203" t="s">
        <v>83</v>
      </c>
      <c r="AY260" s="202" t="s">
        <v>157</v>
      </c>
      <c r="BK260" s="204">
        <f>SUM(BK261:BK289)</f>
        <v>0</v>
      </c>
    </row>
    <row r="261" s="2" customFormat="1" ht="24.15" customHeight="1">
      <c r="A261" s="41"/>
      <c r="B261" s="42"/>
      <c r="C261" s="207" t="s">
        <v>546</v>
      </c>
      <c r="D261" s="207" t="s">
        <v>159</v>
      </c>
      <c r="E261" s="208" t="s">
        <v>547</v>
      </c>
      <c r="F261" s="209" t="s">
        <v>548</v>
      </c>
      <c r="G261" s="210" t="s">
        <v>254</v>
      </c>
      <c r="H261" s="211">
        <v>221.5</v>
      </c>
      <c r="I261" s="212"/>
      <c r="J261" s="213">
        <f>ROUND(I261*H261,2)</f>
        <v>0</v>
      </c>
      <c r="K261" s="209" t="s">
        <v>174</v>
      </c>
      <c r="L261" s="47"/>
      <c r="M261" s="214" t="s">
        <v>19</v>
      </c>
      <c r="N261" s="215" t="s">
        <v>46</v>
      </c>
      <c r="O261" s="87"/>
      <c r="P261" s="216">
        <f>O261*H261</f>
        <v>0</v>
      </c>
      <c r="Q261" s="216">
        <v>0.37175000000000002</v>
      </c>
      <c r="R261" s="216">
        <f>Q261*H261</f>
        <v>82.342625000000012</v>
      </c>
      <c r="S261" s="216">
        <v>0</v>
      </c>
      <c r="T261" s="217">
        <f>S261*H261</f>
        <v>0</v>
      </c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R261" s="218" t="s">
        <v>163</v>
      </c>
      <c r="AT261" s="218" t="s">
        <v>159</v>
      </c>
      <c r="AU261" s="218" t="s">
        <v>85</v>
      </c>
      <c r="AY261" s="20" t="s">
        <v>157</v>
      </c>
      <c r="BE261" s="219">
        <f>IF(N261="základní",J261,0)</f>
        <v>0</v>
      </c>
      <c r="BF261" s="219">
        <f>IF(N261="snížená",J261,0)</f>
        <v>0</v>
      </c>
      <c r="BG261" s="219">
        <f>IF(N261="zákl. přenesená",J261,0)</f>
        <v>0</v>
      </c>
      <c r="BH261" s="219">
        <f>IF(N261="sníž. přenesená",J261,0)</f>
        <v>0</v>
      </c>
      <c r="BI261" s="219">
        <f>IF(N261="nulová",J261,0)</f>
        <v>0</v>
      </c>
      <c r="BJ261" s="20" t="s">
        <v>83</v>
      </c>
      <c r="BK261" s="219">
        <f>ROUND(I261*H261,2)</f>
        <v>0</v>
      </c>
      <c r="BL261" s="20" t="s">
        <v>163</v>
      </c>
      <c r="BM261" s="218" t="s">
        <v>549</v>
      </c>
    </row>
    <row r="262" s="2" customFormat="1">
      <c r="A262" s="41"/>
      <c r="B262" s="42"/>
      <c r="C262" s="43"/>
      <c r="D262" s="220" t="s">
        <v>165</v>
      </c>
      <c r="E262" s="43"/>
      <c r="F262" s="221" t="s">
        <v>550</v>
      </c>
      <c r="G262" s="43"/>
      <c r="H262" s="43"/>
      <c r="I262" s="222"/>
      <c r="J262" s="43"/>
      <c r="K262" s="43"/>
      <c r="L262" s="47"/>
      <c r="M262" s="223"/>
      <c r="N262" s="224"/>
      <c r="O262" s="87"/>
      <c r="P262" s="87"/>
      <c r="Q262" s="87"/>
      <c r="R262" s="87"/>
      <c r="S262" s="87"/>
      <c r="T262" s="88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T262" s="20" t="s">
        <v>165</v>
      </c>
      <c r="AU262" s="20" t="s">
        <v>85</v>
      </c>
    </row>
    <row r="263" s="2" customFormat="1">
      <c r="A263" s="41"/>
      <c r="B263" s="42"/>
      <c r="C263" s="43"/>
      <c r="D263" s="237" t="s">
        <v>177</v>
      </c>
      <c r="E263" s="43"/>
      <c r="F263" s="238" t="s">
        <v>551</v>
      </c>
      <c r="G263" s="43"/>
      <c r="H263" s="43"/>
      <c r="I263" s="222"/>
      <c r="J263" s="43"/>
      <c r="K263" s="43"/>
      <c r="L263" s="47"/>
      <c r="M263" s="223"/>
      <c r="N263" s="224"/>
      <c r="O263" s="87"/>
      <c r="P263" s="87"/>
      <c r="Q263" s="87"/>
      <c r="R263" s="87"/>
      <c r="S263" s="87"/>
      <c r="T263" s="88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T263" s="20" t="s">
        <v>177</v>
      </c>
      <c r="AU263" s="20" t="s">
        <v>85</v>
      </c>
    </row>
    <row r="264" s="13" customFormat="1">
      <c r="A264" s="13"/>
      <c r="B264" s="226"/>
      <c r="C264" s="227"/>
      <c r="D264" s="220" t="s">
        <v>169</v>
      </c>
      <c r="E264" s="228" t="s">
        <v>19</v>
      </c>
      <c r="F264" s="229" t="s">
        <v>552</v>
      </c>
      <c r="G264" s="227"/>
      <c r="H264" s="230">
        <v>221.5</v>
      </c>
      <c r="I264" s="231"/>
      <c r="J264" s="227"/>
      <c r="K264" s="227"/>
      <c r="L264" s="232"/>
      <c r="M264" s="233"/>
      <c r="N264" s="234"/>
      <c r="O264" s="234"/>
      <c r="P264" s="234"/>
      <c r="Q264" s="234"/>
      <c r="R264" s="234"/>
      <c r="S264" s="234"/>
      <c r="T264" s="235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6" t="s">
        <v>169</v>
      </c>
      <c r="AU264" s="236" t="s">
        <v>85</v>
      </c>
      <c r="AV264" s="13" t="s">
        <v>85</v>
      </c>
      <c r="AW264" s="13" t="s">
        <v>37</v>
      </c>
      <c r="AX264" s="13" t="s">
        <v>83</v>
      </c>
      <c r="AY264" s="236" t="s">
        <v>157</v>
      </c>
    </row>
    <row r="265" s="2" customFormat="1" ht="33" customHeight="1">
      <c r="A265" s="41"/>
      <c r="B265" s="42"/>
      <c r="C265" s="207" t="s">
        <v>553</v>
      </c>
      <c r="D265" s="207" t="s">
        <v>159</v>
      </c>
      <c r="E265" s="208" t="s">
        <v>554</v>
      </c>
      <c r="F265" s="209" t="s">
        <v>555</v>
      </c>
      <c r="G265" s="210" t="s">
        <v>254</v>
      </c>
      <c r="H265" s="211">
        <v>1</v>
      </c>
      <c r="I265" s="212"/>
      <c r="J265" s="213">
        <f>ROUND(I265*H265,2)</f>
        <v>0</v>
      </c>
      <c r="K265" s="209" t="s">
        <v>174</v>
      </c>
      <c r="L265" s="47"/>
      <c r="M265" s="214" t="s">
        <v>19</v>
      </c>
      <c r="N265" s="215" t="s">
        <v>46</v>
      </c>
      <c r="O265" s="87"/>
      <c r="P265" s="216">
        <f>O265*H265</f>
        <v>0</v>
      </c>
      <c r="Q265" s="216">
        <v>0.0078799999999999999</v>
      </c>
      <c r="R265" s="216">
        <f>Q265*H265</f>
        <v>0.0078799999999999999</v>
      </c>
      <c r="S265" s="216">
        <v>0</v>
      </c>
      <c r="T265" s="217">
        <f>S265*H265</f>
        <v>0</v>
      </c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R265" s="218" t="s">
        <v>163</v>
      </c>
      <c r="AT265" s="218" t="s">
        <v>159</v>
      </c>
      <c r="AU265" s="218" t="s">
        <v>85</v>
      </c>
      <c r="AY265" s="20" t="s">
        <v>157</v>
      </c>
      <c r="BE265" s="219">
        <f>IF(N265="základní",J265,0)</f>
        <v>0</v>
      </c>
      <c r="BF265" s="219">
        <f>IF(N265="snížená",J265,0)</f>
        <v>0</v>
      </c>
      <c r="BG265" s="219">
        <f>IF(N265="zákl. přenesená",J265,0)</f>
        <v>0</v>
      </c>
      <c r="BH265" s="219">
        <f>IF(N265="sníž. přenesená",J265,0)</f>
        <v>0</v>
      </c>
      <c r="BI265" s="219">
        <f>IF(N265="nulová",J265,0)</f>
        <v>0</v>
      </c>
      <c r="BJ265" s="20" t="s">
        <v>83</v>
      </c>
      <c r="BK265" s="219">
        <f>ROUND(I265*H265,2)</f>
        <v>0</v>
      </c>
      <c r="BL265" s="20" t="s">
        <v>163</v>
      </c>
      <c r="BM265" s="218" t="s">
        <v>556</v>
      </c>
    </row>
    <row r="266" s="2" customFormat="1">
      <c r="A266" s="41"/>
      <c r="B266" s="42"/>
      <c r="C266" s="43"/>
      <c r="D266" s="220" t="s">
        <v>165</v>
      </c>
      <c r="E266" s="43"/>
      <c r="F266" s="221" t="s">
        <v>557</v>
      </c>
      <c r="G266" s="43"/>
      <c r="H266" s="43"/>
      <c r="I266" s="222"/>
      <c r="J266" s="43"/>
      <c r="K266" s="43"/>
      <c r="L266" s="47"/>
      <c r="M266" s="223"/>
      <c r="N266" s="224"/>
      <c r="O266" s="87"/>
      <c r="P266" s="87"/>
      <c r="Q266" s="87"/>
      <c r="R266" s="87"/>
      <c r="S266" s="87"/>
      <c r="T266" s="88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T266" s="20" t="s">
        <v>165</v>
      </c>
      <c r="AU266" s="20" t="s">
        <v>85</v>
      </c>
    </row>
    <row r="267" s="2" customFormat="1">
      <c r="A267" s="41"/>
      <c r="B267" s="42"/>
      <c r="C267" s="43"/>
      <c r="D267" s="237" t="s">
        <v>177</v>
      </c>
      <c r="E267" s="43"/>
      <c r="F267" s="238" t="s">
        <v>558</v>
      </c>
      <c r="G267" s="43"/>
      <c r="H267" s="43"/>
      <c r="I267" s="222"/>
      <c r="J267" s="43"/>
      <c r="K267" s="43"/>
      <c r="L267" s="47"/>
      <c r="M267" s="223"/>
      <c r="N267" s="224"/>
      <c r="O267" s="87"/>
      <c r="P267" s="87"/>
      <c r="Q267" s="87"/>
      <c r="R267" s="87"/>
      <c r="S267" s="87"/>
      <c r="T267" s="88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T267" s="20" t="s">
        <v>177</v>
      </c>
      <c r="AU267" s="20" t="s">
        <v>85</v>
      </c>
    </row>
    <row r="268" s="13" customFormat="1">
      <c r="A268" s="13"/>
      <c r="B268" s="226"/>
      <c r="C268" s="227"/>
      <c r="D268" s="220" t="s">
        <v>169</v>
      </c>
      <c r="E268" s="228" t="s">
        <v>19</v>
      </c>
      <c r="F268" s="229" t="s">
        <v>559</v>
      </c>
      <c r="G268" s="227"/>
      <c r="H268" s="230">
        <v>1</v>
      </c>
      <c r="I268" s="231"/>
      <c r="J268" s="227"/>
      <c r="K268" s="227"/>
      <c r="L268" s="232"/>
      <c r="M268" s="233"/>
      <c r="N268" s="234"/>
      <c r="O268" s="234"/>
      <c r="P268" s="234"/>
      <c r="Q268" s="234"/>
      <c r="R268" s="234"/>
      <c r="S268" s="234"/>
      <c r="T268" s="235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6" t="s">
        <v>169</v>
      </c>
      <c r="AU268" s="236" t="s">
        <v>85</v>
      </c>
      <c r="AV268" s="13" t="s">
        <v>85</v>
      </c>
      <c r="AW268" s="13" t="s">
        <v>37</v>
      </c>
      <c r="AX268" s="13" t="s">
        <v>75</v>
      </c>
      <c r="AY268" s="236" t="s">
        <v>157</v>
      </c>
    </row>
    <row r="269" s="15" customFormat="1">
      <c r="A269" s="15"/>
      <c r="B269" s="249"/>
      <c r="C269" s="250"/>
      <c r="D269" s="220" t="s">
        <v>169</v>
      </c>
      <c r="E269" s="251" t="s">
        <v>19</v>
      </c>
      <c r="F269" s="252" t="s">
        <v>187</v>
      </c>
      <c r="G269" s="250"/>
      <c r="H269" s="253">
        <v>1</v>
      </c>
      <c r="I269" s="254"/>
      <c r="J269" s="250"/>
      <c r="K269" s="250"/>
      <c r="L269" s="255"/>
      <c r="M269" s="256"/>
      <c r="N269" s="257"/>
      <c r="O269" s="257"/>
      <c r="P269" s="257"/>
      <c r="Q269" s="257"/>
      <c r="R269" s="257"/>
      <c r="S269" s="257"/>
      <c r="T269" s="258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59" t="s">
        <v>169</v>
      </c>
      <c r="AU269" s="259" t="s">
        <v>85</v>
      </c>
      <c r="AV269" s="15" t="s">
        <v>163</v>
      </c>
      <c r="AW269" s="15" t="s">
        <v>37</v>
      </c>
      <c r="AX269" s="15" t="s">
        <v>83</v>
      </c>
      <c r="AY269" s="259" t="s">
        <v>157</v>
      </c>
    </row>
    <row r="270" s="2" customFormat="1" ht="37.8" customHeight="1">
      <c r="A270" s="41"/>
      <c r="B270" s="42"/>
      <c r="C270" s="207" t="s">
        <v>560</v>
      </c>
      <c r="D270" s="207" t="s">
        <v>159</v>
      </c>
      <c r="E270" s="208" t="s">
        <v>561</v>
      </c>
      <c r="F270" s="209" t="s">
        <v>562</v>
      </c>
      <c r="G270" s="210" t="s">
        <v>254</v>
      </c>
      <c r="H270" s="211">
        <v>1</v>
      </c>
      <c r="I270" s="212"/>
      <c r="J270" s="213">
        <f>ROUND(I270*H270,2)</f>
        <v>0</v>
      </c>
      <c r="K270" s="209" t="s">
        <v>174</v>
      </c>
      <c r="L270" s="47"/>
      <c r="M270" s="214" t="s">
        <v>19</v>
      </c>
      <c r="N270" s="215" t="s">
        <v>46</v>
      </c>
      <c r="O270" s="87"/>
      <c r="P270" s="216">
        <f>O270*H270</f>
        <v>0</v>
      </c>
      <c r="Q270" s="216">
        <v>0</v>
      </c>
      <c r="R270" s="216">
        <f>Q270*H270</f>
        <v>0</v>
      </c>
      <c r="S270" s="216">
        <v>0</v>
      </c>
      <c r="T270" s="217">
        <f>S270*H270</f>
        <v>0</v>
      </c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R270" s="218" t="s">
        <v>163</v>
      </c>
      <c r="AT270" s="218" t="s">
        <v>159</v>
      </c>
      <c r="AU270" s="218" t="s">
        <v>85</v>
      </c>
      <c r="AY270" s="20" t="s">
        <v>157</v>
      </c>
      <c r="BE270" s="219">
        <f>IF(N270="základní",J270,0)</f>
        <v>0</v>
      </c>
      <c r="BF270" s="219">
        <f>IF(N270="snížená",J270,0)</f>
        <v>0</v>
      </c>
      <c r="BG270" s="219">
        <f>IF(N270="zákl. přenesená",J270,0)</f>
        <v>0</v>
      </c>
      <c r="BH270" s="219">
        <f>IF(N270="sníž. přenesená",J270,0)</f>
        <v>0</v>
      </c>
      <c r="BI270" s="219">
        <f>IF(N270="nulová",J270,0)</f>
        <v>0</v>
      </c>
      <c r="BJ270" s="20" t="s">
        <v>83</v>
      </c>
      <c r="BK270" s="219">
        <f>ROUND(I270*H270,2)</f>
        <v>0</v>
      </c>
      <c r="BL270" s="20" t="s">
        <v>163</v>
      </c>
      <c r="BM270" s="218" t="s">
        <v>563</v>
      </c>
    </row>
    <row r="271" s="2" customFormat="1">
      <c r="A271" s="41"/>
      <c r="B271" s="42"/>
      <c r="C271" s="43"/>
      <c r="D271" s="220" t="s">
        <v>165</v>
      </c>
      <c r="E271" s="43"/>
      <c r="F271" s="221" t="s">
        <v>564</v>
      </c>
      <c r="G271" s="43"/>
      <c r="H271" s="43"/>
      <c r="I271" s="222"/>
      <c r="J271" s="43"/>
      <c r="K271" s="43"/>
      <c r="L271" s="47"/>
      <c r="M271" s="223"/>
      <c r="N271" s="224"/>
      <c r="O271" s="87"/>
      <c r="P271" s="87"/>
      <c r="Q271" s="87"/>
      <c r="R271" s="87"/>
      <c r="S271" s="87"/>
      <c r="T271" s="88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T271" s="20" t="s">
        <v>165</v>
      </c>
      <c r="AU271" s="20" t="s">
        <v>85</v>
      </c>
    </row>
    <row r="272" s="2" customFormat="1">
      <c r="A272" s="41"/>
      <c r="B272" s="42"/>
      <c r="C272" s="43"/>
      <c r="D272" s="237" t="s">
        <v>177</v>
      </c>
      <c r="E272" s="43"/>
      <c r="F272" s="238" t="s">
        <v>565</v>
      </c>
      <c r="G272" s="43"/>
      <c r="H272" s="43"/>
      <c r="I272" s="222"/>
      <c r="J272" s="43"/>
      <c r="K272" s="43"/>
      <c r="L272" s="47"/>
      <c r="M272" s="223"/>
      <c r="N272" s="224"/>
      <c r="O272" s="87"/>
      <c r="P272" s="87"/>
      <c r="Q272" s="87"/>
      <c r="R272" s="87"/>
      <c r="S272" s="87"/>
      <c r="T272" s="88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T272" s="20" t="s">
        <v>177</v>
      </c>
      <c r="AU272" s="20" t="s">
        <v>85</v>
      </c>
    </row>
    <row r="273" s="2" customFormat="1" ht="24.15" customHeight="1">
      <c r="A273" s="41"/>
      <c r="B273" s="42"/>
      <c r="C273" s="207" t="s">
        <v>423</v>
      </c>
      <c r="D273" s="207" t="s">
        <v>159</v>
      </c>
      <c r="E273" s="208" t="s">
        <v>566</v>
      </c>
      <c r="F273" s="209" t="s">
        <v>567</v>
      </c>
      <c r="G273" s="210" t="s">
        <v>173</v>
      </c>
      <c r="H273" s="211">
        <v>131.12799999999999</v>
      </c>
      <c r="I273" s="212"/>
      <c r="J273" s="213">
        <f>ROUND(I273*H273,2)</f>
        <v>0</v>
      </c>
      <c r="K273" s="209" t="s">
        <v>174</v>
      </c>
      <c r="L273" s="47"/>
      <c r="M273" s="214" t="s">
        <v>19</v>
      </c>
      <c r="N273" s="215" t="s">
        <v>46</v>
      </c>
      <c r="O273" s="87"/>
      <c r="P273" s="216">
        <f>O273*H273</f>
        <v>0</v>
      </c>
      <c r="Q273" s="216">
        <v>2.4500000000000002</v>
      </c>
      <c r="R273" s="216">
        <f>Q273*H273</f>
        <v>321.2636</v>
      </c>
      <c r="S273" s="216">
        <v>0</v>
      </c>
      <c r="T273" s="217">
        <f>S273*H273</f>
        <v>0</v>
      </c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R273" s="218" t="s">
        <v>163</v>
      </c>
      <c r="AT273" s="218" t="s">
        <v>159</v>
      </c>
      <c r="AU273" s="218" t="s">
        <v>85</v>
      </c>
      <c r="AY273" s="20" t="s">
        <v>157</v>
      </c>
      <c r="BE273" s="219">
        <f>IF(N273="základní",J273,0)</f>
        <v>0</v>
      </c>
      <c r="BF273" s="219">
        <f>IF(N273="snížená",J273,0)</f>
        <v>0</v>
      </c>
      <c r="BG273" s="219">
        <f>IF(N273="zákl. přenesená",J273,0)</f>
        <v>0</v>
      </c>
      <c r="BH273" s="219">
        <f>IF(N273="sníž. přenesená",J273,0)</f>
        <v>0</v>
      </c>
      <c r="BI273" s="219">
        <f>IF(N273="nulová",J273,0)</f>
        <v>0</v>
      </c>
      <c r="BJ273" s="20" t="s">
        <v>83</v>
      </c>
      <c r="BK273" s="219">
        <f>ROUND(I273*H273,2)</f>
        <v>0</v>
      </c>
      <c r="BL273" s="20" t="s">
        <v>163</v>
      </c>
      <c r="BM273" s="218" t="s">
        <v>568</v>
      </c>
    </row>
    <row r="274" s="2" customFormat="1">
      <c r="A274" s="41"/>
      <c r="B274" s="42"/>
      <c r="C274" s="43"/>
      <c r="D274" s="220" t="s">
        <v>165</v>
      </c>
      <c r="E274" s="43"/>
      <c r="F274" s="221" t="s">
        <v>569</v>
      </c>
      <c r="G274" s="43"/>
      <c r="H274" s="43"/>
      <c r="I274" s="222"/>
      <c r="J274" s="43"/>
      <c r="K274" s="43"/>
      <c r="L274" s="47"/>
      <c r="M274" s="223"/>
      <c r="N274" s="224"/>
      <c r="O274" s="87"/>
      <c r="P274" s="87"/>
      <c r="Q274" s="87"/>
      <c r="R274" s="87"/>
      <c r="S274" s="87"/>
      <c r="T274" s="88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T274" s="20" t="s">
        <v>165</v>
      </c>
      <c r="AU274" s="20" t="s">
        <v>85</v>
      </c>
    </row>
    <row r="275" s="2" customFormat="1">
      <c r="A275" s="41"/>
      <c r="B275" s="42"/>
      <c r="C275" s="43"/>
      <c r="D275" s="237" t="s">
        <v>177</v>
      </c>
      <c r="E275" s="43"/>
      <c r="F275" s="238" t="s">
        <v>570</v>
      </c>
      <c r="G275" s="43"/>
      <c r="H275" s="43"/>
      <c r="I275" s="222"/>
      <c r="J275" s="43"/>
      <c r="K275" s="43"/>
      <c r="L275" s="47"/>
      <c r="M275" s="223"/>
      <c r="N275" s="224"/>
      <c r="O275" s="87"/>
      <c r="P275" s="87"/>
      <c r="Q275" s="87"/>
      <c r="R275" s="87"/>
      <c r="S275" s="87"/>
      <c r="T275" s="88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T275" s="20" t="s">
        <v>177</v>
      </c>
      <c r="AU275" s="20" t="s">
        <v>85</v>
      </c>
    </row>
    <row r="276" s="14" customFormat="1">
      <c r="A276" s="14"/>
      <c r="B276" s="239"/>
      <c r="C276" s="240"/>
      <c r="D276" s="220" t="s">
        <v>169</v>
      </c>
      <c r="E276" s="241" t="s">
        <v>19</v>
      </c>
      <c r="F276" s="242" t="s">
        <v>571</v>
      </c>
      <c r="G276" s="240"/>
      <c r="H276" s="241" t="s">
        <v>19</v>
      </c>
      <c r="I276" s="243"/>
      <c r="J276" s="240"/>
      <c r="K276" s="240"/>
      <c r="L276" s="244"/>
      <c r="M276" s="245"/>
      <c r="N276" s="246"/>
      <c r="O276" s="246"/>
      <c r="P276" s="246"/>
      <c r="Q276" s="246"/>
      <c r="R276" s="246"/>
      <c r="S276" s="246"/>
      <c r="T276" s="247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48" t="s">
        <v>169</v>
      </c>
      <c r="AU276" s="248" t="s">
        <v>85</v>
      </c>
      <c r="AV276" s="14" t="s">
        <v>83</v>
      </c>
      <c r="AW276" s="14" t="s">
        <v>37</v>
      </c>
      <c r="AX276" s="14" t="s">
        <v>75</v>
      </c>
      <c r="AY276" s="248" t="s">
        <v>157</v>
      </c>
    </row>
    <row r="277" s="13" customFormat="1">
      <c r="A277" s="13"/>
      <c r="B277" s="226"/>
      <c r="C277" s="227"/>
      <c r="D277" s="220" t="s">
        <v>169</v>
      </c>
      <c r="E277" s="228" t="s">
        <v>19</v>
      </c>
      <c r="F277" s="229" t="s">
        <v>572</v>
      </c>
      <c r="G277" s="227"/>
      <c r="H277" s="230">
        <v>131.12799999999999</v>
      </c>
      <c r="I277" s="231"/>
      <c r="J277" s="227"/>
      <c r="K277" s="227"/>
      <c r="L277" s="232"/>
      <c r="M277" s="233"/>
      <c r="N277" s="234"/>
      <c r="O277" s="234"/>
      <c r="P277" s="234"/>
      <c r="Q277" s="234"/>
      <c r="R277" s="234"/>
      <c r="S277" s="234"/>
      <c r="T277" s="235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6" t="s">
        <v>169</v>
      </c>
      <c r="AU277" s="236" t="s">
        <v>85</v>
      </c>
      <c r="AV277" s="13" t="s">
        <v>85</v>
      </c>
      <c r="AW277" s="13" t="s">
        <v>37</v>
      </c>
      <c r="AX277" s="13" t="s">
        <v>75</v>
      </c>
      <c r="AY277" s="236" t="s">
        <v>157</v>
      </c>
    </row>
    <row r="278" s="15" customFormat="1">
      <c r="A278" s="15"/>
      <c r="B278" s="249"/>
      <c r="C278" s="250"/>
      <c r="D278" s="220" t="s">
        <v>169</v>
      </c>
      <c r="E278" s="251" t="s">
        <v>19</v>
      </c>
      <c r="F278" s="252" t="s">
        <v>187</v>
      </c>
      <c r="G278" s="250"/>
      <c r="H278" s="253">
        <v>131.12799999999999</v>
      </c>
      <c r="I278" s="254"/>
      <c r="J278" s="250"/>
      <c r="K278" s="250"/>
      <c r="L278" s="255"/>
      <c r="M278" s="256"/>
      <c r="N278" s="257"/>
      <c r="O278" s="257"/>
      <c r="P278" s="257"/>
      <c r="Q278" s="257"/>
      <c r="R278" s="257"/>
      <c r="S278" s="257"/>
      <c r="T278" s="258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T278" s="259" t="s">
        <v>169</v>
      </c>
      <c r="AU278" s="259" t="s">
        <v>85</v>
      </c>
      <c r="AV278" s="15" t="s">
        <v>163</v>
      </c>
      <c r="AW278" s="15" t="s">
        <v>37</v>
      </c>
      <c r="AX278" s="15" t="s">
        <v>83</v>
      </c>
      <c r="AY278" s="259" t="s">
        <v>157</v>
      </c>
    </row>
    <row r="279" s="2" customFormat="1" ht="24.15" customHeight="1">
      <c r="A279" s="41"/>
      <c r="B279" s="42"/>
      <c r="C279" s="207" t="s">
        <v>573</v>
      </c>
      <c r="D279" s="207" t="s">
        <v>159</v>
      </c>
      <c r="E279" s="208" t="s">
        <v>574</v>
      </c>
      <c r="F279" s="209" t="s">
        <v>575</v>
      </c>
      <c r="G279" s="210" t="s">
        <v>173</v>
      </c>
      <c r="H279" s="211">
        <v>155.05000000000001</v>
      </c>
      <c r="I279" s="212"/>
      <c r="J279" s="213">
        <f>ROUND(I279*H279,2)</f>
        <v>0</v>
      </c>
      <c r="K279" s="209" t="s">
        <v>174</v>
      </c>
      <c r="L279" s="47"/>
      <c r="M279" s="214" t="s">
        <v>19</v>
      </c>
      <c r="N279" s="215" t="s">
        <v>46</v>
      </c>
      <c r="O279" s="87"/>
      <c r="P279" s="216">
        <f>O279*H279</f>
        <v>0</v>
      </c>
      <c r="Q279" s="216">
        <v>2.4340799999999998</v>
      </c>
      <c r="R279" s="216">
        <f>Q279*H279</f>
        <v>377.40410400000002</v>
      </c>
      <c r="S279" s="216">
        <v>0</v>
      </c>
      <c r="T279" s="217">
        <f>S279*H279</f>
        <v>0</v>
      </c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R279" s="218" t="s">
        <v>163</v>
      </c>
      <c r="AT279" s="218" t="s">
        <v>159</v>
      </c>
      <c r="AU279" s="218" t="s">
        <v>85</v>
      </c>
      <c r="AY279" s="20" t="s">
        <v>157</v>
      </c>
      <c r="BE279" s="219">
        <f>IF(N279="základní",J279,0)</f>
        <v>0</v>
      </c>
      <c r="BF279" s="219">
        <f>IF(N279="snížená",J279,0)</f>
        <v>0</v>
      </c>
      <c r="BG279" s="219">
        <f>IF(N279="zákl. přenesená",J279,0)</f>
        <v>0</v>
      </c>
      <c r="BH279" s="219">
        <f>IF(N279="sníž. přenesená",J279,0)</f>
        <v>0</v>
      </c>
      <c r="BI279" s="219">
        <f>IF(N279="nulová",J279,0)</f>
        <v>0</v>
      </c>
      <c r="BJ279" s="20" t="s">
        <v>83</v>
      </c>
      <c r="BK279" s="219">
        <f>ROUND(I279*H279,2)</f>
        <v>0</v>
      </c>
      <c r="BL279" s="20" t="s">
        <v>163</v>
      </c>
      <c r="BM279" s="218" t="s">
        <v>576</v>
      </c>
    </row>
    <row r="280" s="2" customFormat="1">
      <c r="A280" s="41"/>
      <c r="B280" s="42"/>
      <c r="C280" s="43"/>
      <c r="D280" s="220" t="s">
        <v>165</v>
      </c>
      <c r="E280" s="43"/>
      <c r="F280" s="221" t="s">
        <v>577</v>
      </c>
      <c r="G280" s="43"/>
      <c r="H280" s="43"/>
      <c r="I280" s="222"/>
      <c r="J280" s="43"/>
      <c r="K280" s="43"/>
      <c r="L280" s="47"/>
      <c r="M280" s="223"/>
      <c r="N280" s="224"/>
      <c r="O280" s="87"/>
      <c r="P280" s="87"/>
      <c r="Q280" s="87"/>
      <c r="R280" s="87"/>
      <c r="S280" s="87"/>
      <c r="T280" s="88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T280" s="20" t="s">
        <v>165</v>
      </c>
      <c r="AU280" s="20" t="s">
        <v>85</v>
      </c>
    </row>
    <row r="281" s="2" customFormat="1">
      <c r="A281" s="41"/>
      <c r="B281" s="42"/>
      <c r="C281" s="43"/>
      <c r="D281" s="237" t="s">
        <v>177</v>
      </c>
      <c r="E281" s="43"/>
      <c r="F281" s="238" t="s">
        <v>578</v>
      </c>
      <c r="G281" s="43"/>
      <c r="H281" s="43"/>
      <c r="I281" s="222"/>
      <c r="J281" s="43"/>
      <c r="K281" s="43"/>
      <c r="L281" s="47"/>
      <c r="M281" s="223"/>
      <c r="N281" s="224"/>
      <c r="O281" s="87"/>
      <c r="P281" s="87"/>
      <c r="Q281" s="87"/>
      <c r="R281" s="87"/>
      <c r="S281" s="87"/>
      <c r="T281" s="88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T281" s="20" t="s">
        <v>177</v>
      </c>
      <c r="AU281" s="20" t="s">
        <v>85</v>
      </c>
    </row>
    <row r="282" s="13" customFormat="1">
      <c r="A282" s="13"/>
      <c r="B282" s="226"/>
      <c r="C282" s="227"/>
      <c r="D282" s="220" t="s">
        <v>169</v>
      </c>
      <c r="E282" s="228" t="s">
        <v>19</v>
      </c>
      <c r="F282" s="229" t="s">
        <v>579</v>
      </c>
      <c r="G282" s="227"/>
      <c r="H282" s="230">
        <v>155.05000000000001</v>
      </c>
      <c r="I282" s="231"/>
      <c r="J282" s="227"/>
      <c r="K282" s="227"/>
      <c r="L282" s="232"/>
      <c r="M282" s="233"/>
      <c r="N282" s="234"/>
      <c r="O282" s="234"/>
      <c r="P282" s="234"/>
      <c r="Q282" s="234"/>
      <c r="R282" s="234"/>
      <c r="S282" s="234"/>
      <c r="T282" s="235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6" t="s">
        <v>169</v>
      </c>
      <c r="AU282" s="236" t="s">
        <v>85</v>
      </c>
      <c r="AV282" s="13" t="s">
        <v>85</v>
      </c>
      <c r="AW282" s="13" t="s">
        <v>37</v>
      </c>
      <c r="AX282" s="13" t="s">
        <v>83</v>
      </c>
      <c r="AY282" s="236" t="s">
        <v>157</v>
      </c>
    </row>
    <row r="283" s="2" customFormat="1" ht="16.5" customHeight="1">
      <c r="A283" s="41"/>
      <c r="B283" s="42"/>
      <c r="C283" s="207" t="s">
        <v>580</v>
      </c>
      <c r="D283" s="207" t="s">
        <v>159</v>
      </c>
      <c r="E283" s="208" t="s">
        <v>581</v>
      </c>
      <c r="F283" s="209" t="s">
        <v>582</v>
      </c>
      <c r="G283" s="210" t="s">
        <v>401</v>
      </c>
      <c r="H283" s="211">
        <v>14</v>
      </c>
      <c r="I283" s="212"/>
      <c r="J283" s="213">
        <f>ROUND(I283*H283,2)</f>
        <v>0</v>
      </c>
      <c r="K283" s="209" t="s">
        <v>174</v>
      </c>
      <c r="L283" s="47"/>
      <c r="M283" s="214" t="s">
        <v>19</v>
      </c>
      <c r="N283" s="215" t="s">
        <v>46</v>
      </c>
      <c r="O283" s="87"/>
      <c r="P283" s="216">
        <f>O283*H283</f>
        <v>0</v>
      </c>
      <c r="Q283" s="216">
        <v>0.00040999999999999999</v>
      </c>
      <c r="R283" s="216">
        <f>Q283*H283</f>
        <v>0.0057400000000000003</v>
      </c>
      <c r="S283" s="216">
        <v>0</v>
      </c>
      <c r="T283" s="217">
        <f>S283*H283</f>
        <v>0</v>
      </c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R283" s="218" t="s">
        <v>163</v>
      </c>
      <c r="AT283" s="218" t="s">
        <v>159</v>
      </c>
      <c r="AU283" s="218" t="s">
        <v>85</v>
      </c>
      <c r="AY283" s="20" t="s">
        <v>157</v>
      </c>
      <c r="BE283" s="219">
        <f>IF(N283="základní",J283,0)</f>
        <v>0</v>
      </c>
      <c r="BF283" s="219">
        <f>IF(N283="snížená",J283,0)</f>
        <v>0</v>
      </c>
      <c r="BG283" s="219">
        <f>IF(N283="zákl. přenesená",J283,0)</f>
        <v>0</v>
      </c>
      <c r="BH283" s="219">
        <f>IF(N283="sníž. přenesená",J283,0)</f>
        <v>0</v>
      </c>
      <c r="BI283" s="219">
        <f>IF(N283="nulová",J283,0)</f>
        <v>0</v>
      </c>
      <c r="BJ283" s="20" t="s">
        <v>83</v>
      </c>
      <c r="BK283" s="219">
        <f>ROUND(I283*H283,2)</f>
        <v>0</v>
      </c>
      <c r="BL283" s="20" t="s">
        <v>163</v>
      </c>
      <c r="BM283" s="218" t="s">
        <v>583</v>
      </c>
    </row>
    <row r="284" s="2" customFormat="1">
      <c r="A284" s="41"/>
      <c r="B284" s="42"/>
      <c r="C284" s="43"/>
      <c r="D284" s="220" t="s">
        <v>165</v>
      </c>
      <c r="E284" s="43"/>
      <c r="F284" s="221" t="s">
        <v>584</v>
      </c>
      <c r="G284" s="43"/>
      <c r="H284" s="43"/>
      <c r="I284" s="222"/>
      <c r="J284" s="43"/>
      <c r="K284" s="43"/>
      <c r="L284" s="47"/>
      <c r="M284" s="223"/>
      <c r="N284" s="224"/>
      <c r="O284" s="87"/>
      <c r="P284" s="87"/>
      <c r="Q284" s="87"/>
      <c r="R284" s="87"/>
      <c r="S284" s="87"/>
      <c r="T284" s="88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T284" s="20" t="s">
        <v>165</v>
      </c>
      <c r="AU284" s="20" t="s">
        <v>85</v>
      </c>
    </row>
    <row r="285" s="2" customFormat="1">
      <c r="A285" s="41"/>
      <c r="B285" s="42"/>
      <c r="C285" s="43"/>
      <c r="D285" s="237" t="s">
        <v>177</v>
      </c>
      <c r="E285" s="43"/>
      <c r="F285" s="238" t="s">
        <v>585</v>
      </c>
      <c r="G285" s="43"/>
      <c r="H285" s="43"/>
      <c r="I285" s="222"/>
      <c r="J285" s="43"/>
      <c r="K285" s="43"/>
      <c r="L285" s="47"/>
      <c r="M285" s="223"/>
      <c r="N285" s="224"/>
      <c r="O285" s="87"/>
      <c r="P285" s="87"/>
      <c r="Q285" s="87"/>
      <c r="R285" s="87"/>
      <c r="S285" s="87"/>
      <c r="T285" s="88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T285" s="20" t="s">
        <v>177</v>
      </c>
      <c r="AU285" s="20" t="s">
        <v>85</v>
      </c>
    </row>
    <row r="286" s="13" customFormat="1">
      <c r="A286" s="13"/>
      <c r="B286" s="226"/>
      <c r="C286" s="227"/>
      <c r="D286" s="220" t="s">
        <v>169</v>
      </c>
      <c r="E286" s="228" t="s">
        <v>19</v>
      </c>
      <c r="F286" s="229" t="s">
        <v>586</v>
      </c>
      <c r="G286" s="227"/>
      <c r="H286" s="230">
        <v>14</v>
      </c>
      <c r="I286" s="231"/>
      <c r="J286" s="227"/>
      <c r="K286" s="227"/>
      <c r="L286" s="232"/>
      <c r="M286" s="233"/>
      <c r="N286" s="234"/>
      <c r="O286" s="234"/>
      <c r="P286" s="234"/>
      <c r="Q286" s="234"/>
      <c r="R286" s="234"/>
      <c r="S286" s="234"/>
      <c r="T286" s="235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6" t="s">
        <v>169</v>
      </c>
      <c r="AU286" s="236" t="s">
        <v>85</v>
      </c>
      <c r="AV286" s="13" t="s">
        <v>85</v>
      </c>
      <c r="AW286" s="13" t="s">
        <v>37</v>
      </c>
      <c r="AX286" s="13" t="s">
        <v>75</v>
      </c>
      <c r="AY286" s="236" t="s">
        <v>157</v>
      </c>
    </row>
    <row r="287" s="15" customFormat="1">
      <c r="A287" s="15"/>
      <c r="B287" s="249"/>
      <c r="C287" s="250"/>
      <c r="D287" s="220" t="s">
        <v>169</v>
      </c>
      <c r="E287" s="251" t="s">
        <v>19</v>
      </c>
      <c r="F287" s="252" t="s">
        <v>187</v>
      </c>
      <c r="G287" s="250"/>
      <c r="H287" s="253">
        <v>14</v>
      </c>
      <c r="I287" s="254"/>
      <c r="J287" s="250"/>
      <c r="K287" s="250"/>
      <c r="L287" s="255"/>
      <c r="M287" s="256"/>
      <c r="N287" s="257"/>
      <c r="O287" s="257"/>
      <c r="P287" s="257"/>
      <c r="Q287" s="257"/>
      <c r="R287" s="257"/>
      <c r="S287" s="257"/>
      <c r="T287" s="258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59" t="s">
        <v>169</v>
      </c>
      <c r="AU287" s="259" t="s">
        <v>85</v>
      </c>
      <c r="AV287" s="15" t="s">
        <v>163</v>
      </c>
      <c r="AW287" s="15" t="s">
        <v>37</v>
      </c>
      <c r="AX287" s="15" t="s">
        <v>83</v>
      </c>
      <c r="AY287" s="259" t="s">
        <v>157</v>
      </c>
    </row>
    <row r="288" s="2" customFormat="1" ht="24.15" customHeight="1">
      <c r="A288" s="41"/>
      <c r="B288" s="42"/>
      <c r="C288" s="260" t="s">
        <v>587</v>
      </c>
      <c r="D288" s="260" t="s">
        <v>259</v>
      </c>
      <c r="E288" s="261" t="s">
        <v>588</v>
      </c>
      <c r="F288" s="262" t="s">
        <v>589</v>
      </c>
      <c r="G288" s="263" t="s">
        <v>401</v>
      </c>
      <c r="H288" s="264">
        <v>14</v>
      </c>
      <c r="I288" s="265"/>
      <c r="J288" s="266">
        <f>ROUND(I288*H288,2)</f>
        <v>0</v>
      </c>
      <c r="K288" s="262" t="s">
        <v>19</v>
      </c>
      <c r="L288" s="267"/>
      <c r="M288" s="268" t="s">
        <v>19</v>
      </c>
      <c r="N288" s="269" t="s">
        <v>46</v>
      </c>
      <c r="O288" s="87"/>
      <c r="P288" s="216">
        <f>O288*H288</f>
        <v>0</v>
      </c>
      <c r="Q288" s="216">
        <v>0.0020200000000000001</v>
      </c>
      <c r="R288" s="216">
        <f>Q288*H288</f>
        <v>0.02828</v>
      </c>
      <c r="S288" s="216">
        <v>0</v>
      </c>
      <c r="T288" s="217">
        <f>S288*H288</f>
        <v>0</v>
      </c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R288" s="218" t="s">
        <v>225</v>
      </c>
      <c r="AT288" s="218" t="s">
        <v>259</v>
      </c>
      <c r="AU288" s="218" t="s">
        <v>85</v>
      </c>
      <c r="AY288" s="20" t="s">
        <v>157</v>
      </c>
      <c r="BE288" s="219">
        <f>IF(N288="základní",J288,0)</f>
        <v>0</v>
      </c>
      <c r="BF288" s="219">
        <f>IF(N288="snížená",J288,0)</f>
        <v>0</v>
      </c>
      <c r="BG288" s="219">
        <f>IF(N288="zákl. přenesená",J288,0)</f>
        <v>0</v>
      </c>
      <c r="BH288" s="219">
        <f>IF(N288="sníž. přenesená",J288,0)</f>
        <v>0</v>
      </c>
      <c r="BI288" s="219">
        <f>IF(N288="nulová",J288,0)</f>
        <v>0</v>
      </c>
      <c r="BJ288" s="20" t="s">
        <v>83</v>
      </c>
      <c r="BK288" s="219">
        <f>ROUND(I288*H288,2)</f>
        <v>0</v>
      </c>
      <c r="BL288" s="20" t="s">
        <v>163</v>
      </c>
      <c r="BM288" s="218" t="s">
        <v>590</v>
      </c>
    </row>
    <row r="289" s="2" customFormat="1">
      <c r="A289" s="41"/>
      <c r="B289" s="42"/>
      <c r="C289" s="43"/>
      <c r="D289" s="220" t="s">
        <v>165</v>
      </c>
      <c r="E289" s="43"/>
      <c r="F289" s="221" t="s">
        <v>589</v>
      </c>
      <c r="G289" s="43"/>
      <c r="H289" s="43"/>
      <c r="I289" s="222"/>
      <c r="J289" s="43"/>
      <c r="K289" s="43"/>
      <c r="L289" s="47"/>
      <c r="M289" s="223"/>
      <c r="N289" s="224"/>
      <c r="O289" s="87"/>
      <c r="P289" s="87"/>
      <c r="Q289" s="87"/>
      <c r="R289" s="87"/>
      <c r="S289" s="87"/>
      <c r="T289" s="88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T289" s="20" t="s">
        <v>165</v>
      </c>
      <c r="AU289" s="20" t="s">
        <v>85</v>
      </c>
    </row>
    <row r="290" s="12" customFormat="1" ht="22.8" customHeight="1">
      <c r="A290" s="12"/>
      <c r="B290" s="191"/>
      <c r="C290" s="192"/>
      <c r="D290" s="193" t="s">
        <v>74</v>
      </c>
      <c r="E290" s="205" t="s">
        <v>233</v>
      </c>
      <c r="F290" s="205" t="s">
        <v>591</v>
      </c>
      <c r="G290" s="192"/>
      <c r="H290" s="192"/>
      <c r="I290" s="195"/>
      <c r="J290" s="206">
        <f>BK290</f>
        <v>0</v>
      </c>
      <c r="K290" s="192"/>
      <c r="L290" s="197"/>
      <c r="M290" s="198"/>
      <c r="N290" s="199"/>
      <c r="O290" s="199"/>
      <c r="P290" s="200">
        <f>SUM(P291:P329)</f>
        <v>0</v>
      </c>
      <c r="Q290" s="199"/>
      <c r="R290" s="200">
        <f>SUM(R291:R329)</f>
        <v>0.1443605</v>
      </c>
      <c r="S290" s="199"/>
      <c r="T290" s="201">
        <f>SUM(T291:T329)</f>
        <v>801.92200000000003</v>
      </c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R290" s="202" t="s">
        <v>83</v>
      </c>
      <c r="AT290" s="203" t="s">
        <v>74</v>
      </c>
      <c r="AU290" s="203" t="s">
        <v>83</v>
      </c>
      <c r="AY290" s="202" t="s">
        <v>157</v>
      </c>
      <c r="BK290" s="204">
        <f>SUM(BK291:BK329)</f>
        <v>0</v>
      </c>
    </row>
    <row r="291" s="2" customFormat="1" ht="24.15" customHeight="1">
      <c r="A291" s="41"/>
      <c r="B291" s="42"/>
      <c r="C291" s="207" t="s">
        <v>592</v>
      </c>
      <c r="D291" s="207" t="s">
        <v>159</v>
      </c>
      <c r="E291" s="208" t="s">
        <v>593</v>
      </c>
      <c r="F291" s="209" t="s">
        <v>594</v>
      </c>
      <c r="G291" s="210" t="s">
        <v>162</v>
      </c>
      <c r="H291" s="211">
        <v>88.599999999999994</v>
      </c>
      <c r="I291" s="212"/>
      <c r="J291" s="213">
        <f>ROUND(I291*H291,2)</f>
        <v>0</v>
      </c>
      <c r="K291" s="209" t="s">
        <v>174</v>
      </c>
      <c r="L291" s="47"/>
      <c r="M291" s="214" t="s">
        <v>19</v>
      </c>
      <c r="N291" s="215" t="s">
        <v>46</v>
      </c>
      <c r="O291" s="87"/>
      <c r="P291" s="216">
        <f>O291*H291</f>
        <v>0</v>
      </c>
      <c r="Q291" s="216">
        <v>0.00029999999999999997</v>
      </c>
      <c r="R291" s="216">
        <f>Q291*H291</f>
        <v>0.026579999999999996</v>
      </c>
      <c r="S291" s="216">
        <v>0</v>
      </c>
      <c r="T291" s="217">
        <f>S291*H291</f>
        <v>0</v>
      </c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R291" s="218" t="s">
        <v>163</v>
      </c>
      <c r="AT291" s="218" t="s">
        <v>159</v>
      </c>
      <c r="AU291" s="218" t="s">
        <v>85</v>
      </c>
      <c r="AY291" s="20" t="s">
        <v>157</v>
      </c>
      <c r="BE291" s="219">
        <f>IF(N291="základní",J291,0)</f>
        <v>0</v>
      </c>
      <c r="BF291" s="219">
        <f>IF(N291="snížená",J291,0)</f>
        <v>0</v>
      </c>
      <c r="BG291" s="219">
        <f>IF(N291="zákl. přenesená",J291,0)</f>
        <v>0</v>
      </c>
      <c r="BH291" s="219">
        <f>IF(N291="sníž. přenesená",J291,0)</f>
        <v>0</v>
      </c>
      <c r="BI291" s="219">
        <f>IF(N291="nulová",J291,0)</f>
        <v>0</v>
      </c>
      <c r="BJ291" s="20" t="s">
        <v>83</v>
      </c>
      <c r="BK291" s="219">
        <f>ROUND(I291*H291,2)</f>
        <v>0</v>
      </c>
      <c r="BL291" s="20" t="s">
        <v>163</v>
      </c>
      <c r="BM291" s="218" t="s">
        <v>595</v>
      </c>
    </row>
    <row r="292" s="2" customFormat="1">
      <c r="A292" s="41"/>
      <c r="B292" s="42"/>
      <c r="C292" s="43"/>
      <c r="D292" s="220" t="s">
        <v>165</v>
      </c>
      <c r="E292" s="43"/>
      <c r="F292" s="221" t="s">
        <v>594</v>
      </c>
      <c r="G292" s="43"/>
      <c r="H292" s="43"/>
      <c r="I292" s="222"/>
      <c r="J292" s="43"/>
      <c r="K292" s="43"/>
      <c r="L292" s="47"/>
      <c r="M292" s="223"/>
      <c r="N292" s="224"/>
      <c r="O292" s="87"/>
      <c r="P292" s="87"/>
      <c r="Q292" s="87"/>
      <c r="R292" s="87"/>
      <c r="S292" s="87"/>
      <c r="T292" s="88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T292" s="20" t="s">
        <v>165</v>
      </c>
      <c r="AU292" s="20" t="s">
        <v>85</v>
      </c>
    </row>
    <row r="293" s="2" customFormat="1">
      <c r="A293" s="41"/>
      <c r="B293" s="42"/>
      <c r="C293" s="43"/>
      <c r="D293" s="237" t="s">
        <v>177</v>
      </c>
      <c r="E293" s="43"/>
      <c r="F293" s="238" t="s">
        <v>596</v>
      </c>
      <c r="G293" s="43"/>
      <c r="H293" s="43"/>
      <c r="I293" s="222"/>
      <c r="J293" s="43"/>
      <c r="K293" s="43"/>
      <c r="L293" s="47"/>
      <c r="M293" s="223"/>
      <c r="N293" s="224"/>
      <c r="O293" s="87"/>
      <c r="P293" s="87"/>
      <c r="Q293" s="87"/>
      <c r="R293" s="87"/>
      <c r="S293" s="87"/>
      <c r="T293" s="88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T293" s="20" t="s">
        <v>177</v>
      </c>
      <c r="AU293" s="20" t="s">
        <v>85</v>
      </c>
    </row>
    <row r="294" s="2" customFormat="1" ht="33" customHeight="1">
      <c r="A294" s="41"/>
      <c r="B294" s="42"/>
      <c r="C294" s="260" t="s">
        <v>597</v>
      </c>
      <c r="D294" s="260" t="s">
        <v>259</v>
      </c>
      <c r="E294" s="261" t="s">
        <v>598</v>
      </c>
      <c r="F294" s="262" t="s">
        <v>599</v>
      </c>
      <c r="G294" s="263" t="s">
        <v>162</v>
      </c>
      <c r="H294" s="264">
        <v>88.599999999999994</v>
      </c>
      <c r="I294" s="265"/>
      <c r="J294" s="266">
        <f>ROUND(I294*H294,2)</f>
        <v>0</v>
      </c>
      <c r="K294" s="262" t="s">
        <v>19</v>
      </c>
      <c r="L294" s="267"/>
      <c r="M294" s="268" t="s">
        <v>19</v>
      </c>
      <c r="N294" s="269" t="s">
        <v>46</v>
      </c>
      <c r="O294" s="87"/>
      <c r="P294" s="216">
        <f>O294*H294</f>
        <v>0</v>
      </c>
      <c r="Q294" s="216">
        <v>0</v>
      </c>
      <c r="R294" s="216">
        <f>Q294*H294</f>
        <v>0</v>
      </c>
      <c r="S294" s="216">
        <v>0</v>
      </c>
      <c r="T294" s="217">
        <f>S294*H294</f>
        <v>0</v>
      </c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R294" s="218" t="s">
        <v>225</v>
      </c>
      <c r="AT294" s="218" t="s">
        <v>259</v>
      </c>
      <c r="AU294" s="218" t="s">
        <v>85</v>
      </c>
      <c r="AY294" s="20" t="s">
        <v>157</v>
      </c>
      <c r="BE294" s="219">
        <f>IF(N294="základní",J294,0)</f>
        <v>0</v>
      </c>
      <c r="BF294" s="219">
        <f>IF(N294="snížená",J294,0)</f>
        <v>0</v>
      </c>
      <c r="BG294" s="219">
        <f>IF(N294="zákl. přenesená",J294,0)</f>
        <v>0</v>
      </c>
      <c r="BH294" s="219">
        <f>IF(N294="sníž. přenesená",J294,0)</f>
        <v>0</v>
      </c>
      <c r="BI294" s="219">
        <f>IF(N294="nulová",J294,0)</f>
        <v>0</v>
      </c>
      <c r="BJ294" s="20" t="s">
        <v>83</v>
      </c>
      <c r="BK294" s="219">
        <f>ROUND(I294*H294,2)</f>
        <v>0</v>
      </c>
      <c r="BL294" s="20" t="s">
        <v>163</v>
      </c>
      <c r="BM294" s="218" t="s">
        <v>600</v>
      </c>
    </row>
    <row r="295" s="2" customFormat="1">
      <c r="A295" s="41"/>
      <c r="B295" s="42"/>
      <c r="C295" s="43"/>
      <c r="D295" s="220" t="s">
        <v>165</v>
      </c>
      <c r="E295" s="43"/>
      <c r="F295" s="221" t="s">
        <v>599</v>
      </c>
      <c r="G295" s="43"/>
      <c r="H295" s="43"/>
      <c r="I295" s="222"/>
      <c r="J295" s="43"/>
      <c r="K295" s="43"/>
      <c r="L295" s="47"/>
      <c r="M295" s="223"/>
      <c r="N295" s="224"/>
      <c r="O295" s="87"/>
      <c r="P295" s="87"/>
      <c r="Q295" s="87"/>
      <c r="R295" s="87"/>
      <c r="S295" s="87"/>
      <c r="T295" s="88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T295" s="20" t="s">
        <v>165</v>
      </c>
      <c r="AU295" s="20" t="s">
        <v>85</v>
      </c>
    </row>
    <row r="296" s="2" customFormat="1" ht="24.15" customHeight="1">
      <c r="A296" s="41"/>
      <c r="B296" s="42"/>
      <c r="C296" s="207" t="s">
        <v>601</v>
      </c>
      <c r="D296" s="207" t="s">
        <v>159</v>
      </c>
      <c r="E296" s="208" t="s">
        <v>602</v>
      </c>
      <c r="F296" s="209" t="s">
        <v>603</v>
      </c>
      <c r="G296" s="210" t="s">
        <v>254</v>
      </c>
      <c r="H296" s="211">
        <v>61.600000000000001</v>
      </c>
      <c r="I296" s="212"/>
      <c r="J296" s="213">
        <f>ROUND(I296*H296,2)</f>
        <v>0</v>
      </c>
      <c r="K296" s="209" t="s">
        <v>174</v>
      </c>
      <c r="L296" s="47"/>
      <c r="M296" s="214" t="s">
        <v>19</v>
      </c>
      <c r="N296" s="215" t="s">
        <v>46</v>
      </c>
      <c r="O296" s="87"/>
      <c r="P296" s="216">
        <f>O296*H296</f>
        <v>0</v>
      </c>
      <c r="Q296" s="216">
        <v>0.00063000000000000003</v>
      </c>
      <c r="R296" s="216">
        <f>Q296*H296</f>
        <v>0.038808000000000002</v>
      </c>
      <c r="S296" s="216">
        <v>0</v>
      </c>
      <c r="T296" s="217">
        <f>S296*H296</f>
        <v>0</v>
      </c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R296" s="218" t="s">
        <v>163</v>
      </c>
      <c r="AT296" s="218" t="s">
        <v>159</v>
      </c>
      <c r="AU296" s="218" t="s">
        <v>85</v>
      </c>
      <c r="AY296" s="20" t="s">
        <v>157</v>
      </c>
      <c r="BE296" s="219">
        <f>IF(N296="základní",J296,0)</f>
        <v>0</v>
      </c>
      <c r="BF296" s="219">
        <f>IF(N296="snížená",J296,0)</f>
        <v>0</v>
      </c>
      <c r="BG296" s="219">
        <f>IF(N296="zákl. přenesená",J296,0)</f>
        <v>0</v>
      </c>
      <c r="BH296" s="219">
        <f>IF(N296="sníž. přenesená",J296,0)</f>
        <v>0</v>
      </c>
      <c r="BI296" s="219">
        <f>IF(N296="nulová",J296,0)</f>
        <v>0</v>
      </c>
      <c r="BJ296" s="20" t="s">
        <v>83</v>
      </c>
      <c r="BK296" s="219">
        <f>ROUND(I296*H296,2)</f>
        <v>0</v>
      </c>
      <c r="BL296" s="20" t="s">
        <v>163</v>
      </c>
      <c r="BM296" s="218" t="s">
        <v>604</v>
      </c>
    </row>
    <row r="297" s="2" customFormat="1">
      <c r="A297" s="41"/>
      <c r="B297" s="42"/>
      <c r="C297" s="43"/>
      <c r="D297" s="220" t="s">
        <v>165</v>
      </c>
      <c r="E297" s="43"/>
      <c r="F297" s="221" t="s">
        <v>605</v>
      </c>
      <c r="G297" s="43"/>
      <c r="H297" s="43"/>
      <c r="I297" s="222"/>
      <c r="J297" s="43"/>
      <c r="K297" s="43"/>
      <c r="L297" s="47"/>
      <c r="M297" s="223"/>
      <c r="N297" s="224"/>
      <c r="O297" s="87"/>
      <c r="P297" s="87"/>
      <c r="Q297" s="87"/>
      <c r="R297" s="87"/>
      <c r="S297" s="87"/>
      <c r="T297" s="88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T297" s="20" t="s">
        <v>165</v>
      </c>
      <c r="AU297" s="20" t="s">
        <v>85</v>
      </c>
    </row>
    <row r="298" s="2" customFormat="1">
      <c r="A298" s="41"/>
      <c r="B298" s="42"/>
      <c r="C298" s="43"/>
      <c r="D298" s="237" t="s">
        <v>177</v>
      </c>
      <c r="E298" s="43"/>
      <c r="F298" s="238" t="s">
        <v>606</v>
      </c>
      <c r="G298" s="43"/>
      <c r="H298" s="43"/>
      <c r="I298" s="222"/>
      <c r="J298" s="43"/>
      <c r="K298" s="43"/>
      <c r="L298" s="47"/>
      <c r="M298" s="223"/>
      <c r="N298" s="224"/>
      <c r="O298" s="87"/>
      <c r="P298" s="87"/>
      <c r="Q298" s="87"/>
      <c r="R298" s="87"/>
      <c r="S298" s="87"/>
      <c r="T298" s="88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T298" s="20" t="s">
        <v>177</v>
      </c>
      <c r="AU298" s="20" t="s">
        <v>85</v>
      </c>
    </row>
    <row r="299" s="14" customFormat="1">
      <c r="A299" s="14"/>
      <c r="B299" s="239"/>
      <c r="C299" s="240"/>
      <c r="D299" s="220" t="s">
        <v>169</v>
      </c>
      <c r="E299" s="241" t="s">
        <v>19</v>
      </c>
      <c r="F299" s="242" t="s">
        <v>607</v>
      </c>
      <c r="G299" s="240"/>
      <c r="H299" s="241" t="s">
        <v>19</v>
      </c>
      <c r="I299" s="243"/>
      <c r="J299" s="240"/>
      <c r="K299" s="240"/>
      <c r="L299" s="244"/>
      <c r="M299" s="245"/>
      <c r="N299" s="246"/>
      <c r="O299" s="246"/>
      <c r="P299" s="246"/>
      <c r="Q299" s="246"/>
      <c r="R299" s="246"/>
      <c r="S299" s="246"/>
      <c r="T299" s="247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48" t="s">
        <v>169</v>
      </c>
      <c r="AU299" s="248" t="s">
        <v>85</v>
      </c>
      <c r="AV299" s="14" t="s">
        <v>83</v>
      </c>
      <c r="AW299" s="14" t="s">
        <v>37</v>
      </c>
      <c r="AX299" s="14" t="s">
        <v>75</v>
      </c>
      <c r="AY299" s="248" t="s">
        <v>157</v>
      </c>
    </row>
    <row r="300" s="13" customFormat="1">
      <c r="A300" s="13"/>
      <c r="B300" s="226"/>
      <c r="C300" s="227"/>
      <c r="D300" s="220" t="s">
        <v>169</v>
      </c>
      <c r="E300" s="228" t="s">
        <v>19</v>
      </c>
      <c r="F300" s="229" t="s">
        <v>608</v>
      </c>
      <c r="G300" s="227"/>
      <c r="H300" s="230">
        <v>61.600000000000001</v>
      </c>
      <c r="I300" s="231"/>
      <c r="J300" s="227"/>
      <c r="K300" s="227"/>
      <c r="L300" s="232"/>
      <c r="M300" s="233"/>
      <c r="N300" s="234"/>
      <c r="O300" s="234"/>
      <c r="P300" s="234"/>
      <c r="Q300" s="234"/>
      <c r="R300" s="234"/>
      <c r="S300" s="234"/>
      <c r="T300" s="235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6" t="s">
        <v>169</v>
      </c>
      <c r="AU300" s="236" t="s">
        <v>85</v>
      </c>
      <c r="AV300" s="13" t="s">
        <v>85</v>
      </c>
      <c r="AW300" s="13" t="s">
        <v>37</v>
      </c>
      <c r="AX300" s="13" t="s">
        <v>75</v>
      </c>
      <c r="AY300" s="236" t="s">
        <v>157</v>
      </c>
    </row>
    <row r="301" s="15" customFormat="1">
      <c r="A301" s="15"/>
      <c r="B301" s="249"/>
      <c r="C301" s="250"/>
      <c r="D301" s="220" t="s">
        <v>169</v>
      </c>
      <c r="E301" s="251" t="s">
        <v>19</v>
      </c>
      <c r="F301" s="252" t="s">
        <v>187</v>
      </c>
      <c r="G301" s="250"/>
      <c r="H301" s="253">
        <v>61.600000000000001</v>
      </c>
      <c r="I301" s="254"/>
      <c r="J301" s="250"/>
      <c r="K301" s="250"/>
      <c r="L301" s="255"/>
      <c r="M301" s="256"/>
      <c r="N301" s="257"/>
      <c r="O301" s="257"/>
      <c r="P301" s="257"/>
      <c r="Q301" s="257"/>
      <c r="R301" s="257"/>
      <c r="S301" s="257"/>
      <c r="T301" s="258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T301" s="259" t="s">
        <v>169</v>
      </c>
      <c r="AU301" s="259" t="s">
        <v>85</v>
      </c>
      <c r="AV301" s="15" t="s">
        <v>163</v>
      </c>
      <c r="AW301" s="15" t="s">
        <v>37</v>
      </c>
      <c r="AX301" s="15" t="s">
        <v>83</v>
      </c>
      <c r="AY301" s="259" t="s">
        <v>157</v>
      </c>
    </row>
    <row r="302" s="2" customFormat="1" ht="24.15" customHeight="1">
      <c r="A302" s="41"/>
      <c r="B302" s="42"/>
      <c r="C302" s="207" t="s">
        <v>609</v>
      </c>
      <c r="D302" s="207" t="s">
        <v>159</v>
      </c>
      <c r="E302" s="208" t="s">
        <v>610</v>
      </c>
      <c r="F302" s="209" t="s">
        <v>611</v>
      </c>
      <c r="G302" s="210" t="s">
        <v>162</v>
      </c>
      <c r="H302" s="211">
        <v>117.25</v>
      </c>
      <c r="I302" s="212"/>
      <c r="J302" s="213">
        <f>ROUND(I302*H302,2)</f>
        <v>0</v>
      </c>
      <c r="K302" s="209" t="s">
        <v>174</v>
      </c>
      <c r="L302" s="47"/>
      <c r="M302" s="214" t="s">
        <v>19</v>
      </c>
      <c r="N302" s="215" t="s">
        <v>46</v>
      </c>
      <c r="O302" s="87"/>
      <c r="P302" s="216">
        <f>O302*H302</f>
        <v>0</v>
      </c>
      <c r="Q302" s="216">
        <v>0.00017000000000000001</v>
      </c>
      <c r="R302" s="216">
        <f>Q302*H302</f>
        <v>0.019932500000000002</v>
      </c>
      <c r="S302" s="216">
        <v>0</v>
      </c>
      <c r="T302" s="217">
        <f>S302*H302</f>
        <v>0</v>
      </c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R302" s="218" t="s">
        <v>163</v>
      </c>
      <c r="AT302" s="218" t="s">
        <v>159</v>
      </c>
      <c r="AU302" s="218" t="s">
        <v>85</v>
      </c>
      <c r="AY302" s="20" t="s">
        <v>157</v>
      </c>
      <c r="BE302" s="219">
        <f>IF(N302="základní",J302,0)</f>
        <v>0</v>
      </c>
      <c r="BF302" s="219">
        <f>IF(N302="snížená",J302,0)</f>
        <v>0</v>
      </c>
      <c r="BG302" s="219">
        <f>IF(N302="zákl. přenesená",J302,0)</f>
        <v>0</v>
      </c>
      <c r="BH302" s="219">
        <f>IF(N302="sníž. přenesená",J302,0)</f>
        <v>0</v>
      </c>
      <c r="BI302" s="219">
        <f>IF(N302="nulová",J302,0)</f>
        <v>0</v>
      </c>
      <c r="BJ302" s="20" t="s">
        <v>83</v>
      </c>
      <c r="BK302" s="219">
        <f>ROUND(I302*H302,2)</f>
        <v>0</v>
      </c>
      <c r="BL302" s="20" t="s">
        <v>163</v>
      </c>
      <c r="BM302" s="218" t="s">
        <v>612</v>
      </c>
    </row>
    <row r="303" s="2" customFormat="1">
      <c r="A303" s="41"/>
      <c r="B303" s="42"/>
      <c r="C303" s="43"/>
      <c r="D303" s="220" t="s">
        <v>165</v>
      </c>
      <c r="E303" s="43"/>
      <c r="F303" s="221" t="s">
        <v>613</v>
      </c>
      <c r="G303" s="43"/>
      <c r="H303" s="43"/>
      <c r="I303" s="222"/>
      <c r="J303" s="43"/>
      <c r="K303" s="43"/>
      <c r="L303" s="47"/>
      <c r="M303" s="223"/>
      <c r="N303" s="224"/>
      <c r="O303" s="87"/>
      <c r="P303" s="87"/>
      <c r="Q303" s="87"/>
      <c r="R303" s="87"/>
      <c r="S303" s="87"/>
      <c r="T303" s="88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T303" s="20" t="s">
        <v>165</v>
      </c>
      <c r="AU303" s="20" t="s">
        <v>85</v>
      </c>
    </row>
    <row r="304" s="2" customFormat="1">
      <c r="A304" s="41"/>
      <c r="B304" s="42"/>
      <c r="C304" s="43"/>
      <c r="D304" s="237" t="s">
        <v>177</v>
      </c>
      <c r="E304" s="43"/>
      <c r="F304" s="238" t="s">
        <v>614</v>
      </c>
      <c r="G304" s="43"/>
      <c r="H304" s="43"/>
      <c r="I304" s="222"/>
      <c r="J304" s="43"/>
      <c r="K304" s="43"/>
      <c r="L304" s="47"/>
      <c r="M304" s="223"/>
      <c r="N304" s="224"/>
      <c r="O304" s="87"/>
      <c r="P304" s="87"/>
      <c r="Q304" s="87"/>
      <c r="R304" s="87"/>
      <c r="S304" s="87"/>
      <c r="T304" s="88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T304" s="20" t="s">
        <v>177</v>
      </c>
      <c r="AU304" s="20" t="s">
        <v>85</v>
      </c>
    </row>
    <row r="305" s="14" customFormat="1">
      <c r="A305" s="14"/>
      <c r="B305" s="239"/>
      <c r="C305" s="240"/>
      <c r="D305" s="220" t="s">
        <v>169</v>
      </c>
      <c r="E305" s="241" t="s">
        <v>19</v>
      </c>
      <c r="F305" s="242" t="s">
        <v>615</v>
      </c>
      <c r="G305" s="240"/>
      <c r="H305" s="241" t="s">
        <v>19</v>
      </c>
      <c r="I305" s="243"/>
      <c r="J305" s="240"/>
      <c r="K305" s="240"/>
      <c r="L305" s="244"/>
      <c r="M305" s="245"/>
      <c r="N305" s="246"/>
      <c r="O305" s="246"/>
      <c r="P305" s="246"/>
      <c r="Q305" s="246"/>
      <c r="R305" s="246"/>
      <c r="S305" s="246"/>
      <c r="T305" s="247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48" t="s">
        <v>169</v>
      </c>
      <c r="AU305" s="248" t="s">
        <v>85</v>
      </c>
      <c r="AV305" s="14" t="s">
        <v>83</v>
      </c>
      <c r="AW305" s="14" t="s">
        <v>37</v>
      </c>
      <c r="AX305" s="14" t="s">
        <v>75</v>
      </c>
      <c r="AY305" s="248" t="s">
        <v>157</v>
      </c>
    </row>
    <row r="306" s="13" customFormat="1">
      <c r="A306" s="13"/>
      <c r="B306" s="226"/>
      <c r="C306" s="227"/>
      <c r="D306" s="220" t="s">
        <v>169</v>
      </c>
      <c r="E306" s="228" t="s">
        <v>19</v>
      </c>
      <c r="F306" s="229" t="s">
        <v>616</v>
      </c>
      <c r="G306" s="227"/>
      <c r="H306" s="230">
        <v>117.25</v>
      </c>
      <c r="I306" s="231"/>
      <c r="J306" s="227"/>
      <c r="K306" s="227"/>
      <c r="L306" s="232"/>
      <c r="M306" s="233"/>
      <c r="N306" s="234"/>
      <c r="O306" s="234"/>
      <c r="P306" s="234"/>
      <c r="Q306" s="234"/>
      <c r="R306" s="234"/>
      <c r="S306" s="234"/>
      <c r="T306" s="235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36" t="s">
        <v>169</v>
      </c>
      <c r="AU306" s="236" t="s">
        <v>85</v>
      </c>
      <c r="AV306" s="13" t="s">
        <v>85</v>
      </c>
      <c r="AW306" s="13" t="s">
        <v>37</v>
      </c>
      <c r="AX306" s="13" t="s">
        <v>75</v>
      </c>
      <c r="AY306" s="236" t="s">
        <v>157</v>
      </c>
    </row>
    <row r="307" s="15" customFormat="1">
      <c r="A307" s="15"/>
      <c r="B307" s="249"/>
      <c r="C307" s="250"/>
      <c r="D307" s="220" t="s">
        <v>169</v>
      </c>
      <c r="E307" s="251" t="s">
        <v>19</v>
      </c>
      <c r="F307" s="252" t="s">
        <v>187</v>
      </c>
      <c r="G307" s="250"/>
      <c r="H307" s="253">
        <v>117.25</v>
      </c>
      <c r="I307" s="254"/>
      <c r="J307" s="250"/>
      <c r="K307" s="250"/>
      <c r="L307" s="255"/>
      <c r="M307" s="256"/>
      <c r="N307" s="257"/>
      <c r="O307" s="257"/>
      <c r="P307" s="257"/>
      <c r="Q307" s="257"/>
      <c r="R307" s="257"/>
      <c r="S307" s="257"/>
      <c r="T307" s="258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T307" s="259" t="s">
        <v>169</v>
      </c>
      <c r="AU307" s="259" t="s">
        <v>85</v>
      </c>
      <c r="AV307" s="15" t="s">
        <v>163</v>
      </c>
      <c r="AW307" s="15" t="s">
        <v>37</v>
      </c>
      <c r="AX307" s="15" t="s">
        <v>83</v>
      </c>
      <c r="AY307" s="259" t="s">
        <v>157</v>
      </c>
    </row>
    <row r="308" s="2" customFormat="1" ht="24.15" customHeight="1">
      <c r="A308" s="41"/>
      <c r="B308" s="42"/>
      <c r="C308" s="207" t="s">
        <v>433</v>
      </c>
      <c r="D308" s="207" t="s">
        <v>159</v>
      </c>
      <c r="E308" s="208" t="s">
        <v>617</v>
      </c>
      <c r="F308" s="209" t="s">
        <v>618</v>
      </c>
      <c r="G308" s="210" t="s">
        <v>401</v>
      </c>
      <c r="H308" s="211">
        <v>144</v>
      </c>
      <c r="I308" s="212"/>
      <c r="J308" s="213">
        <f>ROUND(I308*H308,2)</f>
        <v>0</v>
      </c>
      <c r="K308" s="209" t="s">
        <v>174</v>
      </c>
      <c r="L308" s="47"/>
      <c r="M308" s="214" t="s">
        <v>19</v>
      </c>
      <c r="N308" s="215" t="s">
        <v>46</v>
      </c>
      <c r="O308" s="87"/>
      <c r="P308" s="216">
        <f>O308*H308</f>
        <v>0</v>
      </c>
      <c r="Q308" s="216">
        <v>4.0000000000000003E-05</v>
      </c>
      <c r="R308" s="216">
        <f>Q308*H308</f>
        <v>0.0057600000000000004</v>
      </c>
      <c r="S308" s="216">
        <v>0</v>
      </c>
      <c r="T308" s="217">
        <f>S308*H308</f>
        <v>0</v>
      </c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R308" s="218" t="s">
        <v>163</v>
      </c>
      <c r="AT308" s="218" t="s">
        <v>159</v>
      </c>
      <c r="AU308" s="218" t="s">
        <v>85</v>
      </c>
      <c r="AY308" s="20" t="s">
        <v>157</v>
      </c>
      <c r="BE308" s="219">
        <f>IF(N308="základní",J308,0)</f>
        <v>0</v>
      </c>
      <c r="BF308" s="219">
        <f>IF(N308="snížená",J308,0)</f>
        <v>0</v>
      </c>
      <c r="BG308" s="219">
        <f>IF(N308="zákl. přenesená",J308,0)</f>
        <v>0</v>
      </c>
      <c r="BH308" s="219">
        <f>IF(N308="sníž. přenesená",J308,0)</f>
        <v>0</v>
      </c>
      <c r="BI308" s="219">
        <f>IF(N308="nulová",J308,0)</f>
        <v>0</v>
      </c>
      <c r="BJ308" s="20" t="s">
        <v>83</v>
      </c>
      <c r="BK308" s="219">
        <f>ROUND(I308*H308,2)</f>
        <v>0</v>
      </c>
      <c r="BL308" s="20" t="s">
        <v>163</v>
      </c>
      <c r="BM308" s="218" t="s">
        <v>619</v>
      </c>
    </row>
    <row r="309" s="2" customFormat="1">
      <c r="A309" s="41"/>
      <c r="B309" s="42"/>
      <c r="C309" s="43"/>
      <c r="D309" s="220" t="s">
        <v>165</v>
      </c>
      <c r="E309" s="43"/>
      <c r="F309" s="221" t="s">
        <v>620</v>
      </c>
      <c r="G309" s="43"/>
      <c r="H309" s="43"/>
      <c r="I309" s="222"/>
      <c r="J309" s="43"/>
      <c r="K309" s="43"/>
      <c r="L309" s="47"/>
      <c r="M309" s="223"/>
      <c r="N309" s="224"/>
      <c r="O309" s="87"/>
      <c r="P309" s="87"/>
      <c r="Q309" s="87"/>
      <c r="R309" s="87"/>
      <c r="S309" s="87"/>
      <c r="T309" s="88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T309" s="20" t="s">
        <v>165</v>
      </c>
      <c r="AU309" s="20" t="s">
        <v>85</v>
      </c>
    </row>
    <row r="310" s="2" customFormat="1">
      <c r="A310" s="41"/>
      <c r="B310" s="42"/>
      <c r="C310" s="43"/>
      <c r="D310" s="237" t="s">
        <v>177</v>
      </c>
      <c r="E310" s="43"/>
      <c r="F310" s="238" t="s">
        <v>621</v>
      </c>
      <c r="G310" s="43"/>
      <c r="H310" s="43"/>
      <c r="I310" s="222"/>
      <c r="J310" s="43"/>
      <c r="K310" s="43"/>
      <c r="L310" s="47"/>
      <c r="M310" s="223"/>
      <c r="N310" s="224"/>
      <c r="O310" s="87"/>
      <c r="P310" s="87"/>
      <c r="Q310" s="87"/>
      <c r="R310" s="87"/>
      <c r="S310" s="87"/>
      <c r="T310" s="88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T310" s="20" t="s">
        <v>177</v>
      </c>
      <c r="AU310" s="20" t="s">
        <v>85</v>
      </c>
    </row>
    <row r="311" s="13" customFormat="1">
      <c r="A311" s="13"/>
      <c r="B311" s="226"/>
      <c r="C311" s="227"/>
      <c r="D311" s="220" t="s">
        <v>169</v>
      </c>
      <c r="E311" s="228" t="s">
        <v>19</v>
      </c>
      <c r="F311" s="229" t="s">
        <v>622</v>
      </c>
      <c r="G311" s="227"/>
      <c r="H311" s="230">
        <v>144</v>
      </c>
      <c r="I311" s="231"/>
      <c r="J311" s="227"/>
      <c r="K311" s="227"/>
      <c r="L311" s="232"/>
      <c r="M311" s="233"/>
      <c r="N311" s="234"/>
      <c r="O311" s="234"/>
      <c r="P311" s="234"/>
      <c r="Q311" s="234"/>
      <c r="R311" s="234"/>
      <c r="S311" s="234"/>
      <c r="T311" s="235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6" t="s">
        <v>169</v>
      </c>
      <c r="AU311" s="236" t="s">
        <v>85</v>
      </c>
      <c r="AV311" s="13" t="s">
        <v>85</v>
      </c>
      <c r="AW311" s="13" t="s">
        <v>37</v>
      </c>
      <c r="AX311" s="13" t="s">
        <v>75</v>
      </c>
      <c r="AY311" s="236" t="s">
        <v>157</v>
      </c>
    </row>
    <row r="312" s="15" customFormat="1">
      <c r="A312" s="15"/>
      <c r="B312" s="249"/>
      <c r="C312" s="250"/>
      <c r="D312" s="220" t="s">
        <v>169</v>
      </c>
      <c r="E312" s="251" t="s">
        <v>19</v>
      </c>
      <c r="F312" s="252" t="s">
        <v>187</v>
      </c>
      <c r="G312" s="250"/>
      <c r="H312" s="253">
        <v>144</v>
      </c>
      <c r="I312" s="254"/>
      <c r="J312" s="250"/>
      <c r="K312" s="250"/>
      <c r="L312" s="255"/>
      <c r="M312" s="256"/>
      <c r="N312" s="257"/>
      <c r="O312" s="257"/>
      <c r="P312" s="257"/>
      <c r="Q312" s="257"/>
      <c r="R312" s="257"/>
      <c r="S312" s="257"/>
      <c r="T312" s="258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T312" s="259" t="s">
        <v>169</v>
      </c>
      <c r="AU312" s="259" t="s">
        <v>85</v>
      </c>
      <c r="AV312" s="15" t="s">
        <v>163</v>
      </c>
      <c r="AW312" s="15" t="s">
        <v>37</v>
      </c>
      <c r="AX312" s="15" t="s">
        <v>83</v>
      </c>
      <c r="AY312" s="259" t="s">
        <v>157</v>
      </c>
    </row>
    <row r="313" s="2" customFormat="1" ht="21.75" customHeight="1">
      <c r="A313" s="41"/>
      <c r="B313" s="42"/>
      <c r="C313" s="207" t="s">
        <v>623</v>
      </c>
      <c r="D313" s="207" t="s">
        <v>159</v>
      </c>
      <c r="E313" s="208" t="s">
        <v>624</v>
      </c>
      <c r="F313" s="209" t="s">
        <v>625</v>
      </c>
      <c r="G313" s="210" t="s">
        <v>401</v>
      </c>
      <c r="H313" s="211">
        <v>144</v>
      </c>
      <c r="I313" s="212"/>
      <c r="J313" s="213">
        <f>ROUND(I313*H313,2)</f>
        <v>0</v>
      </c>
      <c r="K313" s="209" t="s">
        <v>174</v>
      </c>
      <c r="L313" s="47"/>
      <c r="M313" s="214" t="s">
        <v>19</v>
      </c>
      <c r="N313" s="215" t="s">
        <v>46</v>
      </c>
      <c r="O313" s="87"/>
      <c r="P313" s="216">
        <f>O313*H313</f>
        <v>0</v>
      </c>
      <c r="Q313" s="216">
        <v>0.00036999999999999999</v>
      </c>
      <c r="R313" s="216">
        <f>Q313*H313</f>
        <v>0.053280000000000001</v>
      </c>
      <c r="S313" s="216">
        <v>0</v>
      </c>
      <c r="T313" s="217">
        <f>S313*H313</f>
        <v>0</v>
      </c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R313" s="218" t="s">
        <v>163</v>
      </c>
      <c r="AT313" s="218" t="s">
        <v>159</v>
      </c>
      <c r="AU313" s="218" t="s">
        <v>85</v>
      </c>
      <c r="AY313" s="20" t="s">
        <v>157</v>
      </c>
      <c r="BE313" s="219">
        <f>IF(N313="základní",J313,0)</f>
        <v>0</v>
      </c>
      <c r="BF313" s="219">
        <f>IF(N313="snížená",J313,0)</f>
        <v>0</v>
      </c>
      <c r="BG313" s="219">
        <f>IF(N313="zákl. přenesená",J313,0)</f>
        <v>0</v>
      </c>
      <c r="BH313" s="219">
        <f>IF(N313="sníž. přenesená",J313,0)</f>
        <v>0</v>
      </c>
      <c r="BI313" s="219">
        <f>IF(N313="nulová",J313,0)</f>
        <v>0</v>
      </c>
      <c r="BJ313" s="20" t="s">
        <v>83</v>
      </c>
      <c r="BK313" s="219">
        <f>ROUND(I313*H313,2)</f>
        <v>0</v>
      </c>
      <c r="BL313" s="20" t="s">
        <v>163</v>
      </c>
      <c r="BM313" s="218" t="s">
        <v>626</v>
      </c>
    </row>
    <row r="314" s="2" customFormat="1">
      <c r="A314" s="41"/>
      <c r="B314" s="42"/>
      <c r="C314" s="43"/>
      <c r="D314" s="220" t="s">
        <v>165</v>
      </c>
      <c r="E314" s="43"/>
      <c r="F314" s="221" t="s">
        <v>627</v>
      </c>
      <c r="G314" s="43"/>
      <c r="H314" s="43"/>
      <c r="I314" s="222"/>
      <c r="J314" s="43"/>
      <c r="K314" s="43"/>
      <c r="L314" s="47"/>
      <c r="M314" s="223"/>
      <c r="N314" s="224"/>
      <c r="O314" s="87"/>
      <c r="P314" s="87"/>
      <c r="Q314" s="87"/>
      <c r="R314" s="87"/>
      <c r="S314" s="87"/>
      <c r="T314" s="88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T314" s="20" t="s">
        <v>165</v>
      </c>
      <c r="AU314" s="20" t="s">
        <v>85</v>
      </c>
    </row>
    <row r="315" s="2" customFormat="1">
      <c r="A315" s="41"/>
      <c r="B315" s="42"/>
      <c r="C315" s="43"/>
      <c r="D315" s="237" t="s">
        <v>177</v>
      </c>
      <c r="E315" s="43"/>
      <c r="F315" s="238" t="s">
        <v>628</v>
      </c>
      <c r="G315" s="43"/>
      <c r="H315" s="43"/>
      <c r="I315" s="222"/>
      <c r="J315" s="43"/>
      <c r="K315" s="43"/>
      <c r="L315" s="47"/>
      <c r="M315" s="223"/>
      <c r="N315" s="224"/>
      <c r="O315" s="87"/>
      <c r="P315" s="87"/>
      <c r="Q315" s="87"/>
      <c r="R315" s="87"/>
      <c r="S315" s="87"/>
      <c r="T315" s="88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T315" s="20" t="s">
        <v>177</v>
      </c>
      <c r="AU315" s="20" t="s">
        <v>85</v>
      </c>
    </row>
    <row r="316" s="2" customFormat="1" ht="16.5" customHeight="1">
      <c r="A316" s="41"/>
      <c r="B316" s="42"/>
      <c r="C316" s="207" t="s">
        <v>629</v>
      </c>
      <c r="D316" s="207" t="s">
        <v>159</v>
      </c>
      <c r="E316" s="208" t="s">
        <v>630</v>
      </c>
      <c r="F316" s="209" t="s">
        <v>631</v>
      </c>
      <c r="G316" s="210" t="s">
        <v>173</v>
      </c>
      <c r="H316" s="211">
        <v>296.81</v>
      </c>
      <c r="I316" s="212"/>
      <c r="J316" s="213">
        <f>ROUND(I316*H316,2)</f>
        <v>0</v>
      </c>
      <c r="K316" s="209" t="s">
        <v>174</v>
      </c>
      <c r="L316" s="47"/>
      <c r="M316" s="214" t="s">
        <v>19</v>
      </c>
      <c r="N316" s="215" t="s">
        <v>46</v>
      </c>
      <c r="O316" s="87"/>
      <c r="P316" s="216">
        <f>O316*H316</f>
        <v>0</v>
      </c>
      <c r="Q316" s="216">
        <v>0</v>
      </c>
      <c r="R316" s="216">
        <f>Q316*H316</f>
        <v>0</v>
      </c>
      <c r="S316" s="216">
        <v>2.5</v>
      </c>
      <c r="T316" s="217">
        <f>S316*H316</f>
        <v>742.02499999999998</v>
      </c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R316" s="218" t="s">
        <v>163</v>
      </c>
      <c r="AT316" s="218" t="s">
        <v>159</v>
      </c>
      <c r="AU316" s="218" t="s">
        <v>85</v>
      </c>
      <c r="AY316" s="20" t="s">
        <v>157</v>
      </c>
      <c r="BE316" s="219">
        <f>IF(N316="základní",J316,0)</f>
        <v>0</v>
      </c>
      <c r="BF316" s="219">
        <f>IF(N316="snížená",J316,0)</f>
        <v>0</v>
      </c>
      <c r="BG316" s="219">
        <f>IF(N316="zákl. přenesená",J316,0)</f>
        <v>0</v>
      </c>
      <c r="BH316" s="219">
        <f>IF(N316="sníž. přenesená",J316,0)</f>
        <v>0</v>
      </c>
      <c r="BI316" s="219">
        <f>IF(N316="nulová",J316,0)</f>
        <v>0</v>
      </c>
      <c r="BJ316" s="20" t="s">
        <v>83</v>
      </c>
      <c r="BK316" s="219">
        <f>ROUND(I316*H316,2)</f>
        <v>0</v>
      </c>
      <c r="BL316" s="20" t="s">
        <v>163</v>
      </c>
      <c r="BM316" s="218" t="s">
        <v>632</v>
      </c>
    </row>
    <row r="317" s="2" customFormat="1">
      <c r="A317" s="41"/>
      <c r="B317" s="42"/>
      <c r="C317" s="43"/>
      <c r="D317" s="220" t="s">
        <v>165</v>
      </c>
      <c r="E317" s="43"/>
      <c r="F317" s="221" t="s">
        <v>633</v>
      </c>
      <c r="G317" s="43"/>
      <c r="H317" s="43"/>
      <c r="I317" s="222"/>
      <c r="J317" s="43"/>
      <c r="K317" s="43"/>
      <c r="L317" s="47"/>
      <c r="M317" s="223"/>
      <c r="N317" s="224"/>
      <c r="O317" s="87"/>
      <c r="P317" s="87"/>
      <c r="Q317" s="87"/>
      <c r="R317" s="87"/>
      <c r="S317" s="87"/>
      <c r="T317" s="88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T317" s="20" t="s">
        <v>165</v>
      </c>
      <c r="AU317" s="20" t="s">
        <v>85</v>
      </c>
    </row>
    <row r="318" s="2" customFormat="1">
      <c r="A318" s="41"/>
      <c r="B318" s="42"/>
      <c r="C318" s="43"/>
      <c r="D318" s="237" t="s">
        <v>177</v>
      </c>
      <c r="E318" s="43"/>
      <c r="F318" s="238" t="s">
        <v>634</v>
      </c>
      <c r="G318" s="43"/>
      <c r="H318" s="43"/>
      <c r="I318" s="222"/>
      <c r="J318" s="43"/>
      <c r="K318" s="43"/>
      <c r="L318" s="47"/>
      <c r="M318" s="223"/>
      <c r="N318" s="224"/>
      <c r="O318" s="87"/>
      <c r="P318" s="87"/>
      <c r="Q318" s="87"/>
      <c r="R318" s="87"/>
      <c r="S318" s="87"/>
      <c r="T318" s="88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T318" s="20" t="s">
        <v>177</v>
      </c>
      <c r="AU318" s="20" t="s">
        <v>85</v>
      </c>
    </row>
    <row r="319" s="14" customFormat="1">
      <c r="A319" s="14"/>
      <c r="B319" s="239"/>
      <c r="C319" s="240"/>
      <c r="D319" s="220" t="s">
        <v>169</v>
      </c>
      <c r="E319" s="241" t="s">
        <v>19</v>
      </c>
      <c r="F319" s="242" t="s">
        <v>635</v>
      </c>
      <c r="G319" s="240"/>
      <c r="H319" s="241" t="s">
        <v>19</v>
      </c>
      <c r="I319" s="243"/>
      <c r="J319" s="240"/>
      <c r="K319" s="240"/>
      <c r="L319" s="244"/>
      <c r="M319" s="245"/>
      <c r="N319" s="246"/>
      <c r="O319" s="246"/>
      <c r="P319" s="246"/>
      <c r="Q319" s="246"/>
      <c r="R319" s="246"/>
      <c r="S319" s="246"/>
      <c r="T319" s="247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48" t="s">
        <v>169</v>
      </c>
      <c r="AU319" s="248" t="s">
        <v>85</v>
      </c>
      <c r="AV319" s="14" t="s">
        <v>83</v>
      </c>
      <c r="AW319" s="14" t="s">
        <v>37</v>
      </c>
      <c r="AX319" s="14" t="s">
        <v>75</v>
      </c>
      <c r="AY319" s="248" t="s">
        <v>157</v>
      </c>
    </row>
    <row r="320" s="13" customFormat="1">
      <c r="A320" s="13"/>
      <c r="B320" s="226"/>
      <c r="C320" s="227"/>
      <c r="D320" s="220" t="s">
        <v>169</v>
      </c>
      <c r="E320" s="228" t="s">
        <v>19</v>
      </c>
      <c r="F320" s="229" t="s">
        <v>636</v>
      </c>
      <c r="G320" s="227"/>
      <c r="H320" s="230">
        <v>296.81</v>
      </c>
      <c r="I320" s="231"/>
      <c r="J320" s="227"/>
      <c r="K320" s="227"/>
      <c r="L320" s="232"/>
      <c r="M320" s="233"/>
      <c r="N320" s="234"/>
      <c r="O320" s="234"/>
      <c r="P320" s="234"/>
      <c r="Q320" s="234"/>
      <c r="R320" s="234"/>
      <c r="S320" s="234"/>
      <c r="T320" s="235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6" t="s">
        <v>169</v>
      </c>
      <c r="AU320" s="236" t="s">
        <v>85</v>
      </c>
      <c r="AV320" s="13" t="s">
        <v>85</v>
      </c>
      <c r="AW320" s="13" t="s">
        <v>37</v>
      </c>
      <c r="AX320" s="13" t="s">
        <v>75</v>
      </c>
      <c r="AY320" s="236" t="s">
        <v>157</v>
      </c>
    </row>
    <row r="321" s="15" customFormat="1">
      <c r="A321" s="15"/>
      <c r="B321" s="249"/>
      <c r="C321" s="250"/>
      <c r="D321" s="220" t="s">
        <v>169</v>
      </c>
      <c r="E321" s="251" t="s">
        <v>19</v>
      </c>
      <c r="F321" s="252" t="s">
        <v>187</v>
      </c>
      <c r="G321" s="250"/>
      <c r="H321" s="253">
        <v>296.81</v>
      </c>
      <c r="I321" s="254"/>
      <c r="J321" s="250"/>
      <c r="K321" s="250"/>
      <c r="L321" s="255"/>
      <c r="M321" s="256"/>
      <c r="N321" s="257"/>
      <c r="O321" s="257"/>
      <c r="P321" s="257"/>
      <c r="Q321" s="257"/>
      <c r="R321" s="257"/>
      <c r="S321" s="257"/>
      <c r="T321" s="258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T321" s="259" t="s">
        <v>169</v>
      </c>
      <c r="AU321" s="259" t="s">
        <v>85</v>
      </c>
      <c r="AV321" s="15" t="s">
        <v>163</v>
      </c>
      <c r="AW321" s="15" t="s">
        <v>37</v>
      </c>
      <c r="AX321" s="15" t="s">
        <v>83</v>
      </c>
      <c r="AY321" s="259" t="s">
        <v>157</v>
      </c>
    </row>
    <row r="322" s="2" customFormat="1" ht="16.5" customHeight="1">
      <c r="A322" s="41"/>
      <c r="B322" s="42"/>
      <c r="C322" s="207" t="s">
        <v>637</v>
      </c>
      <c r="D322" s="207" t="s">
        <v>159</v>
      </c>
      <c r="E322" s="208" t="s">
        <v>638</v>
      </c>
      <c r="F322" s="209" t="s">
        <v>639</v>
      </c>
      <c r="G322" s="210" t="s">
        <v>173</v>
      </c>
      <c r="H322" s="211">
        <v>24.030000000000001</v>
      </c>
      <c r="I322" s="212"/>
      <c r="J322" s="213">
        <f>ROUND(I322*H322,2)</f>
        <v>0</v>
      </c>
      <c r="K322" s="209" t="s">
        <v>174</v>
      </c>
      <c r="L322" s="47"/>
      <c r="M322" s="214" t="s">
        <v>19</v>
      </c>
      <c r="N322" s="215" t="s">
        <v>46</v>
      </c>
      <c r="O322" s="87"/>
      <c r="P322" s="216">
        <f>O322*H322</f>
        <v>0</v>
      </c>
      <c r="Q322" s="216">
        <v>0</v>
      </c>
      <c r="R322" s="216">
        <f>Q322*H322</f>
        <v>0</v>
      </c>
      <c r="S322" s="216">
        <v>2.3999999999999999</v>
      </c>
      <c r="T322" s="217">
        <f>S322*H322</f>
        <v>57.671999999999997</v>
      </c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R322" s="218" t="s">
        <v>163</v>
      </c>
      <c r="AT322" s="218" t="s">
        <v>159</v>
      </c>
      <c r="AU322" s="218" t="s">
        <v>85</v>
      </c>
      <c r="AY322" s="20" t="s">
        <v>157</v>
      </c>
      <c r="BE322" s="219">
        <f>IF(N322="základní",J322,0)</f>
        <v>0</v>
      </c>
      <c r="BF322" s="219">
        <f>IF(N322="snížená",J322,0)</f>
        <v>0</v>
      </c>
      <c r="BG322" s="219">
        <f>IF(N322="zákl. přenesená",J322,0)</f>
        <v>0</v>
      </c>
      <c r="BH322" s="219">
        <f>IF(N322="sníž. přenesená",J322,0)</f>
        <v>0</v>
      </c>
      <c r="BI322" s="219">
        <f>IF(N322="nulová",J322,0)</f>
        <v>0</v>
      </c>
      <c r="BJ322" s="20" t="s">
        <v>83</v>
      </c>
      <c r="BK322" s="219">
        <f>ROUND(I322*H322,2)</f>
        <v>0</v>
      </c>
      <c r="BL322" s="20" t="s">
        <v>163</v>
      </c>
      <c r="BM322" s="218" t="s">
        <v>640</v>
      </c>
    </row>
    <row r="323" s="2" customFormat="1">
      <c r="A323" s="41"/>
      <c r="B323" s="42"/>
      <c r="C323" s="43"/>
      <c r="D323" s="220" t="s">
        <v>165</v>
      </c>
      <c r="E323" s="43"/>
      <c r="F323" s="221" t="s">
        <v>641</v>
      </c>
      <c r="G323" s="43"/>
      <c r="H323" s="43"/>
      <c r="I323" s="222"/>
      <c r="J323" s="43"/>
      <c r="K323" s="43"/>
      <c r="L323" s="47"/>
      <c r="M323" s="223"/>
      <c r="N323" s="224"/>
      <c r="O323" s="87"/>
      <c r="P323" s="87"/>
      <c r="Q323" s="87"/>
      <c r="R323" s="87"/>
      <c r="S323" s="87"/>
      <c r="T323" s="88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T323" s="20" t="s">
        <v>165</v>
      </c>
      <c r="AU323" s="20" t="s">
        <v>85</v>
      </c>
    </row>
    <row r="324" s="2" customFormat="1">
      <c r="A324" s="41"/>
      <c r="B324" s="42"/>
      <c r="C324" s="43"/>
      <c r="D324" s="237" t="s">
        <v>177</v>
      </c>
      <c r="E324" s="43"/>
      <c r="F324" s="238" t="s">
        <v>642</v>
      </c>
      <c r="G324" s="43"/>
      <c r="H324" s="43"/>
      <c r="I324" s="222"/>
      <c r="J324" s="43"/>
      <c r="K324" s="43"/>
      <c r="L324" s="47"/>
      <c r="M324" s="223"/>
      <c r="N324" s="224"/>
      <c r="O324" s="87"/>
      <c r="P324" s="87"/>
      <c r="Q324" s="87"/>
      <c r="R324" s="87"/>
      <c r="S324" s="87"/>
      <c r="T324" s="88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T324" s="20" t="s">
        <v>177</v>
      </c>
      <c r="AU324" s="20" t="s">
        <v>85</v>
      </c>
    </row>
    <row r="325" s="13" customFormat="1">
      <c r="A325" s="13"/>
      <c r="B325" s="226"/>
      <c r="C325" s="227"/>
      <c r="D325" s="220" t="s">
        <v>169</v>
      </c>
      <c r="E325" s="228" t="s">
        <v>19</v>
      </c>
      <c r="F325" s="229" t="s">
        <v>643</v>
      </c>
      <c r="G325" s="227"/>
      <c r="H325" s="230">
        <v>24.030000000000001</v>
      </c>
      <c r="I325" s="231"/>
      <c r="J325" s="227"/>
      <c r="K325" s="227"/>
      <c r="L325" s="232"/>
      <c r="M325" s="233"/>
      <c r="N325" s="234"/>
      <c r="O325" s="234"/>
      <c r="P325" s="234"/>
      <c r="Q325" s="234"/>
      <c r="R325" s="234"/>
      <c r="S325" s="234"/>
      <c r="T325" s="235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6" t="s">
        <v>169</v>
      </c>
      <c r="AU325" s="236" t="s">
        <v>85</v>
      </c>
      <c r="AV325" s="13" t="s">
        <v>85</v>
      </c>
      <c r="AW325" s="13" t="s">
        <v>37</v>
      </c>
      <c r="AX325" s="13" t="s">
        <v>75</v>
      </c>
      <c r="AY325" s="236" t="s">
        <v>157</v>
      </c>
    </row>
    <row r="326" s="15" customFormat="1">
      <c r="A326" s="15"/>
      <c r="B326" s="249"/>
      <c r="C326" s="250"/>
      <c r="D326" s="220" t="s">
        <v>169</v>
      </c>
      <c r="E326" s="251" t="s">
        <v>19</v>
      </c>
      <c r="F326" s="252" t="s">
        <v>187</v>
      </c>
      <c r="G326" s="250"/>
      <c r="H326" s="253">
        <v>24.030000000000001</v>
      </c>
      <c r="I326" s="254"/>
      <c r="J326" s="250"/>
      <c r="K326" s="250"/>
      <c r="L326" s="255"/>
      <c r="M326" s="256"/>
      <c r="N326" s="257"/>
      <c r="O326" s="257"/>
      <c r="P326" s="257"/>
      <c r="Q326" s="257"/>
      <c r="R326" s="257"/>
      <c r="S326" s="257"/>
      <c r="T326" s="258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T326" s="259" t="s">
        <v>169</v>
      </c>
      <c r="AU326" s="259" t="s">
        <v>85</v>
      </c>
      <c r="AV326" s="15" t="s">
        <v>163</v>
      </c>
      <c r="AW326" s="15" t="s">
        <v>37</v>
      </c>
      <c r="AX326" s="15" t="s">
        <v>83</v>
      </c>
      <c r="AY326" s="259" t="s">
        <v>157</v>
      </c>
    </row>
    <row r="327" s="2" customFormat="1" ht="24.15" customHeight="1">
      <c r="A327" s="41"/>
      <c r="B327" s="42"/>
      <c r="C327" s="207" t="s">
        <v>644</v>
      </c>
      <c r="D327" s="207" t="s">
        <v>159</v>
      </c>
      <c r="E327" s="208" t="s">
        <v>645</v>
      </c>
      <c r="F327" s="209" t="s">
        <v>646</v>
      </c>
      <c r="G327" s="210" t="s">
        <v>162</v>
      </c>
      <c r="H327" s="211">
        <v>89</v>
      </c>
      <c r="I327" s="212"/>
      <c r="J327" s="213">
        <f>ROUND(I327*H327,2)</f>
        <v>0</v>
      </c>
      <c r="K327" s="209" t="s">
        <v>174</v>
      </c>
      <c r="L327" s="47"/>
      <c r="M327" s="214" t="s">
        <v>19</v>
      </c>
      <c r="N327" s="215" t="s">
        <v>46</v>
      </c>
      <c r="O327" s="87"/>
      <c r="P327" s="216">
        <f>O327*H327</f>
        <v>0</v>
      </c>
      <c r="Q327" s="216">
        <v>0</v>
      </c>
      <c r="R327" s="216">
        <f>Q327*H327</f>
        <v>0</v>
      </c>
      <c r="S327" s="216">
        <v>0.025000000000000001</v>
      </c>
      <c r="T327" s="217">
        <f>S327*H327</f>
        <v>2.2250000000000001</v>
      </c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R327" s="218" t="s">
        <v>163</v>
      </c>
      <c r="AT327" s="218" t="s">
        <v>159</v>
      </c>
      <c r="AU327" s="218" t="s">
        <v>85</v>
      </c>
      <c r="AY327" s="20" t="s">
        <v>157</v>
      </c>
      <c r="BE327" s="219">
        <f>IF(N327="základní",J327,0)</f>
        <v>0</v>
      </c>
      <c r="BF327" s="219">
        <f>IF(N327="snížená",J327,0)</f>
        <v>0</v>
      </c>
      <c r="BG327" s="219">
        <f>IF(N327="zákl. přenesená",J327,0)</f>
        <v>0</v>
      </c>
      <c r="BH327" s="219">
        <f>IF(N327="sníž. přenesená",J327,0)</f>
        <v>0</v>
      </c>
      <c r="BI327" s="219">
        <f>IF(N327="nulová",J327,0)</f>
        <v>0</v>
      </c>
      <c r="BJ327" s="20" t="s">
        <v>83</v>
      </c>
      <c r="BK327" s="219">
        <f>ROUND(I327*H327,2)</f>
        <v>0</v>
      </c>
      <c r="BL327" s="20" t="s">
        <v>163</v>
      </c>
      <c r="BM327" s="218" t="s">
        <v>647</v>
      </c>
    </row>
    <row r="328" s="2" customFormat="1">
      <c r="A328" s="41"/>
      <c r="B328" s="42"/>
      <c r="C328" s="43"/>
      <c r="D328" s="220" t="s">
        <v>165</v>
      </c>
      <c r="E328" s="43"/>
      <c r="F328" s="221" t="s">
        <v>648</v>
      </c>
      <c r="G328" s="43"/>
      <c r="H328" s="43"/>
      <c r="I328" s="222"/>
      <c r="J328" s="43"/>
      <c r="K328" s="43"/>
      <c r="L328" s="47"/>
      <c r="M328" s="223"/>
      <c r="N328" s="224"/>
      <c r="O328" s="87"/>
      <c r="P328" s="87"/>
      <c r="Q328" s="87"/>
      <c r="R328" s="87"/>
      <c r="S328" s="87"/>
      <c r="T328" s="88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T328" s="20" t="s">
        <v>165</v>
      </c>
      <c r="AU328" s="20" t="s">
        <v>85</v>
      </c>
    </row>
    <row r="329" s="2" customFormat="1">
      <c r="A329" s="41"/>
      <c r="B329" s="42"/>
      <c r="C329" s="43"/>
      <c r="D329" s="237" t="s">
        <v>177</v>
      </c>
      <c r="E329" s="43"/>
      <c r="F329" s="238" t="s">
        <v>649</v>
      </c>
      <c r="G329" s="43"/>
      <c r="H329" s="43"/>
      <c r="I329" s="222"/>
      <c r="J329" s="43"/>
      <c r="K329" s="43"/>
      <c r="L329" s="47"/>
      <c r="M329" s="223"/>
      <c r="N329" s="224"/>
      <c r="O329" s="87"/>
      <c r="P329" s="87"/>
      <c r="Q329" s="87"/>
      <c r="R329" s="87"/>
      <c r="S329" s="87"/>
      <c r="T329" s="88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T329" s="20" t="s">
        <v>177</v>
      </c>
      <c r="AU329" s="20" t="s">
        <v>85</v>
      </c>
    </row>
    <row r="330" s="12" customFormat="1" ht="22.8" customHeight="1">
      <c r="A330" s="12"/>
      <c r="B330" s="191"/>
      <c r="C330" s="192"/>
      <c r="D330" s="193" t="s">
        <v>74</v>
      </c>
      <c r="E330" s="205" t="s">
        <v>650</v>
      </c>
      <c r="F330" s="205" t="s">
        <v>651</v>
      </c>
      <c r="G330" s="192"/>
      <c r="H330" s="192"/>
      <c r="I330" s="195"/>
      <c r="J330" s="206">
        <f>BK330</f>
        <v>0</v>
      </c>
      <c r="K330" s="192"/>
      <c r="L330" s="197"/>
      <c r="M330" s="198"/>
      <c r="N330" s="199"/>
      <c r="O330" s="199"/>
      <c r="P330" s="200">
        <f>SUM(P331:P355)</f>
        <v>0</v>
      </c>
      <c r="Q330" s="199"/>
      <c r="R330" s="200">
        <f>SUM(R331:R355)</f>
        <v>0</v>
      </c>
      <c r="S330" s="199"/>
      <c r="T330" s="201">
        <f>SUM(T331:T355)</f>
        <v>0</v>
      </c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R330" s="202" t="s">
        <v>83</v>
      </c>
      <c r="AT330" s="203" t="s">
        <v>74</v>
      </c>
      <c r="AU330" s="203" t="s">
        <v>83</v>
      </c>
      <c r="AY330" s="202" t="s">
        <v>157</v>
      </c>
      <c r="BK330" s="204">
        <f>SUM(BK331:BK355)</f>
        <v>0</v>
      </c>
    </row>
    <row r="331" s="2" customFormat="1" ht="24.15" customHeight="1">
      <c r="A331" s="41"/>
      <c r="B331" s="42"/>
      <c r="C331" s="207" t="s">
        <v>652</v>
      </c>
      <c r="D331" s="207" t="s">
        <v>159</v>
      </c>
      <c r="E331" s="208" t="s">
        <v>653</v>
      </c>
      <c r="F331" s="209" t="s">
        <v>654</v>
      </c>
      <c r="G331" s="210" t="s">
        <v>236</v>
      </c>
      <c r="H331" s="211">
        <v>801.92200000000003</v>
      </c>
      <c r="I331" s="212"/>
      <c r="J331" s="213">
        <f>ROUND(I331*H331,2)</f>
        <v>0</v>
      </c>
      <c r="K331" s="209" t="s">
        <v>174</v>
      </c>
      <c r="L331" s="47"/>
      <c r="M331" s="214" t="s">
        <v>19</v>
      </c>
      <c r="N331" s="215" t="s">
        <v>46</v>
      </c>
      <c r="O331" s="87"/>
      <c r="P331" s="216">
        <f>O331*H331</f>
        <v>0</v>
      </c>
      <c r="Q331" s="216">
        <v>0</v>
      </c>
      <c r="R331" s="216">
        <f>Q331*H331</f>
        <v>0</v>
      </c>
      <c r="S331" s="216">
        <v>0</v>
      </c>
      <c r="T331" s="217">
        <f>S331*H331</f>
        <v>0</v>
      </c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R331" s="218" t="s">
        <v>163</v>
      </c>
      <c r="AT331" s="218" t="s">
        <v>159</v>
      </c>
      <c r="AU331" s="218" t="s">
        <v>85</v>
      </c>
      <c r="AY331" s="20" t="s">
        <v>157</v>
      </c>
      <c r="BE331" s="219">
        <f>IF(N331="základní",J331,0)</f>
        <v>0</v>
      </c>
      <c r="BF331" s="219">
        <f>IF(N331="snížená",J331,0)</f>
        <v>0</v>
      </c>
      <c r="BG331" s="219">
        <f>IF(N331="zákl. přenesená",J331,0)</f>
        <v>0</v>
      </c>
      <c r="BH331" s="219">
        <f>IF(N331="sníž. přenesená",J331,0)</f>
        <v>0</v>
      </c>
      <c r="BI331" s="219">
        <f>IF(N331="nulová",J331,0)</f>
        <v>0</v>
      </c>
      <c r="BJ331" s="20" t="s">
        <v>83</v>
      </c>
      <c r="BK331" s="219">
        <f>ROUND(I331*H331,2)</f>
        <v>0</v>
      </c>
      <c r="BL331" s="20" t="s">
        <v>163</v>
      </c>
      <c r="BM331" s="218" t="s">
        <v>655</v>
      </c>
    </row>
    <row r="332" s="2" customFormat="1">
      <c r="A332" s="41"/>
      <c r="B332" s="42"/>
      <c r="C332" s="43"/>
      <c r="D332" s="220" t="s">
        <v>165</v>
      </c>
      <c r="E332" s="43"/>
      <c r="F332" s="221" t="s">
        <v>656</v>
      </c>
      <c r="G332" s="43"/>
      <c r="H332" s="43"/>
      <c r="I332" s="222"/>
      <c r="J332" s="43"/>
      <c r="K332" s="43"/>
      <c r="L332" s="47"/>
      <c r="M332" s="223"/>
      <c r="N332" s="224"/>
      <c r="O332" s="87"/>
      <c r="P332" s="87"/>
      <c r="Q332" s="87"/>
      <c r="R332" s="87"/>
      <c r="S332" s="87"/>
      <c r="T332" s="88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T332" s="20" t="s">
        <v>165</v>
      </c>
      <c r="AU332" s="20" t="s">
        <v>85</v>
      </c>
    </row>
    <row r="333" s="2" customFormat="1">
      <c r="A333" s="41"/>
      <c r="B333" s="42"/>
      <c r="C333" s="43"/>
      <c r="D333" s="237" t="s">
        <v>177</v>
      </c>
      <c r="E333" s="43"/>
      <c r="F333" s="238" t="s">
        <v>657</v>
      </c>
      <c r="G333" s="43"/>
      <c r="H333" s="43"/>
      <c r="I333" s="222"/>
      <c r="J333" s="43"/>
      <c r="K333" s="43"/>
      <c r="L333" s="47"/>
      <c r="M333" s="223"/>
      <c r="N333" s="224"/>
      <c r="O333" s="87"/>
      <c r="P333" s="87"/>
      <c r="Q333" s="87"/>
      <c r="R333" s="87"/>
      <c r="S333" s="87"/>
      <c r="T333" s="88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T333" s="20" t="s">
        <v>177</v>
      </c>
      <c r="AU333" s="20" t="s">
        <v>85</v>
      </c>
    </row>
    <row r="334" s="13" customFormat="1">
      <c r="A334" s="13"/>
      <c r="B334" s="226"/>
      <c r="C334" s="227"/>
      <c r="D334" s="220" t="s">
        <v>169</v>
      </c>
      <c r="E334" s="228" t="s">
        <v>19</v>
      </c>
      <c r="F334" s="229" t="s">
        <v>658</v>
      </c>
      <c r="G334" s="227"/>
      <c r="H334" s="230">
        <v>742.02499999999998</v>
      </c>
      <c r="I334" s="231"/>
      <c r="J334" s="227"/>
      <c r="K334" s="227"/>
      <c r="L334" s="232"/>
      <c r="M334" s="233"/>
      <c r="N334" s="234"/>
      <c r="O334" s="234"/>
      <c r="P334" s="234"/>
      <c r="Q334" s="234"/>
      <c r="R334" s="234"/>
      <c r="S334" s="234"/>
      <c r="T334" s="235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36" t="s">
        <v>169</v>
      </c>
      <c r="AU334" s="236" t="s">
        <v>85</v>
      </c>
      <c r="AV334" s="13" t="s">
        <v>85</v>
      </c>
      <c r="AW334" s="13" t="s">
        <v>37</v>
      </c>
      <c r="AX334" s="13" t="s">
        <v>75</v>
      </c>
      <c r="AY334" s="236" t="s">
        <v>157</v>
      </c>
    </row>
    <row r="335" s="13" customFormat="1">
      <c r="A335" s="13"/>
      <c r="B335" s="226"/>
      <c r="C335" s="227"/>
      <c r="D335" s="220" t="s">
        <v>169</v>
      </c>
      <c r="E335" s="228" t="s">
        <v>19</v>
      </c>
      <c r="F335" s="229" t="s">
        <v>659</v>
      </c>
      <c r="G335" s="227"/>
      <c r="H335" s="230">
        <v>57.671999999999997</v>
      </c>
      <c r="I335" s="231"/>
      <c r="J335" s="227"/>
      <c r="K335" s="227"/>
      <c r="L335" s="232"/>
      <c r="M335" s="233"/>
      <c r="N335" s="234"/>
      <c r="O335" s="234"/>
      <c r="P335" s="234"/>
      <c r="Q335" s="234"/>
      <c r="R335" s="234"/>
      <c r="S335" s="234"/>
      <c r="T335" s="235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6" t="s">
        <v>169</v>
      </c>
      <c r="AU335" s="236" t="s">
        <v>85</v>
      </c>
      <c r="AV335" s="13" t="s">
        <v>85</v>
      </c>
      <c r="AW335" s="13" t="s">
        <v>37</v>
      </c>
      <c r="AX335" s="13" t="s">
        <v>75</v>
      </c>
      <c r="AY335" s="236" t="s">
        <v>157</v>
      </c>
    </row>
    <row r="336" s="13" customFormat="1">
      <c r="A336" s="13"/>
      <c r="B336" s="226"/>
      <c r="C336" s="227"/>
      <c r="D336" s="220" t="s">
        <v>169</v>
      </c>
      <c r="E336" s="228" t="s">
        <v>19</v>
      </c>
      <c r="F336" s="229" t="s">
        <v>660</v>
      </c>
      <c r="G336" s="227"/>
      <c r="H336" s="230">
        <v>2.2250000000000001</v>
      </c>
      <c r="I336" s="231"/>
      <c r="J336" s="227"/>
      <c r="K336" s="227"/>
      <c r="L336" s="232"/>
      <c r="M336" s="233"/>
      <c r="N336" s="234"/>
      <c r="O336" s="234"/>
      <c r="P336" s="234"/>
      <c r="Q336" s="234"/>
      <c r="R336" s="234"/>
      <c r="S336" s="234"/>
      <c r="T336" s="235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36" t="s">
        <v>169</v>
      </c>
      <c r="AU336" s="236" t="s">
        <v>85</v>
      </c>
      <c r="AV336" s="13" t="s">
        <v>85</v>
      </c>
      <c r="AW336" s="13" t="s">
        <v>37</v>
      </c>
      <c r="AX336" s="13" t="s">
        <v>75</v>
      </c>
      <c r="AY336" s="236" t="s">
        <v>157</v>
      </c>
    </row>
    <row r="337" s="15" customFormat="1">
      <c r="A337" s="15"/>
      <c r="B337" s="249"/>
      <c r="C337" s="250"/>
      <c r="D337" s="220" t="s">
        <v>169</v>
      </c>
      <c r="E337" s="251" t="s">
        <v>19</v>
      </c>
      <c r="F337" s="252" t="s">
        <v>187</v>
      </c>
      <c r="G337" s="250"/>
      <c r="H337" s="253">
        <v>801.92200000000003</v>
      </c>
      <c r="I337" s="254"/>
      <c r="J337" s="250"/>
      <c r="K337" s="250"/>
      <c r="L337" s="255"/>
      <c r="M337" s="256"/>
      <c r="N337" s="257"/>
      <c r="O337" s="257"/>
      <c r="P337" s="257"/>
      <c r="Q337" s="257"/>
      <c r="R337" s="257"/>
      <c r="S337" s="257"/>
      <c r="T337" s="258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T337" s="259" t="s">
        <v>169</v>
      </c>
      <c r="AU337" s="259" t="s">
        <v>85</v>
      </c>
      <c r="AV337" s="15" t="s">
        <v>163</v>
      </c>
      <c r="AW337" s="15" t="s">
        <v>37</v>
      </c>
      <c r="AX337" s="15" t="s">
        <v>83</v>
      </c>
      <c r="AY337" s="259" t="s">
        <v>157</v>
      </c>
    </row>
    <row r="338" s="2" customFormat="1" ht="24.15" customHeight="1">
      <c r="A338" s="41"/>
      <c r="B338" s="42"/>
      <c r="C338" s="207" t="s">
        <v>443</v>
      </c>
      <c r="D338" s="207" t="s">
        <v>159</v>
      </c>
      <c r="E338" s="208" t="s">
        <v>661</v>
      </c>
      <c r="F338" s="209" t="s">
        <v>662</v>
      </c>
      <c r="G338" s="210" t="s">
        <v>236</v>
      </c>
      <c r="H338" s="211">
        <v>7217.2979999999998</v>
      </c>
      <c r="I338" s="212"/>
      <c r="J338" s="213">
        <f>ROUND(I338*H338,2)</f>
        <v>0</v>
      </c>
      <c r="K338" s="209" t="s">
        <v>174</v>
      </c>
      <c r="L338" s="47"/>
      <c r="M338" s="214" t="s">
        <v>19</v>
      </c>
      <c r="N338" s="215" t="s">
        <v>46</v>
      </c>
      <c r="O338" s="87"/>
      <c r="P338" s="216">
        <f>O338*H338</f>
        <v>0</v>
      </c>
      <c r="Q338" s="216">
        <v>0</v>
      </c>
      <c r="R338" s="216">
        <f>Q338*H338</f>
        <v>0</v>
      </c>
      <c r="S338" s="216">
        <v>0</v>
      </c>
      <c r="T338" s="217">
        <f>S338*H338</f>
        <v>0</v>
      </c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R338" s="218" t="s">
        <v>163</v>
      </c>
      <c r="AT338" s="218" t="s">
        <v>159</v>
      </c>
      <c r="AU338" s="218" t="s">
        <v>85</v>
      </c>
      <c r="AY338" s="20" t="s">
        <v>157</v>
      </c>
      <c r="BE338" s="219">
        <f>IF(N338="základní",J338,0)</f>
        <v>0</v>
      </c>
      <c r="BF338" s="219">
        <f>IF(N338="snížená",J338,0)</f>
        <v>0</v>
      </c>
      <c r="BG338" s="219">
        <f>IF(N338="zákl. přenesená",J338,0)</f>
        <v>0</v>
      </c>
      <c r="BH338" s="219">
        <f>IF(N338="sníž. přenesená",J338,0)</f>
        <v>0</v>
      </c>
      <c r="BI338" s="219">
        <f>IF(N338="nulová",J338,0)</f>
        <v>0</v>
      </c>
      <c r="BJ338" s="20" t="s">
        <v>83</v>
      </c>
      <c r="BK338" s="219">
        <f>ROUND(I338*H338,2)</f>
        <v>0</v>
      </c>
      <c r="BL338" s="20" t="s">
        <v>163</v>
      </c>
      <c r="BM338" s="218" t="s">
        <v>663</v>
      </c>
    </row>
    <row r="339" s="2" customFormat="1">
      <c r="A339" s="41"/>
      <c r="B339" s="42"/>
      <c r="C339" s="43"/>
      <c r="D339" s="220" t="s">
        <v>165</v>
      </c>
      <c r="E339" s="43"/>
      <c r="F339" s="221" t="s">
        <v>664</v>
      </c>
      <c r="G339" s="43"/>
      <c r="H339" s="43"/>
      <c r="I339" s="222"/>
      <c r="J339" s="43"/>
      <c r="K339" s="43"/>
      <c r="L339" s="47"/>
      <c r="M339" s="223"/>
      <c r="N339" s="224"/>
      <c r="O339" s="87"/>
      <c r="P339" s="87"/>
      <c r="Q339" s="87"/>
      <c r="R339" s="87"/>
      <c r="S339" s="87"/>
      <c r="T339" s="88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T339" s="20" t="s">
        <v>165</v>
      </c>
      <c r="AU339" s="20" t="s">
        <v>85</v>
      </c>
    </row>
    <row r="340" s="2" customFormat="1">
      <c r="A340" s="41"/>
      <c r="B340" s="42"/>
      <c r="C340" s="43"/>
      <c r="D340" s="237" t="s">
        <v>177</v>
      </c>
      <c r="E340" s="43"/>
      <c r="F340" s="238" t="s">
        <v>665</v>
      </c>
      <c r="G340" s="43"/>
      <c r="H340" s="43"/>
      <c r="I340" s="222"/>
      <c r="J340" s="43"/>
      <c r="K340" s="43"/>
      <c r="L340" s="47"/>
      <c r="M340" s="223"/>
      <c r="N340" s="224"/>
      <c r="O340" s="87"/>
      <c r="P340" s="87"/>
      <c r="Q340" s="87"/>
      <c r="R340" s="87"/>
      <c r="S340" s="87"/>
      <c r="T340" s="88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T340" s="20" t="s">
        <v>177</v>
      </c>
      <c r="AU340" s="20" t="s">
        <v>85</v>
      </c>
    </row>
    <row r="341" s="13" customFormat="1">
      <c r="A341" s="13"/>
      <c r="B341" s="226"/>
      <c r="C341" s="227"/>
      <c r="D341" s="220" t="s">
        <v>169</v>
      </c>
      <c r="E341" s="228" t="s">
        <v>19</v>
      </c>
      <c r="F341" s="229" t="s">
        <v>658</v>
      </c>
      <c r="G341" s="227"/>
      <c r="H341" s="230">
        <v>742.02499999999998</v>
      </c>
      <c r="I341" s="231"/>
      <c r="J341" s="227"/>
      <c r="K341" s="227"/>
      <c r="L341" s="232"/>
      <c r="M341" s="233"/>
      <c r="N341" s="234"/>
      <c r="O341" s="234"/>
      <c r="P341" s="234"/>
      <c r="Q341" s="234"/>
      <c r="R341" s="234"/>
      <c r="S341" s="234"/>
      <c r="T341" s="235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6" t="s">
        <v>169</v>
      </c>
      <c r="AU341" s="236" t="s">
        <v>85</v>
      </c>
      <c r="AV341" s="13" t="s">
        <v>85</v>
      </c>
      <c r="AW341" s="13" t="s">
        <v>37</v>
      </c>
      <c r="AX341" s="13" t="s">
        <v>75</v>
      </c>
      <c r="AY341" s="236" t="s">
        <v>157</v>
      </c>
    </row>
    <row r="342" s="13" customFormat="1">
      <c r="A342" s="13"/>
      <c r="B342" s="226"/>
      <c r="C342" s="227"/>
      <c r="D342" s="220" t="s">
        <v>169</v>
      </c>
      <c r="E342" s="228" t="s">
        <v>19</v>
      </c>
      <c r="F342" s="229" t="s">
        <v>659</v>
      </c>
      <c r="G342" s="227"/>
      <c r="H342" s="230">
        <v>57.671999999999997</v>
      </c>
      <c r="I342" s="231"/>
      <c r="J342" s="227"/>
      <c r="K342" s="227"/>
      <c r="L342" s="232"/>
      <c r="M342" s="233"/>
      <c r="N342" s="234"/>
      <c r="O342" s="234"/>
      <c r="P342" s="234"/>
      <c r="Q342" s="234"/>
      <c r="R342" s="234"/>
      <c r="S342" s="234"/>
      <c r="T342" s="235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6" t="s">
        <v>169</v>
      </c>
      <c r="AU342" s="236" t="s">
        <v>85</v>
      </c>
      <c r="AV342" s="13" t="s">
        <v>85</v>
      </c>
      <c r="AW342" s="13" t="s">
        <v>37</v>
      </c>
      <c r="AX342" s="13" t="s">
        <v>75</v>
      </c>
      <c r="AY342" s="236" t="s">
        <v>157</v>
      </c>
    </row>
    <row r="343" s="13" customFormat="1">
      <c r="A343" s="13"/>
      <c r="B343" s="226"/>
      <c r="C343" s="227"/>
      <c r="D343" s="220" t="s">
        <v>169</v>
      </c>
      <c r="E343" s="228" t="s">
        <v>19</v>
      </c>
      <c r="F343" s="229" t="s">
        <v>660</v>
      </c>
      <c r="G343" s="227"/>
      <c r="H343" s="230">
        <v>2.2250000000000001</v>
      </c>
      <c r="I343" s="231"/>
      <c r="J343" s="227"/>
      <c r="K343" s="227"/>
      <c r="L343" s="232"/>
      <c r="M343" s="233"/>
      <c r="N343" s="234"/>
      <c r="O343" s="234"/>
      <c r="P343" s="234"/>
      <c r="Q343" s="234"/>
      <c r="R343" s="234"/>
      <c r="S343" s="234"/>
      <c r="T343" s="235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36" t="s">
        <v>169</v>
      </c>
      <c r="AU343" s="236" t="s">
        <v>85</v>
      </c>
      <c r="AV343" s="13" t="s">
        <v>85</v>
      </c>
      <c r="AW343" s="13" t="s">
        <v>37</v>
      </c>
      <c r="AX343" s="13" t="s">
        <v>75</v>
      </c>
      <c r="AY343" s="236" t="s">
        <v>157</v>
      </c>
    </row>
    <row r="344" s="15" customFormat="1">
      <c r="A344" s="15"/>
      <c r="B344" s="249"/>
      <c r="C344" s="250"/>
      <c r="D344" s="220" t="s">
        <v>169</v>
      </c>
      <c r="E344" s="251" t="s">
        <v>19</v>
      </c>
      <c r="F344" s="252" t="s">
        <v>187</v>
      </c>
      <c r="G344" s="250"/>
      <c r="H344" s="253">
        <v>801.92200000000003</v>
      </c>
      <c r="I344" s="254"/>
      <c r="J344" s="250"/>
      <c r="K344" s="250"/>
      <c r="L344" s="255"/>
      <c r="M344" s="256"/>
      <c r="N344" s="257"/>
      <c r="O344" s="257"/>
      <c r="P344" s="257"/>
      <c r="Q344" s="257"/>
      <c r="R344" s="257"/>
      <c r="S344" s="257"/>
      <c r="T344" s="258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T344" s="259" t="s">
        <v>169</v>
      </c>
      <c r="AU344" s="259" t="s">
        <v>85</v>
      </c>
      <c r="AV344" s="15" t="s">
        <v>163</v>
      </c>
      <c r="AW344" s="15" t="s">
        <v>37</v>
      </c>
      <c r="AX344" s="15" t="s">
        <v>83</v>
      </c>
      <c r="AY344" s="259" t="s">
        <v>157</v>
      </c>
    </row>
    <row r="345" s="13" customFormat="1">
      <c r="A345" s="13"/>
      <c r="B345" s="226"/>
      <c r="C345" s="227"/>
      <c r="D345" s="220" t="s">
        <v>169</v>
      </c>
      <c r="E345" s="227"/>
      <c r="F345" s="229" t="s">
        <v>666</v>
      </c>
      <c r="G345" s="227"/>
      <c r="H345" s="230">
        <v>7217.2979999999998</v>
      </c>
      <c r="I345" s="231"/>
      <c r="J345" s="227"/>
      <c r="K345" s="227"/>
      <c r="L345" s="232"/>
      <c r="M345" s="233"/>
      <c r="N345" s="234"/>
      <c r="O345" s="234"/>
      <c r="P345" s="234"/>
      <c r="Q345" s="234"/>
      <c r="R345" s="234"/>
      <c r="S345" s="234"/>
      <c r="T345" s="235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6" t="s">
        <v>169</v>
      </c>
      <c r="AU345" s="236" t="s">
        <v>85</v>
      </c>
      <c r="AV345" s="13" t="s">
        <v>85</v>
      </c>
      <c r="AW345" s="13" t="s">
        <v>4</v>
      </c>
      <c r="AX345" s="13" t="s">
        <v>83</v>
      </c>
      <c r="AY345" s="236" t="s">
        <v>157</v>
      </c>
    </row>
    <row r="346" s="2" customFormat="1" ht="37.8" customHeight="1">
      <c r="A346" s="41"/>
      <c r="B346" s="42"/>
      <c r="C346" s="207" t="s">
        <v>667</v>
      </c>
      <c r="D346" s="207" t="s">
        <v>159</v>
      </c>
      <c r="E346" s="208" t="s">
        <v>668</v>
      </c>
      <c r="F346" s="209" t="s">
        <v>669</v>
      </c>
      <c r="G346" s="210" t="s">
        <v>236</v>
      </c>
      <c r="H346" s="211">
        <v>57.671999999999997</v>
      </c>
      <c r="I346" s="212"/>
      <c r="J346" s="213">
        <f>ROUND(I346*H346,2)</f>
        <v>0</v>
      </c>
      <c r="K346" s="209" t="s">
        <v>174</v>
      </c>
      <c r="L346" s="47"/>
      <c r="M346" s="214" t="s">
        <v>19</v>
      </c>
      <c r="N346" s="215" t="s">
        <v>46</v>
      </c>
      <c r="O346" s="87"/>
      <c r="P346" s="216">
        <f>O346*H346</f>
        <v>0</v>
      </c>
      <c r="Q346" s="216">
        <v>0</v>
      </c>
      <c r="R346" s="216">
        <f>Q346*H346</f>
        <v>0</v>
      </c>
      <c r="S346" s="216">
        <v>0</v>
      </c>
      <c r="T346" s="217">
        <f>S346*H346</f>
        <v>0</v>
      </c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R346" s="218" t="s">
        <v>163</v>
      </c>
      <c r="AT346" s="218" t="s">
        <v>159</v>
      </c>
      <c r="AU346" s="218" t="s">
        <v>85</v>
      </c>
      <c r="AY346" s="20" t="s">
        <v>157</v>
      </c>
      <c r="BE346" s="219">
        <f>IF(N346="základní",J346,0)</f>
        <v>0</v>
      </c>
      <c r="BF346" s="219">
        <f>IF(N346="snížená",J346,0)</f>
        <v>0</v>
      </c>
      <c r="BG346" s="219">
        <f>IF(N346="zákl. přenesená",J346,0)</f>
        <v>0</v>
      </c>
      <c r="BH346" s="219">
        <f>IF(N346="sníž. přenesená",J346,0)</f>
        <v>0</v>
      </c>
      <c r="BI346" s="219">
        <f>IF(N346="nulová",J346,0)</f>
        <v>0</v>
      </c>
      <c r="BJ346" s="20" t="s">
        <v>83</v>
      </c>
      <c r="BK346" s="219">
        <f>ROUND(I346*H346,2)</f>
        <v>0</v>
      </c>
      <c r="BL346" s="20" t="s">
        <v>163</v>
      </c>
      <c r="BM346" s="218" t="s">
        <v>670</v>
      </c>
    </row>
    <row r="347" s="2" customFormat="1">
      <c r="A347" s="41"/>
      <c r="B347" s="42"/>
      <c r="C347" s="43"/>
      <c r="D347" s="220" t="s">
        <v>165</v>
      </c>
      <c r="E347" s="43"/>
      <c r="F347" s="221" t="s">
        <v>671</v>
      </c>
      <c r="G347" s="43"/>
      <c r="H347" s="43"/>
      <c r="I347" s="222"/>
      <c r="J347" s="43"/>
      <c r="K347" s="43"/>
      <c r="L347" s="47"/>
      <c r="M347" s="223"/>
      <c r="N347" s="224"/>
      <c r="O347" s="87"/>
      <c r="P347" s="87"/>
      <c r="Q347" s="87"/>
      <c r="R347" s="87"/>
      <c r="S347" s="87"/>
      <c r="T347" s="88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T347" s="20" t="s">
        <v>165</v>
      </c>
      <c r="AU347" s="20" t="s">
        <v>85</v>
      </c>
    </row>
    <row r="348" s="2" customFormat="1">
      <c r="A348" s="41"/>
      <c r="B348" s="42"/>
      <c r="C348" s="43"/>
      <c r="D348" s="237" t="s">
        <v>177</v>
      </c>
      <c r="E348" s="43"/>
      <c r="F348" s="238" t="s">
        <v>672</v>
      </c>
      <c r="G348" s="43"/>
      <c r="H348" s="43"/>
      <c r="I348" s="222"/>
      <c r="J348" s="43"/>
      <c r="K348" s="43"/>
      <c r="L348" s="47"/>
      <c r="M348" s="223"/>
      <c r="N348" s="224"/>
      <c r="O348" s="87"/>
      <c r="P348" s="87"/>
      <c r="Q348" s="87"/>
      <c r="R348" s="87"/>
      <c r="S348" s="87"/>
      <c r="T348" s="88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T348" s="20" t="s">
        <v>177</v>
      </c>
      <c r="AU348" s="20" t="s">
        <v>85</v>
      </c>
    </row>
    <row r="349" s="13" customFormat="1">
      <c r="A349" s="13"/>
      <c r="B349" s="226"/>
      <c r="C349" s="227"/>
      <c r="D349" s="220" t="s">
        <v>169</v>
      </c>
      <c r="E349" s="228" t="s">
        <v>19</v>
      </c>
      <c r="F349" s="229" t="s">
        <v>659</v>
      </c>
      <c r="G349" s="227"/>
      <c r="H349" s="230">
        <v>57.671999999999997</v>
      </c>
      <c r="I349" s="231"/>
      <c r="J349" s="227"/>
      <c r="K349" s="227"/>
      <c r="L349" s="232"/>
      <c r="M349" s="233"/>
      <c r="N349" s="234"/>
      <c r="O349" s="234"/>
      <c r="P349" s="234"/>
      <c r="Q349" s="234"/>
      <c r="R349" s="234"/>
      <c r="S349" s="234"/>
      <c r="T349" s="235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36" t="s">
        <v>169</v>
      </c>
      <c r="AU349" s="236" t="s">
        <v>85</v>
      </c>
      <c r="AV349" s="13" t="s">
        <v>85</v>
      </c>
      <c r="AW349" s="13" t="s">
        <v>37</v>
      </c>
      <c r="AX349" s="13" t="s">
        <v>75</v>
      </c>
      <c r="AY349" s="236" t="s">
        <v>157</v>
      </c>
    </row>
    <row r="350" s="15" customFormat="1">
      <c r="A350" s="15"/>
      <c r="B350" s="249"/>
      <c r="C350" s="250"/>
      <c r="D350" s="220" t="s">
        <v>169</v>
      </c>
      <c r="E350" s="251" t="s">
        <v>19</v>
      </c>
      <c r="F350" s="252" t="s">
        <v>187</v>
      </c>
      <c r="G350" s="250"/>
      <c r="H350" s="253">
        <v>57.671999999999997</v>
      </c>
      <c r="I350" s="254"/>
      <c r="J350" s="250"/>
      <c r="K350" s="250"/>
      <c r="L350" s="255"/>
      <c r="M350" s="256"/>
      <c r="N350" s="257"/>
      <c r="O350" s="257"/>
      <c r="P350" s="257"/>
      <c r="Q350" s="257"/>
      <c r="R350" s="257"/>
      <c r="S350" s="257"/>
      <c r="T350" s="258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T350" s="259" t="s">
        <v>169</v>
      </c>
      <c r="AU350" s="259" t="s">
        <v>85</v>
      </c>
      <c r="AV350" s="15" t="s">
        <v>163</v>
      </c>
      <c r="AW350" s="15" t="s">
        <v>37</v>
      </c>
      <c r="AX350" s="15" t="s">
        <v>83</v>
      </c>
      <c r="AY350" s="259" t="s">
        <v>157</v>
      </c>
    </row>
    <row r="351" s="2" customFormat="1" ht="44.25" customHeight="1">
      <c r="A351" s="41"/>
      <c r="B351" s="42"/>
      <c r="C351" s="207" t="s">
        <v>449</v>
      </c>
      <c r="D351" s="207" t="s">
        <v>159</v>
      </c>
      <c r="E351" s="208" t="s">
        <v>673</v>
      </c>
      <c r="F351" s="209" t="s">
        <v>245</v>
      </c>
      <c r="G351" s="210" t="s">
        <v>236</v>
      </c>
      <c r="H351" s="211">
        <v>742.02499999999998</v>
      </c>
      <c r="I351" s="212"/>
      <c r="J351" s="213">
        <f>ROUND(I351*H351,2)</f>
        <v>0</v>
      </c>
      <c r="K351" s="209" t="s">
        <v>174</v>
      </c>
      <c r="L351" s="47"/>
      <c r="M351" s="214" t="s">
        <v>19</v>
      </c>
      <c r="N351" s="215" t="s">
        <v>46</v>
      </c>
      <c r="O351" s="87"/>
      <c r="P351" s="216">
        <f>O351*H351</f>
        <v>0</v>
      </c>
      <c r="Q351" s="216">
        <v>0</v>
      </c>
      <c r="R351" s="216">
        <f>Q351*H351</f>
        <v>0</v>
      </c>
      <c r="S351" s="216">
        <v>0</v>
      </c>
      <c r="T351" s="217">
        <f>S351*H351</f>
        <v>0</v>
      </c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R351" s="218" t="s">
        <v>163</v>
      </c>
      <c r="AT351" s="218" t="s">
        <v>159</v>
      </c>
      <c r="AU351" s="218" t="s">
        <v>85</v>
      </c>
      <c r="AY351" s="20" t="s">
        <v>157</v>
      </c>
      <c r="BE351" s="219">
        <f>IF(N351="základní",J351,0)</f>
        <v>0</v>
      </c>
      <c r="BF351" s="219">
        <f>IF(N351="snížená",J351,0)</f>
        <v>0</v>
      </c>
      <c r="BG351" s="219">
        <f>IF(N351="zákl. přenesená",J351,0)</f>
        <v>0</v>
      </c>
      <c r="BH351" s="219">
        <f>IF(N351="sníž. přenesená",J351,0)</f>
        <v>0</v>
      </c>
      <c r="BI351" s="219">
        <f>IF(N351="nulová",J351,0)</f>
        <v>0</v>
      </c>
      <c r="BJ351" s="20" t="s">
        <v>83</v>
      </c>
      <c r="BK351" s="219">
        <f>ROUND(I351*H351,2)</f>
        <v>0</v>
      </c>
      <c r="BL351" s="20" t="s">
        <v>163</v>
      </c>
      <c r="BM351" s="218" t="s">
        <v>674</v>
      </c>
    </row>
    <row r="352" s="2" customFormat="1">
      <c r="A352" s="41"/>
      <c r="B352" s="42"/>
      <c r="C352" s="43"/>
      <c r="D352" s="220" t="s">
        <v>165</v>
      </c>
      <c r="E352" s="43"/>
      <c r="F352" s="221" t="s">
        <v>245</v>
      </c>
      <c r="G352" s="43"/>
      <c r="H352" s="43"/>
      <c r="I352" s="222"/>
      <c r="J352" s="43"/>
      <c r="K352" s="43"/>
      <c r="L352" s="47"/>
      <c r="M352" s="223"/>
      <c r="N352" s="224"/>
      <c r="O352" s="87"/>
      <c r="P352" s="87"/>
      <c r="Q352" s="87"/>
      <c r="R352" s="87"/>
      <c r="S352" s="87"/>
      <c r="T352" s="88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T352" s="20" t="s">
        <v>165</v>
      </c>
      <c r="AU352" s="20" t="s">
        <v>85</v>
      </c>
    </row>
    <row r="353" s="2" customFormat="1">
      <c r="A353" s="41"/>
      <c r="B353" s="42"/>
      <c r="C353" s="43"/>
      <c r="D353" s="237" t="s">
        <v>177</v>
      </c>
      <c r="E353" s="43"/>
      <c r="F353" s="238" t="s">
        <v>675</v>
      </c>
      <c r="G353" s="43"/>
      <c r="H353" s="43"/>
      <c r="I353" s="222"/>
      <c r="J353" s="43"/>
      <c r="K353" s="43"/>
      <c r="L353" s="47"/>
      <c r="M353" s="223"/>
      <c r="N353" s="224"/>
      <c r="O353" s="87"/>
      <c r="P353" s="87"/>
      <c r="Q353" s="87"/>
      <c r="R353" s="87"/>
      <c r="S353" s="87"/>
      <c r="T353" s="88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T353" s="20" t="s">
        <v>177</v>
      </c>
      <c r="AU353" s="20" t="s">
        <v>85</v>
      </c>
    </row>
    <row r="354" s="13" customFormat="1">
      <c r="A354" s="13"/>
      <c r="B354" s="226"/>
      <c r="C354" s="227"/>
      <c r="D354" s="220" t="s">
        <v>169</v>
      </c>
      <c r="E354" s="228" t="s">
        <v>19</v>
      </c>
      <c r="F354" s="229" t="s">
        <v>658</v>
      </c>
      <c r="G354" s="227"/>
      <c r="H354" s="230">
        <v>742.02499999999998</v>
      </c>
      <c r="I354" s="231"/>
      <c r="J354" s="227"/>
      <c r="K354" s="227"/>
      <c r="L354" s="232"/>
      <c r="M354" s="233"/>
      <c r="N354" s="234"/>
      <c r="O354" s="234"/>
      <c r="P354" s="234"/>
      <c r="Q354" s="234"/>
      <c r="R354" s="234"/>
      <c r="S354" s="234"/>
      <c r="T354" s="235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36" t="s">
        <v>169</v>
      </c>
      <c r="AU354" s="236" t="s">
        <v>85</v>
      </c>
      <c r="AV354" s="13" t="s">
        <v>85</v>
      </c>
      <c r="AW354" s="13" t="s">
        <v>37</v>
      </c>
      <c r="AX354" s="13" t="s">
        <v>75</v>
      </c>
      <c r="AY354" s="236" t="s">
        <v>157</v>
      </c>
    </row>
    <row r="355" s="15" customFormat="1">
      <c r="A355" s="15"/>
      <c r="B355" s="249"/>
      <c r="C355" s="250"/>
      <c r="D355" s="220" t="s">
        <v>169</v>
      </c>
      <c r="E355" s="251" t="s">
        <v>19</v>
      </c>
      <c r="F355" s="252" t="s">
        <v>187</v>
      </c>
      <c r="G355" s="250"/>
      <c r="H355" s="253">
        <v>742.02499999999998</v>
      </c>
      <c r="I355" s="254"/>
      <c r="J355" s="250"/>
      <c r="K355" s="250"/>
      <c r="L355" s="255"/>
      <c r="M355" s="256"/>
      <c r="N355" s="257"/>
      <c r="O355" s="257"/>
      <c r="P355" s="257"/>
      <c r="Q355" s="257"/>
      <c r="R355" s="257"/>
      <c r="S355" s="257"/>
      <c r="T355" s="258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T355" s="259" t="s">
        <v>169</v>
      </c>
      <c r="AU355" s="259" t="s">
        <v>85</v>
      </c>
      <c r="AV355" s="15" t="s">
        <v>163</v>
      </c>
      <c r="AW355" s="15" t="s">
        <v>37</v>
      </c>
      <c r="AX355" s="15" t="s">
        <v>83</v>
      </c>
      <c r="AY355" s="259" t="s">
        <v>157</v>
      </c>
    </row>
    <row r="356" s="12" customFormat="1" ht="22.8" customHeight="1">
      <c r="A356" s="12"/>
      <c r="B356" s="191"/>
      <c r="C356" s="192"/>
      <c r="D356" s="193" t="s">
        <v>74</v>
      </c>
      <c r="E356" s="205" t="s">
        <v>323</v>
      </c>
      <c r="F356" s="205" t="s">
        <v>324</v>
      </c>
      <c r="G356" s="192"/>
      <c r="H356" s="192"/>
      <c r="I356" s="195"/>
      <c r="J356" s="206">
        <f>BK356</f>
        <v>0</v>
      </c>
      <c r="K356" s="192"/>
      <c r="L356" s="197"/>
      <c r="M356" s="198"/>
      <c r="N356" s="199"/>
      <c r="O356" s="199"/>
      <c r="P356" s="200">
        <f>SUM(P357:P359)</f>
        <v>0</v>
      </c>
      <c r="Q356" s="199"/>
      <c r="R356" s="200">
        <f>SUM(R357:R359)</f>
        <v>0</v>
      </c>
      <c r="S356" s="199"/>
      <c r="T356" s="201">
        <f>SUM(T357:T359)</f>
        <v>0</v>
      </c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R356" s="202" t="s">
        <v>83</v>
      </c>
      <c r="AT356" s="203" t="s">
        <v>74</v>
      </c>
      <c r="AU356" s="203" t="s">
        <v>83</v>
      </c>
      <c r="AY356" s="202" t="s">
        <v>157</v>
      </c>
      <c r="BK356" s="204">
        <f>SUM(BK357:BK359)</f>
        <v>0</v>
      </c>
    </row>
    <row r="357" s="2" customFormat="1" ht="16.5" customHeight="1">
      <c r="A357" s="41"/>
      <c r="B357" s="42"/>
      <c r="C357" s="207" t="s">
        <v>676</v>
      </c>
      <c r="D357" s="207" t="s">
        <v>159</v>
      </c>
      <c r="E357" s="208" t="s">
        <v>325</v>
      </c>
      <c r="F357" s="209" t="s">
        <v>326</v>
      </c>
      <c r="G357" s="210" t="s">
        <v>236</v>
      </c>
      <c r="H357" s="211">
        <v>685.29300000000001</v>
      </c>
      <c r="I357" s="212"/>
      <c r="J357" s="213">
        <f>ROUND(I357*H357,2)</f>
        <v>0</v>
      </c>
      <c r="K357" s="209" t="s">
        <v>174</v>
      </c>
      <c r="L357" s="47"/>
      <c r="M357" s="214" t="s">
        <v>19</v>
      </c>
      <c r="N357" s="215" t="s">
        <v>46</v>
      </c>
      <c r="O357" s="87"/>
      <c r="P357" s="216">
        <f>O357*H357</f>
        <v>0</v>
      </c>
      <c r="Q357" s="216">
        <v>0</v>
      </c>
      <c r="R357" s="216">
        <f>Q357*H357</f>
        <v>0</v>
      </c>
      <c r="S357" s="216">
        <v>0</v>
      </c>
      <c r="T357" s="217">
        <f>S357*H357</f>
        <v>0</v>
      </c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R357" s="218" t="s">
        <v>163</v>
      </c>
      <c r="AT357" s="218" t="s">
        <v>159</v>
      </c>
      <c r="AU357" s="218" t="s">
        <v>85</v>
      </c>
      <c r="AY357" s="20" t="s">
        <v>157</v>
      </c>
      <c r="BE357" s="219">
        <f>IF(N357="základní",J357,0)</f>
        <v>0</v>
      </c>
      <c r="BF357" s="219">
        <f>IF(N357="snížená",J357,0)</f>
        <v>0</v>
      </c>
      <c r="BG357" s="219">
        <f>IF(N357="zákl. přenesená",J357,0)</f>
        <v>0</v>
      </c>
      <c r="BH357" s="219">
        <f>IF(N357="sníž. přenesená",J357,0)</f>
        <v>0</v>
      </c>
      <c r="BI357" s="219">
        <f>IF(N357="nulová",J357,0)</f>
        <v>0</v>
      </c>
      <c r="BJ357" s="20" t="s">
        <v>83</v>
      </c>
      <c r="BK357" s="219">
        <f>ROUND(I357*H357,2)</f>
        <v>0</v>
      </c>
      <c r="BL357" s="20" t="s">
        <v>163</v>
      </c>
      <c r="BM357" s="218" t="s">
        <v>677</v>
      </c>
    </row>
    <row r="358" s="2" customFormat="1">
      <c r="A358" s="41"/>
      <c r="B358" s="42"/>
      <c r="C358" s="43"/>
      <c r="D358" s="220" t="s">
        <v>165</v>
      </c>
      <c r="E358" s="43"/>
      <c r="F358" s="221" t="s">
        <v>328</v>
      </c>
      <c r="G358" s="43"/>
      <c r="H358" s="43"/>
      <c r="I358" s="222"/>
      <c r="J358" s="43"/>
      <c r="K358" s="43"/>
      <c r="L358" s="47"/>
      <c r="M358" s="223"/>
      <c r="N358" s="224"/>
      <c r="O358" s="87"/>
      <c r="P358" s="87"/>
      <c r="Q358" s="87"/>
      <c r="R358" s="87"/>
      <c r="S358" s="87"/>
      <c r="T358" s="88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T358" s="20" t="s">
        <v>165</v>
      </c>
      <c r="AU358" s="20" t="s">
        <v>85</v>
      </c>
    </row>
    <row r="359" s="2" customFormat="1">
      <c r="A359" s="41"/>
      <c r="B359" s="42"/>
      <c r="C359" s="43"/>
      <c r="D359" s="237" t="s">
        <v>177</v>
      </c>
      <c r="E359" s="43"/>
      <c r="F359" s="238" t="s">
        <v>329</v>
      </c>
      <c r="G359" s="43"/>
      <c r="H359" s="43"/>
      <c r="I359" s="222"/>
      <c r="J359" s="43"/>
      <c r="K359" s="43"/>
      <c r="L359" s="47"/>
      <c r="M359" s="223"/>
      <c r="N359" s="224"/>
      <c r="O359" s="87"/>
      <c r="P359" s="87"/>
      <c r="Q359" s="87"/>
      <c r="R359" s="87"/>
      <c r="S359" s="87"/>
      <c r="T359" s="88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T359" s="20" t="s">
        <v>177</v>
      </c>
      <c r="AU359" s="20" t="s">
        <v>85</v>
      </c>
    </row>
    <row r="360" s="12" customFormat="1" ht="25.92" customHeight="1">
      <c r="A360" s="12"/>
      <c r="B360" s="191"/>
      <c r="C360" s="192"/>
      <c r="D360" s="193" t="s">
        <v>74</v>
      </c>
      <c r="E360" s="194" t="s">
        <v>678</v>
      </c>
      <c r="F360" s="194" t="s">
        <v>679</v>
      </c>
      <c r="G360" s="192"/>
      <c r="H360" s="192"/>
      <c r="I360" s="195"/>
      <c r="J360" s="196">
        <f>BK360</f>
        <v>0</v>
      </c>
      <c r="K360" s="192"/>
      <c r="L360" s="197"/>
      <c r="M360" s="198"/>
      <c r="N360" s="199"/>
      <c r="O360" s="199"/>
      <c r="P360" s="200">
        <f>P361+P385</f>
        <v>0</v>
      </c>
      <c r="Q360" s="199"/>
      <c r="R360" s="200">
        <f>R361+R385</f>
        <v>0.94187169999999998</v>
      </c>
      <c r="S360" s="199"/>
      <c r="T360" s="201">
        <f>T361+T385</f>
        <v>0</v>
      </c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R360" s="202" t="s">
        <v>85</v>
      </c>
      <c r="AT360" s="203" t="s">
        <v>74</v>
      </c>
      <c r="AU360" s="203" t="s">
        <v>75</v>
      </c>
      <c r="AY360" s="202" t="s">
        <v>157</v>
      </c>
      <c r="BK360" s="204">
        <f>BK361+BK385</f>
        <v>0</v>
      </c>
    </row>
    <row r="361" s="12" customFormat="1" ht="22.8" customHeight="1">
      <c r="A361" s="12"/>
      <c r="B361" s="191"/>
      <c r="C361" s="192"/>
      <c r="D361" s="193" t="s">
        <v>74</v>
      </c>
      <c r="E361" s="205" t="s">
        <v>680</v>
      </c>
      <c r="F361" s="205" t="s">
        <v>681</v>
      </c>
      <c r="G361" s="192"/>
      <c r="H361" s="192"/>
      <c r="I361" s="195"/>
      <c r="J361" s="206">
        <f>BK361</f>
        <v>0</v>
      </c>
      <c r="K361" s="192"/>
      <c r="L361" s="197"/>
      <c r="M361" s="198"/>
      <c r="N361" s="199"/>
      <c r="O361" s="199"/>
      <c r="P361" s="200">
        <f>SUM(P362:P384)</f>
        <v>0</v>
      </c>
      <c r="Q361" s="199"/>
      <c r="R361" s="200">
        <f>SUM(R362:R384)</f>
        <v>0.499</v>
      </c>
      <c r="S361" s="199"/>
      <c r="T361" s="201">
        <f>SUM(T362:T384)</f>
        <v>0</v>
      </c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R361" s="202" t="s">
        <v>85</v>
      </c>
      <c r="AT361" s="203" t="s">
        <v>74</v>
      </c>
      <c r="AU361" s="203" t="s">
        <v>83</v>
      </c>
      <c r="AY361" s="202" t="s">
        <v>157</v>
      </c>
      <c r="BK361" s="204">
        <f>SUM(BK362:BK384)</f>
        <v>0</v>
      </c>
    </row>
    <row r="362" s="2" customFormat="1" ht="24.15" customHeight="1">
      <c r="A362" s="41"/>
      <c r="B362" s="42"/>
      <c r="C362" s="207" t="s">
        <v>456</v>
      </c>
      <c r="D362" s="207" t="s">
        <v>159</v>
      </c>
      <c r="E362" s="208" t="s">
        <v>682</v>
      </c>
      <c r="F362" s="209" t="s">
        <v>683</v>
      </c>
      <c r="G362" s="210" t="s">
        <v>254</v>
      </c>
      <c r="H362" s="211">
        <v>398.69999999999999</v>
      </c>
      <c r="I362" s="212"/>
      <c r="J362" s="213">
        <f>ROUND(I362*H362,2)</f>
        <v>0</v>
      </c>
      <c r="K362" s="209" t="s">
        <v>174</v>
      </c>
      <c r="L362" s="47"/>
      <c r="M362" s="214" t="s">
        <v>19</v>
      </c>
      <c r="N362" s="215" t="s">
        <v>46</v>
      </c>
      <c r="O362" s="87"/>
      <c r="P362" s="216">
        <f>O362*H362</f>
        <v>0</v>
      </c>
      <c r="Q362" s="216">
        <v>0</v>
      </c>
      <c r="R362" s="216">
        <f>Q362*H362</f>
        <v>0</v>
      </c>
      <c r="S362" s="216">
        <v>0</v>
      </c>
      <c r="T362" s="217">
        <f>S362*H362</f>
        <v>0</v>
      </c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R362" s="218" t="s">
        <v>287</v>
      </c>
      <c r="AT362" s="218" t="s">
        <v>159</v>
      </c>
      <c r="AU362" s="218" t="s">
        <v>85</v>
      </c>
      <c r="AY362" s="20" t="s">
        <v>157</v>
      </c>
      <c r="BE362" s="219">
        <f>IF(N362="základní",J362,0)</f>
        <v>0</v>
      </c>
      <c r="BF362" s="219">
        <f>IF(N362="snížená",J362,0)</f>
        <v>0</v>
      </c>
      <c r="BG362" s="219">
        <f>IF(N362="zákl. přenesená",J362,0)</f>
        <v>0</v>
      </c>
      <c r="BH362" s="219">
        <f>IF(N362="sníž. přenesená",J362,0)</f>
        <v>0</v>
      </c>
      <c r="BI362" s="219">
        <f>IF(N362="nulová",J362,0)</f>
        <v>0</v>
      </c>
      <c r="BJ362" s="20" t="s">
        <v>83</v>
      </c>
      <c r="BK362" s="219">
        <f>ROUND(I362*H362,2)</f>
        <v>0</v>
      </c>
      <c r="BL362" s="20" t="s">
        <v>287</v>
      </c>
      <c r="BM362" s="218" t="s">
        <v>684</v>
      </c>
    </row>
    <row r="363" s="2" customFormat="1">
      <c r="A363" s="41"/>
      <c r="B363" s="42"/>
      <c r="C363" s="43"/>
      <c r="D363" s="220" t="s">
        <v>165</v>
      </c>
      <c r="E363" s="43"/>
      <c r="F363" s="221" t="s">
        <v>685</v>
      </c>
      <c r="G363" s="43"/>
      <c r="H363" s="43"/>
      <c r="I363" s="222"/>
      <c r="J363" s="43"/>
      <c r="K363" s="43"/>
      <c r="L363" s="47"/>
      <c r="M363" s="223"/>
      <c r="N363" s="224"/>
      <c r="O363" s="87"/>
      <c r="P363" s="87"/>
      <c r="Q363" s="87"/>
      <c r="R363" s="87"/>
      <c r="S363" s="87"/>
      <c r="T363" s="88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T363" s="20" t="s">
        <v>165</v>
      </c>
      <c r="AU363" s="20" t="s">
        <v>85</v>
      </c>
    </row>
    <row r="364" s="2" customFormat="1">
      <c r="A364" s="41"/>
      <c r="B364" s="42"/>
      <c r="C364" s="43"/>
      <c r="D364" s="237" t="s">
        <v>177</v>
      </c>
      <c r="E364" s="43"/>
      <c r="F364" s="238" t="s">
        <v>686</v>
      </c>
      <c r="G364" s="43"/>
      <c r="H364" s="43"/>
      <c r="I364" s="222"/>
      <c r="J364" s="43"/>
      <c r="K364" s="43"/>
      <c r="L364" s="47"/>
      <c r="M364" s="223"/>
      <c r="N364" s="224"/>
      <c r="O364" s="87"/>
      <c r="P364" s="87"/>
      <c r="Q364" s="87"/>
      <c r="R364" s="87"/>
      <c r="S364" s="87"/>
      <c r="T364" s="88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T364" s="20" t="s">
        <v>177</v>
      </c>
      <c r="AU364" s="20" t="s">
        <v>85</v>
      </c>
    </row>
    <row r="365" s="14" customFormat="1">
      <c r="A365" s="14"/>
      <c r="B365" s="239"/>
      <c r="C365" s="240"/>
      <c r="D365" s="220" t="s">
        <v>169</v>
      </c>
      <c r="E365" s="241" t="s">
        <v>19</v>
      </c>
      <c r="F365" s="242" t="s">
        <v>687</v>
      </c>
      <c r="G365" s="240"/>
      <c r="H365" s="241" t="s">
        <v>19</v>
      </c>
      <c r="I365" s="243"/>
      <c r="J365" s="240"/>
      <c r="K365" s="240"/>
      <c r="L365" s="244"/>
      <c r="M365" s="245"/>
      <c r="N365" s="246"/>
      <c r="O365" s="246"/>
      <c r="P365" s="246"/>
      <c r="Q365" s="246"/>
      <c r="R365" s="246"/>
      <c r="S365" s="246"/>
      <c r="T365" s="247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48" t="s">
        <v>169</v>
      </c>
      <c r="AU365" s="248" t="s">
        <v>85</v>
      </c>
      <c r="AV365" s="14" t="s">
        <v>83</v>
      </c>
      <c r="AW365" s="14" t="s">
        <v>37</v>
      </c>
      <c r="AX365" s="14" t="s">
        <v>75</v>
      </c>
      <c r="AY365" s="248" t="s">
        <v>157</v>
      </c>
    </row>
    <row r="366" s="13" customFormat="1">
      <c r="A366" s="13"/>
      <c r="B366" s="226"/>
      <c r="C366" s="227"/>
      <c r="D366" s="220" t="s">
        <v>169</v>
      </c>
      <c r="E366" s="228" t="s">
        <v>19</v>
      </c>
      <c r="F366" s="229" t="s">
        <v>426</v>
      </c>
      <c r="G366" s="227"/>
      <c r="H366" s="230">
        <v>398.69999999999999</v>
      </c>
      <c r="I366" s="231"/>
      <c r="J366" s="227"/>
      <c r="K366" s="227"/>
      <c r="L366" s="232"/>
      <c r="M366" s="233"/>
      <c r="N366" s="234"/>
      <c r="O366" s="234"/>
      <c r="P366" s="234"/>
      <c r="Q366" s="234"/>
      <c r="R366" s="234"/>
      <c r="S366" s="234"/>
      <c r="T366" s="235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6" t="s">
        <v>169</v>
      </c>
      <c r="AU366" s="236" t="s">
        <v>85</v>
      </c>
      <c r="AV366" s="13" t="s">
        <v>85</v>
      </c>
      <c r="AW366" s="13" t="s">
        <v>37</v>
      </c>
      <c r="AX366" s="13" t="s">
        <v>75</v>
      </c>
      <c r="AY366" s="236" t="s">
        <v>157</v>
      </c>
    </row>
    <row r="367" s="15" customFormat="1">
      <c r="A367" s="15"/>
      <c r="B367" s="249"/>
      <c r="C367" s="250"/>
      <c r="D367" s="220" t="s">
        <v>169</v>
      </c>
      <c r="E367" s="251" t="s">
        <v>19</v>
      </c>
      <c r="F367" s="252" t="s">
        <v>187</v>
      </c>
      <c r="G367" s="250"/>
      <c r="H367" s="253">
        <v>398.69999999999999</v>
      </c>
      <c r="I367" s="254"/>
      <c r="J367" s="250"/>
      <c r="K367" s="250"/>
      <c r="L367" s="255"/>
      <c r="M367" s="256"/>
      <c r="N367" s="257"/>
      <c r="O367" s="257"/>
      <c r="P367" s="257"/>
      <c r="Q367" s="257"/>
      <c r="R367" s="257"/>
      <c r="S367" s="257"/>
      <c r="T367" s="258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T367" s="259" t="s">
        <v>169</v>
      </c>
      <c r="AU367" s="259" t="s">
        <v>85</v>
      </c>
      <c r="AV367" s="15" t="s">
        <v>163</v>
      </c>
      <c r="AW367" s="15" t="s">
        <v>37</v>
      </c>
      <c r="AX367" s="15" t="s">
        <v>83</v>
      </c>
      <c r="AY367" s="259" t="s">
        <v>157</v>
      </c>
    </row>
    <row r="368" s="2" customFormat="1" ht="16.5" customHeight="1">
      <c r="A368" s="41"/>
      <c r="B368" s="42"/>
      <c r="C368" s="260" t="s">
        <v>688</v>
      </c>
      <c r="D368" s="260" t="s">
        <v>259</v>
      </c>
      <c r="E368" s="261" t="s">
        <v>689</v>
      </c>
      <c r="F368" s="262" t="s">
        <v>690</v>
      </c>
      <c r="G368" s="263" t="s">
        <v>236</v>
      </c>
      <c r="H368" s="264">
        <v>0.14000000000000001</v>
      </c>
      <c r="I368" s="265"/>
      <c r="J368" s="266">
        <f>ROUND(I368*H368,2)</f>
        <v>0</v>
      </c>
      <c r="K368" s="262" t="s">
        <v>174</v>
      </c>
      <c r="L368" s="267"/>
      <c r="M368" s="268" t="s">
        <v>19</v>
      </c>
      <c r="N368" s="269" t="s">
        <v>46</v>
      </c>
      <c r="O368" s="87"/>
      <c r="P368" s="216">
        <f>O368*H368</f>
        <v>0</v>
      </c>
      <c r="Q368" s="216">
        <v>1</v>
      </c>
      <c r="R368" s="216">
        <f>Q368*H368</f>
        <v>0.14000000000000001</v>
      </c>
      <c r="S368" s="216">
        <v>0</v>
      </c>
      <c r="T368" s="217">
        <f>S368*H368</f>
        <v>0</v>
      </c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R368" s="218" t="s">
        <v>402</v>
      </c>
      <c r="AT368" s="218" t="s">
        <v>259</v>
      </c>
      <c r="AU368" s="218" t="s">
        <v>85</v>
      </c>
      <c r="AY368" s="20" t="s">
        <v>157</v>
      </c>
      <c r="BE368" s="219">
        <f>IF(N368="základní",J368,0)</f>
        <v>0</v>
      </c>
      <c r="BF368" s="219">
        <f>IF(N368="snížená",J368,0)</f>
        <v>0</v>
      </c>
      <c r="BG368" s="219">
        <f>IF(N368="zákl. přenesená",J368,0)</f>
        <v>0</v>
      </c>
      <c r="BH368" s="219">
        <f>IF(N368="sníž. přenesená",J368,0)</f>
        <v>0</v>
      </c>
      <c r="BI368" s="219">
        <f>IF(N368="nulová",J368,0)</f>
        <v>0</v>
      </c>
      <c r="BJ368" s="20" t="s">
        <v>83</v>
      </c>
      <c r="BK368" s="219">
        <f>ROUND(I368*H368,2)</f>
        <v>0</v>
      </c>
      <c r="BL368" s="20" t="s">
        <v>287</v>
      </c>
      <c r="BM368" s="218" t="s">
        <v>691</v>
      </c>
    </row>
    <row r="369" s="2" customFormat="1">
      <c r="A369" s="41"/>
      <c r="B369" s="42"/>
      <c r="C369" s="43"/>
      <c r="D369" s="220" t="s">
        <v>165</v>
      </c>
      <c r="E369" s="43"/>
      <c r="F369" s="221" t="s">
        <v>690</v>
      </c>
      <c r="G369" s="43"/>
      <c r="H369" s="43"/>
      <c r="I369" s="222"/>
      <c r="J369" s="43"/>
      <c r="K369" s="43"/>
      <c r="L369" s="47"/>
      <c r="M369" s="223"/>
      <c r="N369" s="224"/>
      <c r="O369" s="87"/>
      <c r="P369" s="87"/>
      <c r="Q369" s="87"/>
      <c r="R369" s="87"/>
      <c r="S369" s="87"/>
      <c r="T369" s="88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T369" s="20" t="s">
        <v>165</v>
      </c>
      <c r="AU369" s="20" t="s">
        <v>85</v>
      </c>
    </row>
    <row r="370" s="13" customFormat="1">
      <c r="A370" s="13"/>
      <c r="B370" s="226"/>
      <c r="C370" s="227"/>
      <c r="D370" s="220" t="s">
        <v>169</v>
      </c>
      <c r="E370" s="228" t="s">
        <v>19</v>
      </c>
      <c r="F370" s="229" t="s">
        <v>692</v>
      </c>
      <c r="G370" s="227"/>
      <c r="H370" s="230">
        <v>0.14000000000000001</v>
      </c>
      <c r="I370" s="231"/>
      <c r="J370" s="227"/>
      <c r="K370" s="227"/>
      <c r="L370" s="232"/>
      <c r="M370" s="233"/>
      <c r="N370" s="234"/>
      <c r="O370" s="234"/>
      <c r="P370" s="234"/>
      <c r="Q370" s="234"/>
      <c r="R370" s="234"/>
      <c r="S370" s="234"/>
      <c r="T370" s="235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36" t="s">
        <v>169</v>
      </c>
      <c r="AU370" s="236" t="s">
        <v>85</v>
      </c>
      <c r="AV370" s="13" t="s">
        <v>85</v>
      </c>
      <c r="AW370" s="13" t="s">
        <v>37</v>
      </c>
      <c r="AX370" s="13" t="s">
        <v>75</v>
      </c>
      <c r="AY370" s="236" t="s">
        <v>157</v>
      </c>
    </row>
    <row r="371" s="15" customFormat="1">
      <c r="A371" s="15"/>
      <c r="B371" s="249"/>
      <c r="C371" s="250"/>
      <c r="D371" s="220" t="s">
        <v>169</v>
      </c>
      <c r="E371" s="251" t="s">
        <v>19</v>
      </c>
      <c r="F371" s="252" t="s">
        <v>187</v>
      </c>
      <c r="G371" s="250"/>
      <c r="H371" s="253">
        <v>0.14000000000000001</v>
      </c>
      <c r="I371" s="254"/>
      <c r="J371" s="250"/>
      <c r="K371" s="250"/>
      <c r="L371" s="255"/>
      <c r="M371" s="256"/>
      <c r="N371" s="257"/>
      <c r="O371" s="257"/>
      <c r="P371" s="257"/>
      <c r="Q371" s="257"/>
      <c r="R371" s="257"/>
      <c r="S371" s="257"/>
      <c r="T371" s="258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T371" s="259" t="s">
        <v>169</v>
      </c>
      <c r="AU371" s="259" t="s">
        <v>85</v>
      </c>
      <c r="AV371" s="15" t="s">
        <v>163</v>
      </c>
      <c r="AW371" s="15" t="s">
        <v>37</v>
      </c>
      <c r="AX371" s="15" t="s">
        <v>83</v>
      </c>
      <c r="AY371" s="259" t="s">
        <v>157</v>
      </c>
    </row>
    <row r="372" s="2" customFormat="1" ht="24.15" customHeight="1">
      <c r="A372" s="41"/>
      <c r="B372" s="42"/>
      <c r="C372" s="207" t="s">
        <v>460</v>
      </c>
      <c r="D372" s="207" t="s">
        <v>159</v>
      </c>
      <c r="E372" s="208" t="s">
        <v>693</v>
      </c>
      <c r="F372" s="209" t="s">
        <v>694</v>
      </c>
      <c r="G372" s="210" t="s">
        <v>254</v>
      </c>
      <c r="H372" s="211">
        <v>797.39999999999998</v>
      </c>
      <c r="I372" s="212"/>
      <c r="J372" s="213">
        <f>ROUND(I372*H372,2)</f>
        <v>0</v>
      </c>
      <c r="K372" s="209" t="s">
        <v>174</v>
      </c>
      <c r="L372" s="47"/>
      <c r="M372" s="214" t="s">
        <v>19</v>
      </c>
      <c r="N372" s="215" t="s">
        <v>46</v>
      </c>
      <c r="O372" s="87"/>
      <c r="P372" s="216">
        <f>O372*H372</f>
        <v>0</v>
      </c>
      <c r="Q372" s="216">
        <v>0</v>
      </c>
      <c r="R372" s="216">
        <f>Q372*H372</f>
        <v>0</v>
      </c>
      <c r="S372" s="216">
        <v>0</v>
      </c>
      <c r="T372" s="217">
        <f>S372*H372</f>
        <v>0</v>
      </c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R372" s="218" t="s">
        <v>287</v>
      </c>
      <c r="AT372" s="218" t="s">
        <v>159</v>
      </c>
      <c r="AU372" s="218" t="s">
        <v>85</v>
      </c>
      <c r="AY372" s="20" t="s">
        <v>157</v>
      </c>
      <c r="BE372" s="219">
        <f>IF(N372="základní",J372,0)</f>
        <v>0</v>
      </c>
      <c r="BF372" s="219">
        <f>IF(N372="snížená",J372,0)</f>
        <v>0</v>
      </c>
      <c r="BG372" s="219">
        <f>IF(N372="zákl. přenesená",J372,0)</f>
        <v>0</v>
      </c>
      <c r="BH372" s="219">
        <f>IF(N372="sníž. přenesená",J372,0)</f>
        <v>0</v>
      </c>
      <c r="BI372" s="219">
        <f>IF(N372="nulová",J372,0)</f>
        <v>0</v>
      </c>
      <c r="BJ372" s="20" t="s">
        <v>83</v>
      </c>
      <c r="BK372" s="219">
        <f>ROUND(I372*H372,2)</f>
        <v>0</v>
      </c>
      <c r="BL372" s="20" t="s">
        <v>287</v>
      </c>
      <c r="BM372" s="218" t="s">
        <v>695</v>
      </c>
    </row>
    <row r="373" s="2" customFormat="1">
      <c r="A373" s="41"/>
      <c r="B373" s="42"/>
      <c r="C373" s="43"/>
      <c r="D373" s="220" t="s">
        <v>165</v>
      </c>
      <c r="E373" s="43"/>
      <c r="F373" s="221" t="s">
        <v>696</v>
      </c>
      <c r="G373" s="43"/>
      <c r="H373" s="43"/>
      <c r="I373" s="222"/>
      <c r="J373" s="43"/>
      <c r="K373" s="43"/>
      <c r="L373" s="47"/>
      <c r="M373" s="223"/>
      <c r="N373" s="224"/>
      <c r="O373" s="87"/>
      <c r="P373" s="87"/>
      <c r="Q373" s="87"/>
      <c r="R373" s="87"/>
      <c r="S373" s="87"/>
      <c r="T373" s="88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T373" s="20" t="s">
        <v>165</v>
      </c>
      <c r="AU373" s="20" t="s">
        <v>85</v>
      </c>
    </row>
    <row r="374" s="2" customFormat="1">
      <c r="A374" s="41"/>
      <c r="B374" s="42"/>
      <c r="C374" s="43"/>
      <c r="D374" s="237" t="s">
        <v>177</v>
      </c>
      <c r="E374" s="43"/>
      <c r="F374" s="238" t="s">
        <v>697</v>
      </c>
      <c r="G374" s="43"/>
      <c r="H374" s="43"/>
      <c r="I374" s="222"/>
      <c r="J374" s="43"/>
      <c r="K374" s="43"/>
      <c r="L374" s="47"/>
      <c r="M374" s="223"/>
      <c r="N374" s="224"/>
      <c r="O374" s="87"/>
      <c r="P374" s="87"/>
      <c r="Q374" s="87"/>
      <c r="R374" s="87"/>
      <c r="S374" s="87"/>
      <c r="T374" s="88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T374" s="20" t="s">
        <v>177</v>
      </c>
      <c r="AU374" s="20" t="s">
        <v>85</v>
      </c>
    </row>
    <row r="375" s="14" customFormat="1">
      <c r="A375" s="14"/>
      <c r="B375" s="239"/>
      <c r="C375" s="240"/>
      <c r="D375" s="220" t="s">
        <v>169</v>
      </c>
      <c r="E375" s="241" t="s">
        <v>19</v>
      </c>
      <c r="F375" s="242" t="s">
        <v>698</v>
      </c>
      <c r="G375" s="240"/>
      <c r="H375" s="241" t="s">
        <v>19</v>
      </c>
      <c r="I375" s="243"/>
      <c r="J375" s="240"/>
      <c r="K375" s="240"/>
      <c r="L375" s="244"/>
      <c r="M375" s="245"/>
      <c r="N375" s="246"/>
      <c r="O375" s="246"/>
      <c r="P375" s="246"/>
      <c r="Q375" s="246"/>
      <c r="R375" s="246"/>
      <c r="S375" s="246"/>
      <c r="T375" s="247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48" t="s">
        <v>169</v>
      </c>
      <c r="AU375" s="248" t="s">
        <v>85</v>
      </c>
      <c r="AV375" s="14" t="s">
        <v>83</v>
      </c>
      <c r="AW375" s="14" t="s">
        <v>37</v>
      </c>
      <c r="AX375" s="14" t="s">
        <v>75</v>
      </c>
      <c r="AY375" s="248" t="s">
        <v>157</v>
      </c>
    </row>
    <row r="376" s="13" customFormat="1">
      <c r="A376" s="13"/>
      <c r="B376" s="226"/>
      <c r="C376" s="227"/>
      <c r="D376" s="220" t="s">
        <v>169</v>
      </c>
      <c r="E376" s="228" t="s">
        <v>19</v>
      </c>
      <c r="F376" s="229" t="s">
        <v>699</v>
      </c>
      <c r="G376" s="227"/>
      <c r="H376" s="230">
        <v>797.39999999999998</v>
      </c>
      <c r="I376" s="231"/>
      <c r="J376" s="227"/>
      <c r="K376" s="227"/>
      <c r="L376" s="232"/>
      <c r="M376" s="233"/>
      <c r="N376" s="234"/>
      <c r="O376" s="234"/>
      <c r="P376" s="234"/>
      <c r="Q376" s="234"/>
      <c r="R376" s="234"/>
      <c r="S376" s="234"/>
      <c r="T376" s="235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36" t="s">
        <v>169</v>
      </c>
      <c r="AU376" s="236" t="s">
        <v>85</v>
      </c>
      <c r="AV376" s="13" t="s">
        <v>85</v>
      </c>
      <c r="AW376" s="13" t="s">
        <v>37</v>
      </c>
      <c r="AX376" s="13" t="s">
        <v>75</v>
      </c>
      <c r="AY376" s="236" t="s">
        <v>157</v>
      </c>
    </row>
    <row r="377" s="15" customFormat="1">
      <c r="A377" s="15"/>
      <c r="B377" s="249"/>
      <c r="C377" s="250"/>
      <c r="D377" s="220" t="s">
        <v>169</v>
      </c>
      <c r="E377" s="251" t="s">
        <v>19</v>
      </c>
      <c r="F377" s="252" t="s">
        <v>187</v>
      </c>
      <c r="G377" s="250"/>
      <c r="H377" s="253">
        <v>797.39999999999998</v>
      </c>
      <c r="I377" s="254"/>
      <c r="J377" s="250"/>
      <c r="K377" s="250"/>
      <c r="L377" s="255"/>
      <c r="M377" s="256"/>
      <c r="N377" s="257"/>
      <c r="O377" s="257"/>
      <c r="P377" s="257"/>
      <c r="Q377" s="257"/>
      <c r="R377" s="257"/>
      <c r="S377" s="257"/>
      <c r="T377" s="258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T377" s="259" t="s">
        <v>169</v>
      </c>
      <c r="AU377" s="259" t="s">
        <v>85</v>
      </c>
      <c r="AV377" s="15" t="s">
        <v>163</v>
      </c>
      <c r="AW377" s="15" t="s">
        <v>37</v>
      </c>
      <c r="AX377" s="15" t="s">
        <v>83</v>
      </c>
      <c r="AY377" s="259" t="s">
        <v>157</v>
      </c>
    </row>
    <row r="378" s="2" customFormat="1" ht="16.5" customHeight="1">
      <c r="A378" s="41"/>
      <c r="B378" s="42"/>
      <c r="C378" s="260" t="s">
        <v>700</v>
      </c>
      <c r="D378" s="260" t="s">
        <v>259</v>
      </c>
      <c r="E378" s="261" t="s">
        <v>701</v>
      </c>
      <c r="F378" s="262" t="s">
        <v>702</v>
      </c>
      <c r="G378" s="263" t="s">
        <v>236</v>
      </c>
      <c r="H378" s="264">
        <v>0.35899999999999999</v>
      </c>
      <c r="I378" s="265"/>
      <c r="J378" s="266">
        <f>ROUND(I378*H378,2)</f>
        <v>0</v>
      </c>
      <c r="K378" s="262" t="s">
        <v>174</v>
      </c>
      <c r="L378" s="267"/>
      <c r="M378" s="268" t="s">
        <v>19</v>
      </c>
      <c r="N378" s="269" t="s">
        <v>46</v>
      </c>
      <c r="O378" s="87"/>
      <c r="P378" s="216">
        <f>O378*H378</f>
        <v>0</v>
      </c>
      <c r="Q378" s="216">
        <v>1</v>
      </c>
      <c r="R378" s="216">
        <f>Q378*H378</f>
        <v>0.35899999999999999</v>
      </c>
      <c r="S378" s="216">
        <v>0</v>
      </c>
      <c r="T378" s="217">
        <f>S378*H378</f>
        <v>0</v>
      </c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R378" s="218" t="s">
        <v>402</v>
      </c>
      <c r="AT378" s="218" t="s">
        <v>259</v>
      </c>
      <c r="AU378" s="218" t="s">
        <v>85</v>
      </c>
      <c r="AY378" s="20" t="s">
        <v>157</v>
      </c>
      <c r="BE378" s="219">
        <f>IF(N378="základní",J378,0)</f>
        <v>0</v>
      </c>
      <c r="BF378" s="219">
        <f>IF(N378="snížená",J378,0)</f>
        <v>0</v>
      </c>
      <c r="BG378" s="219">
        <f>IF(N378="zákl. přenesená",J378,0)</f>
        <v>0</v>
      </c>
      <c r="BH378" s="219">
        <f>IF(N378="sníž. přenesená",J378,0)</f>
        <v>0</v>
      </c>
      <c r="BI378" s="219">
        <f>IF(N378="nulová",J378,0)</f>
        <v>0</v>
      </c>
      <c r="BJ378" s="20" t="s">
        <v>83</v>
      </c>
      <c r="BK378" s="219">
        <f>ROUND(I378*H378,2)</f>
        <v>0</v>
      </c>
      <c r="BL378" s="20" t="s">
        <v>287</v>
      </c>
      <c r="BM378" s="218" t="s">
        <v>703</v>
      </c>
    </row>
    <row r="379" s="2" customFormat="1">
      <c r="A379" s="41"/>
      <c r="B379" s="42"/>
      <c r="C379" s="43"/>
      <c r="D379" s="220" t="s">
        <v>165</v>
      </c>
      <c r="E379" s="43"/>
      <c r="F379" s="221" t="s">
        <v>702</v>
      </c>
      <c r="G379" s="43"/>
      <c r="H379" s="43"/>
      <c r="I379" s="222"/>
      <c r="J379" s="43"/>
      <c r="K379" s="43"/>
      <c r="L379" s="47"/>
      <c r="M379" s="223"/>
      <c r="N379" s="224"/>
      <c r="O379" s="87"/>
      <c r="P379" s="87"/>
      <c r="Q379" s="87"/>
      <c r="R379" s="87"/>
      <c r="S379" s="87"/>
      <c r="T379" s="88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T379" s="20" t="s">
        <v>165</v>
      </c>
      <c r="AU379" s="20" t="s">
        <v>85</v>
      </c>
    </row>
    <row r="380" s="13" customFormat="1">
      <c r="A380" s="13"/>
      <c r="B380" s="226"/>
      <c r="C380" s="227"/>
      <c r="D380" s="220" t="s">
        <v>169</v>
      </c>
      <c r="E380" s="228" t="s">
        <v>19</v>
      </c>
      <c r="F380" s="229" t="s">
        <v>704</v>
      </c>
      <c r="G380" s="227"/>
      <c r="H380" s="230">
        <v>0.35899999999999999</v>
      </c>
      <c r="I380" s="231"/>
      <c r="J380" s="227"/>
      <c r="K380" s="227"/>
      <c r="L380" s="232"/>
      <c r="M380" s="233"/>
      <c r="N380" s="234"/>
      <c r="O380" s="234"/>
      <c r="P380" s="234"/>
      <c r="Q380" s="234"/>
      <c r="R380" s="234"/>
      <c r="S380" s="234"/>
      <c r="T380" s="235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36" t="s">
        <v>169</v>
      </c>
      <c r="AU380" s="236" t="s">
        <v>85</v>
      </c>
      <c r="AV380" s="13" t="s">
        <v>85</v>
      </c>
      <c r="AW380" s="13" t="s">
        <v>37</v>
      </c>
      <c r="AX380" s="13" t="s">
        <v>75</v>
      </c>
      <c r="AY380" s="236" t="s">
        <v>157</v>
      </c>
    </row>
    <row r="381" s="15" customFormat="1">
      <c r="A381" s="15"/>
      <c r="B381" s="249"/>
      <c r="C381" s="250"/>
      <c r="D381" s="220" t="s">
        <v>169</v>
      </c>
      <c r="E381" s="251" t="s">
        <v>19</v>
      </c>
      <c r="F381" s="252" t="s">
        <v>187</v>
      </c>
      <c r="G381" s="250"/>
      <c r="H381" s="253">
        <v>0.35899999999999999</v>
      </c>
      <c r="I381" s="254"/>
      <c r="J381" s="250"/>
      <c r="K381" s="250"/>
      <c r="L381" s="255"/>
      <c r="M381" s="256"/>
      <c r="N381" s="257"/>
      <c r="O381" s="257"/>
      <c r="P381" s="257"/>
      <c r="Q381" s="257"/>
      <c r="R381" s="257"/>
      <c r="S381" s="257"/>
      <c r="T381" s="258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T381" s="259" t="s">
        <v>169</v>
      </c>
      <c r="AU381" s="259" t="s">
        <v>85</v>
      </c>
      <c r="AV381" s="15" t="s">
        <v>163</v>
      </c>
      <c r="AW381" s="15" t="s">
        <v>37</v>
      </c>
      <c r="AX381" s="15" t="s">
        <v>83</v>
      </c>
      <c r="AY381" s="259" t="s">
        <v>157</v>
      </c>
    </row>
    <row r="382" s="2" customFormat="1" ht="24.15" customHeight="1">
      <c r="A382" s="41"/>
      <c r="B382" s="42"/>
      <c r="C382" s="207" t="s">
        <v>465</v>
      </c>
      <c r="D382" s="207" t="s">
        <v>159</v>
      </c>
      <c r="E382" s="208" t="s">
        <v>705</v>
      </c>
      <c r="F382" s="209" t="s">
        <v>706</v>
      </c>
      <c r="G382" s="210" t="s">
        <v>236</v>
      </c>
      <c r="H382" s="211">
        <v>0.63700000000000001</v>
      </c>
      <c r="I382" s="212"/>
      <c r="J382" s="213">
        <f>ROUND(I382*H382,2)</f>
        <v>0</v>
      </c>
      <c r="K382" s="209" t="s">
        <v>174</v>
      </c>
      <c r="L382" s="47"/>
      <c r="M382" s="214" t="s">
        <v>19</v>
      </c>
      <c r="N382" s="215" t="s">
        <v>46</v>
      </c>
      <c r="O382" s="87"/>
      <c r="P382" s="216">
        <f>O382*H382</f>
        <v>0</v>
      </c>
      <c r="Q382" s="216">
        <v>0</v>
      </c>
      <c r="R382" s="216">
        <f>Q382*H382</f>
        <v>0</v>
      </c>
      <c r="S382" s="216">
        <v>0</v>
      </c>
      <c r="T382" s="217">
        <f>S382*H382</f>
        <v>0</v>
      </c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R382" s="218" t="s">
        <v>287</v>
      </c>
      <c r="AT382" s="218" t="s">
        <v>159</v>
      </c>
      <c r="AU382" s="218" t="s">
        <v>85</v>
      </c>
      <c r="AY382" s="20" t="s">
        <v>157</v>
      </c>
      <c r="BE382" s="219">
        <f>IF(N382="základní",J382,0)</f>
        <v>0</v>
      </c>
      <c r="BF382" s="219">
        <f>IF(N382="snížená",J382,0)</f>
        <v>0</v>
      </c>
      <c r="BG382" s="219">
        <f>IF(N382="zákl. přenesená",J382,0)</f>
        <v>0</v>
      </c>
      <c r="BH382" s="219">
        <f>IF(N382="sníž. přenesená",J382,0)</f>
        <v>0</v>
      </c>
      <c r="BI382" s="219">
        <f>IF(N382="nulová",J382,0)</f>
        <v>0</v>
      </c>
      <c r="BJ382" s="20" t="s">
        <v>83</v>
      </c>
      <c r="BK382" s="219">
        <f>ROUND(I382*H382,2)</f>
        <v>0</v>
      </c>
      <c r="BL382" s="20" t="s">
        <v>287</v>
      </c>
      <c r="BM382" s="218" t="s">
        <v>707</v>
      </c>
    </row>
    <row r="383" s="2" customFormat="1">
      <c r="A383" s="41"/>
      <c r="B383" s="42"/>
      <c r="C383" s="43"/>
      <c r="D383" s="220" t="s">
        <v>165</v>
      </c>
      <c r="E383" s="43"/>
      <c r="F383" s="221" t="s">
        <v>708</v>
      </c>
      <c r="G383" s="43"/>
      <c r="H383" s="43"/>
      <c r="I383" s="222"/>
      <c r="J383" s="43"/>
      <c r="K383" s="43"/>
      <c r="L383" s="47"/>
      <c r="M383" s="223"/>
      <c r="N383" s="224"/>
      <c r="O383" s="87"/>
      <c r="P383" s="87"/>
      <c r="Q383" s="87"/>
      <c r="R383" s="87"/>
      <c r="S383" s="87"/>
      <c r="T383" s="88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T383" s="20" t="s">
        <v>165</v>
      </c>
      <c r="AU383" s="20" t="s">
        <v>85</v>
      </c>
    </row>
    <row r="384" s="2" customFormat="1">
      <c r="A384" s="41"/>
      <c r="B384" s="42"/>
      <c r="C384" s="43"/>
      <c r="D384" s="237" t="s">
        <v>177</v>
      </c>
      <c r="E384" s="43"/>
      <c r="F384" s="238" t="s">
        <v>709</v>
      </c>
      <c r="G384" s="43"/>
      <c r="H384" s="43"/>
      <c r="I384" s="222"/>
      <c r="J384" s="43"/>
      <c r="K384" s="43"/>
      <c r="L384" s="47"/>
      <c r="M384" s="223"/>
      <c r="N384" s="224"/>
      <c r="O384" s="87"/>
      <c r="P384" s="87"/>
      <c r="Q384" s="87"/>
      <c r="R384" s="87"/>
      <c r="S384" s="87"/>
      <c r="T384" s="88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T384" s="20" t="s">
        <v>177</v>
      </c>
      <c r="AU384" s="20" t="s">
        <v>85</v>
      </c>
    </row>
    <row r="385" s="12" customFormat="1" ht="22.8" customHeight="1">
      <c r="A385" s="12"/>
      <c r="B385" s="191"/>
      <c r="C385" s="192"/>
      <c r="D385" s="193" t="s">
        <v>74</v>
      </c>
      <c r="E385" s="205" t="s">
        <v>710</v>
      </c>
      <c r="F385" s="205" t="s">
        <v>711</v>
      </c>
      <c r="G385" s="192"/>
      <c r="H385" s="192"/>
      <c r="I385" s="195"/>
      <c r="J385" s="206">
        <f>BK385</f>
        <v>0</v>
      </c>
      <c r="K385" s="192"/>
      <c r="L385" s="197"/>
      <c r="M385" s="198"/>
      <c r="N385" s="199"/>
      <c r="O385" s="199"/>
      <c r="P385" s="200">
        <f>SUM(P386:P392)</f>
        <v>0</v>
      </c>
      <c r="Q385" s="199"/>
      <c r="R385" s="200">
        <f>SUM(R386:R392)</f>
        <v>0.44287169999999998</v>
      </c>
      <c r="S385" s="199"/>
      <c r="T385" s="201">
        <f>SUM(T386:T392)</f>
        <v>0</v>
      </c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R385" s="202" t="s">
        <v>85</v>
      </c>
      <c r="AT385" s="203" t="s">
        <v>74</v>
      </c>
      <c r="AU385" s="203" t="s">
        <v>83</v>
      </c>
      <c r="AY385" s="202" t="s">
        <v>157</v>
      </c>
      <c r="BK385" s="204">
        <f>SUM(BK386:BK392)</f>
        <v>0</v>
      </c>
    </row>
    <row r="386" s="2" customFormat="1" ht="33" customHeight="1">
      <c r="A386" s="41"/>
      <c r="B386" s="42"/>
      <c r="C386" s="207" t="s">
        <v>712</v>
      </c>
      <c r="D386" s="207" t="s">
        <v>159</v>
      </c>
      <c r="E386" s="208" t="s">
        <v>713</v>
      </c>
      <c r="F386" s="209" t="s">
        <v>714</v>
      </c>
      <c r="G386" s="210" t="s">
        <v>254</v>
      </c>
      <c r="H386" s="211">
        <v>338.06999999999999</v>
      </c>
      <c r="I386" s="212"/>
      <c r="J386" s="213">
        <f>ROUND(I386*H386,2)</f>
        <v>0</v>
      </c>
      <c r="K386" s="209" t="s">
        <v>174</v>
      </c>
      <c r="L386" s="47"/>
      <c r="M386" s="214" t="s">
        <v>19</v>
      </c>
      <c r="N386" s="215" t="s">
        <v>46</v>
      </c>
      <c r="O386" s="87"/>
      <c r="P386" s="216">
        <f>O386*H386</f>
        <v>0</v>
      </c>
      <c r="Q386" s="216">
        <v>0.00131</v>
      </c>
      <c r="R386" s="216">
        <f>Q386*H386</f>
        <v>0.44287169999999998</v>
      </c>
      <c r="S386" s="216">
        <v>0</v>
      </c>
      <c r="T386" s="217">
        <f>S386*H386</f>
        <v>0</v>
      </c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R386" s="218" t="s">
        <v>287</v>
      </c>
      <c r="AT386" s="218" t="s">
        <v>159</v>
      </c>
      <c r="AU386" s="218" t="s">
        <v>85</v>
      </c>
      <c r="AY386" s="20" t="s">
        <v>157</v>
      </c>
      <c r="BE386" s="219">
        <f>IF(N386="základní",J386,0)</f>
        <v>0</v>
      </c>
      <c r="BF386" s="219">
        <f>IF(N386="snížená",J386,0)</f>
        <v>0</v>
      </c>
      <c r="BG386" s="219">
        <f>IF(N386="zákl. přenesená",J386,0)</f>
        <v>0</v>
      </c>
      <c r="BH386" s="219">
        <f>IF(N386="sníž. přenesená",J386,0)</f>
        <v>0</v>
      </c>
      <c r="BI386" s="219">
        <f>IF(N386="nulová",J386,0)</f>
        <v>0</v>
      </c>
      <c r="BJ386" s="20" t="s">
        <v>83</v>
      </c>
      <c r="BK386" s="219">
        <f>ROUND(I386*H386,2)</f>
        <v>0</v>
      </c>
      <c r="BL386" s="20" t="s">
        <v>287</v>
      </c>
      <c r="BM386" s="218" t="s">
        <v>715</v>
      </c>
    </row>
    <row r="387" s="2" customFormat="1">
      <c r="A387" s="41"/>
      <c r="B387" s="42"/>
      <c r="C387" s="43"/>
      <c r="D387" s="220" t="s">
        <v>165</v>
      </c>
      <c r="E387" s="43"/>
      <c r="F387" s="221" t="s">
        <v>716</v>
      </c>
      <c r="G387" s="43"/>
      <c r="H387" s="43"/>
      <c r="I387" s="222"/>
      <c r="J387" s="43"/>
      <c r="K387" s="43"/>
      <c r="L387" s="47"/>
      <c r="M387" s="223"/>
      <c r="N387" s="224"/>
      <c r="O387" s="87"/>
      <c r="P387" s="87"/>
      <c r="Q387" s="87"/>
      <c r="R387" s="87"/>
      <c r="S387" s="87"/>
      <c r="T387" s="88"/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T387" s="20" t="s">
        <v>165</v>
      </c>
      <c r="AU387" s="20" t="s">
        <v>85</v>
      </c>
    </row>
    <row r="388" s="2" customFormat="1">
      <c r="A388" s="41"/>
      <c r="B388" s="42"/>
      <c r="C388" s="43"/>
      <c r="D388" s="237" t="s">
        <v>177</v>
      </c>
      <c r="E388" s="43"/>
      <c r="F388" s="238" t="s">
        <v>717</v>
      </c>
      <c r="G388" s="43"/>
      <c r="H388" s="43"/>
      <c r="I388" s="222"/>
      <c r="J388" s="43"/>
      <c r="K388" s="43"/>
      <c r="L388" s="47"/>
      <c r="M388" s="223"/>
      <c r="N388" s="224"/>
      <c r="O388" s="87"/>
      <c r="P388" s="87"/>
      <c r="Q388" s="87"/>
      <c r="R388" s="87"/>
      <c r="S388" s="87"/>
      <c r="T388" s="88"/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T388" s="20" t="s">
        <v>177</v>
      </c>
      <c r="AU388" s="20" t="s">
        <v>85</v>
      </c>
    </row>
    <row r="389" s="13" customFormat="1">
      <c r="A389" s="13"/>
      <c r="B389" s="226"/>
      <c r="C389" s="227"/>
      <c r="D389" s="220" t="s">
        <v>169</v>
      </c>
      <c r="E389" s="228" t="s">
        <v>19</v>
      </c>
      <c r="F389" s="229" t="s">
        <v>718</v>
      </c>
      <c r="G389" s="227"/>
      <c r="H389" s="230">
        <v>338.06999999999999</v>
      </c>
      <c r="I389" s="231"/>
      <c r="J389" s="227"/>
      <c r="K389" s="227"/>
      <c r="L389" s="232"/>
      <c r="M389" s="233"/>
      <c r="N389" s="234"/>
      <c r="O389" s="234"/>
      <c r="P389" s="234"/>
      <c r="Q389" s="234"/>
      <c r="R389" s="234"/>
      <c r="S389" s="234"/>
      <c r="T389" s="235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36" t="s">
        <v>169</v>
      </c>
      <c r="AU389" s="236" t="s">
        <v>85</v>
      </c>
      <c r="AV389" s="13" t="s">
        <v>85</v>
      </c>
      <c r="AW389" s="13" t="s">
        <v>37</v>
      </c>
      <c r="AX389" s="13" t="s">
        <v>83</v>
      </c>
      <c r="AY389" s="236" t="s">
        <v>157</v>
      </c>
    </row>
    <row r="390" s="2" customFormat="1" ht="24.15" customHeight="1">
      <c r="A390" s="41"/>
      <c r="B390" s="42"/>
      <c r="C390" s="207" t="s">
        <v>471</v>
      </c>
      <c r="D390" s="207" t="s">
        <v>159</v>
      </c>
      <c r="E390" s="208" t="s">
        <v>719</v>
      </c>
      <c r="F390" s="209" t="s">
        <v>720</v>
      </c>
      <c r="G390" s="210" t="s">
        <v>236</v>
      </c>
      <c r="H390" s="211">
        <v>0.443</v>
      </c>
      <c r="I390" s="212"/>
      <c r="J390" s="213">
        <f>ROUND(I390*H390,2)</f>
        <v>0</v>
      </c>
      <c r="K390" s="209" t="s">
        <v>174</v>
      </c>
      <c r="L390" s="47"/>
      <c r="M390" s="214" t="s">
        <v>19</v>
      </c>
      <c r="N390" s="215" t="s">
        <v>46</v>
      </c>
      <c r="O390" s="87"/>
      <c r="P390" s="216">
        <f>O390*H390</f>
        <v>0</v>
      </c>
      <c r="Q390" s="216">
        <v>0</v>
      </c>
      <c r="R390" s="216">
        <f>Q390*H390</f>
        <v>0</v>
      </c>
      <c r="S390" s="216">
        <v>0</v>
      </c>
      <c r="T390" s="217">
        <f>S390*H390</f>
        <v>0</v>
      </c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R390" s="218" t="s">
        <v>287</v>
      </c>
      <c r="AT390" s="218" t="s">
        <v>159</v>
      </c>
      <c r="AU390" s="218" t="s">
        <v>85</v>
      </c>
      <c r="AY390" s="20" t="s">
        <v>157</v>
      </c>
      <c r="BE390" s="219">
        <f>IF(N390="základní",J390,0)</f>
        <v>0</v>
      </c>
      <c r="BF390" s="219">
        <f>IF(N390="snížená",J390,0)</f>
        <v>0</v>
      </c>
      <c r="BG390" s="219">
        <f>IF(N390="zákl. přenesená",J390,0)</f>
        <v>0</v>
      </c>
      <c r="BH390" s="219">
        <f>IF(N390="sníž. přenesená",J390,0)</f>
        <v>0</v>
      </c>
      <c r="BI390" s="219">
        <f>IF(N390="nulová",J390,0)</f>
        <v>0</v>
      </c>
      <c r="BJ390" s="20" t="s">
        <v>83</v>
      </c>
      <c r="BK390" s="219">
        <f>ROUND(I390*H390,2)</f>
        <v>0</v>
      </c>
      <c r="BL390" s="20" t="s">
        <v>287</v>
      </c>
      <c r="BM390" s="218" t="s">
        <v>721</v>
      </c>
    </row>
    <row r="391" s="2" customFormat="1">
      <c r="A391" s="41"/>
      <c r="B391" s="42"/>
      <c r="C391" s="43"/>
      <c r="D391" s="220" t="s">
        <v>165</v>
      </c>
      <c r="E391" s="43"/>
      <c r="F391" s="221" t="s">
        <v>722</v>
      </c>
      <c r="G391" s="43"/>
      <c r="H391" s="43"/>
      <c r="I391" s="222"/>
      <c r="J391" s="43"/>
      <c r="K391" s="43"/>
      <c r="L391" s="47"/>
      <c r="M391" s="223"/>
      <c r="N391" s="224"/>
      <c r="O391" s="87"/>
      <c r="P391" s="87"/>
      <c r="Q391" s="87"/>
      <c r="R391" s="87"/>
      <c r="S391" s="87"/>
      <c r="T391" s="88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T391" s="20" t="s">
        <v>165</v>
      </c>
      <c r="AU391" s="20" t="s">
        <v>85</v>
      </c>
    </row>
    <row r="392" s="2" customFormat="1">
      <c r="A392" s="41"/>
      <c r="B392" s="42"/>
      <c r="C392" s="43"/>
      <c r="D392" s="237" t="s">
        <v>177</v>
      </c>
      <c r="E392" s="43"/>
      <c r="F392" s="238" t="s">
        <v>723</v>
      </c>
      <c r="G392" s="43"/>
      <c r="H392" s="43"/>
      <c r="I392" s="222"/>
      <c r="J392" s="43"/>
      <c r="K392" s="43"/>
      <c r="L392" s="47"/>
      <c r="M392" s="223"/>
      <c r="N392" s="224"/>
      <c r="O392" s="87"/>
      <c r="P392" s="87"/>
      <c r="Q392" s="87"/>
      <c r="R392" s="87"/>
      <c r="S392" s="87"/>
      <c r="T392" s="88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T392" s="20" t="s">
        <v>177</v>
      </c>
      <c r="AU392" s="20" t="s">
        <v>85</v>
      </c>
    </row>
    <row r="393" s="12" customFormat="1" ht="25.92" customHeight="1">
      <c r="A393" s="12"/>
      <c r="B393" s="191"/>
      <c r="C393" s="192"/>
      <c r="D393" s="193" t="s">
        <v>74</v>
      </c>
      <c r="E393" s="194" t="s">
        <v>724</v>
      </c>
      <c r="F393" s="194" t="s">
        <v>725</v>
      </c>
      <c r="G393" s="192"/>
      <c r="H393" s="192"/>
      <c r="I393" s="195"/>
      <c r="J393" s="196">
        <f>BK393</f>
        <v>0</v>
      </c>
      <c r="K393" s="192"/>
      <c r="L393" s="197"/>
      <c r="M393" s="198"/>
      <c r="N393" s="199"/>
      <c r="O393" s="199"/>
      <c r="P393" s="200">
        <f>P394</f>
        <v>0</v>
      </c>
      <c r="Q393" s="199"/>
      <c r="R393" s="200">
        <f>R394</f>
        <v>0</v>
      </c>
      <c r="S393" s="199"/>
      <c r="T393" s="201">
        <f>T394</f>
        <v>0</v>
      </c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R393" s="202" t="s">
        <v>201</v>
      </c>
      <c r="AT393" s="203" t="s">
        <v>74</v>
      </c>
      <c r="AU393" s="203" t="s">
        <v>75</v>
      </c>
      <c r="AY393" s="202" t="s">
        <v>157</v>
      </c>
      <c r="BK393" s="204">
        <f>BK394</f>
        <v>0</v>
      </c>
    </row>
    <row r="394" s="12" customFormat="1" ht="22.8" customHeight="1">
      <c r="A394" s="12"/>
      <c r="B394" s="191"/>
      <c r="C394" s="192"/>
      <c r="D394" s="193" t="s">
        <v>74</v>
      </c>
      <c r="E394" s="205" t="s">
        <v>726</v>
      </c>
      <c r="F394" s="205" t="s">
        <v>727</v>
      </c>
      <c r="G394" s="192"/>
      <c r="H394" s="192"/>
      <c r="I394" s="195"/>
      <c r="J394" s="206">
        <f>BK394</f>
        <v>0</v>
      </c>
      <c r="K394" s="192"/>
      <c r="L394" s="197"/>
      <c r="M394" s="198"/>
      <c r="N394" s="199"/>
      <c r="O394" s="199"/>
      <c r="P394" s="200">
        <f>SUM(P395:P398)</f>
        <v>0</v>
      </c>
      <c r="Q394" s="199"/>
      <c r="R394" s="200">
        <f>SUM(R395:R398)</f>
        <v>0</v>
      </c>
      <c r="S394" s="199"/>
      <c r="T394" s="201">
        <f>SUM(T395:T398)</f>
        <v>0</v>
      </c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R394" s="202" t="s">
        <v>201</v>
      </c>
      <c r="AT394" s="203" t="s">
        <v>74</v>
      </c>
      <c r="AU394" s="203" t="s">
        <v>83</v>
      </c>
      <c r="AY394" s="202" t="s">
        <v>157</v>
      </c>
      <c r="BK394" s="204">
        <f>SUM(BK395:BK398)</f>
        <v>0</v>
      </c>
    </row>
    <row r="395" s="2" customFormat="1" ht="16.5" customHeight="1">
      <c r="A395" s="41"/>
      <c r="B395" s="42"/>
      <c r="C395" s="207" t="s">
        <v>728</v>
      </c>
      <c r="D395" s="207" t="s">
        <v>159</v>
      </c>
      <c r="E395" s="208" t="s">
        <v>729</v>
      </c>
      <c r="F395" s="209" t="s">
        <v>730</v>
      </c>
      <c r="G395" s="210" t="s">
        <v>731</v>
      </c>
      <c r="H395" s="211">
        <v>1</v>
      </c>
      <c r="I395" s="212"/>
      <c r="J395" s="213">
        <f>ROUND(I395*H395,2)</f>
        <v>0</v>
      </c>
      <c r="K395" s="209" t="s">
        <v>174</v>
      </c>
      <c r="L395" s="47"/>
      <c r="M395" s="214" t="s">
        <v>19</v>
      </c>
      <c r="N395" s="215" t="s">
        <v>46</v>
      </c>
      <c r="O395" s="87"/>
      <c r="P395" s="216">
        <f>O395*H395</f>
        <v>0</v>
      </c>
      <c r="Q395" s="216">
        <v>0</v>
      </c>
      <c r="R395" s="216">
        <f>Q395*H395</f>
        <v>0</v>
      </c>
      <c r="S395" s="216">
        <v>0</v>
      </c>
      <c r="T395" s="217">
        <f>S395*H395</f>
        <v>0</v>
      </c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R395" s="218" t="s">
        <v>732</v>
      </c>
      <c r="AT395" s="218" t="s">
        <v>159</v>
      </c>
      <c r="AU395" s="218" t="s">
        <v>85</v>
      </c>
      <c r="AY395" s="20" t="s">
        <v>157</v>
      </c>
      <c r="BE395" s="219">
        <f>IF(N395="základní",J395,0)</f>
        <v>0</v>
      </c>
      <c r="BF395" s="219">
        <f>IF(N395="snížená",J395,0)</f>
        <v>0</v>
      </c>
      <c r="BG395" s="219">
        <f>IF(N395="zákl. přenesená",J395,0)</f>
        <v>0</v>
      </c>
      <c r="BH395" s="219">
        <f>IF(N395="sníž. přenesená",J395,0)</f>
        <v>0</v>
      </c>
      <c r="BI395" s="219">
        <f>IF(N395="nulová",J395,0)</f>
        <v>0</v>
      </c>
      <c r="BJ395" s="20" t="s">
        <v>83</v>
      </c>
      <c r="BK395" s="219">
        <f>ROUND(I395*H395,2)</f>
        <v>0</v>
      </c>
      <c r="BL395" s="20" t="s">
        <v>732</v>
      </c>
      <c r="BM395" s="218" t="s">
        <v>733</v>
      </c>
    </row>
    <row r="396" s="2" customFormat="1">
      <c r="A396" s="41"/>
      <c r="B396" s="42"/>
      <c r="C396" s="43"/>
      <c r="D396" s="220" t="s">
        <v>165</v>
      </c>
      <c r="E396" s="43"/>
      <c r="F396" s="221" t="s">
        <v>730</v>
      </c>
      <c r="G396" s="43"/>
      <c r="H396" s="43"/>
      <c r="I396" s="222"/>
      <c r="J396" s="43"/>
      <c r="K396" s="43"/>
      <c r="L396" s="47"/>
      <c r="M396" s="223"/>
      <c r="N396" s="224"/>
      <c r="O396" s="87"/>
      <c r="P396" s="87"/>
      <c r="Q396" s="87"/>
      <c r="R396" s="87"/>
      <c r="S396" s="87"/>
      <c r="T396" s="88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T396" s="20" t="s">
        <v>165</v>
      </c>
      <c r="AU396" s="20" t="s">
        <v>85</v>
      </c>
    </row>
    <row r="397" s="2" customFormat="1">
      <c r="A397" s="41"/>
      <c r="B397" s="42"/>
      <c r="C397" s="43"/>
      <c r="D397" s="237" t="s">
        <v>177</v>
      </c>
      <c r="E397" s="43"/>
      <c r="F397" s="238" t="s">
        <v>734</v>
      </c>
      <c r="G397" s="43"/>
      <c r="H397" s="43"/>
      <c r="I397" s="222"/>
      <c r="J397" s="43"/>
      <c r="K397" s="43"/>
      <c r="L397" s="47"/>
      <c r="M397" s="223"/>
      <c r="N397" s="224"/>
      <c r="O397" s="87"/>
      <c r="P397" s="87"/>
      <c r="Q397" s="87"/>
      <c r="R397" s="87"/>
      <c r="S397" s="87"/>
      <c r="T397" s="88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T397" s="20" t="s">
        <v>177</v>
      </c>
      <c r="AU397" s="20" t="s">
        <v>85</v>
      </c>
    </row>
    <row r="398" s="13" customFormat="1">
      <c r="A398" s="13"/>
      <c r="B398" s="226"/>
      <c r="C398" s="227"/>
      <c r="D398" s="220" t="s">
        <v>169</v>
      </c>
      <c r="E398" s="228" t="s">
        <v>19</v>
      </c>
      <c r="F398" s="229" t="s">
        <v>735</v>
      </c>
      <c r="G398" s="227"/>
      <c r="H398" s="230">
        <v>1</v>
      </c>
      <c r="I398" s="231"/>
      <c r="J398" s="227"/>
      <c r="K398" s="227"/>
      <c r="L398" s="232"/>
      <c r="M398" s="274"/>
      <c r="N398" s="275"/>
      <c r="O398" s="275"/>
      <c r="P398" s="275"/>
      <c r="Q398" s="275"/>
      <c r="R398" s="275"/>
      <c r="S398" s="275"/>
      <c r="T398" s="276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36" t="s">
        <v>169</v>
      </c>
      <c r="AU398" s="236" t="s">
        <v>85</v>
      </c>
      <c r="AV398" s="13" t="s">
        <v>85</v>
      </c>
      <c r="AW398" s="13" t="s">
        <v>37</v>
      </c>
      <c r="AX398" s="13" t="s">
        <v>83</v>
      </c>
      <c r="AY398" s="236" t="s">
        <v>157</v>
      </c>
    </row>
    <row r="399" s="2" customFormat="1" ht="6.96" customHeight="1">
      <c r="A399" s="41"/>
      <c r="B399" s="62"/>
      <c r="C399" s="63"/>
      <c r="D399" s="63"/>
      <c r="E399" s="63"/>
      <c r="F399" s="63"/>
      <c r="G399" s="63"/>
      <c r="H399" s="63"/>
      <c r="I399" s="63"/>
      <c r="J399" s="63"/>
      <c r="K399" s="63"/>
      <c r="L399" s="47"/>
      <c r="M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</row>
  </sheetData>
  <sheetProtection sheet="1" autoFilter="0" formatColumns="0" formatRows="0" objects="1" scenarios="1" spinCount="100000" saltValue="yyOo4h+NMFskXtNKjYfvXQQJblT/irta1dRxP7+DVAIF/MntEee3wsZmDI2Y+gXtuUvM71okcg8iapfB4ZhI0Q==" hashValue="slbhEHfOZorv6qGAQzrCEq27+a+PKa8SA5XIv+59kmRA2CCNcfRdVtkRM8WuxmxY09LQO4tJ8ShIUCy/AblKAg==" algorithmName="SHA-512" password="CC35"/>
  <autoFilter ref="C91:K398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hyperlinks>
    <hyperlink ref="F97" r:id="rId1" display="https://podminky.urs.cz/item/CS_URS_2025_01/115101201"/>
    <hyperlink ref="F102" r:id="rId2" display="https://podminky.urs.cz/item/CS_URS_2025_01/115101301"/>
    <hyperlink ref="F105" r:id="rId3" display="https://podminky.urs.cz/item/CS_URS_2025_01/131351204"/>
    <hyperlink ref="F109" r:id="rId4" display="https://podminky.urs.cz/item/CS_URS_2025_01/151711111"/>
    <hyperlink ref="F120" r:id="rId5" display="https://podminky.urs.cz/item/CS_URS_2025_01/151711131"/>
    <hyperlink ref="F123" r:id="rId6" display="https://podminky.urs.cz/item/CS_URS_2025_01/151712111"/>
    <hyperlink ref="F129" r:id="rId7" display="https://podminky.urs.cz/item/CS_URS_2025_01/151712121"/>
    <hyperlink ref="F132" r:id="rId8" display="https://podminky.urs.cz/item/CS_URS_2025_01/151721111"/>
    <hyperlink ref="F138" r:id="rId9" display="https://podminky.urs.cz/item/CS_URS_2025_01/153821111"/>
    <hyperlink ref="F146" r:id="rId10" display="https://podminky.urs.cz/item/CS_URS_2025_01/153822111"/>
    <hyperlink ref="F151" r:id="rId11" display="https://podminky.urs.cz/item/CS_URS_2025_01/162751137"/>
    <hyperlink ref="F155" r:id="rId12" display="https://podminky.urs.cz/item/CS_URS_2025_01/171201231"/>
    <hyperlink ref="F160" r:id="rId13" display="https://podminky.urs.cz/item/CS_URS_2025_01/181951112"/>
    <hyperlink ref="F167" r:id="rId14" display="https://podminky.urs.cz/item/CS_URS_2025_01/211531111"/>
    <hyperlink ref="F171" r:id="rId15" display="https://podminky.urs.cz/item/CS_URS_2025_01/211971121"/>
    <hyperlink ref="F179" r:id="rId16" display="https://podminky.urs.cz/item/CS_URS_2025_01/212755214"/>
    <hyperlink ref="F187" r:id="rId17" display="https://podminky.urs.cz/item/CS_URS_2025_01/224312114"/>
    <hyperlink ref="F193" r:id="rId18" display="https://podminky.urs.cz/item/CS_URS_2025_01/224511114"/>
    <hyperlink ref="F198" r:id="rId19" display="https://podminky.urs.cz/item/CS_URS_2025_01/227111113"/>
    <hyperlink ref="F201" r:id="rId20" display="https://podminky.urs.cz/item/CS_URS_2025_01/227111115"/>
    <hyperlink ref="F204" r:id="rId21" display="https://podminky.urs.cz/item/CS_URS_2025_01/281602111"/>
    <hyperlink ref="F209" r:id="rId22" display="https://podminky.urs.cz/item/CS_URS_2025_01/282602112"/>
    <hyperlink ref="F220" r:id="rId23" display="https://podminky.urs.cz/item/CS_URS_2025_01/310001113"/>
    <hyperlink ref="F229" r:id="rId24" display="https://podminky.urs.cz/item/CS_URS_2025_01/321222111"/>
    <hyperlink ref="F236" r:id="rId25" display="https://podminky.urs.cz/item/CS_URS_2025_01/327324127"/>
    <hyperlink ref="F242" r:id="rId26" display="https://podminky.urs.cz/item/CS_URS_2025_01/327324128"/>
    <hyperlink ref="F246" r:id="rId27" display="https://podminky.urs.cz/item/CS_URS_2025_01/327351211"/>
    <hyperlink ref="F252" r:id="rId28" display="https://podminky.urs.cz/item/CS_URS_2025_01/327351221"/>
    <hyperlink ref="F255" r:id="rId29" display="https://podminky.urs.cz/item/CS_URS_2025_01/327361040"/>
    <hyperlink ref="F263" r:id="rId30" display="https://podminky.urs.cz/item/CS_URS_2025_01/451315127"/>
    <hyperlink ref="F267" r:id="rId31" display="https://podminky.urs.cz/item/CS_URS_2025_01/452351111"/>
    <hyperlink ref="F272" r:id="rId32" display="https://podminky.urs.cz/item/CS_URS_2025_01/452351112"/>
    <hyperlink ref="F275" r:id="rId33" display="https://podminky.urs.cz/item/CS_URS_2025_01/458501112"/>
    <hyperlink ref="F281" r:id="rId34" display="https://podminky.urs.cz/item/CS_URS_2025_01/462512270"/>
    <hyperlink ref="F285" r:id="rId35" display="https://podminky.urs.cz/item/CS_URS_2025_01/891265111"/>
    <hyperlink ref="F293" r:id="rId36" display="https://podminky.urs.cz/item/CS_URS_2025_01/911121111"/>
    <hyperlink ref="F298" r:id="rId37" display="https://podminky.urs.cz/item/CS_URS_2025_01/931992121"/>
    <hyperlink ref="F304" r:id="rId38" display="https://podminky.urs.cz/item/CS_URS_2025_01/931994142"/>
    <hyperlink ref="F310" r:id="rId39" display="https://podminky.urs.cz/item/CS_URS_2025_01/953961214"/>
    <hyperlink ref="F315" r:id="rId40" display="https://podminky.urs.cz/item/CS_URS_2025_01/953965132"/>
    <hyperlink ref="F318" r:id="rId41" display="https://podminky.urs.cz/item/CS_URS_2025_01/961021311"/>
    <hyperlink ref="F324" r:id="rId42" display="https://podminky.urs.cz/item/CS_URS_2025_01/961055111"/>
    <hyperlink ref="F329" r:id="rId43" display="https://podminky.urs.cz/item/CS_URS_2025_01/966005211"/>
    <hyperlink ref="F333" r:id="rId44" display="https://podminky.urs.cz/item/CS_URS_2025_01/997013501"/>
    <hyperlink ref="F340" r:id="rId45" display="https://podminky.urs.cz/item/CS_URS_2025_01/997013509"/>
    <hyperlink ref="F348" r:id="rId46" display="https://podminky.urs.cz/item/CS_URS_2025_01/997013862"/>
    <hyperlink ref="F353" r:id="rId47" display="https://podminky.urs.cz/item/CS_URS_2025_01/997013873"/>
    <hyperlink ref="F359" r:id="rId48" display="https://podminky.urs.cz/item/CS_URS_2025_01/998332011"/>
    <hyperlink ref="F364" r:id="rId49" display="https://podminky.urs.cz/item/CS_URS_2025_01/711112001"/>
    <hyperlink ref="F374" r:id="rId50" display="https://podminky.urs.cz/item/CS_URS_2025_01/711112002"/>
    <hyperlink ref="F384" r:id="rId51" display="https://podminky.urs.cz/item/CS_URS_2025_01/998711101"/>
    <hyperlink ref="F388" r:id="rId52" display="https://podminky.urs.cz/item/CS_URS_2025_01/782191141"/>
    <hyperlink ref="F392" r:id="rId53" display="https://podminky.urs.cz/item/CS_URS_2025_01/998782101"/>
    <hyperlink ref="F397" r:id="rId54" display="https://podminky.urs.cz/item/CS_URS_2025_01/013274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5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91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85</v>
      </c>
    </row>
    <row r="4" s="1" customFormat="1" ht="24.96" customHeight="1">
      <c r="B4" s="23"/>
      <c r="D4" s="133" t="s">
        <v>131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Vrchlice v Kutné Hoře - revitalizace a PPO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132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736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331</v>
      </c>
      <c r="G12" s="41"/>
      <c r="H12" s="41"/>
      <c r="I12" s="135" t="s">
        <v>23</v>
      </c>
      <c r="J12" s="140" t="str">
        <f>'Rekapitulace stavby'!AN8</f>
        <v>16. 8. 2023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tr">
        <f>IF('Rekapitulace stavby'!AN10="","",'Rekapitulace stavby'!AN10)</f>
        <v>00236195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tr">
        <f>IF('Rekapitulace stavby'!E11="","",'Rekapitulace stavby'!E11)</f>
        <v>Město Kutná Hora</v>
      </c>
      <c r="F15" s="41"/>
      <c r="G15" s="41"/>
      <c r="H15" s="41"/>
      <c r="I15" s="135" t="s">
        <v>29</v>
      </c>
      <c r="J15" s="139" t="str">
        <f>IF('Rekapitulace stavby'!AN11="","",'Rekapitulace stavby'!AN11)</f>
        <v>CZ00236195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tr">
        <f>IF('Rekapitulace stavby'!AN16="","",'Rekapitulace stavby'!AN16)</f>
        <v>47116901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stavby'!E17="","",'Rekapitulace stavby'!E17)</f>
        <v>Vodohospodářský rozvoj a výstavba a.s.</v>
      </c>
      <c r="F21" s="41"/>
      <c r="G21" s="41"/>
      <c r="H21" s="41"/>
      <c r="I21" s="135" t="s">
        <v>29</v>
      </c>
      <c r="J21" s="139" t="str">
        <f>IF('Rekapitulace stavby'!AN17="","",'Rekapitulace stavby'!AN17)</f>
        <v>CZ47116901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38</v>
      </c>
      <c r="E23" s="41"/>
      <c r="F23" s="41"/>
      <c r="G23" s="41"/>
      <c r="H23" s="41"/>
      <c r="I23" s="135" t="s">
        <v>26</v>
      </c>
      <c r="J23" s="139" t="str">
        <f>IF('Rekapitulace stavby'!AN19="","",'Rekapitulace stavby'!AN19)</f>
        <v>47116901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tr">
        <f>IF('Rekapitulace stavby'!E20="","",'Rekapitulace stavby'!E20)</f>
        <v>Vodohospodářský rozvoj a výstavba a.s.</v>
      </c>
      <c r="F24" s="41"/>
      <c r="G24" s="41"/>
      <c r="H24" s="41"/>
      <c r="I24" s="135" t="s">
        <v>29</v>
      </c>
      <c r="J24" s="139" t="str">
        <f>IF('Rekapitulace stavby'!AN20="","",'Rekapitulace stavby'!AN20)</f>
        <v>CZ47116901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39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41</v>
      </c>
      <c r="E30" s="41"/>
      <c r="F30" s="41"/>
      <c r="G30" s="41"/>
      <c r="H30" s="41"/>
      <c r="I30" s="41"/>
      <c r="J30" s="147">
        <f>ROUND(J92,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43</v>
      </c>
      <c r="G32" s="41"/>
      <c r="H32" s="41"/>
      <c r="I32" s="148" t="s">
        <v>42</v>
      </c>
      <c r="J32" s="148" t="s">
        <v>44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45</v>
      </c>
      <c r="E33" s="135" t="s">
        <v>46</v>
      </c>
      <c r="F33" s="150">
        <f>ROUND((SUM(BE92:BE307)),  2)</f>
        <v>0</v>
      </c>
      <c r="G33" s="41"/>
      <c r="H33" s="41"/>
      <c r="I33" s="151">
        <v>0.20999999999999999</v>
      </c>
      <c r="J33" s="150">
        <f>ROUND(((SUM(BE92:BE307))*I33),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47</v>
      </c>
      <c r="F34" s="150">
        <f>ROUND((SUM(BF92:BF307)),  2)</f>
        <v>0</v>
      </c>
      <c r="G34" s="41"/>
      <c r="H34" s="41"/>
      <c r="I34" s="151">
        <v>0.12</v>
      </c>
      <c r="J34" s="150">
        <f>ROUND(((SUM(BF92:BF307))*I34),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48</v>
      </c>
      <c r="F35" s="150">
        <f>ROUND((SUM(BG92:BG307)),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49</v>
      </c>
      <c r="F36" s="150">
        <f>ROUND((SUM(BH92:BH307)),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50</v>
      </c>
      <c r="F37" s="150">
        <f>ROUND((SUM(BI92:BI307)),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51</v>
      </c>
      <c r="E39" s="154"/>
      <c r="F39" s="154"/>
      <c r="G39" s="155" t="s">
        <v>52</v>
      </c>
      <c r="H39" s="156" t="s">
        <v>53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134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Vrchlice v Kutné Hoře - revitalizace a PPO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132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01.3 - Opěrná zeď levobřežní 38 m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16. 8. 2023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Město Kutná Hora</v>
      </c>
      <c r="G54" s="43"/>
      <c r="H54" s="43"/>
      <c r="I54" s="35" t="s">
        <v>33</v>
      </c>
      <c r="J54" s="39" t="str">
        <f>E21</f>
        <v>Vodohospodářský rozvoj a výstavba a.s.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5.6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38</v>
      </c>
      <c r="J55" s="39" t="str">
        <f>E24</f>
        <v>Vodohospodářský rozvoj a výstavba a.s.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135</v>
      </c>
      <c r="D57" s="165"/>
      <c r="E57" s="165"/>
      <c r="F57" s="165"/>
      <c r="G57" s="165"/>
      <c r="H57" s="165"/>
      <c r="I57" s="165"/>
      <c r="J57" s="166" t="s">
        <v>136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73</v>
      </c>
      <c r="D59" s="43"/>
      <c r="E59" s="43"/>
      <c r="F59" s="43"/>
      <c r="G59" s="43"/>
      <c r="H59" s="43"/>
      <c r="I59" s="43"/>
      <c r="J59" s="105">
        <f>J92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137</v>
      </c>
    </row>
    <row r="60" s="9" customFormat="1" ht="24.96" customHeight="1">
      <c r="A60" s="9"/>
      <c r="B60" s="168"/>
      <c r="C60" s="169"/>
      <c r="D60" s="170" t="s">
        <v>138</v>
      </c>
      <c r="E60" s="171"/>
      <c r="F60" s="171"/>
      <c r="G60" s="171"/>
      <c r="H60" s="171"/>
      <c r="I60" s="171"/>
      <c r="J60" s="172">
        <f>J93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139</v>
      </c>
      <c r="E61" s="177"/>
      <c r="F61" s="177"/>
      <c r="G61" s="177"/>
      <c r="H61" s="177"/>
      <c r="I61" s="177"/>
      <c r="J61" s="178">
        <f>J94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332</v>
      </c>
      <c r="E62" s="177"/>
      <c r="F62" s="177"/>
      <c r="G62" s="177"/>
      <c r="H62" s="177"/>
      <c r="I62" s="177"/>
      <c r="J62" s="178">
        <f>J133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333</v>
      </c>
      <c r="E63" s="177"/>
      <c r="F63" s="177"/>
      <c r="G63" s="177"/>
      <c r="H63" s="177"/>
      <c r="I63" s="177"/>
      <c r="J63" s="178">
        <f>J154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140</v>
      </c>
      <c r="E64" s="177"/>
      <c r="F64" s="177"/>
      <c r="G64" s="177"/>
      <c r="H64" s="177"/>
      <c r="I64" s="177"/>
      <c r="J64" s="178">
        <f>J192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334</v>
      </c>
      <c r="E65" s="177"/>
      <c r="F65" s="177"/>
      <c r="G65" s="177"/>
      <c r="H65" s="177"/>
      <c r="I65" s="177"/>
      <c r="J65" s="178">
        <f>J216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335</v>
      </c>
      <c r="E66" s="177"/>
      <c r="F66" s="177"/>
      <c r="G66" s="177"/>
      <c r="H66" s="177"/>
      <c r="I66" s="177"/>
      <c r="J66" s="178">
        <f>J248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141</v>
      </c>
      <c r="E67" s="177"/>
      <c r="F67" s="177"/>
      <c r="G67" s="177"/>
      <c r="H67" s="177"/>
      <c r="I67" s="177"/>
      <c r="J67" s="178">
        <f>J264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68"/>
      <c r="C68" s="169"/>
      <c r="D68" s="170" t="s">
        <v>336</v>
      </c>
      <c r="E68" s="171"/>
      <c r="F68" s="171"/>
      <c r="G68" s="171"/>
      <c r="H68" s="171"/>
      <c r="I68" s="171"/>
      <c r="J68" s="172">
        <f>J268</f>
        <v>0</v>
      </c>
      <c r="K68" s="169"/>
      <c r="L68" s="173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74"/>
      <c r="C69" s="175"/>
      <c r="D69" s="176" t="s">
        <v>337</v>
      </c>
      <c r="E69" s="177"/>
      <c r="F69" s="177"/>
      <c r="G69" s="177"/>
      <c r="H69" s="177"/>
      <c r="I69" s="177"/>
      <c r="J69" s="178">
        <f>J269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4"/>
      <c r="C70" s="175"/>
      <c r="D70" s="176" t="s">
        <v>338</v>
      </c>
      <c r="E70" s="177"/>
      <c r="F70" s="177"/>
      <c r="G70" s="177"/>
      <c r="H70" s="177"/>
      <c r="I70" s="177"/>
      <c r="J70" s="178">
        <f>J294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68"/>
      <c r="C71" s="169"/>
      <c r="D71" s="170" t="s">
        <v>339</v>
      </c>
      <c r="E71" s="171"/>
      <c r="F71" s="171"/>
      <c r="G71" s="171"/>
      <c r="H71" s="171"/>
      <c r="I71" s="171"/>
      <c r="J71" s="172">
        <f>J302</f>
        <v>0</v>
      </c>
      <c r="K71" s="169"/>
      <c r="L71" s="173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74"/>
      <c r="C72" s="175"/>
      <c r="D72" s="176" t="s">
        <v>340</v>
      </c>
      <c r="E72" s="177"/>
      <c r="F72" s="177"/>
      <c r="G72" s="177"/>
      <c r="H72" s="177"/>
      <c r="I72" s="177"/>
      <c r="J72" s="178">
        <f>J303</f>
        <v>0</v>
      </c>
      <c r="K72" s="175"/>
      <c r="L72" s="17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62"/>
      <c r="C74" s="63"/>
      <c r="D74" s="63"/>
      <c r="E74" s="63"/>
      <c r="F74" s="63"/>
      <c r="G74" s="63"/>
      <c r="H74" s="63"/>
      <c r="I74" s="63"/>
      <c r="J74" s="63"/>
      <c r="K74" s="6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8" s="2" customFormat="1" ht="6.96" customHeight="1">
      <c r="A78" s="41"/>
      <c r="B78" s="64"/>
      <c r="C78" s="65"/>
      <c r="D78" s="65"/>
      <c r="E78" s="65"/>
      <c r="F78" s="65"/>
      <c r="G78" s="65"/>
      <c r="H78" s="65"/>
      <c r="I78" s="65"/>
      <c r="J78" s="65"/>
      <c r="K78" s="65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24.96" customHeight="1">
      <c r="A79" s="41"/>
      <c r="B79" s="42"/>
      <c r="C79" s="26" t="s">
        <v>142</v>
      </c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16</v>
      </c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6.5" customHeight="1">
      <c r="A82" s="41"/>
      <c r="B82" s="42"/>
      <c r="C82" s="43"/>
      <c r="D82" s="43"/>
      <c r="E82" s="163" t="str">
        <f>E7</f>
        <v>Vrchlice v Kutné Hoře - revitalizace a PPO</v>
      </c>
      <c r="F82" s="35"/>
      <c r="G82" s="35"/>
      <c r="H82" s="35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2" customHeight="1">
      <c r="A83" s="41"/>
      <c r="B83" s="42"/>
      <c r="C83" s="35" t="s">
        <v>132</v>
      </c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6.5" customHeight="1">
      <c r="A84" s="41"/>
      <c r="B84" s="42"/>
      <c r="C84" s="43"/>
      <c r="D84" s="43"/>
      <c r="E84" s="72" t="str">
        <f>E9</f>
        <v>SO 01.3 - Opěrná zeď levobřežní 38 m</v>
      </c>
      <c r="F84" s="43"/>
      <c r="G84" s="43"/>
      <c r="H84" s="43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6.96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2" customHeight="1">
      <c r="A86" s="41"/>
      <c r="B86" s="42"/>
      <c r="C86" s="35" t="s">
        <v>21</v>
      </c>
      <c r="D86" s="43"/>
      <c r="E86" s="43"/>
      <c r="F86" s="30" t="str">
        <f>F12</f>
        <v xml:space="preserve"> </v>
      </c>
      <c r="G86" s="43"/>
      <c r="H86" s="43"/>
      <c r="I86" s="35" t="s">
        <v>23</v>
      </c>
      <c r="J86" s="75" t="str">
        <f>IF(J12="","",J12)</f>
        <v>16. 8. 2023</v>
      </c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6.96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25.65" customHeight="1">
      <c r="A88" s="41"/>
      <c r="B88" s="42"/>
      <c r="C88" s="35" t="s">
        <v>25</v>
      </c>
      <c r="D88" s="43"/>
      <c r="E88" s="43"/>
      <c r="F88" s="30" t="str">
        <f>E15</f>
        <v>Město Kutná Hora</v>
      </c>
      <c r="G88" s="43"/>
      <c r="H88" s="43"/>
      <c r="I88" s="35" t="s">
        <v>33</v>
      </c>
      <c r="J88" s="39" t="str">
        <f>E21</f>
        <v>Vodohospodářský rozvoj a výstavba a.s.</v>
      </c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25.65" customHeight="1">
      <c r="A89" s="41"/>
      <c r="B89" s="42"/>
      <c r="C89" s="35" t="s">
        <v>31</v>
      </c>
      <c r="D89" s="43"/>
      <c r="E89" s="43"/>
      <c r="F89" s="30" t="str">
        <f>IF(E18="","",E18)</f>
        <v>Vyplň údaj</v>
      </c>
      <c r="G89" s="43"/>
      <c r="H89" s="43"/>
      <c r="I89" s="35" t="s">
        <v>38</v>
      </c>
      <c r="J89" s="39" t="str">
        <f>E24</f>
        <v>Vodohospodářský rozvoj a výstavba a.s.</v>
      </c>
      <c r="K89" s="43"/>
      <c r="L89" s="13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0.32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13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11" customFormat="1" ht="29.28" customHeight="1">
      <c r="A91" s="180"/>
      <c r="B91" s="181"/>
      <c r="C91" s="182" t="s">
        <v>143</v>
      </c>
      <c r="D91" s="183" t="s">
        <v>60</v>
      </c>
      <c r="E91" s="183" t="s">
        <v>56</v>
      </c>
      <c r="F91" s="183" t="s">
        <v>57</v>
      </c>
      <c r="G91" s="183" t="s">
        <v>144</v>
      </c>
      <c r="H91" s="183" t="s">
        <v>145</v>
      </c>
      <c r="I91" s="183" t="s">
        <v>146</v>
      </c>
      <c r="J91" s="183" t="s">
        <v>136</v>
      </c>
      <c r="K91" s="184" t="s">
        <v>147</v>
      </c>
      <c r="L91" s="185"/>
      <c r="M91" s="95" t="s">
        <v>19</v>
      </c>
      <c r="N91" s="96" t="s">
        <v>45</v>
      </c>
      <c r="O91" s="96" t="s">
        <v>148</v>
      </c>
      <c r="P91" s="96" t="s">
        <v>149</v>
      </c>
      <c r="Q91" s="96" t="s">
        <v>150</v>
      </c>
      <c r="R91" s="96" t="s">
        <v>151</v>
      </c>
      <c r="S91" s="96" t="s">
        <v>152</v>
      </c>
      <c r="T91" s="97" t="s">
        <v>153</v>
      </c>
      <c r="U91" s="180"/>
      <c r="V91" s="180"/>
      <c r="W91" s="180"/>
      <c r="X91" s="180"/>
      <c r="Y91" s="180"/>
      <c r="Z91" s="180"/>
      <c r="AA91" s="180"/>
      <c r="AB91" s="180"/>
      <c r="AC91" s="180"/>
      <c r="AD91" s="180"/>
      <c r="AE91" s="180"/>
    </row>
    <row r="92" s="2" customFormat="1" ht="22.8" customHeight="1">
      <c r="A92" s="41"/>
      <c r="B92" s="42"/>
      <c r="C92" s="102" t="s">
        <v>154</v>
      </c>
      <c r="D92" s="43"/>
      <c r="E92" s="43"/>
      <c r="F92" s="43"/>
      <c r="G92" s="43"/>
      <c r="H92" s="43"/>
      <c r="I92" s="43"/>
      <c r="J92" s="186">
        <f>BK92</f>
        <v>0</v>
      </c>
      <c r="K92" s="43"/>
      <c r="L92" s="47"/>
      <c r="M92" s="98"/>
      <c r="N92" s="187"/>
      <c r="O92" s="99"/>
      <c r="P92" s="188">
        <f>P93+P268+P302</f>
        <v>0</v>
      </c>
      <c r="Q92" s="99"/>
      <c r="R92" s="188">
        <f>R93+R268+R302</f>
        <v>772.37362984999993</v>
      </c>
      <c r="S92" s="99"/>
      <c r="T92" s="189">
        <f>T93+T268+T302</f>
        <v>318.25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74</v>
      </c>
      <c r="AU92" s="20" t="s">
        <v>137</v>
      </c>
      <c r="BK92" s="190">
        <f>BK93+BK268+BK302</f>
        <v>0</v>
      </c>
    </row>
    <row r="93" s="12" customFormat="1" ht="25.92" customHeight="1">
      <c r="A93" s="12"/>
      <c r="B93" s="191"/>
      <c r="C93" s="192"/>
      <c r="D93" s="193" t="s">
        <v>74</v>
      </c>
      <c r="E93" s="194" t="s">
        <v>155</v>
      </c>
      <c r="F93" s="194" t="s">
        <v>156</v>
      </c>
      <c r="G93" s="192"/>
      <c r="H93" s="192"/>
      <c r="I93" s="195"/>
      <c r="J93" s="196">
        <f>BK93</f>
        <v>0</v>
      </c>
      <c r="K93" s="192"/>
      <c r="L93" s="197"/>
      <c r="M93" s="198"/>
      <c r="N93" s="199"/>
      <c r="O93" s="199"/>
      <c r="P93" s="200">
        <f>P94+P133+P154+P192+P216+P248+P264</f>
        <v>0</v>
      </c>
      <c r="Q93" s="199"/>
      <c r="R93" s="200">
        <f>R94+R133+R154+R192+R216+R248+R264</f>
        <v>771.96804234999991</v>
      </c>
      <c r="S93" s="199"/>
      <c r="T93" s="201">
        <f>T94+T133+T154+T192+T216+T248+T264</f>
        <v>318.25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2" t="s">
        <v>83</v>
      </c>
      <c r="AT93" s="203" t="s">
        <v>74</v>
      </c>
      <c r="AU93" s="203" t="s">
        <v>75</v>
      </c>
      <c r="AY93" s="202" t="s">
        <v>157</v>
      </c>
      <c r="BK93" s="204">
        <f>BK94+BK133+BK154+BK192+BK216+BK248+BK264</f>
        <v>0</v>
      </c>
    </row>
    <row r="94" s="12" customFormat="1" ht="22.8" customHeight="1">
      <c r="A94" s="12"/>
      <c r="B94" s="191"/>
      <c r="C94" s="192"/>
      <c r="D94" s="193" t="s">
        <v>74</v>
      </c>
      <c r="E94" s="205" t="s">
        <v>83</v>
      </c>
      <c r="F94" s="205" t="s">
        <v>158</v>
      </c>
      <c r="G94" s="192"/>
      <c r="H94" s="192"/>
      <c r="I94" s="195"/>
      <c r="J94" s="206">
        <f>BK94</f>
        <v>0</v>
      </c>
      <c r="K94" s="192"/>
      <c r="L94" s="197"/>
      <c r="M94" s="198"/>
      <c r="N94" s="199"/>
      <c r="O94" s="199"/>
      <c r="P94" s="200">
        <f>SUM(P95:P132)</f>
        <v>0</v>
      </c>
      <c r="Q94" s="199"/>
      <c r="R94" s="200">
        <f>SUM(R95:R132)</f>
        <v>54.915390000000002</v>
      </c>
      <c r="S94" s="199"/>
      <c r="T94" s="201">
        <f>SUM(T95:T132)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2" t="s">
        <v>83</v>
      </c>
      <c r="AT94" s="203" t="s">
        <v>74</v>
      </c>
      <c r="AU94" s="203" t="s">
        <v>83</v>
      </c>
      <c r="AY94" s="202" t="s">
        <v>157</v>
      </c>
      <c r="BK94" s="204">
        <f>SUM(BK95:BK132)</f>
        <v>0</v>
      </c>
    </row>
    <row r="95" s="2" customFormat="1" ht="24.15" customHeight="1">
      <c r="A95" s="41"/>
      <c r="B95" s="42"/>
      <c r="C95" s="207" t="s">
        <v>83</v>
      </c>
      <c r="D95" s="207" t="s">
        <v>159</v>
      </c>
      <c r="E95" s="208" t="s">
        <v>341</v>
      </c>
      <c r="F95" s="209" t="s">
        <v>342</v>
      </c>
      <c r="G95" s="210" t="s">
        <v>343</v>
      </c>
      <c r="H95" s="211">
        <v>72</v>
      </c>
      <c r="I95" s="212"/>
      <c r="J95" s="213">
        <f>ROUND(I95*H95,2)</f>
        <v>0</v>
      </c>
      <c r="K95" s="209" t="s">
        <v>174</v>
      </c>
      <c r="L95" s="47"/>
      <c r="M95" s="214" t="s">
        <v>19</v>
      </c>
      <c r="N95" s="215" t="s">
        <v>46</v>
      </c>
      <c r="O95" s="87"/>
      <c r="P95" s="216">
        <f>O95*H95</f>
        <v>0</v>
      </c>
      <c r="Q95" s="216">
        <v>3.0000000000000001E-05</v>
      </c>
      <c r="R95" s="216">
        <f>Q95*H95</f>
        <v>0.00216</v>
      </c>
      <c r="S95" s="216">
        <v>0</v>
      </c>
      <c r="T95" s="217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163</v>
      </c>
      <c r="AT95" s="218" t="s">
        <v>159</v>
      </c>
      <c r="AU95" s="218" t="s">
        <v>85</v>
      </c>
      <c r="AY95" s="20" t="s">
        <v>157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20" t="s">
        <v>83</v>
      </c>
      <c r="BK95" s="219">
        <f>ROUND(I95*H95,2)</f>
        <v>0</v>
      </c>
      <c r="BL95" s="20" t="s">
        <v>163</v>
      </c>
      <c r="BM95" s="218" t="s">
        <v>85</v>
      </c>
    </row>
    <row r="96" s="2" customFormat="1">
      <c r="A96" s="41"/>
      <c r="B96" s="42"/>
      <c r="C96" s="43"/>
      <c r="D96" s="220" t="s">
        <v>165</v>
      </c>
      <c r="E96" s="43"/>
      <c r="F96" s="221" t="s">
        <v>344</v>
      </c>
      <c r="G96" s="43"/>
      <c r="H96" s="43"/>
      <c r="I96" s="222"/>
      <c r="J96" s="43"/>
      <c r="K96" s="43"/>
      <c r="L96" s="47"/>
      <c r="M96" s="223"/>
      <c r="N96" s="224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165</v>
      </c>
      <c r="AU96" s="20" t="s">
        <v>85</v>
      </c>
    </row>
    <row r="97" s="2" customFormat="1">
      <c r="A97" s="41"/>
      <c r="B97" s="42"/>
      <c r="C97" s="43"/>
      <c r="D97" s="237" t="s">
        <v>177</v>
      </c>
      <c r="E97" s="43"/>
      <c r="F97" s="238" t="s">
        <v>345</v>
      </c>
      <c r="G97" s="43"/>
      <c r="H97" s="43"/>
      <c r="I97" s="222"/>
      <c r="J97" s="43"/>
      <c r="K97" s="43"/>
      <c r="L97" s="47"/>
      <c r="M97" s="223"/>
      <c r="N97" s="22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177</v>
      </c>
      <c r="AU97" s="20" t="s">
        <v>85</v>
      </c>
    </row>
    <row r="98" s="2" customFormat="1" ht="24.15" customHeight="1">
      <c r="A98" s="41"/>
      <c r="B98" s="42"/>
      <c r="C98" s="207" t="s">
        <v>85</v>
      </c>
      <c r="D98" s="207" t="s">
        <v>159</v>
      </c>
      <c r="E98" s="208" t="s">
        <v>347</v>
      </c>
      <c r="F98" s="209" t="s">
        <v>348</v>
      </c>
      <c r="G98" s="210" t="s">
        <v>349</v>
      </c>
      <c r="H98" s="211">
        <v>3</v>
      </c>
      <c r="I98" s="212"/>
      <c r="J98" s="213">
        <f>ROUND(I98*H98,2)</f>
        <v>0</v>
      </c>
      <c r="K98" s="209" t="s">
        <v>174</v>
      </c>
      <c r="L98" s="47"/>
      <c r="M98" s="214" t="s">
        <v>19</v>
      </c>
      <c r="N98" s="215" t="s">
        <v>46</v>
      </c>
      <c r="O98" s="87"/>
      <c r="P98" s="216">
        <f>O98*H98</f>
        <v>0</v>
      </c>
      <c r="Q98" s="216">
        <v>0</v>
      </c>
      <c r="R98" s="216">
        <f>Q98*H98</f>
        <v>0</v>
      </c>
      <c r="S98" s="216">
        <v>0</v>
      </c>
      <c r="T98" s="217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8" t="s">
        <v>163</v>
      </c>
      <c r="AT98" s="218" t="s">
        <v>159</v>
      </c>
      <c r="AU98" s="218" t="s">
        <v>85</v>
      </c>
      <c r="AY98" s="20" t="s">
        <v>157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20" t="s">
        <v>83</v>
      </c>
      <c r="BK98" s="219">
        <f>ROUND(I98*H98,2)</f>
        <v>0</v>
      </c>
      <c r="BL98" s="20" t="s">
        <v>163</v>
      </c>
      <c r="BM98" s="218" t="s">
        <v>163</v>
      </c>
    </row>
    <row r="99" s="2" customFormat="1">
      <c r="A99" s="41"/>
      <c r="B99" s="42"/>
      <c r="C99" s="43"/>
      <c r="D99" s="220" t="s">
        <v>165</v>
      </c>
      <c r="E99" s="43"/>
      <c r="F99" s="221" t="s">
        <v>350</v>
      </c>
      <c r="G99" s="43"/>
      <c r="H99" s="43"/>
      <c r="I99" s="222"/>
      <c r="J99" s="43"/>
      <c r="K99" s="43"/>
      <c r="L99" s="47"/>
      <c r="M99" s="223"/>
      <c r="N99" s="224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165</v>
      </c>
      <c r="AU99" s="20" t="s">
        <v>85</v>
      </c>
    </row>
    <row r="100" s="2" customFormat="1">
      <c r="A100" s="41"/>
      <c r="B100" s="42"/>
      <c r="C100" s="43"/>
      <c r="D100" s="237" t="s">
        <v>177</v>
      </c>
      <c r="E100" s="43"/>
      <c r="F100" s="238" t="s">
        <v>351</v>
      </c>
      <c r="G100" s="43"/>
      <c r="H100" s="43"/>
      <c r="I100" s="222"/>
      <c r="J100" s="43"/>
      <c r="K100" s="43"/>
      <c r="L100" s="47"/>
      <c r="M100" s="223"/>
      <c r="N100" s="22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177</v>
      </c>
      <c r="AU100" s="20" t="s">
        <v>85</v>
      </c>
    </row>
    <row r="101" s="13" customFormat="1">
      <c r="A101" s="13"/>
      <c r="B101" s="226"/>
      <c r="C101" s="227"/>
      <c r="D101" s="220" t="s">
        <v>169</v>
      </c>
      <c r="E101" s="228" t="s">
        <v>19</v>
      </c>
      <c r="F101" s="229" t="s">
        <v>737</v>
      </c>
      <c r="G101" s="227"/>
      <c r="H101" s="230">
        <v>3</v>
      </c>
      <c r="I101" s="231"/>
      <c r="J101" s="227"/>
      <c r="K101" s="227"/>
      <c r="L101" s="232"/>
      <c r="M101" s="233"/>
      <c r="N101" s="234"/>
      <c r="O101" s="234"/>
      <c r="P101" s="234"/>
      <c r="Q101" s="234"/>
      <c r="R101" s="234"/>
      <c r="S101" s="234"/>
      <c r="T101" s="235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6" t="s">
        <v>169</v>
      </c>
      <c r="AU101" s="236" t="s">
        <v>85</v>
      </c>
      <c r="AV101" s="13" t="s">
        <v>85</v>
      </c>
      <c r="AW101" s="13" t="s">
        <v>37</v>
      </c>
      <c r="AX101" s="13" t="s">
        <v>75</v>
      </c>
      <c r="AY101" s="236" t="s">
        <v>157</v>
      </c>
    </row>
    <row r="102" s="15" customFormat="1">
      <c r="A102" s="15"/>
      <c r="B102" s="249"/>
      <c r="C102" s="250"/>
      <c r="D102" s="220" t="s">
        <v>169</v>
      </c>
      <c r="E102" s="251" t="s">
        <v>19</v>
      </c>
      <c r="F102" s="252" t="s">
        <v>187</v>
      </c>
      <c r="G102" s="250"/>
      <c r="H102" s="253">
        <v>3</v>
      </c>
      <c r="I102" s="254"/>
      <c r="J102" s="250"/>
      <c r="K102" s="250"/>
      <c r="L102" s="255"/>
      <c r="M102" s="256"/>
      <c r="N102" s="257"/>
      <c r="O102" s="257"/>
      <c r="P102" s="257"/>
      <c r="Q102" s="257"/>
      <c r="R102" s="257"/>
      <c r="S102" s="257"/>
      <c r="T102" s="258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T102" s="259" t="s">
        <v>169</v>
      </c>
      <c r="AU102" s="259" t="s">
        <v>85</v>
      </c>
      <c r="AV102" s="15" t="s">
        <v>163</v>
      </c>
      <c r="AW102" s="15" t="s">
        <v>37</v>
      </c>
      <c r="AX102" s="15" t="s">
        <v>83</v>
      </c>
      <c r="AY102" s="259" t="s">
        <v>157</v>
      </c>
    </row>
    <row r="103" s="2" customFormat="1" ht="24.15" customHeight="1">
      <c r="A103" s="41"/>
      <c r="B103" s="42"/>
      <c r="C103" s="207" t="s">
        <v>478</v>
      </c>
      <c r="D103" s="207" t="s">
        <v>159</v>
      </c>
      <c r="E103" s="208" t="s">
        <v>738</v>
      </c>
      <c r="F103" s="209" t="s">
        <v>739</v>
      </c>
      <c r="G103" s="210" t="s">
        <v>173</v>
      </c>
      <c r="H103" s="211">
        <v>155.80000000000001</v>
      </c>
      <c r="I103" s="212"/>
      <c r="J103" s="213">
        <f>ROUND(I103*H103,2)</f>
        <v>0</v>
      </c>
      <c r="K103" s="209" t="s">
        <v>174</v>
      </c>
      <c r="L103" s="47"/>
      <c r="M103" s="214" t="s">
        <v>19</v>
      </c>
      <c r="N103" s="215" t="s">
        <v>46</v>
      </c>
      <c r="O103" s="87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8" t="s">
        <v>163</v>
      </c>
      <c r="AT103" s="218" t="s">
        <v>159</v>
      </c>
      <c r="AU103" s="218" t="s">
        <v>85</v>
      </c>
      <c r="AY103" s="20" t="s">
        <v>157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20" t="s">
        <v>83</v>
      </c>
      <c r="BK103" s="219">
        <f>ROUND(I103*H103,2)</f>
        <v>0</v>
      </c>
      <c r="BL103" s="20" t="s">
        <v>163</v>
      </c>
      <c r="BM103" s="218" t="s">
        <v>740</v>
      </c>
    </row>
    <row r="104" s="2" customFormat="1">
      <c r="A104" s="41"/>
      <c r="B104" s="42"/>
      <c r="C104" s="43"/>
      <c r="D104" s="220" t="s">
        <v>165</v>
      </c>
      <c r="E104" s="43"/>
      <c r="F104" s="221" t="s">
        <v>741</v>
      </c>
      <c r="G104" s="43"/>
      <c r="H104" s="43"/>
      <c r="I104" s="222"/>
      <c r="J104" s="43"/>
      <c r="K104" s="43"/>
      <c r="L104" s="47"/>
      <c r="M104" s="223"/>
      <c r="N104" s="224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165</v>
      </c>
      <c r="AU104" s="20" t="s">
        <v>85</v>
      </c>
    </row>
    <row r="105" s="2" customFormat="1">
      <c r="A105" s="41"/>
      <c r="B105" s="42"/>
      <c r="C105" s="43"/>
      <c r="D105" s="237" t="s">
        <v>177</v>
      </c>
      <c r="E105" s="43"/>
      <c r="F105" s="238" t="s">
        <v>742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177</v>
      </c>
      <c r="AU105" s="20" t="s">
        <v>85</v>
      </c>
    </row>
    <row r="106" s="13" customFormat="1">
      <c r="A106" s="13"/>
      <c r="B106" s="226"/>
      <c r="C106" s="227"/>
      <c r="D106" s="220" t="s">
        <v>169</v>
      </c>
      <c r="E106" s="228" t="s">
        <v>19</v>
      </c>
      <c r="F106" s="229" t="s">
        <v>743</v>
      </c>
      <c r="G106" s="227"/>
      <c r="H106" s="230">
        <v>155.80000000000001</v>
      </c>
      <c r="I106" s="231"/>
      <c r="J106" s="227"/>
      <c r="K106" s="227"/>
      <c r="L106" s="232"/>
      <c r="M106" s="233"/>
      <c r="N106" s="234"/>
      <c r="O106" s="234"/>
      <c r="P106" s="234"/>
      <c r="Q106" s="234"/>
      <c r="R106" s="234"/>
      <c r="S106" s="234"/>
      <c r="T106" s="235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6" t="s">
        <v>169</v>
      </c>
      <c r="AU106" s="236" t="s">
        <v>85</v>
      </c>
      <c r="AV106" s="13" t="s">
        <v>85</v>
      </c>
      <c r="AW106" s="13" t="s">
        <v>37</v>
      </c>
      <c r="AX106" s="13" t="s">
        <v>83</v>
      </c>
      <c r="AY106" s="236" t="s">
        <v>157</v>
      </c>
    </row>
    <row r="107" s="2" customFormat="1" ht="33" customHeight="1">
      <c r="A107" s="41"/>
      <c r="B107" s="42"/>
      <c r="C107" s="207" t="s">
        <v>644</v>
      </c>
      <c r="D107" s="207" t="s">
        <v>159</v>
      </c>
      <c r="E107" s="208" t="s">
        <v>744</v>
      </c>
      <c r="F107" s="209" t="s">
        <v>745</v>
      </c>
      <c r="G107" s="210" t="s">
        <v>254</v>
      </c>
      <c r="H107" s="211">
        <v>161.5</v>
      </c>
      <c r="I107" s="212"/>
      <c r="J107" s="213">
        <f>ROUND(I107*H107,2)</f>
        <v>0</v>
      </c>
      <c r="K107" s="209" t="s">
        <v>174</v>
      </c>
      <c r="L107" s="47"/>
      <c r="M107" s="214" t="s">
        <v>19</v>
      </c>
      <c r="N107" s="215" t="s">
        <v>46</v>
      </c>
      <c r="O107" s="87"/>
      <c r="P107" s="216">
        <f>O107*H107</f>
        <v>0</v>
      </c>
      <c r="Q107" s="216">
        <v>0</v>
      </c>
      <c r="R107" s="216">
        <f>Q107*H107</f>
        <v>0</v>
      </c>
      <c r="S107" s="216">
        <v>0</v>
      </c>
      <c r="T107" s="217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8" t="s">
        <v>163</v>
      </c>
      <c r="AT107" s="218" t="s">
        <v>159</v>
      </c>
      <c r="AU107" s="218" t="s">
        <v>85</v>
      </c>
      <c r="AY107" s="20" t="s">
        <v>157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20" t="s">
        <v>83</v>
      </c>
      <c r="BK107" s="219">
        <f>ROUND(I107*H107,2)</f>
        <v>0</v>
      </c>
      <c r="BL107" s="20" t="s">
        <v>163</v>
      </c>
      <c r="BM107" s="218" t="s">
        <v>746</v>
      </c>
    </row>
    <row r="108" s="2" customFormat="1">
      <c r="A108" s="41"/>
      <c r="B108" s="42"/>
      <c r="C108" s="43"/>
      <c r="D108" s="220" t="s">
        <v>165</v>
      </c>
      <c r="E108" s="43"/>
      <c r="F108" s="221" t="s">
        <v>747</v>
      </c>
      <c r="G108" s="43"/>
      <c r="H108" s="43"/>
      <c r="I108" s="222"/>
      <c r="J108" s="43"/>
      <c r="K108" s="43"/>
      <c r="L108" s="47"/>
      <c r="M108" s="223"/>
      <c r="N108" s="224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165</v>
      </c>
      <c r="AU108" s="20" t="s">
        <v>85</v>
      </c>
    </row>
    <row r="109" s="2" customFormat="1">
      <c r="A109" s="41"/>
      <c r="B109" s="42"/>
      <c r="C109" s="43"/>
      <c r="D109" s="237" t="s">
        <v>177</v>
      </c>
      <c r="E109" s="43"/>
      <c r="F109" s="238" t="s">
        <v>748</v>
      </c>
      <c r="G109" s="43"/>
      <c r="H109" s="43"/>
      <c r="I109" s="222"/>
      <c r="J109" s="43"/>
      <c r="K109" s="43"/>
      <c r="L109" s="47"/>
      <c r="M109" s="223"/>
      <c r="N109" s="224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177</v>
      </c>
      <c r="AU109" s="20" t="s">
        <v>85</v>
      </c>
    </row>
    <row r="110" s="13" customFormat="1">
      <c r="A110" s="13"/>
      <c r="B110" s="226"/>
      <c r="C110" s="227"/>
      <c r="D110" s="220" t="s">
        <v>169</v>
      </c>
      <c r="E110" s="228" t="s">
        <v>19</v>
      </c>
      <c r="F110" s="229" t="s">
        <v>749</v>
      </c>
      <c r="G110" s="227"/>
      <c r="H110" s="230">
        <v>161.5</v>
      </c>
      <c r="I110" s="231"/>
      <c r="J110" s="227"/>
      <c r="K110" s="227"/>
      <c r="L110" s="232"/>
      <c r="M110" s="233"/>
      <c r="N110" s="234"/>
      <c r="O110" s="234"/>
      <c r="P110" s="234"/>
      <c r="Q110" s="234"/>
      <c r="R110" s="234"/>
      <c r="S110" s="234"/>
      <c r="T110" s="235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6" t="s">
        <v>169</v>
      </c>
      <c r="AU110" s="236" t="s">
        <v>85</v>
      </c>
      <c r="AV110" s="13" t="s">
        <v>85</v>
      </c>
      <c r="AW110" s="13" t="s">
        <v>37</v>
      </c>
      <c r="AX110" s="13" t="s">
        <v>83</v>
      </c>
      <c r="AY110" s="236" t="s">
        <v>157</v>
      </c>
    </row>
    <row r="111" s="2" customFormat="1" ht="16.5" customHeight="1">
      <c r="A111" s="41"/>
      <c r="B111" s="42"/>
      <c r="C111" s="260" t="s">
        <v>265</v>
      </c>
      <c r="D111" s="260" t="s">
        <v>259</v>
      </c>
      <c r="E111" s="261" t="s">
        <v>288</v>
      </c>
      <c r="F111" s="262" t="s">
        <v>289</v>
      </c>
      <c r="G111" s="263" t="s">
        <v>236</v>
      </c>
      <c r="H111" s="264">
        <v>54.909999999999997</v>
      </c>
      <c r="I111" s="265"/>
      <c r="J111" s="266">
        <f>ROUND(I111*H111,2)</f>
        <v>0</v>
      </c>
      <c r="K111" s="262" t="s">
        <v>174</v>
      </c>
      <c r="L111" s="267"/>
      <c r="M111" s="268" t="s">
        <v>19</v>
      </c>
      <c r="N111" s="269" t="s">
        <v>46</v>
      </c>
      <c r="O111" s="87"/>
      <c r="P111" s="216">
        <f>O111*H111</f>
        <v>0</v>
      </c>
      <c r="Q111" s="216">
        <v>1</v>
      </c>
      <c r="R111" s="216">
        <f>Q111*H111</f>
        <v>54.909999999999997</v>
      </c>
      <c r="S111" s="216">
        <v>0</v>
      </c>
      <c r="T111" s="217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225</v>
      </c>
      <c r="AT111" s="218" t="s">
        <v>259</v>
      </c>
      <c r="AU111" s="218" t="s">
        <v>85</v>
      </c>
      <c r="AY111" s="20" t="s">
        <v>157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20" t="s">
        <v>83</v>
      </c>
      <c r="BK111" s="219">
        <f>ROUND(I111*H111,2)</f>
        <v>0</v>
      </c>
      <c r="BL111" s="20" t="s">
        <v>163</v>
      </c>
      <c r="BM111" s="218" t="s">
        <v>386</v>
      </c>
    </row>
    <row r="112" s="2" customFormat="1">
      <c r="A112" s="41"/>
      <c r="B112" s="42"/>
      <c r="C112" s="43"/>
      <c r="D112" s="220" t="s">
        <v>165</v>
      </c>
      <c r="E112" s="43"/>
      <c r="F112" s="221" t="s">
        <v>289</v>
      </c>
      <c r="G112" s="43"/>
      <c r="H112" s="43"/>
      <c r="I112" s="222"/>
      <c r="J112" s="43"/>
      <c r="K112" s="43"/>
      <c r="L112" s="47"/>
      <c r="M112" s="223"/>
      <c r="N112" s="22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165</v>
      </c>
      <c r="AU112" s="20" t="s">
        <v>85</v>
      </c>
    </row>
    <row r="113" s="14" customFormat="1">
      <c r="A113" s="14"/>
      <c r="B113" s="239"/>
      <c r="C113" s="240"/>
      <c r="D113" s="220" t="s">
        <v>169</v>
      </c>
      <c r="E113" s="241" t="s">
        <v>19</v>
      </c>
      <c r="F113" s="242" t="s">
        <v>750</v>
      </c>
      <c r="G113" s="240"/>
      <c r="H113" s="241" t="s">
        <v>19</v>
      </c>
      <c r="I113" s="243"/>
      <c r="J113" s="240"/>
      <c r="K113" s="240"/>
      <c r="L113" s="244"/>
      <c r="M113" s="245"/>
      <c r="N113" s="246"/>
      <c r="O113" s="246"/>
      <c r="P113" s="246"/>
      <c r="Q113" s="246"/>
      <c r="R113" s="246"/>
      <c r="S113" s="246"/>
      <c r="T113" s="247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8" t="s">
        <v>169</v>
      </c>
      <c r="AU113" s="248" t="s">
        <v>85</v>
      </c>
      <c r="AV113" s="14" t="s">
        <v>83</v>
      </c>
      <c r="AW113" s="14" t="s">
        <v>37</v>
      </c>
      <c r="AX113" s="14" t="s">
        <v>75</v>
      </c>
      <c r="AY113" s="248" t="s">
        <v>157</v>
      </c>
    </row>
    <row r="114" s="13" customFormat="1">
      <c r="A114" s="13"/>
      <c r="B114" s="226"/>
      <c r="C114" s="227"/>
      <c r="D114" s="220" t="s">
        <v>169</v>
      </c>
      <c r="E114" s="228" t="s">
        <v>19</v>
      </c>
      <c r="F114" s="229" t="s">
        <v>751</v>
      </c>
      <c r="G114" s="227"/>
      <c r="H114" s="230">
        <v>32.299999999999997</v>
      </c>
      <c r="I114" s="231"/>
      <c r="J114" s="227"/>
      <c r="K114" s="227"/>
      <c r="L114" s="232"/>
      <c r="M114" s="233"/>
      <c r="N114" s="234"/>
      <c r="O114" s="234"/>
      <c r="P114" s="234"/>
      <c r="Q114" s="234"/>
      <c r="R114" s="234"/>
      <c r="S114" s="234"/>
      <c r="T114" s="235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6" t="s">
        <v>169</v>
      </c>
      <c r="AU114" s="236" t="s">
        <v>85</v>
      </c>
      <c r="AV114" s="13" t="s">
        <v>85</v>
      </c>
      <c r="AW114" s="13" t="s">
        <v>37</v>
      </c>
      <c r="AX114" s="13" t="s">
        <v>75</v>
      </c>
      <c r="AY114" s="236" t="s">
        <v>157</v>
      </c>
    </row>
    <row r="115" s="15" customFormat="1">
      <c r="A115" s="15"/>
      <c r="B115" s="249"/>
      <c r="C115" s="250"/>
      <c r="D115" s="220" t="s">
        <v>169</v>
      </c>
      <c r="E115" s="251" t="s">
        <v>19</v>
      </c>
      <c r="F115" s="252" t="s">
        <v>187</v>
      </c>
      <c r="G115" s="250"/>
      <c r="H115" s="253">
        <v>32.299999999999997</v>
      </c>
      <c r="I115" s="254"/>
      <c r="J115" s="250"/>
      <c r="K115" s="250"/>
      <c r="L115" s="255"/>
      <c r="M115" s="256"/>
      <c r="N115" s="257"/>
      <c r="O115" s="257"/>
      <c r="P115" s="257"/>
      <c r="Q115" s="257"/>
      <c r="R115" s="257"/>
      <c r="S115" s="257"/>
      <c r="T115" s="258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T115" s="259" t="s">
        <v>169</v>
      </c>
      <c r="AU115" s="259" t="s">
        <v>85</v>
      </c>
      <c r="AV115" s="15" t="s">
        <v>163</v>
      </c>
      <c r="AW115" s="15" t="s">
        <v>37</v>
      </c>
      <c r="AX115" s="15" t="s">
        <v>83</v>
      </c>
      <c r="AY115" s="259" t="s">
        <v>157</v>
      </c>
    </row>
    <row r="116" s="13" customFormat="1">
      <c r="A116" s="13"/>
      <c r="B116" s="226"/>
      <c r="C116" s="227"/>
      <c r="D116" s="220" t="s">
        <v>169</v>
      </c>
      <c r="E116" s="227"/>
      <c r="F116" s="229" t="s">
        <v>752</v>
      </c>
      <c r="G116" s="227"/>
      <c r="H116" s="230">
        <v>54.909999999999997</v>
      </c>
      <c r="I116" s="231"/>
      <c r="J116" s="227"/>
      <c r="K116" s="227"/>
      <c r="L116" s="232"/>
      <c r="M116" s="233"/>
      <c r="N116" s="234"/>
      <c r="O116" s="234"/>
      <c r="P116" s="234"/>
      <c r="Q116" s="234"/>
      <c r="R116" s="234"/>
      <c r="S116" s="234"/>
      <c r="T116" s="235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6" t="s">
        <v>169</v>
      </c>
      <c r="AU116" s="236" t="s">
        <v>85</v>
      </c>
      <c r="AV116" s="13" t="s">
        <v>85</v>
      </c>
      <c r="AW116" s="13" t="s">
        <v>4</v>
      </c>
      <c r="AX116" s="13" t="s">
        <v>83</v>
      </c>
      <c r="AY116" s="236" t="s">
        <v>157</v>
      </c>
    </row>
    <row r="117" s="2" customFormat="1" ht="24.15" customHeight="1">
      <c r="A117" s="41"/>
      <c r="B117" s="42"/>
      <c r="C117" s="207" t="s">
        <v>273</v>
      </c>
      <c r="D117" s="207" t="s">
        <v>159</v>
      </c>
      <c r="E117" s="208" t="s">
        <v>753</v>
      </c>
      <c r="F117" s="209" t="s">
        <v>754</v>
      </c>
      <c r="G117" s="210" t="s">
        <v>254</v>
      </c>
      <c r="H117" s="211">
        <v>161.5</v>
      </c>
      <c r="I117" s="212"/>
      <c r="J117" s="213">
        <f>ROUND(I117*H117,2)</f>
        <v>0</v>
      </c>
      <c r="K117" s="209" t="s">
        <v>174</v>
      </c>
      <c r="L117" s="47"/>
      <c r="M117" s="214" t="s">
        <v>19</v>
      </c>
      <c r="N117" s="215" t="s">
        <v>46</v>
      </c>
      <c r="O117" s="87"/>
      <c r="P117" s="216">
        <f>O117*H117</f>
        <v>0</v>
      </c>
      <c r="Q117" s="216">
        <v>0</v>
      </c>
      <c r="R117" s="216">
        <f>Q117*H117</f>
        <v>0</v>
      </c>
      <c r="S117" s="216">
        <v>0</v>
      </c>
      <c r="T117" s="217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8" t="s">
        <v>163</v>
      </c>
      <c r="AT117" s="218" t="s">
        <v>159</v>
      </c>
      <c r="AU117" s="218" t="s">
        <v>85</v>
      </c>
      <c r="AY117" s="20" t="s">
        <v>157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20" t="s">
        <v>83</v>
      </c>
      <c r="BK117" s="219">
        <f>ROUND(I117*H117,2)</f>
        <v>0</v>
      </c>
      <c r="BL117" s="20" t="s">
        <v>163</v>
      </c>
      <c r="BM117" s="218" t="s">
        <v>392</v>
      </c>
    </row>
    <row r="118" s="2" customFormat="1">
      <c r="A118" s="41"/>
      <c r="B118" s="42"/>
      <c r="C118" s="43"/>
      <c r="D118" s="220" t="s">
        <v>165</v>
      </c>
      <c r="E118" s="43"/>
      <c r="F118" s="221" t="s">
        <v>755</v>
      </c>
      <c r="G118" s="43"/>
      <c r="H118" s="43"/>
      <c r="I118" s="222"/>
      <c r="J118" s="43"/>
      <c r="K118" s="43"/>
      <c r="L118" s="47"/>
      <c r="M118" s="223"/>
      <c r="N118" s="224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165</v>
      </c>
      <c r="AU118" s="20" t="s">
        <v>85</v>
      </c>
    </row>
    <row r="119" s="2" customFormat="1">
      <c r="A119" s="41"/>
      <c r="B119" s="42"/>
      <c r="C119" s="43"/>
      <c r="D119" s="237" t="s">
        <v>177</v>
      </c>
      <c r="E119" s="43"/>
      <c r="F119" s="238" t="s">
        <v>756</v>
      </c>
      <c r="G119" s="43"/>
      <c r="H119" s="43"/>
      <c r="I119" s="222"/>
      <c r="J119" s="43"/>
      <c r="K119" s="43"/>
      <c r="L119" s="47"/>
      <c r="M119" s="223"/>
      <c r="N119" s="224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177</v>
      </c>
      <c r="AU119" s="20" t="s">
        <v>85</v>
      </c>
    </row>
    <row r="120" s="13" customFormat="1">
      <c r="A120" s="13"/>
      <c r="B120" s="226"/>
      <c r="C120" s="227"/>
      <c r="D120" s="220" t="s">
        <v>169</v>
      </c>
      <c r="E120" s="228" t="s">
        <v>19</v>
      </c>
      <c r="F120" s="229" t="s">
        <v>749</v>
      </c>
      <c r="G120" s="227"/>
      <c r="H120" s="230">
        <v>161.5</v>
      </c>
      <c r="I120" s="231"/>
      <c r="J120" s="227"/>
      <c r="K120" s="227"/>
      <c r="L120" s="232"/>
      <c r="M120" s="233"/>
      <c r="N120" s="234"/>
      <c r="O120" s="234"/>
      <c r="P120" s="234"/>
      <c r="Q120" s="234"/>
      <c r="R120" s="234"/>
      <c r="S120" s="234"/>
      <c r="T120" s="235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6" t="s">
        <v>169</v>
      </c>
      <c r="AU120" s="236" t="s">
        <v>85</v>
      </c>
      <c r="AV120" s="13" t="s">
        <v>85</v>
      </c>
      <c r="AW120" s="13" t="s">
        <v>37</v>
      </c>
      <c r="AX120" s="13" t="s">
        <v>83</v>
      </c>
      <c r="AY120" s="236" t="s">
        <v>157</v>
      </c>
    </row>
    <row r="121" s="2" customFormat="1" ht="16.5" customHeight="1">
      <c r="A121" s="41"/>
      <c r="B121" s="42"/>
      <c r="C121" s="260" t="s">
        <v>281</v>
      </c>
      <c r="D121" s="260" t="s">
        <v>259</v>
      </c>
      <c r="E121" s="261" t="s">
        <v>757</v>
      </c>
      <c r="F121" s="262" t="s">
        <v>758</v>
      </c>
      <c r="G121" s="263" t="s">
        <v>262</v>
      </c>
      <c r="H121" s="264">
        <v>3.23</v>
      </c>
      <c r="I121" s="265"/>
      <c r="J121" s="266">
        <f>ROUND(I121*H121,2)</f>
        <v>0</v>
      </c>
      <c r="K121" s="262" t="s">
        <v>174</v>
      </c>
      <c r="L121" s="267"/>
      <c r="M121" s="268" t="s">
        <v>19</v>
      </c>
      <c r="N121" s="269" t="s">
        <v>46</v>
      </c>
      <c r="O121" s="87"/>
      <c r="P121" s="216">
        <f>O121*H121</f>
        <v>0</v>
      </c>
      <c r="Q121" s="216">
        <v>0.001</v>
      </c>
      <c r="R121" s="216">
        <f>Q121*H121</f>
        <v>0.0032300000000000002</v>
      </c>
      <c r="S121" s="216">
        <v>0</v>
      </c>
      <c r="T121" s="217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225</v>
      </c>
      <c r="AT121" s="218" t="s">
        <v>259</v>
      </c>
      <c r="AU121" s="218" t="s">
        <v>85</v>
      </c>
      <c r="AY121" s="20" t="s">
        <v>157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83</v>
      </c>
      <c r="BK121" s="219">
        <f>ROUND(I121*H121,2)</f>
        <v>0</v>
      </c>
      <c r="BL121" s="20" t="s">
        <v>163</v>
      </c>
      <c r="BM121" s="218" t="s">
        <v>398</v>
      </c>
    </row>
    <row r="122" s="2" customFormat="1">
      <c r="A122" s="41"/>
      <c r="B122" s="42"/>
      <c r="C122" s="43"/>
      <c r="D122" s="220" t="s">
        <v>165</v>
      </c>
      <c r="E122" s="43"/>
      <c r="F122" s="221" t="s">
        <v>758</v>
      </c>
      <c r="G122" s="43"/>
      <c r="H122" s="43"/>
      <c r="I122" s="222"/>
      <c r="J122" s="43"/>
      <c r="K122" s="43"/>
      <c r="L122" s="47"/>
      <c r="M122" s="223"/>
      <c r="N122" s="224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165</v>
      </c>
      <c r="AU122" s="20" t="s">
        <v>85</v>
      </c>
    </row>
    <row r="123" s="13" customFormat="1">
      <c r="A123" s="13"/>
      <c r="B123" s="226"/>
      <c r="C123" s="227"/>
      <c r="D123" s="220" t="s">
        <v>169</v>
      </c>
      <c r="E123" s="227"/>
      <c r="F123" s="229" t="s">
        <v>759</v>
      </c>
      <c r="G123" s="227"/>
      <c r="H123" s="230">
        <v>3.23</v>
      </c>
      <c r="I123" s="231"/>
      <c r="J123" s="227"/>
      <c r="K123" s="227"/>
      <c r="L123" s="232"/>
      <c r="M123" s="233"/>
      <c r="N123" s="234"/>
      <c r="O123" s="234"/>
      <c r="P123" s="234"/>
      <c r="Q123" s="234"/>
      <c r="R123" s="234"/>
      <c r="S123" s="234"/>
      <c r="T123" s="235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6" t="s">
        <v>169</v>
      </c>
      <c r="AU123" s="236" t="s">
        <v>85</v>
      </c>
      <c r="AV123" s="13" t="s">
        <v>85</v>
      </c>
      <c r="AW123" s="13" t="s">
        <v>4</v>
      </c>
      <c r="AX123" s="13" t="s">
        <v>83</v>
      </c>
      <c r="AY123" s="236" t="s">
        <v>157</v>
      </c>
    </row>
    <row r="124" s="2" customFormat="1" ht="24.15" customHeight="1">
      <c r="A124" s="41"/>
      <c r="B124" s="42"/>
      <c r="C124" s="207" t="s">
        <v>449</v>
      </c>
      <c r="D124" s="207" t="s">
        <v>159</v>
      </c>
      <c r="E124" s="208" t="s">
        <v>266</v>
      </c>
      <c r="F124" s="209" t="s">
        <v>267</v>
      </c>
      <c r="G124" s="210" t="s">
        <v>254</v>
      </c>
      <c r="H124" s="211">
        <v>95</v>
      </c>
      <c r="I124" s="212"/>
      <c r="J124" s="213">
        <f>ROUND(I124*H124,2)</f>
        <v>0</v>
      </c>
      <c r="K124" s="209" t="s">
        <v>174</v>
      </c>
      <c r="L124" s="47"/>
      <c r="M124" s="214" t="s">
        <v>19</v>
      </c>
      <c r="N124" s="215" t="s">
        <v>46</v>
      </c>
      <c r="O124" s="87"/>
      <c r="P124" s="216">
        <f>O124*H124</f>
        <v>0</v>
      </c>
      <c r="Q124" s="216">
        <v>0</v>
      </c>
      <c r="R124" s="216">
        <f>Q124*H124</f>
        <v>0</v>
      </c>
      <c r="S124" s="216">
        <v>0</v>
      </c>
      <c r="T124" s="217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18" t="s">
        <v>163</v>
      </c>
      <c r="AT124" s="218" t="s">
        <v>159</v>
      </c>
      <c r="AU124" s="218" t="s">
        <v>85</v>
      </c>
      <c r="AY124" s="20" t="s">
        <v>157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20" t="s">
        <v>83</v>
      </c>
      <c r="BK124" s="219">
        <f>ROUND(I124*H124,2)</f>
        <v>0</v>
      </c>
      <c r="BL124" s="20" t="s">
        <v>163</v>
      </c>
      <c r="BM124" s="218" t="s">
        <v>760</v>
      </c>
    </row>
    <row r="125" s="2" customFormat="1">
      <c r="A125" s="41"/>
      <c r="B125" s="42"/>
      <c r="C125" s="43"/>
      <c r="D125" s="220" t="s">
        <v>165</v>
      </c>
      <c r="E125" s="43"/>
      <c r="F125" s="221" t="s">
        <v>269</v>
      </c>
      <c r="G125" s="43"/>
      <c r="H125" s="43"/>
      <c r="I125" s="222"/>
      <c r="J125" s="43"/>
      <c r="K125" s="43"/>
      <c r="L125" s="47"/>
      <c r="M125" s="223"/>
      <c r="N125" s="224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165</v>
      </c>
      <c r="AU125" s="20" t="s">
        <v>85</v>
      </c>
    </row>
    <row r="126" s="2" customFormat="1">
      <c r="A126" s="41"/>
      <c r="B126" s="42"/>
      <c r="C126" s="43"/>
      <c r="D126" s="237" t="s">
        <v>177</v>
      </c>
      <c r="E126" s="43"/>
      <c r="F126" s="238" t="s">
        <v>270</v>
      </c>
      <c r="G126" s="43"/>
      <c r="H126" s="43"/>
      <c r="I126" s="222"/>
      <c r="J126" s="43"/>
      <c r="K126" s="43"/>
      <c r="L126" s="47"/>
      <c r="M126" s="223"/>
      <c r="N126" s="224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177</v>
      </c>
      <c r="AU126" s="20" t="s">
        <v>85</v>
      </c>
    </row>
    <row r="127" s="14" customFormat="1">
      <c r="A127" s="14"/>
      <c r="B127" s="239"/>
      <c r="C127" s="240"/>
      <c r="D127" s="220" t="s">
        <v>169</v>
      </c>
      <c r="E127" s="241" t="s">
        <v>19</v>
      </c>
      <c r="F127" s="242" t="s">
        <v>761</v>
      </c>
      <c r="G127" s="240"/>
      <c r="H127" s="241" t="s">
        <v>19</v>
      </c>
      <c r="I127" s="243"/>
      <c r="J127" s="240"/>
      <c r="K127" s="240"/>
      <c r="L127" s="244"/>
      <c r="M127" s="245"/>
      <c r="N127" s="246"/>
      <c r="O127" s="246"/>
      <c r="P127" s="246"/>
      <c r="Q127" s="246"/>
      <c r="R127" s="246"/>
      <c r="S127" s="246"/>
      <c r="T127" s="247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8" t="s">
        <v>169</v>
      </c>
      <c r="AU127" s="248" t="s">
        <v>85</v>
      </c>
      <c r="AV127" s="14" t="s">
        <v>83</v>
      </c>
      <c r="AW127" s="14" t="s">
        <v>37</v>
      </c>
      <c r="AX127" s="14" t="s">
        <v>75</v>
      </c>
      <c r="AY127" s="248" t="s">
        <v>157</v>
      </c>
    </row>
    <row r="128" s="13" customFormat="1">
      <c r="A128" s="13"/>
      <c r="B128" s="226"/>
      <c r="C128" s="227"/>
      <c r="D128" s="220" t="s">
        <v>169</v>
      </c>
      <c r="E128" s="228" t="s">
        <v>19</v>
      </c>
      <c r="F128" s="229" t="s">
        <v>762</v>
      </c>
      <c r="G128" s="227"/>
      <c r="H128" s="230">
        <v>95</v>
      </c>
      <c r="I128" s="231"/>
      <c r="J128" s="227"/>
      <c r="K128" s="227"/>
      <c r="L128" s="232"/>
      <c r="M128" s="233"/>
      <c r="N128" s="234"/>
      <c r="O128" s="234"/>
      <c r="P128" s="234"/>
      <c r="Q128" s="234"/>
      <c r="R128" s="234"/>
      <c r="S128" s="234"/>
      <c r="T128" s="23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6" t="s">
        <v>169</v>
      </c>
      <c r="AU128" s="236" t="s">
        <v>85</v>
      </c>
      <c r="AV128" s="13" t="s">
        <v>85</v>
      </c>
      <c r="AW128" s="13" t="s">
        <v>37</v>
      </c>
      <c r="AX128" s="13" t="s">
        <v>75</v>
      </c>
      <c r="AY128" s="236" t="s">
        <v>157</v>
      </c>
    </row>
    <row r="129" s="15" customFormat="1">
      <c r="A129" s="15"/>
      <c r="B129" s="249"/>
      <c r="C129" s="250"/>
      <c r="D129" s="220" t="s">
        <v>169</v>
      </c>
      <c r="E129" s="251" t="s">
        <v>19</v>
      </c>
      <c r="F129" s="252" t="s">
        <v>187</v>
      </c>
      <c r="G129" s="250"/>
      <c r="H129" s="253">
        <v>95</v>
      </c>
      <c r="I129" s="254"/>
      <c r="J129" s="250"/>
      <c r="K129" s="250"/>
      <c r="L129" s="255"/>
      <c r="M129" s="256"/>
      <c r="N129" s="257"/>
      <c r="O129" s="257"/>
      <c r="P129" s="257"/>
      <c r="Q129" s="257"/>
      <c r="R129" s="257"/>
      <c r="S129" s="257"/>
      <c r="T129" s="258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59" t="s">
        <v>169</v>
      </c>
      <c r="AU129" s="259" t="s">
        <v>85</v>
      </c>
      <c r="AV129" s="15" t="s">
        <v>163</v>
      </c>
      <c r="AW129" s="15" t="s">
        <v>37</v>
      </c>
      <c r="AX129" s="15" t="s">
        <v>83</v>
      </c>
      <c r="AY129" s="259" t="s">
        <v>157</v>
      </c>
    </row>
    <row r="130" s="2" customFormat="1" ht="21.75" customHeight="1">
      <c r="A130" s="41"/>
      <c r="B130" s="42"/>
      <c r="C130" s="207" t="s">
        <v>652</v>
      </c>
      <c r="D130" s="207" t="s">
        <v>159</v>
      </c>
      <c r="E130" s="208" t="s">
        <v>763</v>
      </c>
      <c r="F130" s="209" t="s">
        <v>764</v>
      </c>
      <c r="G130" s="210" t="s">
        <v>254</v>
      </c>
      <c r="H130" s="211">
        <v>161.5</v>
      </c>
      <c r="I130" s="212"/>
      <c r="J130" s="213">
        <f>ROUND(I130*H130,2)</f>
        <v>0</v>
      </c>
      <c r="K130" s="209" t="s">
        <v>174</v>
      </c>
      <c r="L130" s="47"/>
      <c r="M130" s="214" t="s">
        <v>19</v>
      </c>
      <c r="N130" s="215" t="s">
        <v>46</v>
      </c>
      <c r="O130" s="87"/>
      <c r="P130" s="216">
        <f>O130*H130</f>
        <v>0</v>
      </c>
      <c r="Q130" s="216">
        <v>0</v>
      </c>
      <c r="R130" s="216">
        <f>Q130*H130</f>
        <v>0</v>
      </c>
      <c r="S130" s="216">
        <v>0</v>
      </c>
      <c r="T130" s="217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8" t="s">
        <v>163</v>
      </c>
      <c r="AT130" s="218" t="s">
        <v>159</v>
      </c>
      <c r="AU130" s="218" t="s">
        <v>85</v>
      </c>
      <c r="AY130" s="20" t="s">
        <v>157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20" t="s">
        <v>83</v>
      </c>
      <c r="BK130" s="219">
        <f>ROUND(I130*H130,2)</f>
        <v>0</v>
      </c>
      <c r="BL130" s="20" t="s">
        <v>163</v>
      </c>
      <c r="BM130" s="218" t="s">
        <v>765</v>
      </c>
    </row>
    <row r="131" s="2" customFormat="1">
      <c r="A131" s="41"/>
      <c r="B131" s="42"/>
      <c r="C131" s="43"/>
      <c r="D131" s="220" t="s">
        <v>165</v>
      </c>
      <c r="E131" s="43"/>
      <c r="F131" s="221" t="s">
        <v>766</v>
      </c>
      <c r="G131" s="43"/>
      <c r="H131" s="43"/>
      <c r="I131" s="222"/>
      <c r="J131" s="43"/>
      <c r="K131" s="43"/>
      <c r="L131" s="47"/>
      <c r="M131" s="223"/>
      <c r="N131" s="224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165</v>
      </c>
      <c r="AU131" s="20" t="s">
        <v>85</v>
      </c>
    </row>
    <row r="132" s="2" customFormat="1">
      <c r="A132" s="41"/>
      <c r="B132" s="42"/>
      <c r="C132" s="43"/>
      <c r="D132" s="237" t="s">
        <v>177</v>
      </c>
      <c r="E132" s="43"/>
      <c r="F132" s="238" t="s">
        <v>767</v>
      </c>
      <c r="G132" s="43"/>
      <c r="H132" s="43"/>
      <c r="I132" s="222"/>
      <c r="J132" s="43"/>
      <c r="K132" s="43"/>
      <c r="L132" s="47"/>
      <c r="M132" s="223"/>
      <c r="N132" s="224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177</v>
      </c>
      <c r="AU132" s="20" t="s">
        <v>85</v>
      </c>
    </row>
    <row r="133" s="12" customFormat="1" ht="22.8" customHeight="1">
      <c r="A133" s="12"/>
      <c r="B133" s="191"/>
      <c r="C133" s="192"/>
      <c r="D133" s="193" t="s">
        <v>74</v>
      </c>
      <c r="E133" s="205" t="s">
        <v>85</v>
      </c>
      <c r="F133" s="205" t="s">
        <v>414</v>
      </c>
      <c r="G133" s="192"/>
      <c r="H133" s="192"/>
      <c r="I133" s="195"/>
      <c r="J133" s="206">
        <f>BK133</f>
        <v>0</v>
      </c>
      <c r="K133" s="192"/>
      <c r="L133" s="197"/>
      <c r="M133" s="198"/>
      <c r="N133" s="199"/>
      <c r="O133" s="199"/>
      <c r="P133" s="200">
        <f>SUM(P134:P153)</f>
        <v>0</v>
      </c>
      <c r="Q133" s="199"/>
      <c r="R133" s="200">
        <f>SUM(R134:R153)</f>
        <v>0.17579199999999998</v>
      </c>
      <c r="S133" s="199"/>
      <c r="T133" s="201">
        <f>SUM(T134:T153)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02" t="s">
        <v>83</v>
      </c>
      <c r="AT133" s="203" t="s">
        <v>74</v>
      </c>
      <c r="AU133" s="203" t="s">
        <v>83</v>
      </c>
      <c r="AY133" s="202" t="s">
        <v>157</v>
      </c>
      <c r="BK133" s="204">
        <f>SUM(BK134:BK153)</f>
        <v>0</v>
      </c>
    </row>
    <row r="134" s="2" customFormat="1" ht="33" customHeight="1">
      <c r="A134" s="41"/>
      <c r="B134" s="42"/>
      <c r="C134" s="207" t="s">
        <v>443</v>
      </c>
      <c r="D134" s="207" t="s">
        <v>159</v>
      </c>
      <c r="E134" s="208" t="s">
        <v>415</v>
      </c>
      <c r="F134" s="209" t="s">
        <v>416</v>
      </c>
      <c r="G134" s="210" t="s">
        <v>173</v>
      </c>
      <c r="H134" s="211">
        <v>41.799999999999997</v>
      </c>
      <c r="I134" s="212"/>
      <c r="J134" s="213">
        <f>ROUND(I134*H134,2)</f>
        <v>0</v>
      </c>
      <c r="K134" s="209" t="s">
        <v>174</v>
      </c>
      <c r="L134" s="47"/>
      <c r="M134" s="214" t="s">
        <v>19</v>
      </c>
      <c r="N134" s="215" t="s">
        <v>46</v>
      </c>
      <c r="O134" s="87"/>
      <c r="P134" s="216">
        <f>O134*H134</f>
        <v>0</v>
      </c>
      <c r="Q134" s="216">
        <v>0</v>
      </c>
      <c r="R134" s="216">
        <f>Q134*H134</f>
        <v>0</v>
      </c>
      <c r="S134" s="216">
        <v>0</v>
      </c>
      <c r="T134" s="217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18" t="s">
        <v>163</v>
      </c>
      <c r="AT134" s="218" t="s">
        <v>159</v>
      </c>
      <c r="AU134" s="218" t="s">
        <v>85</v>
      </c>
      <c r="AY134" s="20" t="s">
        <v>157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20" t="s">
        <v>83</v>
      </c>
      <c r="BK134" s="219">
        <f>ROUND(I134*H134,2)</f>
        <v>0</v>
      </c>
      <c r="BL134" s="20" t="s">
        <v>163</v>
      </c>
      <c r="BM134" s="218" t="s">
        <v>768</v>
      </c>
    </row>
    <row r="135" s="2" customFormat="1">
      <c r="A135" s="41"/>
      <c r="B135" s="42"/>
      <c r="C135" s="43"/>
      <c r="D135" s="220" t="s">
        <v>165</v>
      </c>
      <c r="E135" s="43"/>
      <c r="F135" s="221" t="s">
        <v>418</v>
      </c>
      <c r="G135" s="43"/>
      <c r="H135" s="43"/>
      <c r="I135" s="222"/>
      <c r="J135" s="43"/>
      <c r="K135" s="43"/>
      <c r="L135" s="47"/>
      <c r="M135" s="223"/>
      <c r="N135" s="224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165</v>
      </c>
      <c r="AU135" s="20" t="s">
        <v>85</v>
      </c>
    </row>
    <row r="136" s="2" customFormat="1">
      <c r="A136" s="41"/>
      <c r="B136" s="42"/>
      <c r="C136" s="43"/>
      <c r="D136" s="237" t="s">
        <v>177</v>
      </c>
      <c r="E136" s="43"/>
      <c r="F136" s="238" t="s">
        <v>419</v>
      </c>
      <c r="G136" s="43"/>
      <c r="H136" s="43"/>
      <c r="I136" s="222"/>
      <c r="J136" s="43"/>
      <c r="K136" s="43"/>
      <c r="L136" s="47"/>
      <c r="M136" s="223"/>
      <c r="N136" s="224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177</v>
      </c>
      <c r="AU136" s="20" t="s">
        <v>85</v>
      </c>
    </row>
    <row r="137" s="13" customFormat="1">
      <c r="A137" s="13"/>
      <c r="B137" s="226"/>
      <c r="C137" s="227"/>
      <c r="D137" s="220" t="s">
        <v>169</v>
      </c>
      <c r="E137" s="228" t="s">
        <v>19</v>
      </c>
      <c r="F137" s="229" t="s">
        <v>769</v>
      </c>
      <c r="G137" s="227"/>
      <c r="H137" s="230">
        <v>41.799999999999997</v>
      </c>
      <c r="I137" s="231"/>
      <c r="J137" s="227"/>
      <c r="K137" s="227"/>
      <c r="L137" s="232"/>
      <c r="M137" s="233"/>
      <c r="N137" s="234"/>
      <c r="O137" s="234"/>
      <c r="P137" s="234"/>
      <c r="Q137" s="234"/>
      <c r="R137" s="234"/>
      <c r="S137" s="234"/>
      <c r="T137" s="23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6" t="s">
        <v>169</v>
      </c>
      <c r="AU137" s="236" t="s">
        <v>85</v>
      </c>
      <c r="AV137" s="13" t="s">
        <v>85</v>
      </c>
      <c r="AW137" s="13" t="s">
        <v>37</v>
      </c>
      <c r="AX137" s="13" t="s">
        <v>83</v>
      </c>
      <c r="AY137" s="236" t="s">
        <v>157</v>
      </c>
    </row>
    <row r="138" s="2" customFormat="1" ht="33" customHeight="1">
      <c r="A138" s="41"/>
      <c r="B138" s="42"/>
      <c r="C138" s="207" t="s">
        <v>293</v>
      </c>
      <c r="D138" s="207" t="s">
        <v>159</v>
      </c>
      <c r="E138" s="208" t="s">
        <v>421</v>
      </c>
      <c r="F138" s="209" t="s">
        <v>422</v>
      </c>
      <c r="G138" s="210" t="s">
        <v>254</v>
      </c>
      <c r="H138" s="211">
        <v>171</v>
      </c>
      <c r="I138" s="212"/>
      <c r="J138" s="213">
        <f>ROUND(I138*H138,2)</f>
        <v>0</v>
      </c>
      <c r="K138" s="209" t="s">
        <v>174</v>
      </c>
      <c r="L138" s="47"/>
      <c r="M138" s="214" t="s">
        <v>19</v>
      </c>
      <c r="N138" s="215" t="s">
        <v>46</v>
      </c>
      <c r="O138" s="87"/>
      <c r="P138" s="216">
        <f>O138*H138</f>
        <v>0</v>
      </c>
      <c r="Q138" s="216">
        <v>0.00031</v>
      </c>
      <c r="R138" s="216">
        <f>Q138*H138</f>
        <v>0.053010000000000002</v>
      </c>
      <c r="S138" s="216">
        <v>0</v>
      </c>
      <c r="T138" s="217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8" t="s">
        <v>163</v>
      </c>
      <c r="AT138" s="218" t="s">
        <v>159</v>
      </c>
      <c r="AU138" s="218" t="s">
        <v>85</v>
      </c>
      <c r="AY138" s="20" t="s">
        <v>157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20" t="s">
        <v>83</v>
      </c>
      <c r="BK138" s="219">
        <f>ROUND(I138*H138,2)</f>
        <v>0</v>
      </c>
      <c r="BL138" s="20" t="s">
        <v>163</v>
      </c>
      <c r="BM138" s="218" t="s">
        <v>516</v>
      </c>
    </row>
    <row r="139" s="2" customFormat="1">
      <c r="A139" s="41"/>
      <c r="B139" s="42"/>
      <c r="C139" s="43"/>
      <c r="D139" s="220" t="s">
        <v>165</v>
      </c>
      <c r="E139" s="43"/>
      <c r="F139" s="221" t="s">
        <v>424</v>
      </c>
      <c r="G139" s="43"/>
      <c r="H139" s="43"/>
      <c r="I139" s="222"/>
      <c r="J139" s="43"/>
      <c r="K139" s="43"/>
      <c r="L139" s="47"/>
      <c r="M139" s="223"/>
      <c r="N139" s="224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165</v>
      </c>
      <c r="AU139" s="20" t="s">
        <v>85</v>
      </c>
    </row>
    <row r="140" s="2" customFormat="1">
      <c r="A140" s="41"/>
      <c r="B140" s="42"/>
      <c r="C140" s="43"/>
      <c r="D140" s="237" t="s">
        <v>177</v>
      </c>
      <c r="E140" s="43"/>
      <c r="F140" s="238" t="s">
        <v>425</v>
      </c>
      <c r="G140" s="43"/>
      <c r="H140" s="43"/>
      <c r="I140" s="222"/>
      <c r="J140" s="43"/>
      <c r="K140" s="43"/>
      <c r="L140" s="47"/>
      <c r="M140" s="223"/>
      <c r="N140" s="224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177</v>
      </c>
      <c r="AU140" s="20" t="s">
        <v>85</v>
      </c>
    </row>
    <row r="141" s="13" customFormat="1">
      <c r="A141" s="13"/>
      <c r="B141" s="226"/>
      <c r="C141" s="227"/>
      <c r="D141" s="220" t="s">
        <v>169</v>
      </c>
      <c r="E141" s="228" t="s">
        <v>19</v>
      </c>
      <c r="F141" s="229" t="s">
        <v>770</v>
      </c>
      <c r="G141" s="227"/>
      <c r="H141" s="230">
        <v>171</v>
      </c>
      <c r="I141" s="231"/>
      <c r="J141" s="227"/>
      <c r="K141" s="227"/>
      <c r="L141" s="232"/>
      <c r="M141" s="233"/>
      <c r="N141" s="234"/>
      <c r="O141" s="234"/>
      <c r="P141" s="234"/>
      <c r="Q141" s="234"/>
      <c r="R141" s="234"/>
      <c r="S141" s="234"/>
      <c r="T141" s="23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6" t="s">
        <v>169</v>
      </c>
      <c r="AU141" s="236" t="s">
        <v>85</v>
      </c>
      <c r="AV141" s="13" t="s">
        <v>85</v>
      </c>
      <c r="AW141" s="13" t="s">
        <v>37</v>
      </c>
      <c r="AX141" s="13" t="s">
        <v>83</v>
      </c>
      <c r="AY141" s="236" t="s">
        <v>157</v>
      </c>
    </row>
    <row r="142" s="2" customFormat="1" ht="24.15" customHeight="1">
      <c r="A142" s="41"/>
      <c r="B142" s="42"/>
      <c r="C142" s="260" t="s">
        <v>667</v>
      </c>
      <c r="D142" s="260" t="s">
        <v>259</v>
      </c>
      <c r="E142" s="261" t="s">
        <v>427</v>
      </c>
      <c r="F142" s="262" t="s">
        <v>428</v>
      </c>
      <c r="G142" s="263" t="s">
        <v>254</v>
      </c>
      <c r="H142" s="264">
        <v>174.41999999999999</v>
      </c>
      <c r="I142" s="265"/>
      <c r="J142" s="266">
        <f>ROUND(I142*H142,2)</f>
        <v>0</v>
      </c>
      <c r="K142" s="262" t="s">
        <v>174</v>
      </c>
      <c r="L142" s="267"/>
      <c r="M142" s="268" t="s">
        <v>19</v>
      </c>
      <c r="N142" s="269" t="s">
        <v>46</v>
      </c>
      <c r="O142" s="87"/>
      <c r="P142" s="216">
        <f>O142*H142</f>
        <v>0</v>
      </c>
      <c r="Q142" s="216">
        <v>0.00059999999999999995</v>
      </c>
      <c r="R142" s="216">
        <f>Q142*H142</f>
        <v>0.10465199999999998</v>
      </c>
      <c r="S142" s="216">
        <v>0</v>
      </c>
      <c r="T142" s="217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8" t="s">
        <v>225</v>
      </c>
      <c r="AT142" s="218" t="s">
        <v>259</v>
      </c>
      <c r="AU142" s="218" t="s">
        <v>85</v>
      </c>
      <c r="AY142" s="20" t="s">
        <v>157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20" t="s">
        <v>83</v>
      </c>
      <c r="BK142" s="219">
        <f>ROUND(I142*H142,2)</f>
        <v>0</v>
      </c>
      <c r="BL142" s="20" t="s">
        <v>163</v>
      </c>
      <c r="BM142" s="218" t="s">
        <v>771</v>
      </c>
    </row>
    <row r="143" s="2" customFormat="1">
      <c r="A143" s="41"/>
      <c r="B143" s="42"/>
      <c r="C143" s="43"/>
      <c r="D143" s="220" t="s">
        <v>165</v>
      </c>
      <c r="E143" s="43"/>
      <c r="F143" s="221" t="s">
        <v>428</v>
      </c>
      <c r="G143" s="43"/>
      <c r="H143" s="43"/>
      <c r="I143" s="222"/>
      <c r="J143" s="43"/>
      <c r="K143" s="43"/>
      <c r="L143" s="47"/>
      <c r="M143" s="223"/>
      <c r="N143" s="224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165</v>
      </c>
      <c r="AU143" s="20" t="s">
        <v>85</v>
      </c>
    </row>
    <row r="144" s="13" customFormat="1">
      <c r="A144" s="13"/>
      <c r="B144" s="226"/>
      <c r="C144" s="227"/>
      <c r="D144" s="220" t="s">
        <v>169</v>
      </c>
      <c r="E144" s="227"/>
      <c r="F144" s="229" t="s">
        <v>772</v>
      </c>
      <c r="G144" s="227"/>
      <c r="H144" s="230">
        <v>174.41999999999999</v>
      </c>
      <c r="I144" s="231"/>
      <c r="J144" s="227"/>
      <c r="K144" s="227"/>
      <c r="L144" s="232"/>
      <c r="M144" s="233"/>
      <c r="N144" s="234"/>
      <c r="O144" s="234"/>
      <c r="P144" s="234"/>
      <c r="Q144" s="234"/>
      <c r="R144" s="234"/>
      <c r="S144" s="234"/>
      <c r="T144" s="23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6" t="s">
        <v>169</v>
      </c>
      <c r="AU144" s="236" t="s">
        <v>85</v>
      </c>
      <c r="AV144" s="13" t="s">
        <v>85</v>
      </c>
      <c r="AW144" s="13" t="s">
        <v>4</v>
      </c>
      <c r="AX144" s="13" t="s">
        <v>83</v>
      </c>
      <c r="AY144" s="236" t="s">
        <v>157</v>
      </c>
    </row>
    <row r="145" s="2" customFormat="1" ht="24.15" customHeight="1">
      <c r="A145" s="41"/>
      <c r="B145" s="42"/>
      <c r="C145" s="207" t="s">
        <v>374</v>
      </c>
      <c r="D145" s="207" t="s">
        <v>159</v>
      </c>
      <c r="E145" s="208" t="s">
        <v>431</v>
      </c>
      <c r="F145" s="209" t="s">
        <v>432</v>
      </c>
      <c r="G145" s="210" t="s">
        <v>162</v>
      </c>
      <c r="H145" s="211">
        <v>37</v>
      </c>
      <c r="I145" s="212"/>
      <c r="J145" s="213">
        <f>ROUND(I145*H145,2)</f>
        <v>0</v>
      </c>
      <c r="K145" s="209" t="s">
        <v>174</v>
      </c>
      <c r="L145" s="47"/>
      <c r="M145" s="214" t="s">
        <v>19</v>
      </c>
      <c r="N145" s="215" t="s">
        <v>46</v>
      </c>
      <c r="O145" s="87"/>
      <c r="P145" s="216">
        <f>O145*H145</f>
        <v>0</v>
      </c>
      <c r="Q145" s="216">
        <v>0.00048999999999999998</v>
      </c>
      <c r="R145" s="216">
        <f>Q145*H145</f>
        <v>0.01813</v>
      </c>
      <c r="S145" s="216">
        <v>0</v>
      </c>
      <c r="T145" s="217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18" t="s">
        <v>163</v>
      </c>
      <c r="AT145" s="218" t="s">
        <v>159</v>
      </c>
      <c r="AU145" s="218" t="s">
        <v>85</v>
      </c>
      <c r="AY145" s="20" t="s">
        <v>157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20" t="s">
        <v>83</v>
      </c>
      <c r="BK145" s="219">
        <f>ROUND(I145*H145,2)</f>
        <v>0</v>
      </c>
      <c r="BL145" s="20" t="s">
        <v>163</v>
      </c>
      <c r="BM145" s="218" t="s">
        <v>580</v>
      </c>
    </row>
    <row r="146" s="2" customFormat="1">
      <c r="A146" s="41"/>
      <c r="B146" s="42"/>
      <c r="C146" s="43"/>
      <c r="D146" s="220" t="s">
        <v>165</v>
      </c>
      <c r="E146" s="43"/>
      <c r="F146" s="221" t="s">
        <v>434</v>
      </c>
      <c r="G146" s="43"/>
      <c r="H146" s="43"/>
      <c r="I146" s="222"/>
      <c r="J146" s="43"/>
      <c r="K146" s="43"/>
      <c r="L146" s="47"/>
      <c r="M146" s="223"/>
      <c r="N146" s="224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165</v>
      </c>
      <c r="AU146" s="20" t="s">
        <v>85</v>
      </c>
    </row>
    <row r="147" s="2" customFormat="1">
      <c r="A147" s="41"/>
      <c r="B147" s="42"/>
      <c r="C147" s="43"/>
      <c r="D147" s="237" t="s">
        <v>177</v>
      </c>
      <c r="E147" s="43"/>
      <c r="F147" s="238" t="s">
        <v>435</v>
      </c>
      <c r="G147" s="43"/>
      <c r="H147" s="43"/>
      <c r="I147" s="222"/>
      <c r="J147" s="43"/>
      <c r="K147" s="43"/>
      <c r="L147" s="47"/>
      <c r="M147" s="223"/>
      <c r="N147" s="224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177</v>
      </c>
      <c r="AU147" s="20" t="s">
        <v>85</v>
      </c>
    </row>
    <row r="148" s="13" customFormat="1">
      <c r="A148" s="13"/>
      <c r="B148" s="226"/>
      <c r="C148" s="227"/>
      <c r="D148" s="220" t="s">
        <v>169</v>
      </c>
      <c r="E148" s="228" t="s">
        <v>19</v>
      </c>
      <c r="F148" s="229" t="s">
        <v>773</v>
      </c>
      <c r="G148" s="227"/>
      <c r="H148" s="230">
        <v>37</v>
      </c>
      <c r="I148" s="231"/>
      <c r="J148" s="227"/>
      <c r="K148" s="227"/>
      <c r="L148" s="232"/>
      <c r="M148" s="233"/>
      <c r="N148" s="234"/>
      <c r="O148" s="234"/>
      <c r="P148" s="234"/>
      <c r="Q148" s="234"/>
      <c r="R148" s="234"/>
      <c r="S148" s="234"/>
      <c r="T148" s="23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6" t="s">
        <v>169</v>
      </c>
      <c r="AU148" s="236" t="s">
        <v>85</v>
      </c>
      <c r="AV148" s="13" t="s">
        <v>85</v>
      </c>
      <c r="AW148" s="13" t="s">
        <v>37</v>
      </c>
      <c r="AX148" s="13" t="s">
        <v>75</v>
      </c>
      <c r="AY148" s="236" t="s">
        <v>157</v>
      </c>
    </row>
    <row r="149" s="15" customFormat="1">
      <c r="A149" s="15"/>
      <c r="B149" s="249"/>
      <c r="C149" s="250"/>
      <c r="D149" s="220" t="s">
        <v>169</v>
      </c>
      <c r="E149" s="251" t="s">
        <v>19</v>
      </c>
      <c r="F149" s="252" t="s">
        <v>187</v>
      </c>
      <c r="G149" s="250"/>
      <c r="H149" s="253">
        <v>37</v>
      </c>
      <c r="I149" s="254"/>
      <c r="J149" s="250"/>
      <c r="K149" s="250"/>
      <c r="L149" s="255"/>
      <c r="M149" s="256"/>
      <c r="N149" s="257"/>
      <c r="O149" s="257"/>
      <c r="P149" s="257"/>
      <c r="Q149" s="257"/>
      <c r="R149" s="257"/>
      <c r="S149" s="257"/>
      <c r="T149" s="258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59" t="s">
        <v>169</v>
      </c>
      <c r="AU149" s="259" t="s">
        <v>85</v>
      </c>
      <c r="AV149" s="15" t="s">
        <v>163</v>
      </c>
      <c r="AW149" s="15" t="s">
        <v>37</v>
      </c>
      <c r="AX149" s="15" t="s">
        <v>83</v>
      </c>
      <c r="AY149" s="259" t="s">
        <v>157</v>
      </c>
    </row>
    <row r="150" s="2" customFormat="1" ht="24.15" customHeight="1">
      <c r="A150" s="41"/>
      <c r="B150" s="42"/>
      <c r="C150" s="207" t="s">
        <v>453</v>
      </c>
      <c r="D150" s="207" t="s">
        <v>159</v>
      </c>
      <c r="E150" s="208" t="s">
        <v>436</v>
      </c>
      <c r="F150" s="209" t="s">
        <v>437</v>
      </c>
      <c r="G150" s="210" t="s">
        <v>162</v>
      </c>
      <c r="H150" s="211">
        <v>4.2000000000000002</v>
      </c>
      <c r="I150" s="212"/>
      <c r="J150" s="213">
        <f>ROUND(I150*H150,2)</f>
        <v>0</v>
      </c>
      <c r="K150" s="209" t="s">
        <v>19</v>
      </c>
      <c r="L150" s="47"/>
      <c r="M150" s="214" t="s">
        <v>19</v>
      </c>
      <c r="N150" s="215" t="s">
        <v>46</v>
      </c>
      <c r="O150" s="87"/>
      <c r="P150" s="216">
        <f>O150*H150</f>
        <v>0</v>
      </c>
      <c r="Q150" s="216">
        <v>0</v>
      </c>
      <c r="R150" s="216">
        <f>Q150*H150</f>
        <v>0</v>
      </c>
      <c r="S150" s="216">
        <v>0</v>
      </c>
      <c r="T150" s="217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8" t="s">
        <v>163</v>
      </c>
      <c r="AT150" s="218" t="s">
        <v>159</v>
      </c>
      <c r="AU150" s="218" t="s">
        <v>85</v>
      </c>
      <c r="AY150" s="20" t="s">
        <v>157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20" t="s">
        <v>83</v>
      </c>
      <c r="BK150" s="219">
        <f>ROUND(I150*H150,2)</f>
        <v>0</v>
      </c>
      <c r="BL150" s="20" t="s">
        <v>163</v>
      </c>
      <c r="BM150" s="218" t="s">
        <v>774</v>
      </c>
    </row>
    <row r="151" s="2" customFormat="1">
      <c r="A151" s="41"/>
      <c r="B151" s="42"/>
      <c r="C151" s="43"/>
      <c r="D151" s="220" t="s">
        <v>165</v>
      </c>
      <c r="E151" s="43"/>
      <c r="F151" s="221" t="s">
        <v>437</v>
      </c>
      <c r="G151" s="43"/>
      <c r="H151" s="43"/>
      <c r="I151" s="222"/>
      <c r="J151" s="43"/>
      <c r="K151" s="43"/>
      <c r="L151" s="47"/>
      <c r="M151" s="223"/>
      <c r="N151" s="224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165</v>
      </c>
      <c r="AU151" s="20" t="s">
        <v>85</v>
      </c>
    </row>
    <row r="152" s="13" customFormat="1">
      <c r="A152" s="13"/>
      <c r="B152" s="226"/>
      <c r="C152" s="227"/>
      <c r="D152" s="220" t="s">
        <v>169</v>
      </c>
      <c r="E152" s="228" t="s">
        <v>19</v>
      </c>
      <c r="F152" s="229" t="s">
        <v>775</v>
      </c>
      <c r="G152" s="227"/>
      <c r="H152" s="230">
        <v>4.2000000000000002</v>
      </c>
      <c r="I152" s="231"/>
      <c r="J152" s="227"/>
      <c r="K152" s="227"/>
      <c r="L152" s="232"/>
      <c r="M152" s="233"/>
      <c r="N152" s="234"/>
      <c r="O152" s="234"/>
      <c r="P152" s="234"/>
      <c r="Q152" s="234"/>
      <c r="R152" s="234"/>
      <c r="S152" s="234"/>
      <c r="T152" s="23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6" t="s">
        <v>169</v>
      </c>
      <c r="AU152" s="236" t="s">
        <v>85</v>
      </c>
      <c r="AV152" s="13" t="s">
        <v>85</v>
      </c>
      <c r="AW152" s="13" t="s">
        <v>37</v>
      </c>
      <c r="AX152" s="13" t="s">
        <v>75</v>
      </c>
      <c r="AY152" s="236" t="s">
        <v>157</v>
      </c>
    </row>
    <row r="153" s="15" customFormat="1">
      <c r="A153" s="15"/>
      <c r="B153" s="249"/>
      <c r="C153" s="250"/>
      <c r="D153" s="220" t="s">
        <v>169</v>
      </c>
      <c r="E153" s="251" t="s">
        <v>19</v>
      </c>
      <c r="F153" s="252" t="s">
        <v>187</v>
      </c>
      <c r="G153" s="250"/>
      <c r="H153" s="253">
        <v>4.2000000000000002</v>
      </c>
      <c r="I153" s="254"/>
      <c r="J153" s="250"/>
      <c r="K153" s="250"/>
      <c r="L153" s="255"/>
      <c r="M153" s="256"/>
      <c r="N153" s="257"/>
      <c r="O153" s="257"/>
      <c r="P153" s="257"/>
      <c r="Q153" s="257"/>
      <c r="R153" s="257"/>
      <c r="S153" s="257"/>
      <c r="T153" s="258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59" t="s">
        <v>169</v>
      </c>
      <c r="AU153" s="259" t="s">
        <v>85</v>
      </c>
      <c r="AV153" s="15" t="s">
        <v>163</v>
      </c>
      <c r="AW153" s="15" t="s">
        <v>37</v>
      </c>
      <c r="AX153" s="15" t="s">
        <v>83</v>
      </c>
      <c r="AY153" s="259" t="s">
        <v>157</v>
      </c>
    </row>
    <row r="154" s="12" customFormat="1" ht="22.8" customHeight="1">
      <c r="A154" s="12"/>
      <c r="B154" s="191"/>
      <c r="C154" s="192"/>
      <c r="D154" s="193" t="s">
        <v>74</v>
      </c>
      <c r="E154" s="205" t="s">
        <v>188</v>
      </c>
      <c r="F154" s="205" t="s">
        <v>481</v>
      </c>
      <c r="G154" s="192"/>
      <c r="H154" s="192"/>
      <c r="I154" s="195"/>
      <c r="J154" s="206">
        <f>BK154</f>
        <v>0</v>
      </c>
      <c r="K154" s="192"/>
      <c r="L154" s="197"/>
      <c r="M154" s="198"/>
      <c r="N154" s="199"/>
      <c r="O154" s="199"/>
      <c r="P154" s="200">
        <f>SUM(P155:P191)</f>
        <v>0</v>
      </c>
      <c r="Q154" s="199"/>
      <c r="R154" s="200">
        <f>SUM(R155:R191)</f>
        <v>263.90484635000001</v>
      </c>
      <c r="S154" s="199"/>
      <c r="T154" s="201">
        <f>SUM(T155:T191)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02" t="s">
        <v>83</v>
      </c>
      <c r="AT154" s="203" t="s">
        <v>74</v>
      </c>
      <c r="AU154" s="203" t="s">
        <v>83</v>
      </c>
      <c r="AY154" s="202" t="s">
        <v>157</v>
      </c>
      <c r="BK154" s="204">
        <f>SUM(BK155:BK191)</f>
        <v>0</v>
      </c>
    </row>
    <row r="155" s="2" customFormat="1" ht="44.25" customHeight="1">
      <c r="A155" s="41"/>
      <c r="B155" s="42"/>
      <c r="C155" s="207" t="s">
        <v>776</v>
      </c>
      <c r="D155" s="207" t="s">
        <v>159</v>
      </c>
      <c r="E155" s="208" t="s">
        <v>482</v>
      </c>
      <c r="F155" s="209" t="s">
        <v>483</v>
      </c>
      <c r="G155" s="210" t="s">
        <v>401</v>
      </c>
      <c r="H155" s="211">
        <v>2</v>
      </c>
      <c r="I155" s="212"/>
      <c r="J155" s="213">
        <f>ROUND(I155*H155,2)</f>
        <v>0</v>
      </c>
      <c r="K155" s="209" t="s">
        <v>174</v>
      </c>
      <c r="L155" s="47"/>
      <c r="M155" s="214" t="s">
        <v>19</v>
      </c>
      <c r="N155" s="215" t="s">
        <v>46</v>
      </c>
      <c r="O155" s="87"/>
      <c r="P155" s="216">
        <f>O155*H155</f>
        <v>0</v>
      </c>
      <c r="Q155" s="216">
        <v>0</v>
      </c>
      <c r="R155" s="216">
        <f>Q155*H155</f>
        <v>0</v>
      </c>
      <c r="S155" s="216">
        <v>0</v>
      </c>
      <c r="T155" s="217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8" t="s">
        <v>163</v>
      </c>
      <c r="AT155" s="218" t="s">
        <v>159</v>
      </c>
      <c r="AU155" s="218" t="s">
        <v>85</v>
      </c>
      <c r="AY155" s="20" t="s">
        <v>157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20" t="s">
        <v>83</v>
      </c>
      <c r="BK155" s="219">
        <f>ROUND(I155*H155,2)</f>
        <v>0</v>
      </c>
      <c r="BL155" s="20" t="s">
        <v>163</v>
      </c>
      <c r="BM155" s="218" t="s">
        <v>777</v>
      </c>
    </row>
    <row r="156" s="2" customFormat="1">
      <c r="A156" s="41"/>
      <c r="B156" s="42"/>
      <c r="C156" s="43"/>
      <c r="D156" s="220" t="s">
        <v>165</v>
      </c>
      <c r="E156" s="43"/>
      <c r="F156" s="221" t="s">
        <v>485</v>
      </c>
      <c r="G156" s="43"/>
      <c r="H156" s="43"/>
      <c r="I156" s="222"/>
      <c r="J156" s="43"/>
      <c r="K156" s="43"/>
      <c r="L156" s="47"/>
      <c r="M156" s="223"/>
      <c r="N156" s="224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165</v>
      </c>
      <c r="AU156" s="20" t="s">
        <v>85</v>
      </c>
    </row>
    <row r="157" s="2" customFormat="1">
      <c r="A157" s="41"/>
      <c r="B157" s="42"/>
      <c r="C157" s="43"/>
      <c r="D157" s="237" t="s">
        <v>177</v>
      </c>
      <c r="E157" s="43"/>
      <c r="F157" s="238" t="s">
        <v>486</v>
      </c>
      <c r="G157" s="43"/>
      <c r="H157" s="43"/>
      <c r="I157" s="222"/>
      <c r="J157" s="43"/>
      <c r="K157" s="43"/>
      <c r="L157" s="47"/>
      <c r="M157" s="223"/>
      <c r="N157" s="224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177</v>
      </c>
      <c r="AU157" s="20" t="s">
        <v>85</v>
      </c>
    </row>
    <row r="158" s="2" customFormat="1" ht="24.15" customHeight="1">
      <c r="A158" s="41"/>
      <c r="B158" s="42"/>
      <c r="C158" s="260" t="s">
        <v>778</v>
      </c>
      <c r="D158" s="260" t="s">
        <v>259</v>
      </c>
      <c r="E158" s="261" t="s">
        <v>488</v>
      </c>
      <c r="F158" s="262" t="s">
        <v>489</v>
      </c>
      <c r="G158" s="263" t="s">
        <v>162</v>
      </c>
      <c r="H158" s="264">
        <v>3</v>
      </c>
      <c r="I158" s="265"/>
      <c r="J158" s="266">
        <f>ROUND(I158*H158,2)</f>
        <v>0</v>
      </c>
      <c r="K158" s="262" t="s">
        <v>174</v>
      </c>
      <c r="L158" s="267"/>
      <c r="M158" s="268" t="s">
        <v>19</v>
      </c>
      <c r="N158" s="269" t="s">
        <v>46</v>
      </c>
      <c r="O158" s="87"/>
      <c r="P158" s="216">
        <f>O158*H158</f>
        <v>0</v>
      </c>
      <c r="Q158" s="216">
        <v>0.0043099999999999996</v>
      </c>
      <c r="R158" s="216">
        <f>Q158*H158</f>
        <v>0.012929999999999999</v>
      </c>
      <c r="S158" s="216">
        <v>0</v>
      </c>
      <c r="T158" s="217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18" t="s">
        <v>225</v>
      </c>
      <c r="AT158" s="218" t="s">
        <v>259</v>
      </c>
      <c r="AU158" s="218" t="s">
        <v>85</v>
      </c>
      <c r="AY158" s="20" t="s">
        <v>157</v>
      </c>
      <c r="BE158" s="219">
        <f>IF(N158="základní",J158,0)</f>
        <v>0</v>
      </c>
      <c r="BF158" s="219">
        <f>IF(N158="snížená",J158,0)</f>
        <v>0</v>
      </c>
      <c r="BG158" s="219">
        <f>IF(N158="zákl. přenesená",J158,0)</f>
        <v>0</v>
      </c>
      <c r="BH158" s="219">
        <f>IF(N158="sníž. přenesená",J158,0)</f>
        <v>0</v>
      </c>
      <c r="BI158" s="219">
        <f>IF(N158="nulová",J158,0)</f>
        <v>0</v>
      </c>
      <c r="BJ158" s="20" t="s">
        <v>83</v>
      </c>
      <c r="BK158" s="219">
        <f>ROUND(I158*H158,2)</f>
        <v>0</v>
      </c>
      <c r="BL158" s="20" t="s">
        <v>163</v>
      </c>
      <c r="BM158" s="218" t="s">
        <v>779</v>
      </c>
    </row>
    <row r="159" s="2" customFormat="1">
      <c r="A159" s="41"/>
      <c r="B159" s="42"/>
      <c r="C159" s="43"/>
      <c r="D159" s="220" t="s">
        <v>165</v>
      </c>
      <c r="E159" s="43"/>
      <c r="F159" s="221" t="s">
        <v>489</v>
      </c>
      <c r="G159" s="43"/>
      <c r="H159" s="43"/>
      <c r="I159" s="222"/>
      <c r="J159" s="43"/>
      <c r="K159" s="43"/>
      <c r="L159" s="47"/>
      <c r="M159" s="223"/>
      <c r="N159" s="224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165</v>
      </c>
      <c r="AU159" s="20" t="s">
        <v>85</v>
      </c>
    </row>
    <row r="160" s="13" customFormat="1">
      <c r="A160" s="13"/>
      <c r="B160" s="226"/>
      <c r="C160" s="227"/>
      <c r="D160" s="220" t="s">
        <v>169</v>
      </c>
      <c r="E160" s="228" t="s">
        <v>19</v>
      </c>
      <c r="F160" s="229" t="s">
        <v>780</v>
      </c>
      <c r="G160" s="227"/>
      <c r="H160" s="230">
        <v>3</v>
      </c>
      <c r="I160" s="231"/>
      <c r="J160" s="227"/>
      <c r="K160" s="227"/>
      <c r="L160" s="232"/>
      <c r="M160" s="233"/>
      <c r="N160" s="234"/>
      <c r="O160" s="234"/>
      <c r="P160" s="234"/>
      <c r="Q160" s="234"/>
      <c r="R160" s="234"/>
      <c r="S160" s="234"/>
      <c r="T160" s="23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6" t="s">
        <v>169</v>
      </c>
      <c r="AU160" s="236" t="s">
        <v>85</v>
      </c>
      <c r="AV160" s="13" t="s">
        <v>85</v>
      </c>
      <c r="AW160" s="13" t="s">
        <v>37</v>
      </c>
      <c r="AX160" s="13" t="s">
        <v>83</v>
      </c>
      <c r="AY160" s="236" t="s">
        <v>157</v>
      </c>
    </row>
    <row r="161" s="2" customFormat="1" ht="16.5" customHeight="1">
      <c r="A161" s="41"/>
      <c r="B161" s="42"/>
      <c r="C161" s="207" t="s">
        <v>781</v>
      </c>
      <c r="D161" s="207" t="s">
        <v>159</v>
      </c>
      <c r="E161" s="208" t="s">
        <v>497</v>
      </c>
      <c r="F161" s="209" t="s">
        <v>498</v>
      </c>
      <c r="G161" s="210" t="s">
        <v>173</v>
      </c>
      <c r="H161" s="211">
        <v>43.875</v>
      </c>
      <c r="I161" s="212"/>
      <c r="J161" s="213">
        <f>ROUND(I161*H161,2)</f>
        <v>0</v>
      </c>
      <c r="K161" s="209" t="s">
        <v>174</v>
      </c>
      <c r="L161" s="47"/>
      <c r="M161" s="214" t="s">
        <v>19</v>
      </c>
      <c r="N161" s="215" t="s">
        <v>46</v>
      </c>
      <c r="O161" s="87"/>
      <c r="P161" s="216">
        <f>O161*H161</f>
        <v>0</v>
      </c>
      <c r="Q161" s="216">
        <v>0.18293000000000001</v>
      </c>
      <c r="R161" s="216">
        <f>Q161*H161</f>
        <v>8.0260537500000009</v>
      </c>
      <c r="S161" s="216">
        <v>0</v>
      </c>
      <c r="T161" s="217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18" t="s">
        <v>163</v>
      </c>
      <c r="AT161" s="218" t="s">
        <v>159</v>
      </c>
      <c r="AU161" s="218" t="s">
        <v>85</v>
      </c>
      <c r="AY161" s="20" t="s">
        <v>157</v>
      </c>
      <c r="BE161" s="219">
        <f>IF(N161="základní",J161,0)</f>
        <v>0</v>
      </c>
      <c r="BF161" s="219">
        <f>IF(N161="snížená",J161,0)</f>
        <v>0</v>
      </c>
      <c r="BG161" s="219">
        <f>IF(N161="zákl. přenesená",J161,0)</f>
        <v>0</v>
      </c>
      <c r="BH161" s="219">
        <f>IF(N161="sníž. přenesená",J161,0)</f>
        <v>0</v>
      </c>
      <c r="BI161" s="219">
        <f>IF(N161="nulová",J161,0)</f>
        <v>0</v>
      </c>
      <c r="BJ161" s="20" t="s">
        <v>83</v>
      </c>
      <c r="BK161" s="219">
        <f>ROUND(I161*H161,2)</f>
        <v>0</v>
      </c>
      <c r="BL161" s="20" t="s">
        <v>163</v>
      </c>
      <c r="BM161" s="218" t="s">
        <v>782</v>
      </c>
    </row>
    <row r="162" s="2" customFormat="1">
      <c r="A162" s="41"/>
      <c r="B162" s="42"/>
      <c r="C162" s="43"/>
      <c r="D162" s="220" t="s">
        <v>165</v>
      </c>
      <c r="E162" s="43"/>
      <c r="F162" s="221" t="s">
        <v>500</v>
      </c>
      <c r="G162" s="43"/>
      <c r="H162" s="43"/>
      <c r="I162" s="222"/>
      <c r="J162" s="43"/>
      <c r="K162" s="43"/>
      <c r="L162" s="47"/>
      <c r="M162" s="223"/>
      <c r="N162" s="224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165</v>
      </c>
      <c r="AU162" s="20" t="s">
        <v>85</v>
      </c>
    </row>
    <row r="163" s="2" customFormat="1">
      <c r="A163" s="41"/>
      <c r="B163" s="42"/>
      <c r="C163" s="43"/>
      <c r="D163" s="237" t="s">
        <v>177</v>
      </c>
      <c r="E163" s="43"/>
      <c r="F163" s="238" t="s">
        <v>501</v>
      </c>
      <c r="G163" s="43"/>
      <c r="H163" s="43"/>
      <c r="I163" s="222"/>
      <c r="J163" s="43"/>
      <c r="K163" s="43"/>
      <c r="L163" s="47"/>
      <c r="M163" s="223"/>
      <c r="N163" s="224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177</v>
      </c>
      <c r="AU163" s="20" t="s">
        <v>85</v>
      </c>
    </row>
    <row r="164" s="13" customFormat="1">
      <c r="A164" s="13"/>
      <c r="B164" s="226"/>
      <c r="C164" s="227"/>
      <c r="D164" s="220" t="s">
        <v>169</v>
      </c>
      <c r="E164" s="228" t="s">
        <v>19</v>
      </c>
      <c r="F164" s="229" t="s">
        <v>783</v>
      </c>
      <c r="G164" s="227"/>
      <c r="H164" s="230">
        <v>43.875</v>
      </c>
      <c r="I164" s="231"/>
      <c r="J164" s="227"/>
      <c r="K164" s="227"/>
      <c r="L164" s="232"/>
      <c r="M164" s="233"/>
      <c r="N164" s="234"/>
      <c r="O164" s="234"/>
      <c r="P164" s="234"/>
      <c r="Q164" s="234"/>
      <c r="R164" s="234"/>
      <c r="S164" s="234"/>
      <c r="T164" s="235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6" t="s">
        <v>169</v>
      </c>
      <c r="AU164" s="236" t="s">
        <v>85</v>
      </c>
      <c r="AV164" s="13" t="s">
        <v>85</v>
      </c>
      <c r="AW164" s="13" t="s">
        <v>37</v>
      </c>
      <c r="AX164" s="13" t="s">
        <v>83</v>
      </c>
      <c r="AY164" s="236" t="s">
        <v>157</v>
      </c>
    </row>
    <row r="165" s="2" customFormat="1" ht="16.5" customHeight="1">
      <c r="A165" s="41"/>
      <c r="B165" s="42"/>
      <c r="C165" s="260" t="s">
        <v>511</v>
      </c>
      <c r="D165" s="260" t="s">
        <v>259</v>
      </c>
      <c r="E165" s="261" t="s">
        <v>503</v>
      </c>
      <c r="F165" s="262" t="s">
        <v>504</v>
      </c>
      <c r="G165" s="263" t="s">
        <v>236</v>
      </c>
      <c r="H165" s="264">
        <v>87.926000000000002</v>
      </c>
      <c r="I165" s="265"/>
      <c r="J165" s="266">
        <f>ROUND(I165*H165,2)</f>
        <v>0</v>
      </c>
      <c r="K165" s="262" t="s">
        <v>505</v>
      </c>
      <c r="L165" s="267"/>
      <c r="M165" s="268" t="s">
        <v>19</v>
      </c>
      <c r="N165" s="269" t="s">
        <v>46</v>
      </c>
      <c r="O165" s="87"/>
      <c r="P165" s="216">
        <f>O165*H165</f>
        <v>0</v>
      </c>
      <c r="Q165" s="216">
        <v>1</v>
      </c>
      <c r="R165" s="216">
        <f>Q165*H165</f>
        <v>87.926000000000002</v>
      </c>
      <c r="S165" s="216">
        <v>0</v>
      </c>
      <c r="T165" s="217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18" t="s">
        <v>225</v>
      </c>
      <c r="AT165" s="218" t="s">
        <v>259</v>
      </c>
      <c r="AU165" s="218" t="s">
        <v>85</v>
      </c>
      <c r="AY165" s="20" t="s">
        <v>157</v>
      </c>
      <c r="BE165" s="219">
        <f>IF(N165="základní",J165,0)</f>
        <v>0</v>
      </c>
      <c r="BF165" s="219">
        <f>IF(N165="snížená",J165,0)</f>
        <v>0</v>
      </c>
      <c r="BG165" s="219">
        <f>IF(N165="zákl. přenesená",J165,0)</f>
        <v>0</v>
      </c>
      <c r="BH165" s="219">
        <f>IF(N165="sníž. přenesená",J165,0)</f>
        <v>0</v>
      </c>
      <c r="BI165" s="219">
        <f>IF(N165="nulová",J165,0)</f>
        <v>0</v>
      </c>
      <c r="BJ165" s="20" t="s">
        <v>83</v>
      </c>
      <c r="BK165" s="219">
        <f>ROUND(I165*H165,2)</f>
        <v>0</v>
      </c>
      <c r="BL165" s="20" t="s">
        <v>163</v>
      </c>
      <c r="BM165" s="218" t="s">
        <v>784</v>
      </c>
    </row>
    <row r="166" s="2" customFormat="1">
      <c r="A166" s="41"/>
      <c r="B166" s="42"/>
      <c r="C166" s="43"/>
      <c r="D166" s="220" t="s">
        <v>165</v>
      </c>
      <c r="E166" s="43"/>
      <c r="F166" s="221" t="s">
        <v>504</v>
      </c>
      <c r="G166" s="43"/>
      <c r="H166" s="43"/>
      <c r="I166" s="222"/>
      <c r="J166" s="43"/>
      <c r="K166" s="43"/>
      <c r="L166" s="47"/>
      <c r="M166" s="223"/>
      <c r="N166" s="224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165</v>
      </c>
      <c r="AU166" s="20" t="s">
        <v>85</v>
      </c>
    </row>
    <row r="167" s="13" customFormat="1">
      <c r="A167" s="13"/>
      <c r="B167" s="226"/>
      <c r="C167" s="227"/>
      <c r="D167" s="220" t="s">
        <v>169</v>
      </c>
      <c r="E167" s="227"/>
      <c r="F167" s="229" t="s">
        <v>785</v>
      </c>
      <c r="G167" s="227"/>
      <c r="H167" s="230">
        <v>87.926000000000002</v>
      </c>
      <c r="I167" s="231"/>
      <c r="J167" s="227"/>
      <c r="K167" s="227"/>
      <c r="L167" s="232"/>
      <c r="M167" s="233"/>
      <c r="N167" s="234"/>
      <c r="O167" s="234"/>
      <c r="P167" s="234"/>
      <c r="Q167" s="234"/>
      <c r="R167" s="234"/>
      <c r="S167" s="234"/>
      <c r="T167" s="23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6" t="s">
        <v>169</v>
      </c>
      <c r="AU167" s="236" t="s">
        <v>85</v>
      </c>
      <c r="AV167" s="13" t="s">
        <v>85</v>
      </c>
      <c r="AW167" s="13" t="s">
        <v>4</v>
      </c>
      <c r="AX167" s="13" t="s">
        <v>83</v>
      </c>
      <c r="AY167" s="236" t="s">
        <v>157</v>
      </c>
    </row>
    <row r="168" s="2" customFormat="1" ht="24.15" customHeight="1">
      <c r="A168" s="41"/>
      <c r="B168" s="42"/>
      <c r="C168" s="207" t="s">
        <v>676</v>
      </c>
      <c r="D168" s="207" t="s">
        <v>159</v>
      </c>
      <c r="E168" s="208" t="s">
        <v>786</v>
      </c>
      <c r="F168" s="209" t="s">
        <v>510</v>
      </c>
      <c r="G168" s="210" t="s">
        <v>173</v>
      </c>
      <c r="H168" s="211">
        <v>60.039999999999999</v>
      </c>
      <c r="I168" s="212"/>
      <c r="J168" s="213">
        <f>ROUND(I168*H168,2)</f>
        <v>0</v>
      </c>
      <c r="K168" s="209" t="s">
        <v>19</v>
      </c>
      <c r="L168" s="47"/>
      <c r="M168" s="214" t="s">
        <v>19</v>
      </c>
      <c r="N168" s="215" t="s">
        <v>46</v>
      </c>
      <c r="O168" s="87"/>
      <c r="P168" s="216">
        <f>O168*H168</f>
        <v>0</v>
      </c>
      <c r="Q168" s="216">
        <v>2.5018699999999998</v>
      </c>
      <c r="R168" s="216">
        <f>Q168*H168</f>
        <v>150.21227479999999</v>
      </c>
      <c r="S168" s="216">
        <v>0</v>
      </c>
      <c r="T168" s="217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18" t="s">
        <v>163</v>
      </c>
      <c r="AT168" s="218" t="s">
        <v>159</v>
      </c>
      <c r="AU168" s="218" t="s">
        <v>85</v>
      </c>
      <c r="AY168" s="20" t="s">
        <v>157</v>
      </c>
      <c r="BE168" s="219">
        <f>IF(N168="základní",J168,0)</f>
        <v>0</v>
      </c>
      <c r="BF168" s="219">
        <f>IF(N168="snížená",J168,0)</f>
        <v>0</v>
      </c>
      <c r="BG168" s="219">
        <f>IF(N168="zákl. přenesená",J168,0)</f>
        <v>0</v>
      </c>
      <c r="BH168" s="219">
        <f>IF(N168="sníž. přenesená",J168,0)</f>
        <v>0</v>
      </c>
      <c r="BI168" s="219">
        <f>IF(N168="nulová",J168,0)</f>
        <v>0</v>
      </c>
      <c r="BJ168" s="20" t="s">
        <v>83</v>
      </c>
      <c r="BK168" s="219">
        <f>ROUND(I168*H168,2)</f>
        <v>0</v>
      </c>
      <c r="BL168" s="20" t="s">
        <v>163</v>
      </c>
      <c r="BM168" s="218" t="s">
        <v>787</v>
      </c>
    </row>
    <row r="169" s="2" customFormat="1">
      <c r="A169" s="41"/>
      <c r="B169" s="42"/>
      <c r="C169" s="43"/>
      <c r="D169" s="220" t="s">
        <v>165</v>
      </c>
      <c r="E169" s="43"/>
      <c r="F169" s="221" t="s">
        <v>512</v>
      </c>
      <c r="G169" s="43"/>
      <c r="H169" s="43"/>
      <c r="I169" s="222"/>
      <c r="J169" s="43"/>
      <c r="K169" s="43"/>
      <c r="L169" s="47"/>
      <c r="M169" s="223"/>
      <c r="N169" s="224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165</v>
      </c>
      <c r="AU169" s="20" t="s">
        <v>85</v>
      </c>
    </row>
    <row r="170" s="14" customFormat="1">
      <c r="A170" s="14"/>
      <c r="B170" s="239"/>
      <c r="C170" s="240"/>
      <c r="D170" s="220" t="s">
        <v>169</v>
      </c>
      <c r="E170" s="241" t="s">
        <v>19</v>
      </c>
      <c r="F170" s="242" t="s">
        <v>514</v>
      </c>
      <c r="G170" s="240"/>
      <c r="H170" s="241" t="s">
        <v>19</v>
      </c>
      <c r="I170" s="243"/>
      <c r="J170" s="240"/>
      <c r="K170" s="240"/>
      <c r="L170" s="244"/>
      <c r="M170" s="245"/>
      <c r="N170" s="246"/>
      <c r="O170" s="246"/>
      <c r="P170" s="246"/>
      <c r="Q170" s="246"/>
      <c r="R170" s="246"/>
      <c r="S170" s="246"/>
      <c r="T170" s="247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8" t="s">
        <v>169</v>
      </c>
      <c r="AU170" s="248" t="s">
        <v>85</v>
      </c>
      <c r="AV170" s="14" t="s">
        <v>83</v>
      </c>
      <c r="AW170" s="14" t="s">
        <v>37</v>
      </c>
      <c r="AX170" s="14" t="s">
        <v>75</v>
      </c>
      <c r="AY170" s="248" t="s">
        <v>157</v>
      </c>
    </row>
    <row r="171" s="13" customFormat="1">
      <c r="A171" s="13"/>
      <c r="B171" s="226"/>
      <c r="C171" s="227"/>
      <c r="D171" s="220" t="s">
        <v>169</v>
      </c>
      <c r="E171" s="228" t="s">
        <v>19</v>
      </c>
      <c r="F171" s="229" t="s">
        <v>788</v>
      </c>
      <c r="G171" s="227"/>
      <c r="H171" s="230">
        <v>60.039999999999999</v>
      </c>
      <c r="I171" s="231"/>
      <c r="J171" s="227"/>
      <c r="K171" s="227"/>
      <c r="L171" s="232"/>
      <c r="M171" s="233"/>
      <c r="N171" s="234"/>
      <c r="O171" s="234"/>
      <c r="P171" s="234"/>
      <c r="Q171" s="234"/>
      <c r="R171" s="234"/>
      <c r="S171" s="234"/>
      <c r="T171" s="23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6" t="s">
        <v>169</v>
      </c>
      <c r="AU171" s="236" t="s">
        <v>85</v>
      </c>
      <c r="AV171" s="13" t="s">
        <v>85</v>
      </c>
      <c r="AW171" s="13" t="s">
        <v>37</v>
      </c>
      <c r="AX171" s="13" t="s">
        <v>75</v>
      </c>
      <c r="AY171" s="236" t="s">
        <v>157</v>
      </c>
    </row>
    <row r="172" s="15" customFormat="1">
      <c r="A172" s="15"/>
      <c r="B172" s="249"/>
      <c r="C172" s="250"/>
      <c r="D172" s="220" t="s">
        <v>169</v>
      </c>
      <c r="E172" s="251" t="s">
        <v>19</v>
      </c>
      <c r="F172" s="252" t="s">
        <v>187</v>
      </c>
      <c r="G172" s="250"/>
      <c r="H172" s="253">
        <v>60.039999999999999</v>
      </c>
      <c r="I172" s="254"/>
      <c r="J172" s="250"/>
      <c r="K172" s="250"/>
      <c r="L172" s="255"/>
      <c r="M172" s="256"/>
      <c r="N172" s="257"/>
      <c r="O172" s="257"/>
      <c r="P172" s="257"/>
      <c r="Q172" s="257"/>
      <c r="R172" s="257"/>
      <c r="S172" s="257"/>
      <c r="T172" s="258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59" t="s">
        <v>169</v>
      </c>
      <c r="AU172" s="259" t="s">
        <v>85</v>
      </c>
      <c r="AV172" s="15" t="s">
        <v>163</v>
      </c>
      <c r="AW172" s="15" t="s">
        <v>37</v>
      </c>
      <c r="AX172" s="15" t="s">
        <v>83</v>
      </c>
      <c r="AY172" s="259" t="s">
        <v>157</v>
      </c>
    </row>
    <row r="173" s="2" customFormat="1" ht="24.15" customHeight="1">
      <c r="A173" s="41"/>
      <c r="B173" s="42"/>
      <c r="C173" s="207" t="s">
        <v>456</v>
      </c>
      <c r="D173" s="207" t="s">
        <v>159</v>
      </c>
      <c r="E173" s="208" t="s">
        <v>517</v>
      </c>
      <c r="F173" s="209" t="s">
        <v>518</v>
      </c>
      <c r="G173" s="210" t="s">
        <v>173</v>
      </c>
      <c r="H173" s="211">
        <v>91.200000000000003</v>
      </c>
      <c r="I173" s="212"/>
      <c r="J173" s="213">
        <f>ROUND(I173*H173,2)</f>
        <v>0</v>
      </c>
      <c r="K173" s="209" t="s">
        <v>174</v>
      </c>
      <c r="L173" s="47"/>
      <c r="M173" s="214" t="s">
        <v>19</v>
      </c>
      <c r="N173" s="215" t="s">
        <v>46</v>
      </c>
      <c r="O173" s="87"/>
      <c r="P173" s="216">
        <f>O173*H173</f>
        <v>0</v>
      </c>
      <c r="Q173" s="216">
        <v>0</v>
      </c>
      <c r="R173" s="216">
        <f>Q173*H173</f>
        <v>0</v>
      </c>
      <c r="S173" s="216">
        <v>0</v>
      </c>
      <c r="T173" s="217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18" t="s">
        <v>163</v>
      </c>
      <c r="AT173" s="218" t="s">
        <v>159</v>
      </c>
      <c r="AU173" s="218" t="s">
        <v>85</v>
      </c>
      <c r="AY173" s="20" t="s">
        <v>157</v>
      </c>
      <c r="BE173" s="219">
        <f>IF(N173="základní",J173,0)</f>
        <v>0</v>
      </c>
      <c r="BF173" s="219">
        <f>IF(N173="snížená",J173,0)</f>
        <v>0</v>
      </c>
      <c r="BG173" s="219">
        <f>IF(N173="zákl. přenesená",J173,0)</f>
        <v>0</v>
      </c>
      <c r="BH173" s="219">
        <f>IF(N173="sníž. přenesená",J173,0)</f>
        <v>0</v>
      </c>
      <c r="BI173" s="219">
        <f>IF(N173="nulová",J173,0)</f>
        <v>0</v>
      </c>
      <c r="BJ173" s="20" t="s">
        <v>83</v>
      </c>
      <c r="BK173" s="219">
        <f>ROUND(I173*H173,2)</f>
        <v>0</v>
      </c>
      <c r="BL173" s="20" t="s">
        <v>163</v>
      </c>
      <c r="BM173" s="218" t="s">
        <v>789</v>
      </c>
    </row>
    <row r="174" s="2" customFormat="1">
      <c r="A174" s="41"/>
      <c r="B174" s="42"/>
      <c r="C174" s="43"/>
      <c r="D174" s="220" t="s">
        <v>165</v>
      </c>
      <c r="E174" s="43"/>
      <c r="F174" s="221" t="s">
        <v>520</v>
      </c>
      <c r="G174" s="43"/>
      <c r="H174" s="43"/>
      <c r="I174" s="222"/>
      <c r="J174" s="43"/>
      <c r="K174" s="43"/>
      <c r="L174" s="47"/>
      <c r="M174" s="223"/>
      <c r="N174" s="224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165</v>
      </c>
      <c r="AU174" s="20" t="s">
        <v>85</v>
      </c>
    </row>
    <row r="175" s="2" customFormat="1">
      <c r="A175" s="41"/>
      <c r="B175" s="42"/>
      <c r="C175" s="43"/>
      <c r="D175" s="237" t="s">
        <v>177</v>
      </c>
      <c r="E175" s="43"/>
      <c r="F175" s="238" t="s">
        <v>521</v>
      </c>
      <c r="G175" s="43"/>
      <c r="H175" s="43"/>
      <c r="I175" s="222"/>
      <c r="J175" s="43"/>
      <c r="K175" s="43"/>
      <c r="L175" s="47"/>
      <c r="M175" s="223"/>
      <c r="N175" s="224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177</v>
      </c>
      <c r="AU175" s="20" t="s">
        <v>85</v>
      </c>
    </row>
    <row r="176" s="13" customFormat="1">
      <c r="A176" s="13"/>
      <c r="B176" s="226"/>
      <c r="C176" s="227"/>
      <c r="D176" s="220" t="s">
        <v>169</v>
      </c>
      <c r="E176" s="228" t="s">
        <v>19</v>
      </c>
      <c r="F176" s="229" t="s">
        <v>790</v>
      </c>
      <c r="G176" s="227"/>
      <c r="H176" s="230">
        <v>91.200000000000003</v>
      </c>
      <c r="I176" s="231"/>
      <c r="J176" s="227"/>
      <c r="K176" s="227"/>
      <c r="L176" s="232"/>
      <c r="M176" s="233"/>
      <c r="N176" s="234"/>
      <c r="O176" s="234"/>
      <c r="P176" s="234"/>
      <c r="Q176" s="234"/>
      <c r="R176" s="234"/>
      <c r="S176" s="234"/>
      <c r="T176" s="23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6" t="s">
        <v>169</v>
      </c>
      <c r="AU176" s="236" t="s">
        <v>85</v>
      </c>
      <c r="AV176" s="13" t="s">
        <v>85</v>
      </c>
      <c r="AW176" s="13" t="s">
        <v>37</v>
      </c>
      <c r="AX176" s="13" t="s">
        <v>83</v>
      </c>
      <c r="AY176" s="236" t="s">
        <v>157</v>
      </c>
    </row>
    <row r="177" s="2" customFormat="1" ht="24.15" customHeight="1">
      <c r="A177" s="41"/>
      <c r="B177" s="42"/>
      <c r="C177" s="207" t="s">
        <v>475</v>
      </c>
      <c r="D177" s="207" t="s">
        <v>159</v>
      </c>
      <c r="E177" s="208" t="s">
        <v>524</v>
      </c>
      <c r="F177" s="209" t="s">
        <v>525</v>
      </c>
      <c r="G177" s="210" t="s">
        <v>254</v>
      </c>
      <c r="H177" s="211">
        <v>285.94</v>
      </c>
      <c r="I177" s="212"/>
      <c r="J177" s="213">
        <f>ROUND(I177*H177,2)</f>
        <v>0</v>
      </c>
      <c r="K177" s="209" t="s">
        <v>174</v>
      </c>
      <c r="L177" s="47"/>
      <c r="M177" s="214" t="s">
        <v>19</v>
      </c>
      <c r="N177" s="215" t="s">
        <v>46</v>
      </c>
      <c r="O177" s="87"/>
      <c r="P177" s="216">
        <f>O177*H177</f>
        <v>0</v>
      </c>
      <c r="Q177" s="216">
        <v>0.0033500000000000001</v>
      </c>
      <c r="R177" s="216">
        <f>Q177*H177</f>
        <v>0.95789900000000006</v>
      </c>
      <c r="S177" s="216">
        <v>0</v>
      </c>
      <c r="T177" s="217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18" t="s">
        <v>163</v>
      </c>
      <c r="AT177" s="218" t="s">
        <v>159</v>
      </c>
      <c r="AU177" s="218" t="s">
        <v>85</v>
      </c>
      <c r="AY177" s="20" t="s">
        <v>157</v>
      </c>
      <c r="BE177" s="219">
        <f>IF(N177="základní",J177,0)</f>
        <v>0</v>
      </c>
      <c r="BF177" s="219">
        <f>IF(N177="snížená",J177,0)</f>
        <v>0</v>
      </c>
      <c r="BG177" s="219">
        <f>IF(N177="zákl. přenesená",J177,0)</f>
        <v>0</v>
      </c>
      <c r="BH177" s="219">
        <f>IF(N177="sníž. přenesená",J177,0)</f>
        <v>0</v>
      </c>
      <c r="BI177" s="219">
        <f>IF(N177="nulová",J177,0)</f>
        <v>0</v>
      </c>
      <c r="BJ177" s="20" t="s">
        <v>83</v>
      </c>
      <c r="BK177" s="219">
        <f>ROUND(I177*H177,2)</f>
        <v>0</v>
      </c>
      <c r="BL177" s="20" t="s">
        <v>163</v>
      </c>
      <c r="BM177" s="218" t="s">
        <v>629</v>
      </c>
    </row>
    <row r="178" s="2" customFormat="1">
      <c r="A178" s="41"/>
      <c r="B178" s="42"/>
      <c r="C178" s="43"/>
      <c r="D178" s="220" t="s">
        <v>165</v>
      </c>
      <c r="E178" s="43"/>
      <c r="F178" s="221" t="s">
        <v>527</v>
      </c>
      <c r="G178" s="43"/>
      <c r="H178" s="43"/>
      <c r="I178" s="222"/>
      <c r="J178" s="43"/>
      <c r="K178" s="43"/>
      <c r="L178" s="47"/>
      <c r="M178" s="223"/>
      <c r="N178" s="224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165</v>
      </c>
      <c r="AU178" s="20" t="s">
        <v>85</v>
      </c>
    </row>
    <row r="179" s="2" customFormat="1">
      <c r="A179" s="41"/>
      <c r="B179" s="42"/>
      <c r="C179" s="43"/>
      <c r="D179" s="237" t="s">
        <v>177</v>
      </c>
      <c r="E179" s="43"/>
      <c r="F179" s="238" t="s">
        <v>528</v>
      </c>
      <c r="G179" s="43"/>
      <c r="H179" s="43"/>
      <c r="I179" s="222"/>
      <c r="J179" s="43"/>
      <c r="K179" s="43"/>
      <c r="L179" s="47"/>
      <c r="M179" s="223"/>
      <c r="N179" s="224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177</v>
      </c>
      <c r="AU179" s="20" t="s">
        <v>85</v>
      </c>
    </row>
    <row r="180" s="13" customFormat="1">
      <c r="A180" s="13"/>
      <c r="B180" s="226"/>
      <c r="C180" s="227"/>
      <c r="D180" s="220" t="s">
        <v>169</v>
      </c>
      <c r="E180" s="228" t="s">
        <v>19</v>
      </c>
      <c r="F180" s="229" t="s">
        <v>791</v>
      </c>
      <c r="G180" s="227"/>
      <c r="H180" s="230">
        <v>63.640000000000001</v>
      </c>
      <c r="I180" s="231"/>
      <c r="J180" s="227"/>
      <c r="K180" s="227"/>
      <c r="L180" s="232"/>
      <c r="M180" s="233"/>
      <c r="N180" s="234"/>
      <c r="O180" s="234"/>
      <c r="P180" s="234"/>
      <c r="Q180" s="234"/>
      <c r="R180" s="234"/>
      <c r="S180" s="234"/>
      <c r="T180" s="23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6" t="s">
        <v>169</v>
      </c>
      <c r="AU180" s="236" t="s">
        <v>85</v>
      </c>
      <c r="AV180" s="13" t="s">
        <v>85</v>
      </c>
      <c r="AW180" s="13" t="s">
        <v>37</v>
      </c>
      <c r="AX180" s="13" t="s">
        <v>75</v>
      </c>
      <c r="AY180" s="236" t="s">
        <v>157</v>
      </c>
    </row>
    <row r="181" s="13" customFormat="1">
      <c r="A181" s="13"/>
      <c r="B181" s="226"/>
      <c r="C181" s="227"/>
      <c r="D181" s="220" t="s">
        <v>169</v>
      </c>
      <c r="E181" s="228" t="s">
        <v>19</v>
      </c>
      <c r="F181" s="229" t="s">
        <v>792</v>
      </c>
      <c r="G181" s="227"/>
      <c r="H181" s="230">
        <v>222.30000000000001</v>
      </c>
      <c r="I181" s="231"/>
      <c r="J181" s="227"/>
      <c r="K181" s="227"/>
      <c r="L181" s="232"/>
      <c r="M181" s="233"/>
      <c r="N181" s="234"/>
      <c r="O181" s="234"/>
      <c r="P181" s="234"/>
      <c r="Q181" s="234"/>
      <c r="R181" s="234"/>
      <c r="S181" s="234"/>
      <c r="T181" s="23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6" t="s">
        <v>169</v>
      </c>
      <c r="AU181" s="236" t="s">
        <v>85</v>
      </c>
      <c r="AV181" s="13" t="s">
        <v>85</v>
      </c>
      <c r="AW181" s="13" t="s">
        <v>37</v>
      </c>
      <c r="AX181" s="13" t="s">
        <v>75</v>
      </c>
      <c r="AY181" s="236" t="s">
        <v>157</v>
      </c>
    </row>
    <row r="182" s="15" customFormat="1">
      <c r="A182" s="15"/>
      <c r="B182" s="249"/>
      <c r="C182" s="250"/>
      <c r="D182" s="220" t="s">
        <v>169</v>
      </c>
      <c r="E182" s="251" t="s">
        <v>19</v>
      </c>
      <c r="F182" s="252" t="s">
        <v>187</v>
      </c>
      <c r="G182" s="250"/>
      <c r="H182" s="253">
        <v>285.94</v>
      </c>
      <c r="I182" s="254"/>
      <c r="J182" s="250"/>
      <c r="K182" s="250"/>
      <c r="L182" s="255"/>
      <c r="M182" s="256"/>
      <c r="N182" s="257"/>
      <c r="O182" s="257"/>
      <c r="P182" s="257"/>
      <c r="Q182" s="257"/>
      <c r="R182" s="257"/>
      <c r="S182" s="257"/>
      <c r="T182" s="258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59" t="s">
        <v>169</v>
      </c>
      <c r="AU182" s="259" t="s">
        <v>85</v>
      </c>
      <c r="AV182" s="15" t="s">
        <v>163</v>
      </c>
      <c r="AW182" s="15" t="s">
        <v>37</v>
      </c>
      <c r="AX182" s="15" t="s">
        <v>83</v>
      </c>
      <c r="AY182" s="259" t="s">
        <v>157</v>
      </c>
    </row>
    <row r="183" s="2" customFormat="1" ht="24.15" customHeight="1">
      <c r="A183" s="41"/>
      <c r="B183" s="42"/>
      <c r="C183" s="207" t="s">
        <v>392</v>
      </c>
      <c r="D183" s="207" t="s">
        <v>159</v>
      </c>
      <c r="E183" s="208" t="s">
        <v>532</v>
      </c>
      <c r="F183" s="209" t="s">
        <v>533</v>
      </c>
      <c r="G183" s="210" t="s">
        <v>254</v>
      </c>
      <c r="H183" s="211">
        <v>285.94</v>
      </c>
      <c r="I183" s="212"/>
      <c r="J183" s="213">
        <f>ROUND(I183*H183,2)</f>
        <v>0</v>
      </c>
      <c r="K183" s="209" t="s">
        <v>174</v>
      </c>
      <c r="L183" s="47"/>
      <c r="M183" s="214" t="s">
        <v>19</v>
      </c>
      <c r="N183" s="215" t="s">
        <v>46</v>
      </c>
      <c r="O183" s="87"/>
      <c r="P183" s="216">
        <f>O183*H183</f>
        <v>0</v>
      </c>
      <c r="Q183" s="216">
        <v>0</v>
      </c>
      <c r="R183" s="216">
        <f>Q183*H183</f>
        <v>0</v>
      </c>
      <c r="S183" s="216">
        <v>0</v>
      </c>
      <c r="T183" s="217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18" t="s">
        <v>163</v>
      </c>
      <c r="AT183" s="218" t="s">
        <v>159</v>
      </c>
      <c r="AU183" s="218" t="s">
        <v>85</v>
      </c>
      <c r="AY183" s="20" t="s">
        <v>157</v>
      </c>
      <c r="BE183" s="219">
        <f>IF(N183="základní",J183,0)</f>
        <v>0</v>
      </c>
      <c r="BF183" s="219">
        <f>IF(N183="snížená",J183,0)</f>
        <v>0</v>
      </c>
      <c r="BG183" s="219">
        <f>IF(N183="zákl. přenesená",J183,0)</f>
        <v>0</v>
      </c>
      <c r="BH183" s="219">
        <f>IF(N183="sníž. přenesená",J183,0)</f>
        <v>0</v>
      </c>
      <c r="BI183" s="219">
        <f>IF(N183="nulová",J183,0)</f>
        <v>0</v>
      </c>
      <c r="BJ183" s="20" t="s">
        <v>83</v>
      </c>
      <c r="BK183" s="219">
        <f>ROUND(I183*H183,2)</f>
        <v>0</v>
      </c>
      <c r="BL183" s="20" t="s">
        <v>163</v>
      </c>
      <c r="BM183" s="218" t="s">
        <v>644</v>
      </c>
    </row>
    <row r="184" s="2" customFormat="1">
      <c r="A184" s="41"/>
      <c r="B184" s="42"/>
      <c r="C184" s="43"/>
      <c r="D184" s="220" t="s">
        <v>165</v>
      </c>
      <c r="E184" s="43"/>
      <c r="F184" s="221" t="s">
        <v>535</v>
      </c>
      <c r="G184" s="43"/>
      <c r="H184" s="43"/>
      <c r="I184" s="222"/>
      <c r="J184" s="43"/>
      <c r="K184" s="43"/>
      <c r="L184" s="47"/>
      <c r="M184" s="223"/>
      <c r="N184" s="224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165</v>
      </c>
      <c r="AU184" s="20" t="s">
        <v>85</v>
      </c>
    </row>
    <row r="185" s="2" customFormat="1">
      <c r="A185" s="41"/>
      <c r="B185" s="42"/>
      <c r="C185" s="43"/>
      <c r="D185" s="237" t="s">
        <v>177</v>
      </c>
      <c r="E185" s="43"/>
      <c r="F185" s="238" t="s">
        <v>536</v>
      </c>
      <c r="G185" s="43"/>
      <c r="H185" s="43"/>
      <c r="I185" s="222"/>
      <c r="J185" s="43"/>
      <c r="K185" s="43"/>
      <c r="L185" s="47"/>
      <c r="M185" s="223"/>
      <c r="N185" s="224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177</v>
      </c>
      <c r="AU185" s="20" t="s">
        <v>85</v>
      </c>
    </row>
    <row r="186" s="2" customFormat="1" ht="16.5" customHeight="1">
      <c r="A186" s="41"/>
      <c r="B186" s="42"/>
      <c r="C186" s="207" t="s">
        <v>487</v>
      </c>
      <c r="D186" s="207" t="s">
        <v>159</v>
      </c>
      <c r="E186" s="208" t="s">
        <v>538</v>
      </c>
      <c r="F186" s="209" t="s">
        <v>539</v>
      </c>
      <c r="G186" s="210" t="s">
        <v>236</v>
      </c>
      <c r="H186" s="211">
        <v>15.58</v>
      </c>
      <c r="I186" s="212"/>
      <c r="J186" s="213">
        <f>ROUND(I186*H186,2)</f>
        <v>0</v>
      </c>
      <c r="K186" s="209" t="s">
        <v>174</v>
      </c>
      <c r="L186" s="47"/>
      <c r="M186" s="214" t="s">
        <v>19</v>
      </c>
      <c r="N186" s="215" t="s">
        <v>46</v>
      </c>
      <c r="O186" s="87"/>
      <c r="P186" s="216">
        <f>O186*H186</f>
        <v>0</v>
      </c>
      <c r="Q186" s="216">
        <v>1.07636</v>
      </c>
      <c r="R186" s="216">
        <f>Q186*H186</f>
        <v>16.769688800000001</v>
      </c>
      <c r="S186" s="216">
        <v>0</v>
      </c>
      <c r="T186" s="217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18" t="s">
        <v>163</v>
      </c>
      <c r="AT186" s="218" t="s">
        <v>159</v>
      </c>
      <c r="AU186" s="218" t="s">
        <v>85</v>
      </c>
      <c r="AY186" s="20" t="s">
        <v>157</v>
      </c>
      <c r="BE186" s="219">
        <f>IF(N186="základní",J186,0)</f>
        <v>0</v>
      </c>
      <c r="BF186" s="219">
        <f>IF(N186="snížená",J186,0)</f>
        <v>0</v>
      </c>
      <c r="BG186" s="219">
        <f>IF(N186="zákl. přenesená",J186,0)</f>
        <v>0</v>
      </c>
      <c r="BH186" s="219">
        <f>IF(N186="sníž. přenesená",J186,0)</f>
        <v>0</v>
      </c>
      <c r="BI186" s="219">
        <f>IF(N186="nulová",J186,0)</f>
        <v>0</v>
      </c>
      <c r="BJ186" s="20" t="s">
        <v>83</v>
      </c>
      <c r="BK186" s="219">
        <f>ROUND(I186*H186,2)</f>
        <v>0</v>
      </c>
      <c r="BL186" s="20" t="s">
        <v>163</v>
      </c>
      <c r="BM186" s="218" t="s">
        <v>443</v>
      </c>
    </row>
    <row r="187" s="2" customFormat="1">
      <c r="A187" s="41"/>
      <c r="B187" s="42"/>
      <c r="C187" s="43"/>
      <c r="D187" s="220" t="s">
        <v>165</v>
      </c>
      <c r="E187" s="43"/>
      <c r="F187" s="221" t="s">
        <v>541</v>
      </c>
      <c r="G187" s="43"/>
      <c r="H187" s="43"/>
      <c r="I187" s="222"/>
      <c r="J187" s="43"/>
      <c r="K187" s="43"/>
      <c r="L187" s="47"/>
      <c r="M187" s="223"/>
      <c r="N187" s="224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165</v>
      </c>
      <c r="AU187" s="20" t="s">
        <v>85</v>
      </c>
    </row>
    <row r="188" s="2" customFormat="1">
      <c r="A188" s="41"/>
      <c r="B188" s="42"/>
      <c r="C188" s="43"/>
      <c r="D188" s="237" t="s">
        <v>177</v>
      </c>
      <c r="E188" s="43"/>
      <c r="F188" s="238" t="s">
        <v>542</v>
      </c>
      <c r="G188" s="43"/>
      <c r="H188" s="43"/>
      <c r="I188" s="222"/>
      <c r="J188" s="43"/>
      <c r="K188" s="43"/>
      <c r="L188" s="47"/>
      <c r="M188" s="223"/>
      <c r="N188" s="224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177</v>
      </c>
      <c r="AU188" s="20" t="s">
        <v>85</v>
      </c>
    </row>
    <row r="189" s="13" customFormat="1">
      <c r="A189" s="13"/>
      <c r="B189" s="226"/>
      <c r="C189" s="227"/>
      <c r="D189" s="220" t="s">
        <v>169</v>
      </c>
      <c r="E189" s="228" t="s">
        <v>19</v>
      </c>
      <c r="F189" s="229" t="s">
        <v>793</v>
      </c>
      <c r="G189" s="227"/>
      <c r="H189" s="230">
        <v>6.0039999999999996</v>
      </c>
      <c r="I189" s="231"/>
      <c r="J189" s="227"/>
      <c r="K189" s="227"/>
      <c r="L189" s="232"/>
      <c r="M189" s="233"/>
      <c r="N189" s="234"/>
      <c r="O189" s="234"/>
      <c r="P189" s="234"/>
      <c r="Q189" s="234"/>
      <c r="R189" s="234"/>
      <c r="S189" s="234"/>
      <c r="T189" s="23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6" t="s">
        <v>169</v>
      </c>
      <c r="AU189" s="236" t="s">
        <v>85</v>
      </c>
      <c r="AV189" s="13" t="s">
        <v>85</v>
      </c>
      <c r="AW189" s="13" t="s">
        <v>37</v>
      </c>
      <c r="AX189" s="13" t="s">
        <v>75</v>
      </c>
      <c r="AY189" s="236" t="s">
        <v>157</v>
      </c>
    </row>
    <row r="190" s="13" customFormat="1">
      <c r="A190" s="13"/>
      <c r="B190" s="226"/>
      <c r="C190" s="227"/>
      <c r="D190" s="220" t="s">
        <v>169</v>
      </c>
      <c r="E190" s="228" t="s">
        <v>19</v>
      </c>
      <c r="F190" s="229" t="s">
        <v>794</v>
      </c>
      <c r="G190" s="227"/>
      <c r="H190" s="230">
        <v>9.5760000000000005</v>
      </c>
      <c r="I190" s="231"/>
      <c r="J190" s="227"/>
      <c r="K190" s="227"/>
      <c r="L190" s="232"/>
      <c r="M190" s="233"/>
      <c r="N190" s="234"/>
      <c r="O190" s="234"/>
      <c r="P190" s="234"/>
      <c r="Q190" s="234"/>
      <c r="R190" s="234"/>
      <c r="S190" s="234"/>
      <c r="T190" s="235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6" t="s">
        <v>169</v>
      </c>
      <c r="AU190" s="236" t="s">
        <v>85</v>
      </c>
      <c r="AV190" s="13" t="s">
        <v>85</v>
      </c>
      <c r="AW190" s="13" t="s">
        <v>37</v>
      </c>
      <c r="AX190" s="13" t="s">
        <v>75</v>
      </c>
      <c r="AY190" s="236" t="s">
        <v>157</v>
      </c>
    </row>
    <row r="191" s="15" customFormat="1">
      <c r="A191" s="15"/>
      <c r="B191" s="249"/>
      <c r="C191" s="250"/>
      <c r="D191" s="220" t="s">
        <v>169</v>
      </c>
      <c r="E191" s="251" t="s">
        <v>19</v>
      </c>
      <c r="F191" s="252" t="s">
        <v>187</v>
      </c>
      <c r="G191" s="250"/>
      <c r="H191" s="253">
        <v>15.58</v>
      </c>
      <c r="I191" s="254"/>
      <c r="J191" s="250"/>
      <c r="K191" s="250"/>
      <c r="L191" s="255"/>
      <c r="M191" s="256"/>
      <c r="N191" s="257"/>
      <c r="O191" s="257"/>
      <c r="P191" s="257"/>
      <c r="Q191" s="257"/>
      <c r="R191" s="257"/>
      <c r="S191" s="257"/>
      <c r="T191" s="258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59" t="s">
        <v>169</v>
      </c>
      <c r="AU191" s="259" t="s">
        <v>85</v>
      </c>
      <c r="AV191" s="15" t="s">
        <v>163</v>
      </c>
      <c r="AW191" s="15" t="s">
        <v>37</v>
      </c>
      <c r="AX191" s="15" t="s">
        <v>83</v>
      </c>
      <c r="AY191" s="259" t="s">
        <v>157</v>
      </c>
    </row>
    <row r="192" s="12" customFormat="1" ht="22.8" customHeight="1">
      <c r="A192" s="12"/>
      <c r="B192" s="191"/>
      <c r="C192" s="192"/>
      <c r="D192" s="193" t="s">
        <v>74</v>
      </c>
      <c r="E192" s="205" t="s">
        <v>163</v>
      </c>
      <c r="F192" s="205" t="s">
        <v>292</v>
      </c>
      <c r="G192" s="192"/>
      <c r="H192" s="192"/>
      <c r="I192" s="195"/>
      <c r="J192" s="206">
        <f>BK192</f>
        <v>0</v>
      </c>
      <c r="K192" s="192"/>
      <c r="L192" s="197"/>
      <c r="M192" s="198"/>
      <c r="N192" s="199"/>
      <c r="O192" s="199"/>
      <c r="P192" s="200">
        <f>SUM(P193:P215)</f>
        <v>0</v>
      </c>
      <c r="Q192" s="199"/>
      <c r="R192" s="200">
        <f>SUM(R193:R215)</f>
        <v>452.91237999999998</v>
      </c>
      <c r="S192" s="199"/>
      <c r="T192" s="201">
        <f>SUM(T193:T215)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02" t="s">
        <v>83</v>
      </c>
      <c r="AT192" s="203" t="s">
        <v>74</v>
      </c>
      <c r="AU192" s="203" t="s">
        <v>83</v>
      </c>
      <c r="AY192" s="202" t="s">
        <v>157</v>
      </c>
      <c r="BK192" s="204">
        <f>SUM(BK193:BK215)</f>
        <v>0</v>
      </c>
    </row>
    <row r="193" s="2" customFormat="1" ht="24.15" customHeight="1">
      <c r="A193" s="41"/>
      <c r="B193" s="42"/>
      <c r="C193" s="207" t="s">
        <v>688</v>
      </c>
      <c r="D193" s="207" t="s">
        <v>159</v>
      </c>
      <c r="E193" s="208" t="s">
        <v>547</v>
      </c>
      <c r="F193" s="209" t="s">
        <v>548</v>
      </c>
      <c r="G193" s="210" t="s">
        <v>254</v>
      </c>
      <c r="H193" s="211">
        <v>95</v>
      </c>
      <c r="I193" s="212"/>
      <c r="J193" s="213">
        <f>ROUND(I193*H193,2)</f>
        <v>0</v>
      </c>
      <c r="K193" s="209" t="s">
        <v>174</v>
      </c>
      <c r="L193" s="47"/>
      <c r="M193" s="214" t="s">
        <v>19</v>
      </c>
      <c r="N193" s="215" t="s">
        <v>46</v>
      </c>
      <c r="O193" s="87"/>
      <c r="P193" s="216">
        <f>O193*H193</f>
        <v>0</v>
      </c>
      <c r="Q193" s="216">
        <v>0.37175000000000002</v>
      </c>
      <c r="R193" s="216">
        <f>Q193*H193</f>
        <v>35.316250000000004</v>
      </c>
      <c r="S193" s="216">
        <v>0</v>
      </c>
      <c r="T193" s="217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18" t="s">
        <v>163</v>
      </c>
      <c r="AT193" s="218" t="s">
        <v>159</v>
      </c>
      <c r="AU193" s="218" t="s">
        <v>85</v>
      </c>
      <c r="AY193" s="20" t="s">
        <v>157</v>
      </c>
      <c r="BE193" s="219">
        <f>IF(N193="základní",J193,0)</f>
        <v>0</v>
      </c>
      <c r="BF193" s="219">
        <f>IF(N193="snížená",J193,0)</f>
        <v>0</v>
      </c>
      <c r="BG193" s="219">
        <f>IF(N193="zákl. přenesená",J193,0)</f>
        <v>0</v>
      </c>
      <c r="BH193" s="219">
        <f>IF(N193="sníž. přenesená",J193,0)</f>
        <v>0</v>
      </c>
      <c r="BI193" s="219">
        <f>IF(N193="nulová",J193,0)</f>
        <v>0</v>
      </c>
      <c r="BJ193" s="20" t="s">
        <v>83</v>
      </c>
      <c r="BK193" s="219">
        <f>ROUND(I193*H193,2)</f>
        <v>0</v>
      </c>
      <c r="BL193" s="20" t="s">
        <v>163</v>
      </c>
      <c r="BM193" s="218" t="s">
        <v>795</v>
      </c>
    </row>
    <row r="194" s="2" customFormat="1">
      <c r="A194" s="41"/>
      <c r="B194" s="42"/>
      <c r="C194" s="43"/>
      <c r="D194" s="220" t="s">
        <v>165</v>
      </c>
      <c r="E194" s="43"/>
      <c r="F194" s="221" t="s">
        <v>550</v>
      </c>
      <c r="G194" s="43"/>
      <c r="H194" s="43"/>
      <c r="I194" s="222"/>
      <c r="J194" s="43"/>
      <c r="K194" s="43"/>
      <c r="L194" s="47"/>
      <c r="M194" s="223"/>
      <c r="N194" s="224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165</v>
      </c>
      <c r="AU194" s="20" t="s">
        <v>85</v>
      </c>
    </row>
    <row r="195" s="2" customFormat="1">
      <c r="A195" s="41"/>
      <c r="B195" s="42"/>
      <c r="C195" s="43"/>
      <c r="D195" s="237" t="s">
        <v>177</v>
      </c>
      <c r="E195" s="43"/>
      <c r="F195" s="238" t="s">
        <v>551</v>
      </c>
      <c r="G195" s="43"/>
      <c r="H195" s="43"/>
      <c r="I195" s="222"/>
      <c r="J195" s="43"/>
      <c r="K195" s="43"/>
      <c r="L195" s="47"/>
      <c r="M195" s="223"/>
      <c r="N195" s="224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177</v>
      </c>
      <c r="AU195" s="20" t="s">
        <v>85</v>
      </c>
    </row>
    <row r="196" s="13" customFormat="1">
      <c r="A196" s="13"/>
      <c r="B196" s="226"/>
      <c r="C196" s="227"/>
      <c r="D196" s="220" t="s">
        <v>169</v>
      </c>
      <c r="E196" s="228" t="s">
        <v>19</v>
      </c>
      <c r="F196" s="229" t="s">
        <v>796</v>
      </c>
      <c r="G196" s="227"/>
      <c r="H196" s="230">
        <v>95</v>
      </c>
      <c r="I196" s="231"/>
      <c r="J196" s="227"/>
      <c r="K196" s="227"/>
      <c r="L196" s="232"/>
      <c r="M196" s="233"/>
      <c r="N196" s="234"/>
      <c r="O196" s="234"/>
      <c r="P196" s="234"/>
      <c r="Q196" s="234"/>
      <c r="R196" s="234"/>
      <c r="S196" s="234"/>
      <c r="T196" s="235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6" t="s">
        <v>169</v>
      </c>
      <c r="AU196" s="236" t="s">
        <v>85</v>
      </c>
      <c r="AV196" s="13" t="s">
        <v>85</v>
      </c>
      <c r="AW196" s="13" t="s">
        <v>37</v>
      </c>
      <c r="AX196" s="13" t="s">
        <v>83</v>
      </c>
      <c r="AY196" s="236" t="s">
        <v>157</v>
      </c>
    </row>
    <row r="197" s="2" customFormat="1" ht="24.15" customHeight="1">
      <c r="A197" s="41"/>
      <c r="B197" s="42"/>
      <c r="C197" s="207" t="s">
        <v>496</v>
      </c>
      <c r="D197" s="207" t="s">
        <v>159</v>
      </c>
      <c r="E197" s="208" t="s">
        <v>566</v>
      </c>
      <c r="F197" s="209" t="s">
        <v>567</v>
      </c>
      <c r="G197" s="210" t="s">
        <v>173</v>
      </c>
      <c r="H197" s="211">
        <v>85.5</v>
      </c>
      <c r="I197" s="212"/>
      <c r="J197" s="213">
        <f>ROUND(I197*H197,2)</f>
        <v>0</v>
      </c>
      <c r="K197" s="209" t="s">
        <v>174</v>
      </c>
      <c r="L197" s="47"/>
      <c r="M197" s="214" t="s">
        <v>19</v>
      </c>
      <c r="N197" s="215" t="s">
        <v>46</v>
      </c>
      <c r="O197" s="87"/>
      <c r="P197" s="216">
        <f>O197*H197</f>
        <v>0</v>
      </c>
      <c r="Q197" s="216">
        <v>2.4500000000000002</v>
      </c>
      <c r="R197" s="216">
        <f>Q197*H197</f>
        <v>209.47500000000002</v>
      </c>
      <c r="S197" s="216">
        <v>0</v>
      </c>
      <c r="T197" s="217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18" t="s">
        <v>163</v>
      </c>
      <c r="AT197" s="218" t="s">
        <v>159</v>
      </c>
      <c r="AU197" s="218" t="s">
        <v>85</v>
      </c>
      <c r="AY197" s="20" t="s">
        <v>157</v>
      </c>
      <c r="BE197" s="219">
        <f>IF(N197="základní",J197,0)</f>
        <v>0</v>
      </c>
      <c r="BF197" s="219">
        <f>IF(N197="snížená",J197,0)</f>
        <v>0</v>
      </c>
      <c r="BG197" s="219">
        <f>IF(N197="zákl. přenesená",J197,0)</f>
        <v>0</v>
      </c>
      <c r="BH197" s="219">
        <f>IF(N197="sníž. přenesená",J197,0)</f>
        <v>0</v>
      </c>
      <c r="BI197" s="219">
        <f>IF(N197="nulová",J197,0)</f>
        <v>0</v>
      </c>
      <c r="BJ197" s="20" t="s">
        <v>83</v>
      </c>
      <c r="BK197" s="219">
        <f>ROUND(I197*H197,2)</f>
        <v>0</v>
      </c>
      <c r="BL197" s="20" t="s">
        <v>163</v>
      </c>
      <c r="BM197" s="218" t="s">
        <v>456</v>
      </c>
    </row>
    <row r="198" s="2" customFormat="1">
      <c r="A198" s="41"/>
      <c r="B198" s="42"/>
      <c r="C198" s="43"/>
      <c r="D198" s="220" t="s">
        <v>165</v>
      </c>
      <c r="E198" s="43"/>
      <c r="F198" s="221" t="s">
        <v>569</v>
      </c>
      <c r="G198" s="43"/>
      <c r="H198" s="43"/>
      <c r="I198" s="222"/>
      <c r="J198" s="43"/>
      <c r="K198" s="43"/>
      <c r="L198" s="47"/>
      <c r="M198" s="223"/>
      <c r="N198" s="224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165</v>
      </c>
      <c r="AU198" s="20" t="s">
        <v>85</v>
      </c>
    </row>
    <row r="199" s="2" customFormat="1">
      <c r="A199" s="41"/>
      <c r="B199" s="42"/>
      <c r="C199" s="43"/>
      <c r="D199" s="237" t="s">
        <v>177</v>
      </c>
      <c r="E199" s="43"/>
      <c r="F199" s="238" t="s">
        <v>570</v>
      </c>
      <c r="G199" s="43"/>
      <c r="H199" s="43"/>
      <c r="I199" s="222"/>
      <c r="J199" s="43"/>
      <c r="K199" s="43"/>
      <c r="L199" s="47"/>
      <c r="M199" s="223"/>
      <c r="N199" s="224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177</v>
      </c>
      <c r="AU199" s="20" t="s">
        <v>85</v>
      </c>
    </row>
    <row r="200" s="14" customFormat="1">
      <c r="A200" s="14"/>
      <c r="B200" s="239"/>
      <c r="C200" s="240"/>
      <c r="D200" s="220" t="s">
        <v>169</v>
      </c>
      <c r="E200" s="241" t="s">
        <v>19</v>
      </c>
      <c r="F200" s="242" t="s">
        <v>571</v>
      </c>
      <c r="G200" s="240"/>
      <c r="H200" s="241" t="s">
        <v>19</v>
      </c>
      <c r="I200" s="243"/>
      <c r="J200" s="240"/>
      <c r="K200" s="240"/>
      <c r="L200" s="244"/>
      <c r="M200" s="245"/>
      <c r="N200" s="246"/>
      <c r="O200" s="246"/>
      <c r="P200" s="246"/>
      <c r="Q200" s="246"/>
      <c r="R200" s="246"/>
      <c r="S200" s="246"/>
      <c r="T200" s="247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48" t="s">
        <v>169</v>
      </c>
      <c r="AU200" s="248" t="s">
        <v>85</v>
      </c>
      <c r="AV200" s="14" t="s">
        <v>83</v>
      </c>
      <c r="AW200" s="14" t="s">
        <v>37</v>
      </c>
      <c r="AX200" s="14" t="s">
        <v>75</v>
      </c>
      <c r="AY200" s="248" t="s">
        <v>157</v>
      </c>
    </row>
    <row r="201" s="13" customFormat="1">
      <c r="A201" s="13"/>
      <c r="B201" s="226"/>
      <c r="C201" s="227"/>
      <c r="D201" s="220" t="s">
        <v>169</v>
      </c>
      <c r="E201" s="228" t="s">
        <v>19</v>
      </c>
      <c r="F201" s="229" t="s">
        <v>797</v>
      </c>
      <c r="G201" s="227"/>
      <c r="H201" s="230">
        <v>85.5</v>
      </c>
      <c r="I201" s="231"/>
      <c r="J201" s="227"/>
      <c r="K201" s="227"/>
      <c r="L201" s="232"/>
      <c r="M201" s="233"/>
      <c r="N201" s="234"/>
      <c r="O201" s="234"/>
      <c r="P201" s="234"/>
      <c r="Q201" s="234"/>
      <c r="R201" s="234"/>
      <c r="S201" s="234"/>
      <c r="T201" s="235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6" t="s">
        <v>169</v>
      </c>
      <c r="AU201" s="236" t="s">
        <v>85</v>
      </c>
      <c r="AV201" s="13" t="s">
        <v>85</v>
      </c>
      <c r="AW201" s="13" t="s">
        <v>37</v>
      </c>
      <c r="AX201" s="13" t="s">
        <v>75</v>
      </c>
      <c r="AY201" s="236" t="s">
        <v>157</v>
      </c>
    </row>
    <row r="202" s="15" customFormat="1">
      <c r="A202" s="15"/>
      <c r="B202" s="249"/>
      <c r="C202" s="250"/>
      <c r="D202" s="220" t="s">
        <v>169</v>
      </c>
      <c r="E202" s="251" t="s">
        <v>19</v>
      </c>
      <c r="F202" s="252" t="s">
        <v>187</v>
      </c>
      <c r="G202" s="250"/>
      <c r="H202" s="253">
        <v>85.5</v>
      </c>
      <c r="I202" s="254"/>
      <c r="J202" s="250"/>
      <c r="K202" s="250"/>
      <c r="L202" s="255"/>
      <c r="M202" s="256"/>
      <c r="N202" s="257"/>
      <c r="O202" s="257"/>
      <c r="P202" s="257"/>
      <c r="Q202" s="257"/>
      <c r="R202" s="257"/>
      <c r="S202" s="257"/>
      <c r="T202" s="258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59" t="s">
        <v>169</v>
      </c>
      <c r="AU202" s="259" t="s">
        <v>85</v>
      </c>
      <c r="AV202" s="15" t="s">
        <v>163</v>
      </c>
      <c r="AW202" s="15" t="s">
        <v>37</v>
      </c>
      <c r="AX202" s="15" t="s">
        <v>83</v>
      </c>
      <c r="AY202" s="259" t="s">
        <v>157</v>
      </c>
    </row>
    <row r="203" s="2" customFormat="1" ht="24.15" customHeight="1">
      <c r="A203" s="41"/>
      <c r="B203" s="42"/>
      <c r="C203" s="207" t="s">
        <v>402</v>
      </c>
      <c r="D203" s="207" t="s">
        <v>159</v>
      </c>
      <c r="E203" s="208" t="s">
        <v>574</v>
      </c>
      <c r="F203" s="209" t="s">
        <v>575</v>
      </c>
      <c r="G203" s="210" t="s">
        <v>173</v>
      </c>
      <c r="H203" s="211">
        <v>85.5</v>
      </c>
      <c r="I203" s="212"/>
      <c r="J203" s="213">
        <f>ROUND(I203*H203,2)</f>
        <v>0</v>
      </c>
      <c r="K203" s="209" t="s">
        <v>174</v>
      </c>
      <c r="L203" s="47"/>
      <c r="M203" s="214" t="s">
        <v>19</v>
      </c>
      <c r="N203" s="215" t="s">
        <v>46</v>
      </c>
      <c r="O203" s="87"/>
      <c r="P203" s="216">
        <f>O203*H203</f>
        <v>0</v>
      </c>
      <c r="Q203" s="216">
        <v>2.4340799999999998</v>
      </c>
      <c r="R203" s="216">
        <f>Q203*H203</f>
        <v>208.11383999999998</v>
      </c>
      <c r="S203" s="216">
        <v>0</v>
      </c>
      <c r="T203" s="217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18" t="s">
        <v>163</v>
      </c>
      <c r="AT203" s="218" t="s">
        <v>159</v>
      </c>
      <c r="AU203" s="218" t="s">
        <v>85</v>
      </c>
      <c r="AY203" s="20" t="s">
        <v>157</v>
      </c>
      <c r="BE203" s="219">
        <f>IF(N203="základní",J203,0)</f>
        <v>0</v>
      </c>
      <c r="BF203" s="219">
        <f>IF(N203="snížená",J203,0)</f>
        <v>0</v>
      </c>
      <c r="BG203" s="219">
        <f>IF(N203="zákl. přenesená",J203,0)</f>
        <v>0</v>
      </c>
      <c r="BH203" s="219">
        <f>IF(N203="sníž. přenesená",J203,0)</f>
        <v>0</v>
      </c>
      <c r="BI203" s="219">
        <f>IF(N203="nulová",J203,0)</f>
        <v>0</v>
      </c>
      <c r="BJ203" s="20" t="s">
        <v>83</v>
      </c>
      <c r="BK203" s="219">
        <f>ROUND(I203*H203,2)</f>
        <v>0</v>
      </c>
      <c r="BL203" s="20" t="s">
        <v>163</v>
      </c>
      <c r="BM203" s="218" t="s">
        <v>460</v>
      </c>
    </row>
    <row r="204" s="2" customFormat="1">
      <c r="A204" s="41"/>
      <c r="B204" s="42"/>
      <c r="C204" s="43"/>
      <c r="D204" s="220" t="s">
        <v>165</v>
      </c>
      <c r="E204" s="43"/>
      <c r="F204" s="221" t="s">
        <v>577</v>
      </c>
      <c r="G204" s="43"/>
      <c r="H204" s="43"/>
      <c r="I204" s="222"/>
      <c r="J204" s="43"/>
      <c r="K204" s="43"/>
      <c r="L204" s="47"/>
      <c r="M204" s="223"/>
      <c r="N204" s="224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165</v>
      </c>
      <c r="AU204" s="20" t="s">
        <v>85</v>
      </c>
    </row>
    <row r="205" s="2" customFormat="1">
      <c r="A205" s="41"/>
      <c r="B205" s="42"/>
      <c r="C205" s="43"/>
      <c r="D205" s="237" t="s">
        <v>177</v>
      </c>
      <c r="E205" s="43"/>
      <c r="F205" s="238" t="s">
        <v>578</v>
      </c>
      <c r="G205" s="43"/>
      <c r="H205" s="43"/>
      <c r="I205" s="222"/>
      <c r="J205" s="43"/>
      <c r="K205" s="43"/>
      <c r="L205" s="47"/>
      <c r="M205" s="223"/>
      <c r="N205" s="224"/>
      <c r="O205" s="87"/>
      <c r="P205" s="87"/>
      <c r="Q205" s="87"/>
      <c r="R205" s="87"/>
      <c r="S205" s="87"/>
      <c r="T205" s="88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20" t="s">
        <v>177</v>
      </c>
      <c r="AU205" s="20" t="s">
        <v>85</v>
      </c>
    </row>
    <row r="206" s="14" customFormat="1">
      <c r="A206" s="14"/>
      <c r="B206" s="239"/>
      <c r="C206" s="240"/>
      <c r="D206" s="220" t="s">
        <v>169</v>
      </c>
      <c r="E206" s="241" t="s">
        <v>19</v>
      </c>
      <c r="F206" s="242" t="s">
        <v>798</v>
      </c>
      <c r="G206" s="240"/>
      <c r="H206" s="241" t="s">
        <v>19</v>
      </c>
      <c r="I206" s="243"/>
      <c r="J206" s="240"/>
      <c r="K206" s="240"/>
      <c r="L206" s="244"/>
      <c r="M206" s="245"/>
      <c r="N206" s="246"/>
      <c r="O206" s="246"/>
      <c r="P206" s="246"/>
      <c r="Q206" s="246"/>
      <c r="R206" s="246"/>
      <c r="S206" s="246"/>
      <c r="T206" s="247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8" t="s">
        <v>169</v>
      </c>
      <c r="AU206" s="248" t="s">
        <v>85</v>
      </c>
      <c r="AV206" s="14" t="s">
        <v>83</v>
      </c>
      <c r="AW206" s="14" t="s">
        <v>37</v>
      </c>
      <c r="AX206" s="14" t="s">
        <v>75</v>
      </c>
      <c r="AY206" s="248" t="s">
        <v>157</v>
      </c>
    </row>
    <row r="207" s="13" customFormat="1">
      <c r="A207" s="13"/>
      <c r="B207" s="226"/>
      <c r="C207" s="227"/>
      <c r="D207" s="220" t="s">
        <v>169</v>
      </c>
      <c r="E207" s="228" t="s">
        <v>19</v>
      </c>
      <c r="F207" s="229" t="s">
        <v>799</v>
      </c>
      <c r="G207" s="227"/>
      <c r="H207" s="230">
        <v>85.5</v>
      </c>
      <c r="I207" s="231"/>
      <c r="J207" s="227"/>
      <c r="K207" s="227"/>
      <c r="L207" s="232"/>
      <c r="M207" s="233"/>
      <c r="N207" s="234"/>
      <c r="O207" s="234"/>
      <c r="P207" s="234"/>
      <c r="Q207" s="234"/>
      <c r="R207" s="234"/>
      <c r="S207" s="234"/>
      <c r="T207" s="235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6" t="s">
        <v>169</v>
      </c>
      <c r="AU207" s="236" t="s">
        <v>85</v>
      </c>
      <c r="AV207" s="13" t="s">
        <v>85</v>
      </c>
      <c r="AW207" s="13" t="s">
        <v>37</v>
      </c>
      <c r="AX207" s="13" t="s">
        <v>75</v>
      </c>
      <c r="AY207" s="236" t="s">
        <v>157</v>
      </c>
    </row>
    <row r="208" s="15" customFormat="1">
      <c r="A208" s="15"/>
      <c r="B208" s="249"/>
      <c r="C208" s="250"/>
      <c r="D208" s="220" t="s">
        <v>169</v>
      </c>
      <c r="E208" s="251" t="s">
        <v>19</v>
      </c>
      <c r="F208" s="252" t="s">
        <v>187</v>
      </c>
      <c r="G208" s="250"/>
      <c r="H208" s="253">
        <v>85.5</v>
      </c>
      <c r="I208" s="254"/>
      <c r="J208" s="250"/>
      <c r="K208" s="250"/>
      <c r="L208" s="255"/>
      <c r="M208" s="256"/>
      <c r="N208" s="257"/>
      <c r="O208" s="257"/>
      <c r="P208" s="257"/>
      <c r="Q208" s="257"/>
      <c r="R208" s="257"/>
      <c r="S208" s="257"/>
      <c r="T208" s="258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59" t="s">
        <v>169</v>
      </c>
      <c r="AU208" s="259" t="s">
        <v>85</v>
      </c>
      <c r="AV208" s="15" t="s">
        <v>163</v>
      </c>
      <c r="AW208" s="15" t="s">
        <v>37</v>
      </c>
      <c r="AX208" s="15" t="s">
        <v>83</v>
      </c>
      <c r="AY208" s="259" t="s">
        <v>157</v>
      </c>
    </row>
    <row r="209" s="2" customFormat="1" ht="16.5" customHeight="1">
      <c r="A209" s="41"/>
      <c r="B209" s="42"/>
      <c r="C209" s="207" t="s">
        <v>508</v>
      </c>
      <c r="D209" s="207" t="s">
        <v>159</v>
      </c>
      <c r="E209" s="208" t="s">
        <v>581</v>
      </c>
      <c r="F209" s="209" t="s">
        <v>582</v>
      </c>
      <c r="G209" s="210" t="s">
        <v>401</v>
      </c>
      <c r="H209" s="211">
        <v>3</v>
      </c>
      <c r="I209" s="212"/>
      <c r="J209" s="213">
        <f>ROUND(I209*H209,2)</f>
        <v>0</v>
      </c>
      <c r="K209" s="209" t="s">
        <v>174</v>
      </c>
      <c r="L209" s="47"/>
      <c r="M209" s="214" t="s">
        <v>19</v>
      </c>
      <c r="N209" s="215" t="s">
        <v>46</v>
      </c>
      <c r="O209" s="87"/>
      <c r="P209" s="216">
        <f>O209*H209</f>
        <v>0</v>
      </c>
      <c r="Q209" s="216">
        <v>0.00040999999999999999</v>
      </c>
      <c r="R209" s="216">
        <f>Q209*H209</f>
        <v>0.00123</v>
      </c>
      <c r="S209" s="216">
        <v>0</v>
      </c>
      <c r="T209" s="217">
        <f>S209*H209</f>
        <v>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218" t="s">
        <v>163</v>
      </c>
      <c r="AT209" s="218" t="s">
        <v>159</v>
      </c>
      <c r="AU209" s="218" t="s">
        <v>85</v>
      </c>
      <c r="AY209" s="20" t="s">
        <v>157</v>
      </c>
      <c r="BE209" s="219">
        <f>IF(N209="základní",J209,0)</f>
        <v>0</v>
      </c>
      <c r="BF209" s="219">
        <f>IF(N209="snížená",J209,0)</f>
        <v>0</v>
      </c>
      <c r="BG209" s="219">
        <f>IF(N209="zákl. přenesená",J209,0)</f>
        <v>0</v>
      </c>
      <c r="BH209" s="219">
        <f>IF(N209="sníž. přenesená",J209,0)</f>
        <v>0</v>
      </c>
      <c r="BI209" s="219">
        <f>IF(N209="nulová",J209,0)</f>
        <v>0</v>
      </c>
      <c r="BJ209" s="20" t="s">
        <v>83</v>
      </c>
      <c r="BK209" s="219">
        <f>ROUND(I209*H209,2)</f>
        <v>0</v>
      </c>
      <c r="BL209" s="20" t="s">
        <v>163</v>
      </c>
      <c r="BM209" s="218" t="s">
        <v>800</v>
      </c>
    </row>
    <row r="210" s="2" customFormat="1">
      <c r="A210" s="41"/>
      <c r="B210" s="42"/>
      <c r="C210" s="43"/>
      <c r="D210" s="220" t="s">
        <v>165</v>
      </c>
      <c r="E210" s="43"/>
      <c r="F210" s="221" t="s">
        <v>584</v>
      </c>
      <c r="G210" s="43"/>
      <c r="H210" s="43"/>
      <c r="I210" s="222"/>
      <c r="J210" s="43"/>
      <c r="K210" s="43"/>
      <c r="L210" s="47"/>
      <c r="M210" s="223"/>
      <c r="N210" s="224"/>
      <c r="O210" s="87"/>
      <c r="P210" s="87"/>
      <c r="Q210" s="87"/>
      <c r="R210" s="87"/>
      <c r="S210" s="87"/>
      <c r="T210" s="88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20" t="s">
        <v>165</v>
      </c>
      <c r="AU210" s="20" t="s">
        <v>85</v>
      </c>
    </row>
    <row r="211" s="2" customFormat="1">
      <c r="A211" s="41"/>
      <c r="B211" s="42"/>
      <c r="C211" s="43"/>
      <c r="D211" s="237" t="s">
        <v>177</v>
      </c>
      <c r="E211" s="43"/>
      <c r="F211" s="238" t="s">
        <v>585</v>
      </c>
      <c r="G211" s="43"/>
      <c r="H211" s="43"/>
      <c r="I211" s="222"/>
      <c r="J211" s="43"/>
      <c r="K211" s="43"/>
      <c r="L211" s="47"/>
      <c r="M211" s="223"/>
      <c r="N211" s="224"/>
      <c r="O211" s="87"/>
      <c r="P211" s="87"/>
      <c r="Q211" s="87"/>
      <c r="R211" s="87"/>
      <c r="S211" s="87"/>
      <c r="T211" s="88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T211" s="20" t="s">
        <v>177</v>
      </c>
      <c r="AU211" s="20" t="s">
        <v>85</v>
      </c>
    </row>
    <row r="212" s="13" customFormat="1">
      <c r="A212" s="13"/>
      <c r="B212" s="226"/>
      <c r="C212" s="227"/>
      <c r="D212" s="220" t="s">
        <v>169</v>
      </c>
      <c r="E212" s="228" t="s">
        <v>19</v>
      </c>
      <c r="F212" s="229" t="s">
        <v>801</v>
      </c>
      <c r="G212" s="227"/>
      <c r="H212" s="230">
        <v>3</v>
      </c>
      <c r="I212" s="231"/>
      <c r="J212" s="227"/>
      <c r="K212" s="227"/>
      <c r="L212" s="232"/>
      <c r="M212" s="233"/>
      <c r="N212" s="234"/>
      <c r="O212" s="234"/>
      <c r="P212" s="234"/>
      <c r="Q212" s="234"/>
      <c r="R212" s="234"/>
      <c r="S212" s="234"/>
      <c r="T212" s="235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6" t="s">
        <v>169</v>
      </c>
      <c r="AU212" s="236" t="s">
        <v>85</v>
      </c>
      <c r="AV212" s="13" t="s">
        <v>85</v>
      </c>
      <c r="AW212" s="13" t="s">
        <v>37</v>
      </c>
      <c r="AX212" s="13" t="s">
        <v>75</v>
      </c>
      <c r="AY212" s="236" t="s">
        <v>157</v>
      </c>
    </row>
    <row r="213" s="15" customFormat="1">
      <c r="A213" s="15"/>
      <c r="B213" s="249"/>
      <c r="C213" s="250"/>
      <c r="D213" s="220" t="s">
        <v>169</v>
      </c>
      <c r="E213" s="251" t="s">
        <v>19</v>
      </c>
      <c r="F213" s="252" t="s">
        <v>187</v>
      </c>
      <c r="G213" s="250"/>
      <c r="H213" s="253">
        <v>3</v>
      </c>
      <c r="I213" s="254"/>
      <c r="J213" s="250"/>
      <c r="K213" s="250"/>
      <c r="L213" s="255"/>
      <c r="M213" s="256"/>
      <c r="N213" s="257"/>
      <c r="O213" s="257"/>
      <c r="P213" s="257"/>
      <c r="Q213" s="257"/>
      <c r="R213" s="257"/>
      <c r="S213" s="257"/>
      <c r="T213" s="258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59" t="s">
        <v>169</v>
      </c>
      <c r="AU213" s="259" t="s">
        <v>85</v>
      </c>
      <c r="AV213" s="15" t="s">
        <v>163</v>
      </c>
      <c r="AW213" s="15" t="s">
        <v>37</v>
      </c>
      <c r="AX213" s="15" t="s">
        <v>83</v>
      </c>
      <c r="AY213" s="259" t="s">
        <v>157</v>
      </c>
    </row>
    <row r="214" s="2" customFormat="1" ht="24.15" customHeight="1">
      <c r="A214" s="41"/>
      <c r="B214" s="42"/>
      <c r="C214" s="260" t="s">
        <v>516</v>
      </c>
      <c r="D214" s="260" t="s">
        <v>259</v>
      </c>
      <c r="E214" s="261" t="s">
        <v>588</v>
      </c>
      <c r="F214" s="262" t="s">
        <v>589</v>
      </c>
      <c r="G214" s="263" t="s">
        <v>401</v>
      </c>
      <c r="H214" s="264">
        <v>3</v>
      </c>
      <c r="I214" s="265"/>
      <c r="J214" s="266">
        <f>ROUND(I214*H214,2)</f>
        <v>0</v>
      </c>
      <c r="K214" s="262" t="s">
        <v>19</v>
      </c>
      <c r="L214" s="267"/>
      <c r="M214" s="268" t="s">
        <v>19</v>
      </c>
      <c r="N214" s="269" t="s">
        <v>46</v>
      </c>
      <c r="O214" s="87"/>
      <c r="P214" s="216">
        <f>O214*H214</f>
        <v>0</v>
      </c>
      <c r="Q214" s="216">
        <v>0.0020200000000000001</v>
      </c>
      <c r="R214" s="216">
        <f>Q214*H214</f>
        <v>0.0060600000000000003</v>
      </c>
      <c r="S214" s="216">
        <v>0</v>
      </c>
      <c r="T214" s="217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18" t="s">
        <v>225</v>
      </c>
      <c r="AT214" s="218" t="s">
        <v>259</v>
      </c>
      <c r="AU214" s="218" t="s">
        <v>85</v>
      </c>
      <c r="AY214" s="20" t="s">
        <v>157</v>
      </c>
      <c r="BE214" s="219">
        <f>IF(N214="základní",J214,0)</f>
        <v>0</v>
      </c>
      <c r="BF214" s="219">
        <f>IF(N214="snížená",J214,0)</f>
        <v>0</v>
      </c>
      <c r="BG214" s="219">
        <f>IF(N214="zákl. přenesená",J214,0)</f>
        <v>0</v>
      </c>
      <c r="BH214" s="219">
        <f>IF(N214="sníž. přenesená",J214,0)</f>
        <v>0</v>
      </c>
      <c r="BI214" s="219">
        <f>IF(N214="nulová",J214,0)</f>
        <v>0</v>
      </c>
      <c r="BJ214" s="20" t="s">
        <v>83</v>
      </c>
      <c r="BK214" s="219">
        <f>ROUND(I214*H214,2)</f>
        <v>0</v>
      </c>
      <c r="BL214" s="20" t="s">
        <v>163</v>
      </c>
      <c r="BM214" s="218" t="s">
        <v>802</v>
      </c>
    </row>
    <row r="215" s="2" customFormat="1">
      <c r="A215" s="41"/>
      <c r="B215" s="42"/>
      <c r="C215" s="43"/>
      <c r="D215" s="220" t="s">
        <v>165</v>
      </c>
      <c r="E215" s="43"/>
      <c r="F215" s="221" t="s">
        <v>589</v>
      </c>
      <c r="G215" s="43"/>
      <c r="H215" s="43"/>
      <c r="I215" s="222"/>
      <c r="J215" s="43"/>
      <c r="K215" s="43"/>
      <c r="L215" s="47"/>
      <c r="M215" s="223"/>
      <c r="N215" s="224"/>
      <c r="O215" s="87"/>
      <c r="P215" s="87"/>
      <c r="Q215" s="87"/>
      <c r="R215" s="87"/>
      <c r="S215" s="87"/>
      <c r="T215" s="88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20" t="s">
        <v>165</v>
      </c>
      <c r="AU215" s="20" t="s">
        <v>85</v>
      </c>
    </row>
    <row r="216" s="12" customFormat="1" ht="22.8" customHeight="1">
      <c r="A216" s="12"/>
      <c r="B216" s="191"/>
      <c r="C216" s="192"/>
      <c r="D216" s="193" t="s">
        <v>74</v>
      </c>
      <c r="E216" s="205" t="s">
        <v>233</v>
      </c>
      <c r="F216" s="205" t="s">
        <v>591</v>
      </c>
      <c r="G216" s="192"/>
      <c r="H216" s="192"/>
      <c r="I216" s="195"/>
      <c r="J216" s="206">
        <f>BK216</f>
        <v>0</v>
      </c>
      <c r="K216" s="192"/>
      <c r="L216" s="197"/>
      <c r="M216" s="198"/>
      <c r="N216" s="199"/>
      <c r="O216" s="199"/>
      <c r="P216" s="200">
        <f>SUM(P217:P247)</f>
        <v>0</v>
      </c>
      <c r="Q216" s="199"/>
      <c r="R216" s="200">
        <f>SUM(R217:R247)</f>
        <v>0.059634</v>
      </c>
      <c r="S216" s="199"/>
      <c r="T216" s="201">
        <f>SUM(T217:T247)</f>
        <v>318.25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02" t="s">
        <v>83</v>
      </c>
      <c r="AT216" s="203" t="s">
        <v>74</v>
      </c>
      <c r="AU216" s="203" t="s">
        <v>83</v>
      </c>
      <c r="AY216" s="202" t="s">
        <v>157</v>
      </c>
      <c r="BK216" s="204">
        <f>SUM(BK217:BK247)</f>
        <v>0</v>
      </c>
    </row>
    <row r="217" s="2" customFormat="1" ht="24.15" customHeight="1">
      <c r="A217" s="41"/>
      <c r="B217" s="42"/>
      <c r="C217" s="207" t="s">
        <v>523</v>
      </c>
      <c r="D217" s="207" t="s">
        <v>159</v>
      </c>
      <c r="E217" s="208" t="s">
        <v>593</v>
      </c>
      <c r="F217" s="209" t="s">
        <v>594</v>
      </c>
      <c r="G217" s="210" t="s">
        <v>162</v>
      </c>
      <c r="H217" s="211">
        <v>38</v>
      </c>
      <c r="I217" s="212"/>
      <c r="J217" s="213">
        <f>ROUND(I217*H217,2)</f>
        <v>0</v>
      </c>
      <c r="K217" s="209" t="s">
        <v>174</v>
      </c>
      <c r="L217" s="47"/>
      <c r="M217" s="214" t="s">
        <v>19</v>
      </c>
      <c r="N217" s="215" t="s">
        <v>46</v>
      </c>
      <c r="O217" s="87"/>
      <c r="P217" s="216">
        <f>O217*H217</f>
        <v>0</v>
      </c>
      <c r="Q217" s="216">
        <v>0.00029999999999999997</v>
      </c>
      <c r="R217" s="216">
        <f>Q217*H217</f>
        <v>0.011399999999999999</v>
      </c>
      <c r="S217" s="216">
        <v>0</v>
      </c>
      <c r="T217" s="217">
        <f>S217*H217</f>
        <v>0</v>
      </c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R217" s="218" t="s">
        <v>163</v>
      </c>
      <c r="AT217" s="218" t="s">
        <v>159</v>
      </c>
      <c r="AU217" s="218" t="s">
        <v>85</v>
      </c>
      <c r="AY217" s="20" t="s">
        <v>157</v>
      </c>
      <c r="BE217" s="219">
        <f>IF(N217="základní",J217,0)</f>
        <v>0</v>
      </c>
      <c r="BF217" s="219">
        <f>IF(N217="snížená",J217,0)</f>
        <v>0</v>
      </c>
      <c r="BG217" s="219">
        <f>IF(N217="zákl. přenesená",J217,0)</f>
        <v>0</v>
      </c>
      <c r="BH217" s="219">
        <f>IF(N217="sníž. přenesená",J217,0)</f>
        <v>0</v>
      </c>
      <c r="BI217" s="219">
        <f>IF(N217="nulová",J217,0)</f>
        <v>0</v>
      </c>
      <c r="BJ217" s="20" t="s">
        <v>83</v>
      </c>
      <c r="BK217" s="219">
        <f>ROUND(I217*H217,2)</f>
        <v>0</v>
      </c>
      <c r="BL217" s="20" t="s">
        <v>163</v>
      </c>
      <c r="BM217" s="218" t="s">
        <v>478</v>
      </c>
    </row>
    <row r="218" s="2" customFormat="1">
      <c r="A218" s="41"/>
      <c r="B218" s="42"/>
      <c r="C218" s="43"/>
      <c r="D218" s="220" t="s">
        <v>165</v>
      </c>
      <c r="E218" s="43"/>
      <c r="F218" s="221" t="s">
        <v>594</v>
      </c>
      <c r="G218" s="43"/>
      <c r="H218" s="43"/>
      <c r="I218" s="222"/>
      <c r="J218" s="43"/>
      <c r="K218" s="43"/>
      <c r="L218" s="47"/>
      <c r="M218" s="223"/>
      <c r="N218" s="224"/>
      <c r="O218" s="87"/>
      <c r="P218" s="87"/>
      <c r="Q218" s="87"/>
      <c r="R218" s="87"/>
      <c r="S218" s="87"/>
      <c r="T218" s="88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T218" s="20" t="s">
        <v>165</v>
      </c>
      <c r="AU218" s="20" t="s">
        <v>85</v>
      </c>
    </row>
    <row r="219" s="2" customFormat="1">
      <c r="A219" s="41"/>
      <c r="B219" s="42"/>
      <c r="C219" s="43"/>
      <c r="D219" s="237" t="s">
        <v>177</v>
      </c>
      <c r="E219" s="43"/>
      <c r="F219" s="238" t="s">
        <v>596</v>
      </c>
      <c r="G219" s="43"/>
      <c r="H219" s="43"/>
      <c r="I219" s="222"/>
      <c r="J219" s="43"/>
      <c r="K219" s="43"/>
      <c r="L219" s="47"/>
      <c r="M219" s="223"/>
      <c r="N219" s="224"/>
      <c r="O219" s="87"/>
      <c r="P219" s="87"/>
      <c r="Q219" s="87"/>
      <c r="R219" s="87"/>
      <c r="S219" s="87"/>
      <c r="T219" s="88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20" t="s">
        <v>177</v>
      </c>
      <c r="AU219" s="20" t="s">
        <v>85</v>
      </c>
    </row>
    <row r="220" s="2" customFormat="1" ht="33" customHeight="1">
      <c r="A220" s="41"/>
      <c r="B220" s="42"/>
      <c r="C220" s="260" t="s">
        <v>531</v>
      </c>
      <c r="D220" s="260" t="s">
        <v>259</v>
      </c>
      <c r="E220" s="261" t="s">
        <v>598</v>
      </c>
      <c r="F220" s="262" t="s">
        <v>599</v>
      </c>
      <c r="G220" s="263" t="s">
        <v>162</v>
      </c>
      <c r="H220" s="264">
        <v>38</v>
      </c>
      <c r="I220" s="265"/>
      <c r="J220" s="266">
        <f>ROUND(I220*H220,2)</f>
        <v>0</v>
      </c>
      <c r="K220" s="262" t="s">
        <v>19</v>
      </c>
      <c r="L220" s="267"/>
      <c r="M220" s="268" t="s">
        <v>19</v>
      </c>
      <c r="N220" s="269" t="s">
        <v>46</v>
      </c>
      <c r="O220" s="87"/>
      <c r="P220" s="216">
        <f>O220*H220</f>
        <v>0</v>
      </c>
      <c r="Q220" s="216">
        <v>0</v>
      </c>
      <c r="R220" s="216">
        <f>Q220*H220</f>
        <v>0</v>
      </c>
      <c r="S220" s="216">
        <v>0</v>
      </c>
      <c r="T220" s="217">
        <f>S220*H220</f>
        <v>0</v>
      </c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R220" s="218" t="s">
        <v>225</v>
      </c>
      <c r="AT220" s="218" t="s">
        <v>259</v>
      </c>
      <c r="AU220" s="218" t="s">
        <v>85</v>
      </c>
      <c r="AY220" s="20" t="s">
        <v>157</v>
      </c>
      <c r="BE220" s="219">
        <f>IF(N220="základní",J220,0)</f>
        <v>0</v>
      </c>
      <c r="BF220" s="219">
        <f>IF(N220="snížená",J220,0)</f>
        <v>0</v>
      </c>
      <c r="BG220" s="219">
        <f>IF(N220="zákl. přenesená",J220,0)</f>
        <v>0</v>
      </c>
      <c r="BH220" s="219">
        <f>IF(N220="sníž. přenesená",J220,0)</f>
        <v>0</v>
      </c>
      <c r="BI220" s="219">
        <f>IF(N220="nulová",J220,0)</f>
        <v>0</v>
      </c>
      <c r="BJ220" s="20" t="s">
        <v>83</v>
      </c>
      <c r="BK220" s="219">
        <f>ROUND(I220*H220,2)</f>
        <v>0</v>
      </c>
      <c r="BL220" s="20" t="s">
        <v>163</v>
      </c>
      <c r="BM220" s="218" t="s">
        <v>778</v>
      </c>
    </row>
    <row r="221" s="2" customFormat="1">
      <c r="A221" s="41"/>
      <c r="B221" s="42"/>
      <c r="C221" s="43"/>
      <c r="D221" s="220" t="s">
        <v>165</v>
      </c>
      <c r="E221" s="43"/>
      <c r="F221" s="221" t="s">
        <v>599</v>
      </c>
      <c r="G221" s="43"/>
      <c r="H221" s="43"/>
      <c r="I221" s="222"/>
      <c r="J221" s="43"/>
      <c r="K221" s="43"/>
      <c r="L221" s="47"/>
      <c r="M221" s="223"/>
      <c r="N221" s="224"/>
      <c r="O221" s="87"/>
      <c r="P221" s="87"/>
      <c r="Q221" s="87"/>
      <c r="R221" s="87"/>
      <c r="S221" s="87"/>
      <c r="T221" s="88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T221" s="20" t="s">
        <v>165</v>
      </c>
      <c r="AU221" s="20" t="s">
        <v>85</v>
      </c>
    </row>
    <row r="222" s="2" customFormat="1" ht="24.15" customHeight="1">
      <c r="A222" s="41"/>
      <c r="B222" s="42"/>
      <c r="C222" s="207" t="s">
        <v>537</v>
      </c>
      <c r="D222" s="207" t="s">
        <v>159</v>
      </c>
      <c r="E222" s="208" t="s">
        <v>602</v>
      </c>
      <c r="F222" s="209" t="s">
        <v>603</v>
      </c>
      <c r="G222" s="210" t="s">
        <v>254</v>
      </c>
      <c r="H222" s="211">
        <v>21.5</v>
      </c>
      <c r="I222" s="212"/>
      <c r="J222" s="213">
        <f>ROUND(I222*H222,2)</f>
        <v>0</v>
      </c>
      <c r="K222" s="209" t="s">
        <v>174</v>
      </c>
      <c r="L222" s="47"/>
      <c r="M222" s="214" t="s">
        <v>19</v>
      </c>
      <c r="N222" s="215" t="s">
        <v>46</v>
      </c>
      <c r="O222" s="87"/>
      <c r="P222" s="216">
        <f>O222*H222</f>
        <v>0</v>
      </c>
      <c r="Q222" s="216">
        <v>0.00063000000000000003</v>
      </c>
      <c r="R222" s="216">
        <f>Q222*H222</f>
        <v>0.013545</v>
      </c>
      <c r="S222" s="216">
        <v>0</v>
      </c>
      <c r="T222" s="217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18" t="s">
        <v>163</v>
      </c>
      <c r="AT222" s="218" t="s">
        <v>159</v>
      </c>
      <c r="AU222" s="218" t="s">
        <v>85</v>
      </c>
      <c r="AY222" s="20" t="s">
        <v>157</v>
      </c>
      <c r="BE222" s="219">
        <f>IF(N222="základní",J222,0)</f>
        <v>0</v>
      </c>
      <c r="BF222" s="219">
        <f>IF(N222="snížená",J222,0)</f>
        <v>0</v>
      </c>
      <c r="BG222" s="219">
        <f>IF(N222="zákl. přenesená",J222,0)</f>
        <v>0</v>
      </c>
      <c r="BH222" s="219">
        <f>IF(N222="sníž. přenesená",J222,0)</f>
        <v>0</v>
      </c>
      <c r="BI222" s="219">
        <f>IF(N222="nulová",J222,0)</f>
        <v>0</v>
      </c>
      <c r="BJ222" s="20" t="s">
        <v>83</v>
      </c>
      <c r="BK222" s="219">
        <f>ROUND(I222*H222,2)</f>
        <v>0</v>
      </c>
      <c r="BL222" s="20" t="s">
        <v>163</v>
      </c>
      <c r="BM222" s="218" t="s">
        <v>511</v>
      </c>
    </row>
    <row r="223" s="2" customFormat="1">
      <c r="A223" s="41"/>
      <c r="B223" s="42"/>
      <c r="C223" s="43"/>
      <c r="D223" s="220" t="s">
        <v>165</v>
      </c>
      <c r="E223" s="43"/>
      <c r="F223" s="221" t="s">
        <v>605</v>
      </c>
      <c r="G223" s="43"/>
      <c r="H223" s="43"/>
      <c r="I223" s="222"/>
      <c r="J223" s="43"/>
      <c r="K223" s="43"/>
      <c r="L223" s="47"/>
      <c r="M223" s="223"/>
      <c r="N223" s="224"/>
      <c r="O223" s="87"/>
      <c r="P223" s="87"/>
      <c r="Q223" s="87"/>
      <c r="R223" s="87"/>
      <c r="S223" s="87"/>
      <c r="T223" s="88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T223" s="20" t="s">
        <v>165</v>
      </c>
      <c r="AU223" s="20" t="s">
        <v>85</v>
      </c>
    </row>
    <row r="224" s="2" customFormat="1">
      <c r="A224" s="41"/>
      <c r="B224" s="42"/>
      <c r="C224" s="43"/>
      <c r="D224" s="237" t="s">
        <v>177</v>
      </c>
      <c r="E224" s="43"/>
      <c r="F224" s="238" t="s">
        <v>606</v>
      </c>
      <c r="G224" s="43"/>
      <c r="H224" s="43"/>
      <c r="I224" s="222"/>
      <c r="J224" s="43"/>
      <c r="K224" s="43"/>
      <c r="L224" s="47"/>
      <c r="M224" s="223"/>
      <c r="N224" s="224"/>
      <c r="O224" s="87"/>
      <c r="P224" s="87"/>
      <c r="Q224" s="87"/>
      <c r="R224" s="87"/>
      <c r="S224" s="87"/>
      <c r="T224" s="88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T224" s="20" t="s">
        <v>177</v>
      </c>
      <c r="AU224" s="20" t="s">
        <v>85</v>
      </c>
    </row>
    <row r="225" s="14" customFormat="1">
      <c r="A225" s="14"/>
      <c r="B225" s="239"/>
      <c r="C225" s="240"/>
      <c r="D225" s="220" t="s">
        <v>169</v>
      </c>
      <c r="E225" s="241" t="s">
        <v>19</v>
      </c>
      <c r="F225" s="242" t="s">
        <v>803</v>
      </c>
      <c r="G225" s="240"/>
      <c r="H225" s="241" t="s">
        <v>19</v>
      </c>
      <c r="I225" s="243"/>
      <c r="J225" s="240"/>
      <c r="K225" s="240"/>
      <c r="L225" s="244"/>
      <c r="M225" s="245"/>
      <c r="N225" s="246"/>
      <c r="O225" s="246"/>
      <c r="P225" s="246"/>
      <c r="Q225" s="246"/>
      <c r="R225" s="246"/>
      <c r="S225" s="246"/>
      <c r="T225" s="247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8" t="s">
        <v>169</v>
      </c>
      <c r="AU225" s="248" t="s">
        <v>85</v>
      </c>
      <c r="AV225" s="14" t="s">
        <v>83</v>
      </c>
      <c r="AW225" s="14" t="s">
        <v>37</v>
      </c>
      <c r="AX225" s="14" t="s">
        <v>75</v>
      </c>
      <c r="AY225" s="248" t="s">
        <v>157</v>
      </c>
    </row>
    <row r="226" s="13" customFormat="1">
      <c r="A226" s="13"/>
      <c r="B226" s="226"/>
      <c r="C226" s="227"/>
      <c r="D226" s="220" t="s">
        <v>169</v>
      </c>
      <c r="E226" s="228" t="s">
        <v>19</v>
      </c>
      <c r="F226" s="229" t="s">
        <v>804</v>
      </c>
      <c r="G226" s="227"/>
      <c r="H226" s="230">
        <v>21.5</v>
      </c>
      <c r="I226" s="231"/>
      <c r="J226" s="227"/>
      <c r="K226" s="227"/>
      <c r="L226" s="232"/>
      <c r="M226" s="233"/>
      <c r="N226" s="234"/>
      <c r="O226" s="234"/>
      <c r="P226" s="234"/>
      <c r="Q226" s="234"/>
      <c r="R226" s="234"/>
      <c r="S226" s="234"/>
      <c r="T226" s="235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6" t="s">
        <v>169</v>
      </c>
      <c r="AU226" s="236" t="s">
        <v>85</v>
      </c>
      <c r="AV226" s="13" t="s">
        <v>85</v>
      </c>
      <c r="AW226" s="13" t="s">
        <v>37</v>
      </c>
      <c r="AX226" s="13" t="s">
        <v>75</v>
      </c>
      <c r="AY226" s="236" t="s">
        <v>157</v>
      </c>
    </row>
    <row r="227" s="15" customFormat="1">
      <c r="A227" s="15"/>
      <c r="B227" s="249"/>
      <c r="C227" s="250"/>
      <c r="D227" s="220" t="s">
        <v>169</v>
      </c>
      <c r="E227" s="251" t="s">
        <v>19</v>
      </c>
      <c r="F227" s="252" t="s">
        <v>187</v>
      </c>
      <c r="G227" s="250"/>
      <c r="H227" s="253">
        <v>21.5</v>
      </c>
      <c r="I227" s="254"/>
      <c r="J227" s="250"/>
      <c r="K227" s="250"/>
      <c r="L227" s="255"/>
      <c r="M227" s="256"/>
      <c r="N227" s="257"/>
      <c r="O227" s="257"/>
      <c r="P227" s="257"/>
      <c r="Q227" s="257"/>
      <c r="R227" s="257"/>
      <c r="S227" s="257"/>
      <c r="T227" s="258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59" t="s">
        <v>169</v>
      </c>
      <c r="AU227" s="259" t="s">
        <v>85</v>
      </c>
      <c r="AV227" s="15" t="s">
        <v>163</v>
      </c>
      <c r="AW227" s="15" t="s">
        <v>37</v>
      </c>
      <c r="AX227" s="15" t="s">
        <v>83</v>
      </c>
      <c r="AY227" s="259" t="s">
        <v>157</v>
      </c>
    </row>
    <row r="228" s="2" customFormat="1" ht="24.15" customHeight="1">
      <c r="A228" s="41"/>
      <c r="B228" s="42"/>
      <c r="C228" s="207" t="s">
        <v>546</v>
      </c>
      <c r="D228" s="207" t="s">
        <v>159</v>
      </c>
      <c r="E228" s="208" t="s">
        <v>610</v>
      </c>
      <c r="F228" s="209" t="s">
        <v>611</v>
      </c>
      <c r="G228" s="210" t="s">
        <v>162</v>
      </c>
      <c r="H228" s="211">
        <v>49.700000000000003</v>
      </c>
      <c r="I228" s="212"/>
      <c r="J228" s="213">
        <f>ROUND(I228*H228,2)</f>
        <v>0</v>
      </c>
      <c r="K228" s="209" t="s">
        <v>174</v>
      </c>
      <c r="L228" s="47"/>
      <c r="M228" s="214" t="s">
        <v>19</v>
      </c>
      <c r="N228" s="215" t="s">
        <v>46</v>
      </c>
      <c r="O228" s="87"/>
      <c r="P228" s="216">
        <f>O228*H228</f>
        <v>0</v>
      </c>
      <c r="Q228" s="216">
        <v>0.00017000000000000001</v>
      </c>
      <c r="R228" s="216">
        <f>Q228*H228</f>
        <v>0.0084490000000000016</v>
      </c>
      <c r="S228" s="216">
        <v>0</v>
      </c>
      <c r="T228" s="217">
        <f>S228*H228</f>
        <v>0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R228" s="218" t="s">
        <v>163</v>
      </c>
      <c r="AT228" s="218" t="s">
        <v>159</v>
      </c>
      <c r="AU228" s="218" t="s">
        <v>85</v>
      </c>
      <c r="AY228" s="20" t="s">
        <v>157</v>
      </c>
      <c r="BE228" s="219">
        <f>IF(N228="základní",J228,0)</f>
        <v>0</v>
      </c>
      <c r="BF228" s="219">
        <f>IF(N228="snížená",J228,0)</f>
        <v>0</v>
      </c>
      <c r="BG228" s="219">
        <f>IF(N228="zákl. přenesená",J228,0)</f>
        <v>0</v>
      </c>
      <c r="BH228" s="219">
        <f>IF(N228="sníž. přenesená",J228,0)</f>
        <v>0</v>
      </c>
      <c r="BI228" s="219">
        <f>IF(N228="nulová",J228,0)</f>
        <v>0</v>
      </c>
      <c r="BJ228" s="20" t="s">
        <v>83</v>
      </c>
      <c r="BK228" s="219">
        <f>ROUND(I228*H228,2)</f>
        <v>0</v>
      </c>
      <c r="BL228" s="20" t="s">
        <v>163</v>
      </c>
      <c r="BM228" s="218" t="s">
        <v>805</v>
      </c>
    </row>
    <row r="229" s="2" customFormat="1">
      <c r="A229" s="41"/>
      <c r="B229" s="42"/>
      <c r="C229" s="43"/>
      <c r="D229" s="220" t="s">
        <v>165</v>
      </c>
      <c r="E229" s="43"/>
      <c r="F229" s="221" t="s">
        <v>613</v>
      </c>
      <c r="G229" s="43"/>
      <c r="H229" s="43"/>
      <c r="I229" s="222"/>
      <c r="J229" s="43"/>
      <c r="K229" s="43"/>
      <c r="L229" s="47"/>
      <c r="M229" s="223"/>
      <c r="N229" s="224"/>
      <c r="O229" s="87"/>
      <c r="P229" s="87"/>
      <c r="Q229" s="87"/>
      <c r="R229" s="87"/>
      <c r="S229" s="87"/>
      <c r="T229" s="88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T229" s="20" t="s">
        <v>165</v>
      </c>
      <c r="AU229" s="20" t="s">
        <v>85</v>
      </c>
    </row>
    <row r="230" s="2" customFormat="1">
      <c r="A230" s="41"/>
      <c r="B230" s="42"/>
      <c r="C230" s="43"/>
      <c r="D230" s="237" t="s">
        <v>177</v>
      </c>
      <c r="E230" s="43"/>
      <c r="F230" s="238" t="s">
        <v>614</v>
      </c>
      <c r="G230" s="43"/>
      <c r="H230" s="43"/>
      <c r="I230" s="222"/>
      <c r="J230" s="43"/>
      <c r="K230" s="43"/>
      <c r="L230" s="47"/>
      <c r="M230" s="223"/>
      <c r="N230" s="224"/>
      <c r="O230" s="87"/>
      <c r="P230" s="87"/>
      <c r="Q230" s="87"/>
      <c r="R230" s="87"/>
      <c r="S230" s="87"/>
      <c r="T230" s="88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T230" s="20" t="s">
        <v>177</v>
      </c>
      <c r="AU230" s="20" t="s">
        <v>85</v>
      </c>
    </row>
    <row r="231" s="14" customFormat="1">
      <c r="A231" s="14"/>
      <c r="B231" s="239"/>
      <c r="C231" s="240"/>
      <c r="D231" s="220" t="s">
        <v>169</v>
      </c>
      <c r="E231" s="241" t="s">
        <v>19</v>
      </c>
      <c r="F231" s="242" t="s">
        <v>806</v>
      </c>
      <c r="G231" s="240"/>
      <c r="H231" s="241" t="s">
        <v>19</v>
      </c>
      <c r="I231" s="243"/>
      <c r="J231" s="240"/>
      <c r="K231" s="240"/>
      <c r="L231" s="244"/>
      <c r="M231" s="245"/>
      <c r="N231" s="246"/>
      <c r="O231" s="246"/>
      <c r="P231" s="246"/>
      <c r="Q231" s="246"/>
      <c r="R231" s="246"/>
      <c r="S231" s="246"/>
      <c r="T231" s="247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8" t="s">
        <v>169</v>
      </c>
      <c r="AU231" s="248" t="s">
        <v>85</v>
      </c>
      <c r="AV231" s="14" t="s">
        <v>83</v>
      </c>
      <c r="AW231" s="14" t="s">
        <v>37</v>
      </c>
      <c r="AX231" s="14" t="s">
        <v>75</v>
      </c>
      <c r="AY231" s="248" t="s">
        <v>157</v>
      </c>
    </row>
    <row r="232" s="13" customFormat="1">
      <c r="A232" s="13"/>
      <c r="B232" s="226"/>
      <c r="C232" s="227"/>
      <c r="D232" s="220" t="s">
        <v>169</v>
      </c>
      <c r="E232" s="228" t="s">
        <v>19</v>
      </c>
      <c r="F232" s="229" t="s">
        <v>807</v>
      </c>
      <c r="G232" s="227"/>
      <c r="H232" s="230">
        <v>49.700000000000003</v>
      </c>
      <c r="I232" s="231"/>
      <c r="J232" s="227"/>
      <c r="K232" s="227"/>
      <c r="L232" s="232"/>
      <c r="M232" s="233"/>
      <c r="N232" s="234"/>
      <c r="O232" s="234"/>
      <c r="P232" s="234"/>
      <c r="Q232" s="234"/>
      <c r="R232" s="234"/>
      <c r="S232" s="234"/>
      <c r="T232" s="235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6" t="s">
        <v>169</v>
      </c>
      <c r="AU232" s="236" t="s">
        <v>85</v>
      </c>
      <c r="AV232" s="13" t="s">
        <v>85</v>
      </c>
      <c r="AW232" s="13" t="s">
        <v>37</v>
      </c>
      <c r="AX232" s="13" t="s">
        <v>75</v>
      </c>
      <c r="AY232" s="236" t="s">
        <v>157</v>
      </c>
    </row>
    <row r="233" s="15" customFormat="1">
      <c r="A233" s="15"/>
      <c r="B233" s="249"/>
      <c r="C233" s="250"/>
      <c r="D233" s="220" t="s">
        <v>169</v>
      </c>
      <c r="E233" s="251" t="s">
        <v>19</v>
      </c>
      <c r="F233" s="252" t="s">
        <v>187</v>
      </c>
      <c r="G233" s="250"/>
      <c r="H233" s="253">
        <v>49.700000000000003</v>
      </c>
      <c r="I233" s="254"/>
      <c r="J233" s="250"/>
      <c r="K233" s="250"/>
      <c r="L233" s="255"/>
      <c r="M233" s="256"/>
      <c r="N233" s="257"/>
      <c r="O233" s="257"/>
      <c r="P233" s="257"/>
      <c r="Q233" s="257"/>
      <c r="R233" s="257"/>
      <c r="S233" s="257"/>
      <c r="T233" s="258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59" t="s">
        <v>169</v>
      </c>
      <c r="AU233" s="259" t="s">
        <v>85</v>
      </c>
      <c r="AV233" s="15" t="s">
        <v>163</v>
      </c>
      <c r="AW233" s="15" t="s">
        <v>37</v>
      </c>
      <c r="AX233" s="15" t="s">
        <v>83</v>
      </c>
      <c r="AY233" s="259" t="s">
        <v>157</v>
      </c>
    </row>
    <row r="234" s="2" customFormat="1" ht="24.15" customHeight="1">
      <c r="A234" s="41"/>
      <c r="B234" s="42"/>
      <c r="C234" s="207" t="s">
        <v>808</v>
      </c>
      <c r="D234" s="207" t="s">
        <v>159</v>
      </c>
      <c r="E234" s="208" t="s">
        <v>617</v>
      </c>
      <c r="F234" s="209" t="s">
        <v>618</v>
      </c>
      <c r="G234" s="210" t="s">
        <v>401</v>
      </c>
      <c r="H234" s="211">
        <v>64</v>
      </c>
      <c r="I234" s="212"/>
      <c r="J234" s="213">
        <f>ROUND(I234*H234,2)</f>
        <v>0</v>
      </c>
      <c r="K234" s="209" t="s">
        <v>174</v>
      </c>
      <c r="L234" s="47"/>
      <c r="M234" s="214" t="s">
        <v>19</v>
      </c>
      <c r="N234" s="215" t="s">
        <v>46</v>
      </c>
      <c r="O234" s="87"/>
      <c r="P234" s="216">
        <f>O234*H234</f>
        <v>0</v>
      </c>
      <c r="Q234" s="216">
        <v>4.0000000000000003E-05</v>
      </c>
      <c r="R234" s="216">
        <f>Q234*H234</f>
        <v>0.0025600000000000002</v>
      </c>
      <c r="S234" s="216">
        <v>0</v>
      </c>
      <c r="T234" s="217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18" t="s">
        <v>163</v>
      </c>
      <c r="AT234" s="218" t="s">
        <v>159</v>
      </c>
      <c r="AU234" s="218" t="s">
        <v>85</v>
      </c>
      <c r="AY234" s="20" t="s">
        <v>157</v>
      </c>
      <c r="BE234" s="219">
        <f>IF(N234="základní",J234,0)</f>
        <v>0</v>
      </c>
      <c r="BF234" s="219">
        <f>IF(N234="snížená",J234,0)</f>
        <v>0</v>
      </c>
      <c r="BG234" s="219">
        <f>IF(N234="zákl. přenesená",J234,0)</f>
        <v>0</v>
      </c>
      <c r="BH234" s="219">
        <f>IF(N234="sníž. přenesená",J234,0)</f>
        <v>0</v>
      </c>
      <c r="BI234" s="219">
        <f>IF(N234="nulová",J234,0)</f>
        <v>0</v>
      </c>
      <c r="BJ234" s="20" t="s">
        <v>83</v>
      </c>
      <c r="BK234" s="219">
        <f>ROUND(I234*H234,2)</f>
        <v>0</v>
      </c>
      <c r="BL234" s="20" t="s">
        <v>163</v>
      </c>
      <c r="BM234" s="218" t="s">
        <v>809</v>
      </c>
    </row>
    <row r="235" s="2" customFormat="1">
      <c r="A235" s="41"/>
      <c r="B235" s="42"/>
      <c r="C235" s="43"/>
      <c r="D235" s="220" t="s">
        <v>165</v>
      </c>
      <c r="E235" s="43"/>
      <c r="F235" s="221" t="s">
        <v>620</v>
      </c>
      <c r="G235" s="43"/>
      <c r="H235" s="43"/>
      <c r="I235" s="222"/>
      <c r="J235" s="43"/>
      <c r="K235" s="43"/>
      <c r="L235" s="47"/>
      <c r="M235" s="223"/>
      <c r="N235" s="224"/>
      <c r="O235" s="87"/>
      <c r="P235" s="87"/>
      <c r="Q235" s="87"/>
      <c r="R235" s="87"/>
      <c r="S235" s="87"/>
      <c r="T235" s="88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T235" s="20" t="s">
        <v>165</v>
      </c>
      <c r="AU235" s="20" t="s">
        <v>85</v>
      </c>
    </row>
    <row r="236" s="2" customFormat="1">
      <c r="A236" s="41"/>
      <c r="B236" s="42"/>
      <c r="C236" s="43"/>
      <c r="D236" s="237" t="s">
        <v>177</v>
      </c>
      <c r="E236" s="43"/>
      <c r="F236" s="238" t="s">
        <v>621</v>
      </c>
      <c r="G236" s="43"/>
      <c r="H236" s="43"/>
      <c r="I236" s="222"/>
      <c r="J236" s="43"/>
      <c r="K236" s="43"/>
      <c r="L236" s="47"/>
      <c r="M236" s="223"/>
      <c r="N236" s="224"/>
      <c r="O236" s="87"/>
      <c r="P236" s="87"/>
      <c r="Q236" s="87"/>
      <c r="R236" s="87"/>
      <c r="S236" s="87"/>
      <c r="T236" s="88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T236" s="20" t="s">
        <v>177</v>
      </c>
      <c r="AU236" s="20" t="s">
        <v>85</v>
      </c>
    </row>
    <row r="237" s="13" customFormat="1">
      <c r="A237" s="13"/>
      <c r="B237" s="226"/>
      <c r="C237" s="227"/>
      <c r="D237" s="220" t="s">
        <v>169</v>
      </c>
      <c r="E237" s="228" t="s">
        <v>19</v>
      </c>
      <c r="F237" s="229" t="s">
        <v>810</v>
      </c>
      <c r="G237" s="227"/>
      <c r="H237" s="230">
        <v>64</v>
      </c>
      <c r="I237" s="231"/>
      <c r="J237" s="227"/>
      <c r="K237" s="227"/>
      <c r="L237" s="232"/>
      <c r="M237" s="233"/>
      <c r="N237" s="234"/>
      <c r="O237" s="234"/>
      <c r="P237" s="234"/>
      <c r="Q237" s="234"/>
      <c r="R237" s="234"/>
      <c r="S237" s="234"/>
      <c r="T237" s="235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6" t="s">
        <v>169</v>
      </c>
      <c r="AU237" s="236" t="s">
        <v>85</v>
      </c>
      <c r="AV237" s="13" t="s">
        <v>85</v>
      </c>
      <c r="AW237" s="13" t="s">
        <v>37</v>
      </c>
      <c r="AX237" s="13" t="s">
        <v>75</v>
      </c>
      <c r="AY237" s="236" t="s">
        <v>157</v>
      </c>
    </row>
    <row r="238" s="15" customFormat="1">
      <c r="A238" s="15"/>
      <c r="B238" s="249"/>
      <c r="C238" s="250"/>
      <c r="D238" s="220" t="s">
        <v>169</v>
      </c>
      <c r="E238" s="251" t="s">
        <v>19</v>
      </c>
      <c r="F238" s="252" t="s">
        <v>187</v>
      </c>
      <c r="G238" s="250"/>
      <c r="H238" s="253">
        <v>64</v>
      </c>
      <c r="I238" s="254"/>
      <c r="J238" s="250"/>
      <c r="K238" s="250"/>
      <c r="L238" s="255"/>
      <c r="M238" s="256"/>
      <c r="N238" s="257"/>
      <c r="O238" s="257"/>
      <c r="P238" s="257"/>
      <c r="Q238" s="257"/>
      <c r="R238" s="257"/>
      <c r="S238" s="257"/>
      <c r="T238" s="258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59" t="s">
        <v>169</v>
      </c>
      <c r="AU238" s="259" t="s">
        <v>85</v>
      </c>
      <c r="AV238" s="15" t="s">
        <v>163</v>
      </c>
      <c r="AW238" s="15" t="s">
        <v>37</v>
      </c>
      <c r="AX238" s="15" t="s">
        <v>83</v>
      </c>
      <c r="AY238" s="259" t="s">
        <v>157</v>
      </c>
    </row>
    <row r="239" s="2" customFormat="1" ht="21.75" customHeight="1">
      <c r="A239" s="41"/>
      <c r="B239" s="42"/>
      <c r="C239" s="207" t="s">
        <v>553</v>
      </c>
      <c r="D239" s="207" t="s">
        <v>159</v>
      </c>
      <c r="E239" s="208" t="s">
        <v>624</v>
      </c>
      <c r="F239" s="209" t="s">
        <v>625</v>
      </c>
      <c r="G239" s="210" t="s">
        <v>401</v>
      </c>
      <c r="H239" s="211">
        <v>64</v>
      </c>
      <c r="I239" s="212"/>
      <c r="J239" s="213">
        <f>ROUND(I239*H239,2)</f>
        <v>0</v>
      </c>
      <c r="K239" s="209" t="s">
        <v>174</v>
      </c>
      <c r="L239" s="47"/>
      <c r="M239" s="214" t="s">
        <v>19</v>
      </c>
      <c r="N239" s="215" t="s">
        <v>46</v>
      </c>
      <c r="O239" s="87"/>
      <c r="P239" s="216">
        <f>O239*H239</f>
        <v>0</v>
      </c>
      <c r="Q239" s="216">
        <v>0.00036999999999999999</v>
      </c>
      <c r="R239" s="216">
        <f>Q239*H239</f>
        <v>0.02368</v>
      </c>
      <c r="S239" s="216">
        <v>0</v>
      </c>
      <c r="T239" s="217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18" t="s">
        <v>163</v>
      </c>
      <c r="AT239" s="218" t="s">
        <v>159</v>
      </c>
      <c r="AU239" s="218" t="s">
        <v>85</v>
      </c>
      <c r="AY239" s="20" t="s">
        <v>157</v>
      </c>
      <c r="BE239" s="219">
        <f>IF(N239="základní",J239,0)</f>
        <v>0</v>
      </c>
      <c r="BF239" s="219">
        <f>IF(N239="snížená",J239,0)</f>
        <v>0</v>
      </c>
      <c r="BG239" s="219">
        <f>IF(N239="zákl. přenesená",J239,0)</f>
        <v>0</v>
      </c>
      <c r="BH239" s="219">
        <f>IF(N239="sníž. přenesená",J239,0)</f>
        <v>0</v>
      </c>
      <c r="BI239" s="219">
        <f>IF(N239="nulová",J239,0)</f>
        <v>0</v>
      </c>
      <c r="BJ239" s="20" t="s">
        <v>83</v>
      </c>
      <c r="BK239" s="219">
        <f>ROUND(I239*H239,2)</f>
        <v>0</v>
      </c>
      <c r="BL239" s="20" t="s">
        <v>163</v>
      </c>
      <c r="BM239" s="218" t="s">
        <v>540</v>
      </c>
    </row>
    <row r="240" s="2" customFormat="1">
      <c r="A240" s="41"/>
      <c r="B240" s="42"/>
      <c r="C240" s="43"/>
      <c r="D240" s="220" t="s">
        <v>165</v>
      </c>
      <c r="E240" s="43"/>
      <c r="F240" s="221" t="s">
        <v>627</v>
      </c>
      <c r="G240" s="43"/>
      <c r="H240" s="43"/>
      <c r="I240" s="222"/>
      <c r="J240" s="43"/>
      <c r="K240" s="43"/>
      <c r="L240" s="47"/>
      <c r="M240" s="223"/>
      <c r="N240" s="224"/>
      <c r="O240" s="87"/>
      <c r="P240" s="87"/>
      <c r="Q240" s="87"/>
      <c r="R240" s="87"/>
      <c r="S240" s="87"/>
      <c r="T240" s="88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20" t="s">
        <v>165</v>
      </c>
      <c r="AU240" s="20" t="s">
        <v>85</v>
      </c>
    </row>
    <row r="241" s="2" customFormat="1">
      <c r="A241" s="41"/>
      <c r="B241" s="42"/>
      <c r="C241" s="43"/>
      <c r="D241" s="237" t="s">
        <v>177</v>
      </c>
      <c r="E241" s="43"/>
      <c r="F241" s="238" t="s">
        <v>628</v>
      </c>
      <c r="G241" s="43"/>
      <c r="H241" s="43"/>
      <c r="I241" s="222"/>
      <c r="J241" s="43"/>
      <c r="K241" s="43"/>
      <c r="L241" s="47"/>
      <c r="M241" s="223"/>
      <c r="N241" s="224"/>
      <c r="O241" s="87"/>
      <c r="P241" s="87"/>
      <c r="Q241" s="87"/>
      <c r="R241" s="87"/>
      <c r="S241" s="87"/>
      <c r="T241" s="88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T241" s="20" t="s">
        <v>177</v>
      </c>
      <c r="AU241" s="20" t="s">
        <v>85</v>
      </c>
    </row>
    <row r="242" s="2" customFormat="1" ht="16.5" customHeight="1">
      <c r="A242" s="41"/>
      <c r="B242" s="42"/>
      <c r="C242" s="207" t="s">
        <v>560</v>
      </c>
      <c r="D242" s="207" t="s">
        <v>159</v>
      </c>
      <c r="E242" s="208" t="s">
        <v>630</v>
      </c>
      <c r="F242" s="209" t="s">
        <v>631</v>
      </c>
      <c r="G242" s="210" t="s">
        <v>173</v>
      </c>
      <c r="H242" s="211">
        <v>127.3</v>
      </c>
      <c r="I242" s="212"/>
      <c r="J242" s="213">
        <f>ROUND(I242*H242,2)</f>
        <v>0</v>
      </c>
      <c r="K242" s="209" t="s">
        <v>174</v>
      </c>
      <c r="L242" s="47"/>
      <c r="M242" s="214" t="s">
        <v>19</v>
      </c>
      <c r="N242" s="215" t="s">
        <v>46</v>
      </c>
      <c r="O242" s="87"/>
      <c r="P242" s="216">
        <f>O242*H242</f>
        <v>0</v>
      </c>
      <c r="Q242" s="216">
        <v>0</v>
      </c>
      <c r="R242" s="216">
        <f>Q242*H242</f>
        <v>0</v>
      </c>
      <c r="S242" s="216">
        <v>2.5</v>
      </c>
      <c r="T242" s="217">
        <f>S242*H242</f>
        <v>318.25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18" t="s">
        <v>163</v>
      </c>
      <c r="AT242" s="218" t="s">
        <v>159</v>
      </c>
      <c r="AU242" s="218" t="s">
        <v>85</v>
      </c>
      <c r="AY242" s="20" t="s">
        <v>157</v>
      </c>
      <c r="BE242" s="219">
        <f>IF(N242="základní",J242,0)</f>
        <v>0</v>
      </c>
      <c r="BF242" s="219">
        <f>IF(N242="snížená",J242,0)</f>
        <v>0</v>
      </c>
      <c r="BG242" s="219">
        <f>IF(N242="zákl. přenesená",J242,0)</f>
        <v>0</v>
      </c>
      <c r="BH242" s="219">
        <f>IF(N242="sníž. přenesená",J242,0)</f>
        <v>0</v>
      </c>
      <c r="BI242" s="219">
        <f>IF(N242="nulová",J242,0)</f>
        <v>0</v>
      </c>
      <c r="BJ242" s="20" t="s">
        <v>83</v>
      </c>
      <c r="BK242" s="219">
        <f>ROUND(I242*H242,2)</f>
        <v>0</v>
      </c>
      <c r="BL242" s="20" t="s">
        <v>163</v>
      </c>
      <c r="BM242" s="218" t="s">
        <v>811</v>
      </c>
    </row>
    <row r="243" s="2" customFormat="1">
      <c r="A243" s="41"/>
      <c r="B243" s="42"/>
      <c r="C243" s="43"/>
      <c r="D243" s="220" t="s">
        <v>165</v>
      </c>
      <c r="E243" s="43"/>
      <c r="F243" s="221" t="s">
        <v>633</v>
      </c>
      <c r="G243" s="43"/>
      <c r="H243" s="43"/>
      <c r="I243" s="222"/>
      <c r="J243" s="43"/>
      <c r="K243" s="43"/>
      <c r="L243" s="47"/>
      <c r="M243" s="223"/>
      <c r="N243" s="224"/>
      <c r="O243" s="87"/>
      <c r="P243" s="87"/>
      <c r="Q243" s="87"/>
      <c r="R243" s="87"/>
      <c r="S243" s="87"/>
      <c r="T243" s="88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T243" s="20" t="s">
        <v>165</v>
      </c>
      <c r="AU243" s="20" t="s">
        <v>85</v>
      </c>
    </row>
    <row r="244" s="2" customFormat="1">
      <c r="A244" s="41"/>
      <c r="B244" s="42"/>
      <c r="C244" s="43"/>
      <c r="D244" s="237" t="s">
        <v>177</v>
      </c>
      <c r="E244" s="43"/>
      <c r="F244" s="238" t="s">
        <v>634</v>
      </c>
      <c r="G244" s="43"/>
      <c r="H244" s="43"/>
      <c r="I244" s="222"/>
      <c r="J244" s="43"/>
      <c r="K244" s="43"/>
      <c r="L244" s="47"/>
      <c r="M244" s="223"/>
      <c r="N244" s="224"/>
      <c r="O244" s="87"/>
      <c r="P244" s="87"/>
      <c r="Q244" s="87"/>
      <c r="R244" s="87"/>
      <c r="S244" s="87"/>
      <c r="T244" s="88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T244" s="20" t="s">
        <v>177</v>
      </c>
      <c r="AU244" s="20" t="s">
        <v>85</v>
      </c>
    </row>
    <row r="245" s="14" customFormat="1">
      <c r="A245" s="14"/>
      <c r="B245" s="239"/>
      <c r="C245" s="240"/>
      <c r="D245" s="220" t="s">
        <v>169</v>
      </c>
      <c r="E245" s="241" t="s">
        <v>19</v>
      </c>
      <c r="F245" s="242" t="s">
        <v>812</v>
      </c>
      <c r="G245" s="240"/>
      <c r="H245" s="241" t="s">
        <v>19</v>
      </c>
      <c r="I245" s="243"/>
      <c r="J245" s="240"/>
      <c r="K245" s="240"/>
      <c r="L245" s="244"/>
      <c r="M245" s="245"/>
      <c r="N245" s="246"/>
      <c r="O245" s="246"/>
      <c r="P245" s="246"/>
      <c r="Q245" s="246"/>
      <c r="R245" s="246"/>
      <c r="S245" s="246"/>
      <c r="T245" s="247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48" t="s">
        <v>169</v>
      </c>
      <c r="AU245" s="248" t="s">
        <v>85</v>
      </c>
      <c r="AV245" s="14" t="s">
        <v>83</v>
      </c>
      <c r="AW245" s="14" t="s">
        <v>37</v>
      </c>
      <c r="AX245" s="14" t="s">
        <v>75</v>
      </c>
      <c r="AY245" s="248" t="s">
        <v>157</v>
      </c>
    </row>
    <row r="246" s="13" customFormat="1">
      <c r="A246" s="13"/>
      <c r="B246" s="226"/>
      <c r="C246" s="227"/>
      <c r="D246" s="220" t="s">
        <v>169</v>
      </c>
      <c r="E246" s="228" t="s">
        <v>19</v>
      </c>
      <c r="F246" s="229" t="s">
        <v>813</v>
      </c>
      <c r="G246" s="227"/>
      <c r="H246" s="230">
        <v>127.3</v>
      </c>
      <c r="I246" s="231"/>
      <c r="J246" s="227"/>
      <c r="K246" s="227"/>
      <c r="L246" s="232"/>
      <c r="M246" s="233"/>
      <c r="N246" s="234"/>
      <c r="O246" s="234"/>
      <c r="P246" s="234"/>
      <c r="Q246" s="234"/>
      <c r="R246" s="234"/>
      <c r="S246" s="234"/>
      <c r="T246" s="235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6" t="s">
        <v>169</v>
      </c>
      <c r="AU246" s="236" t="s">
        <v>85</v>
      </c>
      <c r="AV246" s="13" t="s">
        <v>85</v>
      </c>
      <c r="AW246" s="13" t="s">
        <v>37</v>
      </c>
      <c r="AX246" s="13" t="s">
        <v>75</v>
      </c>
      <c r="AY246" s="236" t="s">
        <v>157</v>
      </c>
    </row>
    <row r="247" s="15" customFormat="1">
      <c r="A247" s="15"/>
      <c r="B247" s="249"/>
      <c r="C247" s="250"/>
      <c r="D247" s="220" t="s">
        <v>169</v>
      </c>
      <c r="E247" s="251" t="s">
        <v>19</v>
      </c>
      <c r="F247" s="252" t="s">
        <v>187</v>
      </c>
      <c r="G247" s="250"/>
      <c r="H247" s="253">
        <v>127.3</v>
      </c>
      <c r="I247" s="254"/>
      <c r="J247" s="250"/>
      <c r="K247" s="250"/>
      <c r="L247" s="255"/>
      <c r="M247" s="256"/>
      <c r="N247" s="257"/>
      <c r="O247" s="257"/>
      <c r="P247" s="257"/>
      <c r="Q247" s="257"/>
      <c r="R247" s="257"/>
      <c r="S247" s="257"/>
      <c r="T247" s="258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T247" s="259" t="s">
        <v>169</v>
      </c>
      <c r="AU247" s="259" t="s">
        <v>85</v>
      </c>
      <c r="AV247" s="15" t="s">
        <v>163</v>
      </c>
      <c r="AW247" s="15" t="s">
        <v>37</v>
      </c>
      <c r="AX247" s="15" t="s">
        <v>83</v>
      </c>
      <c r="AY247" s="259" t="s">
        <v>157</v>
      </c>
    </row>
    <row r="248" s="12" customFormat="1" ht="22.8" customHeight="1">
      <c r="A248" s="12"/>
      <c r="B248" s="191"/>
      <c r="C248" s="192"/>
      <c r="D248" s="193" t="s">
        <v>74</v>
      </c>
      <c r="E248" s="205" t="s">
        <v>650</v>
      </c>
      <c r="F248" s="205" t="s">
        <v>651</v>
      </c>
      <c r="G248" s="192"/>
      <c r="H248" s="192"/>
      <c r="I248" s="195"/>
      <c r="J248" s="206">
        <f>BK248</f>
        <v>0</v>
      </c>
      <c r="K248" s="192"/>
      <c r="L248" s="197"/>
      <c r="M248" s="198"/>
      <c r="N248" s="199"/>
      <c r="O248" s="199"/>
      <c r="P248" s="200">
        <f>SUM(P249:P263)</f>
        <v>0</v>
      </c>
      <c r="Q248" s="199"/>
      <c r="R248" s="200">
        <f>SUM(R249:R263)</f>
        <v>0</v>
      </c>
      <c r="S248" s="199"/>
      <c r="T248" s="201">
        <f>SUM(T249:T263)</f>
        <v>0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202" t="s">
        <v>83</v>
      </c>
      <c r="AT248" s="203" t="s">
        <v>74</v>
      </c>
      <c r="AU248" s="203" t="s">
        <v>83</v>
      </c>
      <c r="AY248" s="202" t="s">
        <v>157</v>
      </c>
      <c r="BK248" s="204">
        <f>SUM(BK249:BK263)</f>
        <v>0</v>
      </c>
    </row>
    <row r="249" s="2" customFormat="1" ht="24.15" customHeight="1">
      <c r="A249" s="41"/>
      <c r="B249" s="42"/>
      <c r="C249" s="207" t="s">
        <v>580</v>
      </c>
      <c r="D249" s="207" t="s">
        <v>159</v>
      </c>
      <c r="E249" s="208" t="s">
        <v>653</v>
      </c>
      <c r="F249" s="209" t="s">
        <v>654</v>
      </c>
      <c r="G249" s="210" t="s">
        <v>236</v>
      </c>
      <c r="H249" s="211">
        <v>318.25</v>
      </c>
      <c r="I249" s="212"/>
      <c r="J249" s="213">
        <f>ROUND(I249*H249,2)</f>
        <v>0</v>
      </c>
      <c r="K249" s="209" t="s">
        <v>174</v>
      </c>
      <c r="L249" s="47"/>
      <c r="M249" s="214" t="s">
        <v>19</v>
      </c>
      <c r="N249" s="215" t="s">
        <v>46</v>
      </c>
      <c r="O249" s="87"/>
      <c r="P249" s="216">
        <f>O249*H249</f>
        <v>0</v>
      </c>
      <c r="Q249" s="216">
        <v>0</v>
      </c>
      <c r="R249" s="216">
        <f>Q249*H249</f>
        <v>0</v>
      </c>
      <c r="S249" s="216">
        <v>0</v>
      </c>
      <c r="T249" s="217">
        <f>S249*H249</f>
        <v>0</v>
      </c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R249" s="218" t="s">
        <v>163</v>
      </c>
      <c r="AT249" s="218" t="s">
        <v>159</v>
      </c>
      <c r="AU249" s="218" t="s">
        <v>85</v>
      </c>
      <c r="AY249" s="20" t="s">
        <v>157</v>
      </c>
      <c r="BE249" s="219">
        <f>IF(N249="základní",J249,0)</f>
        <v>0</v>
      </c>
      <c r="BF249" s="219">
        <f>IF(N249="snížená",J249,0)</f>
        <v>0</v>
      </c>
      <c r="BG249" s="219">
        <f>IF(N249="zákl. přenesená",J249,0)</f>
        <v>0</v>
      </c>
      <c r="BH249" s="219">
        <f>IF(N249="sníž. přenesená",J249,0)</f>
        <v>0</v>
      </c>
      <c r="BI249" s="219">
        <f>IF(N249="nulová",J249,0)</f>
        <v>0</v>
      </c>
      <c r="BJ249" s="20" t="s">
        <v>83</v>
      </c>
      <c r="BK249" s="219">
        <f>ROUND(I249*H249,2)</f>
        <v>0</v>
      </c>
      <c r="BL249" s="20" t="s">
        <v>163</v>
      </c>
      <c r="BM249" s="218" t="s">
        <v>568</v>
      </c>
    </row>
    <row r="250" s="2" customFormat="1">
      <c r="A250" s="41"/>
      <c r="B250" s="42"/>
      <c r="C250" s="43"/>
      <c r="D250" s="220" t="s">
        <v>165</v>
      </c>
      <c r="E250" s="43"/>
      <c r="F250" s="221" t="s">
        <v>656</v>
      </c>
      <c r="G250" s="43"/>
      <c r="H250" s="43"/>
      <c r="I250" s="222"/>
      <c r="J250" s="43"/>
      <c r="K250" s="43"/>
      <c r="L250" s="47"/>
      <c r="M250" s="223"/>
      <c r="N250" s="224"/>
      <c r="O250" s="87"/>
      <c r="P250" s="87"/>
      <c r="Q250" s="87"/>
      <c r="R250" s="87"/>
      <c r="S250" s="87"/>
      <c r="T250" s="88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T250" s="20" t="s">
        <v>165</v>
      </c>
      <c r="AU250" s="20" t="s">
        <v>85</v>
      </c>
    </row>
    <row r="251" s="2" customFormat="1">
      <c r="A251" s="41"/>
      <c r="B251" s="42"/>
      <c r="C251" s="43"/>
      <c r="D251" s="237" t="s">
        <v>177</v>
      </c>
      <c r="E251" s="43"/>
      <c r="F251" s="238" t="s">
        <v>657</v>
      </c>
      <c r="G251" s="43"/>
      <c r="H251" s="43"/>
      <c r="I251" s="222"/>
      <c r="J251" s="43"/>
      <c r="K251" s="43"/>
      <c r="L251" s="47"/>
      <c r="M251" s="223"/>
      <c r="N251" s="224"/>
      <c r="O251" s="87"/>
      <c r="P251" s="87"/>
      <c r="Q251" s="87"/>
      <c r="R251" s="87"/>
      <c r="S251" s="87"/>
      <c r="T251" s="88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T251" s="20" t="s">
        <v>177</v>
      </c>
      <c r="AU251" s="20" t="s">
        <v>85</v>
      </c>
    </row>
    <row r="252" s="13" customFormat="1">
      <c r="A252" s="13"/>
      <c r="B252" s="226"/>
      <c r="C252" s="227"/>
      <c r="D252" s="220" t="s">
        <v>169</v>
      </c>
      <c r="E252" s="228" t="s">
        <v>19</v>
      </c>
      <c r="F252" s="229" t="s">
        <v>813</v>
      </c>
      <c r="G252" s="227"/>
      <c r="H252" s="230">
        <v>127.3</v>
      </c>
      <c r="I252" s="231"/>
      <c r="J252" s="227"/>
      <c r="K252" s="227"/>
      <c r="L252" s="232"/>
      <c r="M252" s="233"/>
      <c r="N252" s="234"/>
      <c r="O252" s="234"/>
      <c r="P252" s="234"/>
      <c r="Q252" s="234"/>
      <c r="R252" s="234"/>
      <c r="S252" s="234"/>
      <c r="T252" s="235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6" t="s">
        <v>169</v>
      </c>
      <c r="AU252" s="236" t="s">
        <v>85</v>
      </c>
      <c r="AV252" s="13" t="s">
        <v>85</v>
      </c>
      <c r="AW252" s="13" t="s">
        <v>37</v>
      </c>
      <c r="AX252" s="13" t="s">
        <v>83</v>
      </c>
      <c r="AY252" s="236" t="s">
        <v>157</v>
      </c>
    </row>
    <row r="253" s="13" customFormat="1">
      <c r="A253" s="13"/>
      <c r="B253" s="226"/>
      <c r="C253" s="227"/>
      <c r="D253" s="220" t="s">
        <v>169</v>
      </c>
      <c r="E253" s="227"/>
      <c r="F253" s="229" t="s">
        <v>814</v>
      </c>
      <c r="G253" s="227"/>
      <c r="H253" s="230">
        <v>318.25</v>
      </c>
      <c r="I253" s="231"/>
      <c r="J253" s="227"/>
      <c r="K253" s="227"/>
      <c r="L253" s="232"/>
      <c r="M253" s="233"/>
      <c r="N253" s="234"/>
      <c r="O253" s="234"/>
      <c r="P253" s="234"/>
      <c r="Q253" s="234"/>
      <c r="R253" s="234"/>
      <c r="S253" s="234"/>
      <c r="T253" s="235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6" t="s">
        <v>169</v>
      </c>
      <c r="AU253" s="236" t="s">
        <v>85</v>
      </c>
      <c r="AV253" s="13" t="s">
        <v>85</v>
      </c>
      <c r="AW253" s="13" t="s">
        <v>4</v>
      </c>
      <c r="AX253" s="13" t="s">
        <v>83</v>
      </c>
      <c r="AY253" s="236" t="s">
        <v>157</v>
      </c>
    </row>
    <row r="254" s="2" customFormat="1" ht="24.15" customHeight="1">
      <c r="A254" s="41"/>
      <c r="B254" s="42"/>
      <c r="C254" s="207" t="s">
        <v>587</v>
      </c>
      <c r="D254" s="207" t="s">
        <v>159</v>
      </c>
      <c r="E254" s="208" t="s">
        <v>661</v>
      </c>
      <c r="F254" s="209" t="s">
        <v>662</v>
      </c>
      <c r="G254" s="210" t="s">
        <v>236</v>
      </c>
      <c r="H254" s="211">
        <v>2864.25</v>
      </c>
      <c r="I254" s="212"/>
      <c r="J254" s="213">
        <f>ROUND(I254*H254,2)</f>
        <v>0</v>
      </c>
      <c r="K254" s="209" t="s">
        <v>174</v>
      </c>
      <c r="L254" s="47"/>
      <c r="M254" s="214" t="s">
        <v>19</v>
      </c>
      <c r="N254" s="215" t="s">
        <v>46</v>
      </c>
      <c r="O254" s="87"/>
      <c r="P254" s="216">
        <f>O254*H254</f>
        <v>0</v>
      </c>
      <c r="Q254" s="216">
        <v>0</v>
      </c>
      <c r="R254" s="216">
        <f>Q254*H254</f>
        <v>0</v>
      </c>
      <c r="S254" s="216">
        <v>0</v>
      </c>
      <c r="T254" s="217">
        <f>S254*H254</f>
        <v>0</v>
      </c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R254" s="218" t="s">
        <v>163</v>
      </c>
      <c r="AT254" s="218" t="s">
        <v>159</v>
      </c>
      <c r="AU254" s="218" t="s">
        <v>85</v>
      </c>
      <c r="AY254" s="20" t="s">
        <v>157</v>
      </c>
      <c r="BE254" s="219">
        <f>IF(N254="základní",J254,0)</f>
        <v>0</v>
      </c>
      <c r="BF254" s="219">
        <f>IF(N254="snížená",J254,0)</f>
        <v>0</v>
      </c>
      <c r="BG254" s="219">
        <f>IF(N254="zákl. přenesená",J254,0)</f>
        <v>0</v>
      </c>
      <c r="BH254" s="219">
        <f>IF(N254="sníž. přenesená",J254,0)</f>
        <v>0</v>
      </c>
      <c r="BI254" s="219">
        <f>IF(N254="nulová",J254,0)</f>
        <v>0</v>
      </c>
      <c r="BJ254" s="20" t="s">
        <v>83</v>
      </c>
      <c r="BK254" s="219">
        <f>ROUND(I254*H254,2)</f>
        <v>0</v>
      </c>
      <c r="BL254" s="20" t="s">
        <v>163</v>
      </c>
      <c r="BM254" s="218" t="s">
        <v>576</v>
      </c>
    </row>
    <row r="255" s="2" customFormat="1">
      <c r="A255" s="41"/>
      <c r="B255" s="42"/>
      <c r="C255" s="43"/>
      <c r="D255" s="220" t="s">
        <v>165</v>
      </c>
      <c r="E255" s="43"/>
      <c r="F255" s="221" t="s">
        <v>664</v>
      </c>
      <c r="G255" s="43"/>
      <c r="H255" s="43"/>
      <c r="I255" s="222"/>
      <c r="J255" s="43"/>
      <c r="K255" s="43"/>
      <c r="L255" s="47"/>
      <c r="M255" s="223"/>
      <c r="N255" s="224"/>
      <c r="O255" s="87"/>
      <c r="P255" s="87"/>
      <c r="Q255" s="87"/>
      <c r="R255" s="87"/>
      <c r="S255" s="87"/>
      <c r="T255" s="88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T255" s="20" t="s">
        <v>165</v>
      </c>
      <c r="AU255" s="20" t="s">
        <v>85</v>
      </c>
    </row>
    <row r="256" s="2" customFormat="1">
      <c r="A256" s="41"/>
      <c r="B256" s="42"/>
      <c r="C256" s="43"/>
      <c r="D256" s="237" t="s">
        <v>177</v>
      </c>
      <c r="E256" s="43"/>
      <c r="F256" s="238" t="s">
        <v>665</v>
      </c>
      <c r="G256" s="43"/>
      <c r="H256" s="43"/>
      <c r="I256" s="222"/>
      <c r="J256" s="43"/>
      <c r="K256" s="43"/>
      <c r="L256" s="47"/>
      <c r="M256" s="223"/>
      <c r="N256" s="224"/>
      <c r="O256" s="87"/>
      <c r="P256" s="87"/>
      <c r="Q256" s="87"/>
      <c r="R256" s="87"/>
      <c r="S256" s="87"/>
      <c r="T256" s="88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T256" s="20" t="s">
        <v>177</v>
      </c>
      <c r="AU256" s="20" t="s">
        <v>85</v>
      </c>
    </row>
    <row r="257" s="13" customFormat="1">
      <c r="A257" s="13"/>
      <c r="B257" s="226"/>
      <c r="C257" s="227"/>
      <c r="D257" s="220" t="s">
        <v>169</v>
      </c>
      <c r="E257" s="228" t="s">
        <v>19</v>
      </c>
      <c r="F257" s="229" t="s">
        <v>815</v>
      </c>
      <c r="G257" s="227"/>
      <c r="H257" s="230">
        <v>318.25</v>
      </c>
      <c r="I257" s="231"/>
      <c r="J257" s="227"/>
      <c r="K257" s="227"/>
      <c r="L257" s="232"/>
      <c r="M257" s="233"/>
      <c r="N257" s="234"/>
      <c r="O257" s="234"/>
      <c r="P257" s="234"/>
      <c r="Q257" s="234"/>
      <c r="R257" s="234"/>
      <c r="S257" s="234"/>
      <c r="T257" s="235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6" t="s">
        <v>169</v>
      </c>
      <c r="AU257" s="236" t="s">
        <v>85</v>
      </c>
      <c r="AV257" s="13" t="s">
        <v>85</v>
      </c>
      <c r="AW257" s="13" t="s">
        <v>37</v>
      </c>
      <c r="AX257" s="13" t="s">
        <v>83</v>
      </c>
      <c r="AY257" s="236" t="s">
        <v>157</v>
      </c>
    </row>
    <row r="258" s="13" customFormat="1">
      <c r="A258" s="13"/>
      <c r="B258" s="226"/>
      <c r="C258" s="227"/>
      <c r="D258" s="220" t="s">
        <v>169</v>
      </c>
      <c r="E258" s="227"/>
      <c r="F258" s="229" t="s">
        <v>816</v>
      </c>
      <c r="G258" s="227"/>
      <c r="H258" s="230">
        <v>2864.25</v>
      </c>
      <c r="I258" s="231"/>
      <c r="J258" s="227"/>
      <c r="K258" s="227"/>
      <c r="L258" s="232"/>
      <c r="M258" s="233"/>
      <c r="N258" s="234"/>
      <c r="O258" s="234"/>
      <c r="P258" s="234"/>
      <c r="Q258" s="234"/>
      <c r="R258" s="234"/>
      <c r="S258" s="234"/>
      <c r="T258" s="235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6" t="s">
        <v>169</v>
      </c>
      <c r="AU258" s="236" t="s">
        <v>85</v>
      </c>
      <c r="AV258" s="13" t="s">
        <v>85</v>
      </c>
      <c r="AW258" s="13" t="s">
        <v>4</v>
      </c>
      <c r="AX258" s="13" t="s">
        <v>83</v>
      </c>
      <c r="AY258" s="236" t="s">
        <v>157</v>
      </c>
    </row>
    <row r="259" s="2" customFormat="1" ht="44.25" customHeight="1">
      <c r="A259" s="41"/>
      <c r="B259" s="42"/>
      <c r="C259" s="207" t="s">
        <v>637</v>
      </c>
      <c r="D259" s="207" t="s">
        <v>159</v>
      </c>
      <c r="E259" s="208" t="s">
        <v>673</v>
      </c>
      <c r="F259" s="209" t="s">
        <v>245</v>
      </c>
      <c r="G259" s="210" t="s">
        <v>236</v>
      </c>
      <c r="H259" s="211">
        <v>318.25</v>
      </c>
      <c r="I259" s="212"/>
      <c r="J259" s="213">
        <f>ROUND(I259*H259,2)</f>
        <v>0</v>
      </c>
      <c r="K259" s="209" t="s">
        <v>174</v>
      </c>
      <c r="L259" s="47"/>
      <c r="M259" s="214" t="s">
        <v>19</v>
      </c>
      <c r="N259" s="215" t="s">
        <v>46</v>
      </c>
      <c r="O259" s="87"/>
      <c r="P259" s="216">
        <f>O259*H259</f>
        <v>0</v>
      </c>
      <c r="Q259" s="216">
        <v>0</v>
      </c>
      <c r="R259" s="216">
        <f>Q259*H259</f>
        <v>0</v>
      </c>
      <c r="S259" s="216">
        <v>0</v>
      </c>
      <c r="T259" s="217">
        <f>S259*H259</f>
        <v>0</v>
      </c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R259" s="218" t="s">
        <v>163</v>
      </c>
      <c r="AT259" s="218" t="s">
        <v>159</v>
      </c>
      <c r="AU259" s="218" t="s">
        <v>85</v>
      </c>
      <c r="AY259" s="20" t="s">
        <v>157</v>
      </c>
      <c r="BE259" s="219">
        <f>IF(N259="základní",J259,0)</f>
        <v>0</v>
      </c>
      <c r="BF259" s="219">
        <f>IF(N259="snížená",J259,0)</f>
        <v>0</v>
      </c>
      <c r="BG259" s="219">
        <f>IF(N259="zákl. přenesená",J259,0)</f>
        <v>0</v>
      </c>
      <c r="BH259" s="219">
        <f>IF(N259="sníž. přenesená",J259,0)</f>
        <v>0</v>
      </c>
      <c r="BI259" s="219">
        <f>IF(N259="nulová",J259,0)</f>
        <v>0</v>
      </c>
      <c r="BJ259" s="20" t="s">
        <v>83</v>
      </c>
      <c r="BK259" s="219">
        <f>ROUND(I259*H259,2)</f>
        <v>0</v>
      </c>
      <c r="BL259" s="20" t="s">
        <v>163</v>
      </c>
      <c r="BM259" s="218" t="s">
        <v>817</v>
      </c>
    </row>
    <row r="260" s="2" customFormat="1">
      <c r="A260" s="41"/>
      <c r="B260" s="42"/>
      <c r="C260" s="43"/>
      <c r="D260" s="220" t="s">
        <v>165</v>
      </c>
      <c r="E260" s="43"/>
      <c r="F260" s="221" t="s">
        <v>245</v>
      </c>
      <c r="G260" s="43"/>
      <c r="H260" s="43"/>
      <c r="I260" s="222"/>
      <c r="J260" s="43"/>
      <c r="K260" s="43"/>
      <c r="L260" s="47"/>
      <c r="M260" s="223"/>
      <c r="N260" s="224"/>
      <c r="O260" s="87"/>
      <c r="P260" s="87"/>
      <c r="Q260" s="87"/>
      <c r="R260" s="87"/>
      <c r="S260" s="87"/>
      <c r="T260" s="88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T260" s="20" t="s">
        <v>165</v>
      </c>
      <c r="AU260" s="20" t="s">
        <v>85</v>
      </c>
    </row>
    <row r="261" s="2" customFormat="1">
      <c r="A261" s="41"/>
      <c r="B261" s="42"/>
      <c r="C261" s="43"/>
      <c r="D261" s="237" t="s">
        <v>177</v>
      </c>
      <c r="E261" s="43"/>
      <c r="F261" s="238" t="s">
        <v>675</v>
      </c>
      <c r="G261" s="43"/>
      <c r="H261" s="43"/>
      <c r="I261" s="222"/>
      <c r="J261" s="43"/>
      <c r="K261" s="43"/>
      <c r="L261" s="47"/>
      <c r="M261" s="223"/>
      <c r="N261" s="224"/>
      <c r="O261" s="87"/>
      <c r="P261" s="87"/>
      <c r="Q261" s="87"/>
      <c r="R261" s="87"/>
      <c r="S261" s="87"/>
      <c r="T261" s="88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T261" s="20" t="s">
        <v>177</v>
      </c>
      <c r="AU261" s="20" t="s">
        <v>85</v>
      </c>
    </row>
    <row r="262" s="13" customFormat="1">
      <c r="A262" s="13"/>
      <c r="B262" s="226"/>
      <c r="C262" s="227"/>
      <c r="D262" s="220" t="s">
        <v>169</v>
      </c>
      <c r="E262" s="228" t="s">
        <v>19</v>
      </c>
      <c r="F262" s="229" t="s">
        <v>813</v>
      </c>
      <c r="G262" s="227"/>
      <c r="H262" s="230">
        <v>127.3</v>
      </c>
      <c r="I262" s="231"/>
      <c r="J262" s="227"/>
      <c r="K262" s="227"/>
      <c r="L262" s="232"/>
      <c r="M262" s="233"/>
      <c r="N262" s="234"/>
      <c r="O262" s="234"/>
      <c r="P262" s="234"/>
      <c r="Q262" s="234"/>
      <c r="R262" s="234"/>
      <c r="S262" s="234"/>
      <c r="T262" s="235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6" t="s">
        <v>169</v>
      </c>
      <c r="AU262" s="236" t="s">
        <v>85</v>
      </c>
      <c r="AV262" s="13" t="s">
        <v>85</v>
      </c>
      <c r="AW262" s="13" t="s">
        <v>37</v>
      </c>
      <c r="AX262" s="13" t="s">
        <v>83</v>
      </c>
      <c r="AY262" s="236" t="s">
        <v>157</v>
      </c>
    </row>
    <row r="263" s="13" customFormat="1">
      <c r="A263" s="13"/>
      <c r="B263" s="226"/>
      <c r="C263" s="227"/>
      <c r="D263" s="220" t="s">
        <v>169</v>
      </c>
      <c r="E263" s="227"/>
      <c r="F263" s="229" t="s">
        <v>814</v>
      </c>
      <c r="G263" s="227"/>
      <c r="H263" s="230">
        <v>318.25</v>
      </c>
      <c r="I263" s="231"/>
      <c r="J263" s="227"/>
      <c r="K263" s="227"/>
      <c r="L263" s="232"/>
      <c r="M263" s="233"/>
      <c r="N263" s="234"/>
      <c r="O263" s="234"/>
      <c r="P263" s="234"/>
      <c r="Q263" s="234"/>
      <c r="R263" s="234"/>
      <c r="S263" s="234"/>
      <c r="T263" s="235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6" t="s">
        <v>169</v>
      </c>
      <c r="AU263" s="236" t="s">
        <v>85</v>
      </c>
      <c r="AV263" s="13" t="s">
        <v>85</v>
      </c>
      <c r="AW263" s="13" t="s">
        <v>4</v>
      </c>
      <c r="AX263" s="13" t="s">
        <v>83</v>
      </c>
      <c r="AY263" s="236" t="s">
        <v>157</v>
      </c>
    </row>
    <row r="264" s="12" customFormat="1" ht="22.8" customHeight="1">
      <c r="A264" s="12"/>
      <c r="B264" s="191"/>
      <c r="C264" s="192"/>
      <c r="D264" s="193" t="s">
        <v>74</v>
      </c>
      <c r="E264" s="205" t="s">
        <v>323</v>
      </c>
      <c r="F264" s="205" t="s">
        <v>324</v>
      </c>
      <c r="G264" s="192"/>
      <c r="H264" s="192"/>
      <c r="I264" s="195"/>
      <c r="J264" s="206">
        <f>BK264</f>
        <v>0</v>
      </c>
      <c r="K264" s="192"/>
      <c r="L264" s="197"/>
      <c r="M264" s="198"/>
      <c r="N264" s="199"/>
      <c r="O264" s="199"/>
      <c r="P264" s="200">
        <f>SUM(P265:P267)</f>
        <v>0</v>
      </c>
      <c r="Q264" s="199"/>
      <c r="R264" s="200">
        <f>SUM(R265:R267)</f>
        <v>0</v>
      </c>
      <c r="S264" s="199"/>
      <c r="T264" s="201">
        <f>SUM(T265:T267)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02" t="s">
        <v>83</v>
      </c>
      <c r="AT264" s="203" t="s">
        <v>74</v>
      </c>
      <c r="AU264" s="203" t="s">
        <v>83</v>
      </c>
      <c r="AY264" s="202" t="s">
        <v>157</v>
      </c>
      <c r="BK264" s="204">
        <f>SUM(BK265:BK267)</f>
        <v>0</v>
      </c>
    </row>
    <row r="265" s="2" customFormat="1" ht="16.5" customHeight="1">
      <c r="A265" s="41"/>
      <c r="B265" s="42"/>
      <c r="C265" s="207" t="s">
        <v>597</v>
      </c>
      <c r="D265" s="207" t="s">
        <v>159</v>
      </c>
      <c r="E265" s="208" t="s">
        <v>325</v>
      </c>
      <c r="F265" s="209" t="s">
        <v>326</v>
      </c>
      <c r="G265" s="210" t="s">
        <v>236</v>
      </c>
      <c r="H265" s="211">
        <v>316.23899999999998</v>
      </c>
      <c r="I265" s="212"/>
      <c r="J265" s="213">
        <f>ROUND(I265*H265,2)</f>
        <v>0</v>
      </c>
      <c r="K265" s="209" t="s">
        <v>174</v>
      </c>
      <c r="L265" s="47"/>
      <c r="M265" s="214" t="s">
        <v>19</v>
      </c>
      <c r="N265" s="215" t="s">
        <v>46</v>
      </c>
      <c r="O265" s="87"/>
      <c r="P265" s="216">
        <f>O265*H265</f>
        <v>0</v>
      </c>
      <c r="Q265" s="216">
        <v>0</v>
      </c>
      <c r="R265" s="216">
        <f>Q265*H265</f>
        <v>0</v>
      </c>
      <c r="S265" s="216">
        <v>0</v>
      </c>
      <c r="T265" s="217">
        <f>S265*H265</f>
        <v>0</v>
      </c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R265" s="218" t="s">
        <v>163</v>
      </c>
      <c r="AT265" s="218" t="s">
        <v>159</v>
      </c>
      <c r="AU265" s="218" t="s">
        <v>85</v>
      </c>
      <c r="AY265" s="20" t="s">
        <v>157</v>
      </c>
      <c r="BE265" s="219">
        <f>IF(N265="základní",J265,0)</f>
        <v>0</v>
      </c>
      <c r="BF265" s="219">
        <f>IF(N265="snížená",J265,0)</f>
        <v>0</v>
      </c>
      <c r="BG265" s="219">
        <f>IF(N265="zákl. přenesená",J265,0)</f>
        <v>0</v>
      </c>
      <c r="BH265" s="219">
        <f>IF(N265="sníž. přenesená",J265,0)</f>
        <v>0</v>
      </c>
      <c r="BI265" s="219">
        <f>IF(N265="nulová",J265,0)</f>
        <v>0</v>
      </c>
      <c r="BJ265" s="20" t="s">
        <v>83</v>
      </c>
      <c r="BK265" s="219">
        <f>ROUND(I265*H265,2)</f>
        <v>0</v>
      </c>
      <c r="BL265" s="20" t="s">
        <v>163</v>
      </c>
      <c r="BM265" s="218" t="s">
        <v>818</v>
      </c>
    </row>
    <row r="266" s="2" customFormat="1">
      <c r="A266" s="41"/>
      <c r="B266" s="42"/>
      <c r="C266" s="43"/>
      <c r="D266" s="220" t="s">
        <v>165</v>
      </c>
      <c r="E266" s="43"/>
      <c r="F266" s="221" t="s">
        <v>328</v>
      </c>
      <c r="G266" s="43"/>
      <c r="H266" s="43"/>
      <c r="I266" s="222"/>
      <c r="J266" s="43"/>
      <c r="K266" s="43"/>
      <c r="L266" s="47"/>
      <c r="M266" s="223"/>
      <c r="N266" s="224"/>
      <c r="O266" s="87"/>
      <c r="P266" s="87"/>
      <c r="Q266" s="87"/>
      <c r="R266" s="87"/>
      <c r="S266" s="87"/>
      <c r="T266" s="88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T266" s="20" t="s">
        <v>165</v>
      </c>
      <c r="AU266" s="20" t="s">
        <v>85</v>
      </c>
    </row>
    <row r="267" s="2" customFormat="1">
      <c r="A267" s="41"/>
      <c r="B267" s="42"/>
      <c r="C267" s="43"/>
      <c r="D267" s="237" t="s">
        <v>177</v>
      </c>
      <c r="E267" s="43"/>
      <c r="F267" s="238" t="s">
        <v>329</v>
      </c>
      <c r="G267" s="43"/>
      <c r="H267" s="43"/>
      <c r="I267" s="222"/>
      <c r="J267" s="43"/>
      <c r="K267" s="43"/>
      <c r="L267" s="47"/>
      <c r="M267" s="223"/>
      <c r="N267" s="224"/>
      <c r="O267" s="87"/>
      <c r="P267" s="87"/>
      <c r="Q267" s="87"/>
      <c r="R267" s="87"/>
      <c r="S267" s="87"/>
      <c r="T267" s="88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T267" s="20" t="s">
        <v>177</v>
      </c>
      <c r="AU267" s="20" t="s">
        <v>85</v>
      </c>
    </row>
    <row r="268" s="12" customFormat="1" ht="25.92" customHeight="1">
      <c r="A268" s="12"/>
      <c r="B268" s="191"/>
      <c r="C268" s="192"/>
      <c r="D268" s="193" t="s">
        <v>74</v>
      </c>
      <c r="E268" s="194" t="s">
        <v>678</v>
      </c>
      <c r="F268" s="194" t="s">
        <v>679</v>
      </c>
      <c r="G268" s="192"/>
      <c r="H268" s="192"/>
      <c r="I268" s="195"/>
      <c r="J268" s="196">
        <f>BK268</f>
        <v>0</v>
      </c>
      <c r="K268" s="192"/>
      <c r="L268" s="197"/>
      <c r="M268" s="198"/>
      <c r="N268" s="199"/>
      <c r="O268" s="199"/>
      <c r="P268" s="200">
        <f>P269+P294</f>
        <v>0</v>
      </c>
      <c r="Q268" s="199"/>
      <c r="R268" s="200">
        <f>R269+R294</f>
        <v>0.40558749999999999</v>
      </c>
      <c r="S268" s="199"/>
      <c r="T268" s="201">
        <f>T269+T294</f>
        <v>0</v>
      </c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R268" s="202" t="s">
        <v>85</v>
      </c>
      <c r="AT268" s="203" t="s">
        <v>74</v>
      </c>
      <c r="AU268" s="203" t="s">
        <v>75</v>
      </c>
      <c r="AY268" s="202" t="s">
        <v>157</v>
      </c>
      <c r="BK268" s="204">
        <f>BK269+BK294</f>
        <v>0</v>
      </c>
    </row>
    <row r="269" s="12" customFormat="1" ht="22.8" customHeight="1">
      <c r="A269" s="12"/>
      <c r="B269" s="191"/>
      <c r="C269" s="192"/>
      <c r="D269" s="193" t="s">
        <v>74</v>
      </c>
      <c r="E269" s="205" t="s">
        <v>680</v>
      </c>
      <c r="F269" s="205" t="s">
        <v>681</v>
      </c>
      <c r="G269" s="192"/>
      <c r="H269" s="192"/>
      <c r="I269" s="195"/>
      <c r="J269" s="206">
        <f>BK269</f>
        <v>0</v>
      </c>
      <c r="K269" s="192"/>
      <c r="L269" s="197"/>
      <c r="M269" s="198"/>
      <c r="N269" s="199"/>
      <c r="O269" s="199"/>
      <c r="P269" s="200">
        <f>SUM(P270:P293)</f>
        <v>0</v>
      </c>
      <c r="Q269" s="199"/>
      <c r="R269" s="200">
        <f>SUM(R270:R293)</f>
        <v>0.214</v>
      </c>
      <c r="S269" s="199"/>
      <c r="T269" s="201">
        <f>SUM(T270:T293)</f>
        <v>0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02" t="s">
        <v>85</v>
      </c>
      <c r="AT269" s="203" t="s">
        <v>74</v>
      </c>
      <c r="AU269" s="203" t="s">
        <v>83</v>
      </c>
      <c r="AY269" s="202" t="s">
        <v>157</v>
      </c>
      <c r="BK269" s="204">
        <f>SUM(BK270:BK293)</f>
        <v>0</v>
      </c>
    </row>
    <row r="270" s="2" customFormat="1" ht="24.15" customHeight="1">
      <c r="A270" s="41"/>
      <c r="B270" s="42"/>
      <c r="C270" s="207" t="s">
        <v>819</v>
      </c>
      <c r="D270" s="207" t="s">
        <v>159</v>
      </c>
      <c r="E270" s="208" t="s">
        <v>682</v>
      </c>
      <c r="F270" s="209" t="s">
        <v>683</v>
      </c>
      <c r="G270" s="210" t="s">
        <v>254</v>
      </c>
      <c r="H270" s="211">
        <v>171</v>
      </c>
      <c r="I270" s="212"/>
      <c r="J270" s="213">
        <f>ROUND(I270*H270,2)</f>
        <v>0</v>
      </c>
      <c r="K270" s="209" t="s">
        <v>174</v>
      </c>
      <c r="L270" s="47"/>
      <c r="M270" s="214" t="s">
        <v>19</v>
      </c>
      <c r="N270" s="215" t="s">
        <v>46</v>
      </c>
      <c r="O270" s="87"/>
      <c r="P270" s="216">
        <f>O270*H270</f>
        <v>0</v>
      </c>
      <c r="Q270" s="216">
        <v>0</v>
      </c>
      <c r="R270" s="216">
        <f>Q270*H270</f>
        <v>0</v>
      </c>
      <c r="S270" s="216">
        <v>0</v>
      </c>
      <c r="T270" s="217">
        <f>S270*H270</f>
        <v>0</v>
      </c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R270" s="218" t="s">
        <v>287</v>
      </c>
      <c r="AT270" s="218" t="s">
        <v>159</v>
      </c>
      <c r="AU270" s="218" t="s">
        <v>85</v>
      </c>
      <c r="AY270" s="20" t="s">
        <v>157</v>
      </c>
      <c r="BE270" s="219">
        <f>IF(N270="základní",J270,0)</f>
        <v>0</v>
      </c>
      <c r="BF270" s="219">
        <f>IF(N270="snížená",J270,0)</f>
        <v>0</v>
      </c>
      <c r="BG270" s="219">
        <f>IF(N270="zákl. přenesená",J270,0)</f>
        <v>0</v>
      </c>
      <c r="BH270" s="219">
        <f>IF(N270="sníž. přenesená",J270,0)</f>
        <v>0</v>
      </c>
      <c r="BI270" s="219">
        <f>IF(N270="nulová",J270,0)</f>
        <v>0</v>
      </c>
      <c r="BJ270" s="20" t="s">
        <v>83</v>
      </c>
      <c r="BK270" s="219">
        <f>ROUND(I270*H270,2)</f>
        <v>0</v>
      </c>
      <c r="BL270" s="20" t="s">
        <v>287</v>
      </c>
      <c r="BM270" s="218" t="s">
        <v>820</v>
      </c>
    </row>
    <row r="271" s="2" customFormat="1">
      <c r="A271" s="41"/>
      <c r="B271" s="42"/>
      <c r="C271" s="43"/>
      <c r="D271" s="220" t="s">
        <v>165</v>
      </c>
      <c r="E271" s="43"/>
      <c r="F271" s="221" t="s">
        <v>685</v>
      </c>
      <c r="G271" s="43"/>
      <c r="H271" s="43"/>
      <c r="I271" s="222"/>
      <c r="J271" s="43"/>
      <c r="K271" s="43"/>
      <c r="L271" s="47"/>
      <c r="M271" s="223"/>
      <c r="N271" s="224"/>
      <c r="O271" s="87"/>
      <c r="P271" s="87"/>
      <c r="Q271" s="87"/>
      <c r="R271" s="87"/>
      <c r="S271" s="87"/>
      <c r="T271" s="88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T271" s="20" t="s">
        <v>165</v>
      </c>
      <c r="AU271" s="20" t="s">
        <v>85</v>
      </c>
    </row>
    <row r="272" s="2" customFormat="1">
      <c r="A272" s="41"/>
      <c r="B272" s="42"/>
      <c r="C272" s="43"/>
      <c r="D272" s="237" t="s">
        <v>177</v>
      </c>
      <c r="E272" s="43"/>
      <c r="F272" s="238" t="s">
        <v>686</v>
      </c>
      <c r="G272" s="43"/>
      <c r="H272" s="43"/>
      <c r="I272" s="222"/>
      <c r="J272" s="43"/>
      <c r="K272" s="43"/>
      <c r="L272" s="47"/>
      <c r="M272" s="223"/>
      <c r="N272" s="224"/>
      <c r="O272" s="87"/>
      <c r="P272" s="87"/>
      <c r="Q272" s="87"/>
      <c r="R272" s="87"/>
      <c r="S272" s="87"/>
      <c r="T272" s="88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T272" s="20" t="s">
        <v>177</v>
      </c>
      <c r="AU272" s="20" t="s">
        <v>85</v>
      </c>
    </row>
    <row r="273" s="14" customFormat="1">
      <c r="A273" s="14"/>
      <c r="B273" s="239"/>
      <c r="C273" s="240"/>
      <c r="D273" s="220" t="s">
        <v>169</v>
      </c>
      <c r="E273" s="241" t="s">
        <v>19</v>
      </c>
      <c r="F273" s="242" t="s">
        <v>821</v>
      </c>
      <c r="G273" s="240"/>
      <c r="H273" s="241" t="s">
        <v>19</v>
      </c>
      <c r="I273" s="243"/>
      <c r="J273" s="240"/>
      <c r="K273" s="240"/>
      <c r="L273" s="244"/>
      <c r="M273" s="245"/>
      <c r="N273" s="246"/>
      <c r="O273" s="246"/>
      <c r="P273" s="246"/>
      <c r="Q273" s="246"/>
      <c r="R273" s="246"/>
      <c r="S273" s="246"/>
      <c r="T273" s="247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48" t="s">
        <v>169</v>
      </c>
      <c r="AU273" s="248" t="s">
        <v>85</v>
      </c>
      <c r="AV273" s="14" t="s">
        <v>83</v>
      </c>
      <c r="AW273" s="14" t="s">
        <v>37</v>
      </c>
      <c r="AX273" s="14" t="s">
        <v>75</v>
      </c>
      <c r="AY273" s="248" t="s">
        <v>157</v>
      </c>
    </row>
    <row r="274" s="13" customFormat="1">
      <c r="A274" s="13"/>
      <c r="B274" s="226"/>
      <c r="C274" s="227"/>
      <c r="D274" s="220" t="s">
        <v>169</v>
      </c>
      <c r="E274" s="228" t="s">
        <v>19</v>
      </c>
      <c r="F274" s="229" t="s">
        <v>822</v>
      </c>
      <c r="G274" s="227"/>
      <c r="H274" s="230">
        <v>171</v>
      </c>
      <c r="I274" s="231"/>
      <c r="J274" s="227"/>
      <c r="K274" s="227"/>
      <c r="L274" s="232"/>
      <c r="M274" s="233"/>
      <c r="N274" s="234"/>
      <c r="O274" s="234"/>
      <c r="P274" s="234"/>
      <c r="Q274" s="234"/>
      <c r="R274" s="234"/>
      <c r="S274" s="234"/>
      <c r="T274" s="235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6" t="s">
        <v>169</v>
      </c>
      <c r="AU274" s="236" t="s">
        <v>85</v>
      </c>
      <c r="AV274" s="13" t="s">
        <v>85</v>
      </c>
      <c r="AW274" s="13" t="s">
        <v>37</v>
      </c>
      <c r="AX274" s="13" t="s">
        <v>75</v>
      </c>
      <c r="AY274" s="236" t="s">
        <v>157</v>
      </c>
    </row>
    <row r="275" s="15" customFormat="1">
      <c r="A275" s="15"/>
      <c r="B275" s="249"/>
      <c r="C275" s="250"/>
      <c r="D275" s="220" t="s">
        <v>169</v>
      </c>
      <c r="E275" s="251" t="s">
        <v>19</v>
      </c>
      <c r="F275" s="252" t="s">
        <v>187</v>
      </c>
      <c r="G275" s="250"/>
      <c r="H275" s="253">
        <v>171</v>
      </c>
      <c r="I275" s="254"/>
      <c r="J275" s="250"/>
      <c r="K275" s="250"/>
      <c r="L275" s="255"/>
      <c r="M275" s="256"/>
      <c r="N275" s="257"/>
      <c r="O275" s="257"/>
      <c r="P275" s="257"/>
      <c r="Q275" s="257"/>
      <c r="R275" s="257"/>
      <c r="S275" s="257"/>
      <c r="T275" s="258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59" t="s">
        <v>169</v>
      </c>
      <c r="AU275" s="259" t="s">
        <v>85</v>
      </c>
      <c r="AV275" s="15" t="s">
        <v>163</v>
      </c>
      <c r="AW275" s="15" t="s">
        <v>37</v>
      </c>
      <c r="AX275" s="15" t="s">
        <v>83</v>
      </c>
      <c r="AY275" s="259" t="s">
        <v>157</v>
      </c>
    </row>
    <row r="276" s="2" customFormat="1" ht="16.5" customHeight="1">
      <c r="A276" s="41"/>
      <c r="B276" s="42"/>
      <c r="C276" s="260" t="s">
        <v>471</v>
      </c>
      <c r="D276" s="260" t="s">
        <v>259</v>
      </c>
      <c r="E276" s="261" t="s">
        <v>689</v>
      </c>
      <c r="F276" s="262" t="s">
        <v>690</v>
      </c>
      <c r="G276" s="263" t="s">
        <v>236</v>
      </c>
      <c r="H276" s="264">
        <v>0.059999999999999998</v>
      </c>
      <c r="I276" s="265"/>
      <c r="J276" s="266">
        <f>ROUND(I276*H276,2)</f>
        <v>0</v>
      </c>
      <c r="K276" s="262" t="s">
        <v>174</v>
      </c>
      <c r="L276" s="267"/>
      <c r="M276" s="268" t="s">
        <v>19</v>
      </c>
      <c r="N276" s="269" t="s">
        <v>46</v>
      </c>
      <c r="O276" s="87"/>
      <c r="P276" s="216">
        <f>O276*H276</f>
        <v>0</v>
      </c>
      <c r="Q276" s="216">
        <v>1</v>
      </c>
      <c r="R276" s="216">
        <f>Q276*H276</f>
        <v>0.059999999999999998</v>
      </c>
      <c r="S276" s="216">
        <v>0</v>
      </c>
      <c r="T276" s="217">
        <f>S276*H276</f>
        <v>0</v>
      </c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R276" s="218" t="s">
        <v>402</v>
      </c>
      <c r="AT276" s="218" t="s">
        <v>259</v>
      </c>
      <c r="AU276" s="218" t="s">
        <v>85</v>
      </c>
      <c r="AY276" s="20" t="s">
        <v>157</v>
      </c>
      <c r="BE276" s="219">
        <f>IF(N276="základní",J276,0)</f>
        <v>0</v>
      </c>
      <c r="BF276" s="219">
        <f>IF(N276="snížená",J276,0)</f>
        <v>0</v>
      </c>
      <c r="BG276" s="219">
        <f>IF(N276="zákl. přenesená",J276,0)</f>
        <v>0</v>
      </c>
      <c r="BH276" s="219">
        <f>IF(N276="sníž. přenesená",J276,0)</f>
        <v>0</v>
      </c>
      <c r="BI276" s="219">
        <f>IF(N276="nulová",J276,0)</f>
        <v>0</v>
      </c>
      <c r="BJ276" s="20" t="s">
        <v>83</v>
      </c>
      <c r="BK276" s="219">
        <f>ROUND(I276*H276,2)</f>
        <v>0</v>
      </c>
      <c r="BL276" s="20" t="s">
        <v>287</v>
      </c>
      <c r="BM276" s="218" t="s">
        <v>823</v>
      </c>
    </row>
    <row r="277" s="2" customFormat="1">
      <c r="A277" s="41"/>
      <c r="B277" s="42"/>
      <c r="C277" s="43"/>
      <c r="D277" s="220" t="s">
        <v>165</v>
      </c>
      <c r="E277" s="43"/>
      <c r="F277" s="221" t="s">
        <v>690</v>
      </c>
      <c r="G277" s="43"/>
      <c r="H277" s="43"/>
      <c r="I277" s="222"/>
      <c r="J277" s="43"/>
      <c r="K277" s="43"/>
      <c r="L277" s="47"/>
      <c r="M277" s="223"/>
      <c r="N277" s="224"/>
      <c r="O277" s="87"/>
      <c r="P277" s="87"/>
      <c r="Q277" s="87"/>
      <c r="R277" s="87"/>
      <c r="S277" s="87"/>
      <c r="T277" s="88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T277" s="20" t="s">
        <v>165</v>
      </c>
      <c r="AU277" s="20" t="s">
        <v>85</v>
      </c>
    </row>
    <row r="278" s="13" customFormat="1">
      <c r="A278" s="13"/>
      <c r="B278" s="226"/>
      <c r="C278" s="227"/>
      <c r="D278" s="220" t="s">
        <v>169</v>
      </c>
      <c r="E278" s="227"/>
      <c r="F278" s="229" t="s">
        <v>824</v>
      </c>
      <c r="G278" s="227"/>
      <c r="H278" s="230">
        <v>0.059999999999999998</v>
      </c>
      <c r="I278" s="231"/>
      <c r="J278" s="227"/>
      <c r="K278" s="227"/>
      <c r="L278" s="232"/>
      <c r="M278" s="233"/>
      <c r="N278" s="234"/>
      <c r="O278" s="234"/>
      <c r="P278" s="234"/>
      <c r="Q278" s="234"/>
      <c r="R278" s="234"/>
      <c r="S278" s="234"/>
      <c r="T278" s="235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6" t="s">
        <v>169</v>
      </c>
      <c r="AU278" s="236" t="s">
        <v>85</v>
      </c>
      <c r="AV278" s="13" t="s">
        <v>85</v>
      </c>
      <c r="AW278" s="13" t="s">
        <v>4</v>
      </c>
      <c r="AX278" s="13" t="s">
        <v>83</v>
      </c>
      <c r="AY278" s="236" t="s">
        <v>157</v>
      </c>
    </row>
    <row r="279" s="2" customFormat="1" ht="24.15" customHeight="1">
      <c r="A279" s="41"/>
      <c r="B279" s="42"/>
      <c r="C279" s="207" t="s">
        <v>601</v>
      </c>
      <c r="D279" s="207" t="s">
        <v>159</v>
      </c>
      <c r="E279" s="208" t="s">
        <v>693</v>
      </c>
      <c r="F279" s="209" t="s">
        <v>694</v>
      </c>
      <c r="G279" s="210" t="s">
        <v>254</v>
      </c>
      <c r="H279" s="211">
        <v>342</v>
      </c>
      <c r="I279" s="212"/>
      <c r="J279" s="213">
        <f>ROUND(I279*H279,2)</f>
        <v>0</v>
      </c>
      <c r="K279" s="209" t="s">
        <v>174</v>
      </c>
      <c r="L279" s="47"/>
      <c r="M279" s="214" t="s">
        <v>19</v>
      </c>
      <c r="N279" s="215" t="s">
        <v>46</v>
      </c>
      <c r="O279" s="87"/>
      <c r="P279" s="216">
        <f>O279*H279</f>
        <v>0</v>
      </c>
      <c r="Q279" s="216">
        <v>0</v>
      </c>
      <c r="R279" s="216">
        <f>Q279*H279</f>
        <v>0</v>
      </c>
      <c r="S279" s="216">
        <v>0</v>
      </c>
      <c r="T279" s="217">
        <f>S279*H279</f>
        <v>0</v>
      </c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R279" s="218" t="s">
        <v>287</v>
      </c>
      <c r="AT279" s="218" t="s">
        <v>159</v>
      </c>
      <c r="AU279" s="218" t="s">
        <v>85</v>
      </c>
      <c r="AY279" s="20" t="s">
        <v>157</v>
      </c>
      <c r="BE279" s="219">
        <f>IF(N279="základní",J279,0)</f>
        <v>0</v>
      </c>
      <c r="BF279" s="219">
        <f>IF(N279="snížená",J279,0)</f>
        <v>0</v>
      </c>
      <c r="BG279" s="219">
        <f>IF(N279="zákl. přenesená",J279,0)</f>
        <v>0</v>
      </c>
      <c r="BH279" s="219">
        <f>IF(N279="sníž. přenesená",J279,0)</f>
        <v>0</v>
      </c>
      <c r="BI279" s="219">
        <f>IF(N279="nulová",J279,0)</f>
        <v>0</v>
      </c>
      <c r="BJ279" s="20" t="s">
        <v>83</v>
      </c>
      <c r="BK279" s="219">
        <f>ROUND(I279*H279,2)</f>
        <v>0</v>
      </c>
      <c r="BL279" s="20" t="s">
        <v>287</v>
      </c>
      <c r="BM279" s="218" t="s">
        <v>825</v>
      </c>
    </row>
    <row r="280" s="2" customFormat="1">
      <c r="A280" s="41"/>
      <c r="B280" s="42"/>
      <c r="C280" s="43"/>
      <c r="D280" s="220" t="s">
        <v>165</v>
      </c>
      <c r="E280" s="43"/>
      <c r="F280" s="221" t="s">
        <v>696</v>
      </c>
      <c r="G280" s="43"/>
      <c r="H280" s="43"/>
      <c r="I280" s="222"/>
      <c r="J280" s="43"/>
      <c r="K280" s="43"/>
      <c r="L280" s="47"/>
      <c r="M280" s="223"/>
      <c r="N280" s="224"/>
      <c r="O280" s="87"/>
      <c r="P280" s="87"/>
      <c r="Q280" s="87"/>
      <c r="R280" s="87"/>
      <c r="S280" s="87"/>
      <c r="T280" s="88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T280" s="20" t="s">
        <v>165</v>
      </c>
      <c r="AU280" s="20" t="s">
        <v>85</v>
      </c>
    </row>
    <row r="281" s="2" customFormat="1">
      <c r="A281" s="41"/>
      <c r="B281" s="42"/>
      <c r="C281" s="43"/>
      <c r="D281" s="237" t="s">
        <v>177</v>
      </c>
      <c r="E281" s="43"/>
      <c r="F281" s="238" t="s">
        <v>697</v>
      </c>
      <c r="G281" s="43"/>
      <c r="H281" s="43"/>
      <c r="I281" s="222"/>
      <c r="J281" s="43"/>
      <c r="K281" s="43"/>
      <c r="L281" s="47"/>
      <c r="M281" s="223"/>
      <c r="N281" s="224"/>
      <c r="O281" s="87"/>
      <c r="P281" s="87"/>
      <c r="Q281" s="87"/>
      <c r="R281" s="87"/>
      <c r="S281" s="87"/>
      <c r="T281" s="88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T281" s="20" t="s">
        <v>177</v>
      </c>
      <c r="AU281" s="20" t="s">
        <v>85</v>
      </c>
    </row>
    <row r="282" s="14" customFormat="1">
      <c r="A282" s="14"/>
      <c r="B282" s="239"/>
      <c r="C282" s="240"/>
      <c r="D282" s="220" t="s">
        <v>169</v>
      </c>
      <c r="E282" s="241" t="s">
        <v>19</v>
      </c>
      <c r="F282" s="242" t="s">
        <v>826</v>
      </c>
      <c r="G282" s="240"/>
      <c r="H282" s="241" t="s">
        <v>19</v>
      </c>
      <c r="I282" s="243"/>
      <c r="J282" s="240"/>
      <c r="K282" s="240"/>
      <c r="L282" s="244"/>
      <c r="M282" s="245"/>
      <c r="N282" s="246"/>
      <c r="O282" s="246"/>
      <c r="P282" s="246"/>
      <c r="Q282" s="246"/>
      <c r="R282" s="246"/>
      <c r="S282" s="246"/>
      <c r="T282" s="247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48" t="s">
        <v>169</v>
      </c>
      <c r="AU282" s="248" t="s">
        <v>85</v>
      </c>
      <c r="AV282" s="14" t="s">
        <v>83</v>
      </c>
      <c r="AW282" s="14" t="s">
        <v>37</v>
      </c>
      <c r="AX282" s="14" t="s">
        <v>75</v>
      </c>
      <c r="AY282" s="248" t="s">
        <v>157</v>
      </c>
    </row>
    <row r="283" s="13" customFormat="1">
      <c r="A283" s="13"/>
      <c r="B283" s="226"/>
      <c r="C283" s="227"/>
      <c r="D283" s="220" t="s">
        <v>169</v>
      </c>
      <c r="E283" s="228" t="s">
        <v>19</v>
      </c>
      <c r="F283" s="229" t="s">
        <v>827</v>
      </c>
      <c r="G283" s="227"/>
      <c r="H283" s="230">
        <v>342</v>
      </c>
      <c r="I283" s="231"/>
      <c r="J283" s="227"/>
      <c r="K283" s="227"/>
      <c r="L283" s="232"/>
      <c r="M283" s="233"/>
      <c r="N283" s="234"/>
      <c r="O283" s="234"/>
      <c r="P283" s="234"/>
      <c r="Q283" s="234"/>
      <c r="R283" s="234"/>
      <c r="S283" s="234"/>
      <c r="T283" s="235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6" t="s">
        <v>169</v>
      </c>
      <c r="AU283" s="236" t="s">
        <v>85</v>
      </c>
      <c r="AV283" s="13" t="s">
        <v>85</v>
      </c>
      <c r="AW283" s="13" t="s">
        <v>37</v>
      </c>
      <c r="AX283" s="13" t="s">
        <v>75</v>
      </c>
      <c r="AY283" s="236" t="s">
        <v>157</v>
      </c>
    </row>
    <row r="284" s="15" customFormat="1">
      <c r="A284" s="15"/>
      <c r="B284" s="249"/>
      <c r="C284" s="250"/>
      <c r="D284" s="220" t="s">
        <v>169</v>
      </c>
      <c r="E284" s="251" t="s">
        <v>19</v>
      </c>
      <c r="F284" s="252" t="s">
        <v>187</v>
      </c>
      <c r="G284" s="250"/>
      <c r="H284" s="253">
        <v>342</v>
      </c>
      <c r="I284" s="254"/>
      <c r="J284" s="250"/>
      <c r="K284" s="250"/>
      <c r="L284" s="255"/>
      <c r="M284" s="256"/>
      <c r="N284" s="257"/>
      <c r="O284" s="257"/>
      <c r="P284" s="257"/>
      <c r="Q284" s="257"/>
      <c r="R284" s="257"/>
      <c r="S284" s="257"/>
      <c r="T284" s="258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T284" s="259" t="s">
        <v>169</v>
      </c>
      <c r="AU284" s="259" t="s">
        <v>85</v>
      </c>
      <c r="AV284" s="15" t="s">
        <v>163</v>
      </c>
      <c r="AW284" s="15" t="s">
        <v>37</v>
      </c>
      <c r="AX284" s="15" t="s">
        <v>83</v>
      </c>
      <c r="AY284" s="259" t="s">
        <v>157</v>
      </c>
    </row>
    <row r="285" s="2" customFormat="1" ht="16.5" customHeight="1">
      <c r="A285" s="41"/>
      <c r="B285" s="42"/>
      <c r="C285" s="260" t="s">
        <v>728</v>
      </c>
      <c r="D285" s="260" t="s">
        <v>259</v>
      </c>
      <c r="E285" s="261" t="s">
        <v>701</v>
      </c>
      <c r="F285" s="262" t="s">
        <v>702</v>
      </c>
      <c r="G285" s="263" t="s">
        <v>236</v>
      </c>
      <c r="H285" s="264">
        <v>0.154</v>
      </c>
      <c r="I285" s="265"/>
      <c r="J285" s="266">
        <f>ROUND(I285*H285,2)</f>
        <v>0</v>
      </c>
      <c r="K285" s="262" t="s">
        <v>174</v>
      </c>
      <c r="L285" s="267"/>
      <c r="M285" s="268" t="s">
        <v>19</v>
      </c>
      <c r="N285" s="269" t="s">
        <v>46</v>
      </c>
      <c r="O285" s="87"/>
      <c r="P285" s="216">
        <f>O285*H285</f>
        <v>0</v>
      </c>
      <c r="Q285" s="216">
        <v>1</v>
      </c>
      <c r="R285" s="216">
        <f>Q285*H285</f>
        <v>0.154</v>
      </c>
      <c r="S285" s="216">
        <v>0</v>
      </c>
      <c r="T285" s="217">
        <f>S285*H285</f>
        <v>0</v>
      </c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R285" s="218" t="s">
        <v>402</v>
      </c>
      <c r="AT285" s="218" t="s">
        <v>259</v>
      </c>
      <c r="AU285" s="218" t="s">
        <v>85</v>
      </c>
      <c r="AY285" s="20" t="s">
        <v>157</v>
      </c>
      <c r="BE285" s="219">
        <f>IF(N285="základní",J285,0)</f>
        <v>0</v>
      </c>
      <c r="BF285" s="219">
        <f>IF(N285="snížená",J285,0)</f>
        <v>0</v>
      </c>
      <c r="BG285" s="219">
        <f>IF(N285="zákl. přenesená",J285,0)</f>
        <v>0</v>
      </c>
      <c r="BH285" s="219">
        <f>IF(N285="sníž. přenesená",J285,0)</f>
        <v>0</v>
      </c>
      <c r="BI285" s="219">
        <f>IF(N285="nulová",J285,0)</f>
        <v>0</v>
      </c>
      <c r="BJ285" s="20" t="s">
        <v>83</v>
      </c>
      <c r="BK285" s="219">
        <f>ROUND(I285*H285,2)</f>
        <v>0</v>
      </c>
      <c r="BL285" s="20" t="s">
        <v>287</v>
      </c>
      <c r="BM285" s="218" t="s">
        <v>828</v>
      </c>
    </row>
    <row r="286" s="2" customFormat="1">
      <c r="A286" s="41"/>
      <c r="B286" s="42"/>
      <c r="C286" s="43"/>
      <c r="D286" s="220" t="s">
        <v>165</v>
      </c>
      <c r="E286" s="43"/>
      <c r="F286" s="221" t="s">
        <v>702</v>
      </c>
      <c r="G286" s="43"/>
      <c r="H286" s="43"/>
      <c r="I286" s="222"/>
      <c r="J286" s="43"/>
      <c r="K286" s="43"/>
      <c r="L286" s="47"/>
      <c r="M286" s="223"/>
      <c r="N286" s="224"/>
      <c r="O286" s="87"/>
      <c r="P286" s="87"/>
      <c r="Q286" s="87"/>
      <c r="R286" s="87"/>
      <c r="S286" s="87"/>
      <c r="T286" s="88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T286" s="20" t="s">
        <v>165</v>
      </c>
      <c r="AU286" s="20" t="s">
        <v>85</v>
      </c>
    </row>
    <row r="287" s="14" customFormat="1">
      <c r="A287" s="14"/>
      <c r="B287" s="239"/>
      <c r="C287" s="240"/>
      <c r="D287" s="220" t="s">
        <v>169</v>
      </c>
      <c r="E287" s="241" t="s">
        <v>19</v>
      </c>
      <c r="F287" s="242" t="s">
        <v>826</v>
      </c>
      <c r="G287" s="240"/>
      <c r="H287" s="241" t="s">
        <v>19</v>
      </c>
      <c r="I287" s="243"/>
      <c r="J287" s="240"/>
      <c r="K287" s="240"/>
      <c r="L287" s="244"/>
      <c r="M287" s="245"/>
      <c r="N287" s="246"/>
      <c r="O287" s="246"/>
      <c r="P287" s="246"/>
      <c r="Q287" s="246"/>
      <c r="R287" s="246"/>
      <c r="S287" s="246"/>
      <c r="T287" s="247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48" t="s">
        <v>169</v>
      </c>
      <c r="AU287" s="248" t="s">
        <v>85</v>
      </c>
      <c r="AV287" s="14" t="s">
        <v>83</v>
      </c>
      <c r="AW287" s="14" t="s">
        <v>37</v>
      </c>
      <c r="AX287" s="14" t="s">
        <v>75</v>
      </c>
      <c r="AY287" s="248" t="s">
        <v>157</v>
      </c>
    </row>
    <row r="288" s="13" customFormat="1">
      <c r="A288" s="13"/>
      <c r="B288" s="226"/>
      <c r="C288" s="227"/>
      <c r="D288" s="220" t="s">
        <v>169</v>
      </c>
      <c r="E288" s="228" t="s">
        <v>19</v>
      </c>
      <c r="F288" s="229" t="s">
        <v>827</v>
      </c>
      <c r="G288" s="227"/>
      <c r="H288" s="230">
        <v>342</v>
      </c>
      <c r="I288" s="231"/>
      <c r="J288" s="227"/>
      <c r="K288" s="227"/>
      <c r="L288" s="232"/>
      <c r="M288" s="233"/>
      <c r="N288" s="234"/>
      <c r="O288" s="234"/>
      <c r="P288" s="234"/>
      <c r="Q288" s="234"/>
      <c r="R288" s="234"/>
      <c r="S288" s="234"/>
      <c r="T288" s="235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6" t="s">
        <v>169</v>
      </c>
      <c r="AU288" s="236" t="s">
        <v>85</v>
      </c>
      <c r="AV288" s="13" t="s">
        <v>85</v>
      </c>
      <c r="AW288" s="13" t="s">
        <v>37</v>
      </c>
      <c r="AX288" s="13" t="s">
        <v>75</v>
      </c>
      <c r="AY288" s="236" t="s">
        <v>157</v>
      </c>
    </row>
    <row r="289" s="15" customFormat="1">
      <c r="A289" s="15"/>
      <c r="B289" s="249"/>
      <c r="C289" s="250"/>
      <c r="D289" s="220" t="s">
        <v>169</v>
      </c>
      <c r="E289" s="251" t="s">
        <v>19</v>
      </c>
      <c r="F289" s="252" t="s">
        <v>187</v>
      </c>
      <c r="G289" s="250"/>
      <c r="H289" s="253">
        <v>342</v>
      </c>
      <c r="I289" s="254"/>
      <c r="J289" s="250"/>
      <c r="K289" s="250"/>
      <c r="L289" s="255"/>
      <c r="M289" s="256"/>
      <c r="N289" s="257"/>
      <c r="O289" s="257"/>
      <c r="P289" s="257"/>
      <c r="Q289" s="257"/>
      <c r="R289" s="257"/>
      <c r="S289" s="257"/>
      <c r="T289" s="258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59" t="s">
        <v>169</v>
      </c>
      <c r="AU289" s="259" t="s">
        <v>85</v>
      </c>
      <c r="AV289" s="15" t="s">
        <v>163</v>
      </c>
      <c r="AW289" s="15" t="s">
        <v>37</v>
      </c>
      <c r="AX289" s="15" t="s">
        <v>83</v>
      </c>
      <c r="AY289" s="259" t="s">
        <v>157</v>
      </c>
    </row>
    <row r="290" s="13" customFormat="1">
      <c r="A290" s="13"/>
      <c r="B290" s="226"/>
      <c r="C290" s="227"/>
      <c r="D290" s="220" t="s">
        <v>169</v>
      </c>
      <c r="E290" s="227"/>
      <c r="F290" s="229" t="s">
        <v>829</v>
      </c>
      <c r="G290" s="227"/>
      <c r="H290" s="230">
        <v>0.154</v>
      </c>
      <c r="I290" s="231"/>
      <c r="J290" s="227"/>
      <c r="K290" s="227"/>
      <c r="L290" s="232"/>
      <c r="M290" s="233"/>
      <c r="N290" s="234"/>
      <c r="O290" s="234"/>
      <c r="P290" s="234"/>
      <c r="Q290" s="234"/>
      <c r="R290" s="234"/>
      <c r="S290" s="234"/>
      <c r="T290" s="235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6" t="s">
        <v>169</v>
      </c>
      <c r="AU290" s="236" t="s">
        <v>85</v>
      </c>
      <c r="AV290" s="13" t="s">
        <v>85</v>
      </c>
      <c r="AW290" s="13" t="s">
        <v>4</v>
      </c>
      <c r="AX290" s="13" t="s">
        <v>83</v>
      </c>
      <c r="AY290" s="236" t="s">
        <v>157</v>
      </c>
    </row>
    <row r="291" s="2" customFormat="1" ht="24.15" customHeight="1">
      <c r="A291" s="41"/>
      <c r="B291" s="42"/>
      <c r="C291" s="207" t="s">
        <v>433</v>
      </c>
      <c r="D291" s="207" t="s">
        <v>159</v>
      </c>
      <c r="E291" s="208" t="s">
        <v>705</v>
      </c>
      <c r="F291" s="209" t="s">
        <v>706</v>
      </c>
      <c r="G291" s="210" t="s">
        <v>236</v>
      </c>
      <c r="H291" s="211">
        <v>0.254</v>
      </c>
      <c r="I291" s="212"/>
      <c r="J291" s="213">
        <f>ROUND(I291*H291,2)</f>
        <v>0</v>
      </c>
      <c r="K291" s="209" t="s">
        <v>174</v>
      </c>
      <c r="L291" s="47"/>
      <c r="M291" s="214" t="s">
        <v>19</v>
      </c>
      <c r="N291" s="215" t="s">
        <v>46</v>
      </c>
      <c r="O291" s="87"/>
      <c r="P291" s="216">
        <f>O291*H291</f>
        <v>0</v>
      </c>
      <c r="Q291" s="216">
        <v>0</v>
      </c>
      <c r="R291" s="216">
        <f>Q291*H291</f>
        <v>0</v>
      </c>
      <c r="S291" s="216">
        <v>0</v>
      </c>
      <c r="T291" s="217">
        <f>S291*H291</f>
        <v>0</v>
      </c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R291" s="218" t="s">
        <v>287</v>
      </c>
      <c r="AT291" s="218" t="s">
        <v>159</v>
      </c>
      <c r="AU291" s="218" t="s">
        <v>85</v>
      </c>
      <c r="AY291" s="20" t="s">
        <v>157</v>
      </c>
      <c r="BE291" s="219">
        <f>IF(N291="základní",J291,0)</f>
        <v>0</v>
      </c>
      <c r="BF291" s="219">
        <f>IF(N291="snížená",J291,0)</f>
        <v>0</v>
      </c>
      <c r="BG291" s="219">
        <f>IF(N291="zákl. přenesená",J291,0)</f>
        <v>0</v>
      </c>
      <c r="BH291" s="219">
        <f>IF(N291="sníž. přenesená",J291,0)</f>
        <v>0</v>
      </c>
      <c r="BI291" s="219">
        <f>IF(N291="nulová",J291,0)</f>
        <v>0</v>
      </c>
      <c r="BJ291" s="20" t="s">
        <v>83</v>
      </c>
      <c r="BK291" s="219">
        <f>ROUND(I291*H291,2)</f>
        <v>0</v>
      </c>
      <c r="BL291" s="20" t="s">
        <v>287</v>
      </c>
      <c r="BM291" s="218" t="s">
        <v>830</v>
      </c>
    </row>
    <row r="292" s="2" customFormat="1">
      <c r="A292" s="41"/>
      <c r="B292" s="42"/>
      <c r="C292" s="43"/>
      <c r="D292" s="220" t="s">
        <v>165</v>
      </c>
      <c r="E292" s="43"/>
      <c r="F292" s="221" t="s">
        <v>708</v>
      </c>
      <c r="G292" s="43"/>
      <c r="H292" s="43"/>
      <c r="I292" s="222"/>
      <c r="J292" s="43"/>
      <c r="K292" s="43"/>
      <c r="L292" s="47"/>
      <c r="M292" s="223"/>
      <c r="N292" s="224"/>
      <c r="O292" s="87"/>
      <c r="P292" s="87"/>
      <c r="Q292" s="87"/>
      <c r="R292" s="87"/>
      <c r="S292" s="87"/>
      <c r="T292" s="88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T292" s="20" t="s">
        <v>165</v>
      </c>
      <c r="AU292" s="20" t="s">
        <v>85</v>
      </c>
    </row>
    <row r="293" s="2" customFormat="1">
      <c r="A293" s="41"/>
      <c r="B293" s="42"/>
      <c r="C293" s="43"/>
      <c r="D293" s="237" t="s">
        <v>177</v>
      </c>
      <c r="E293" s="43"/>
      <c r="F293" s="238" t="s">
        <v>709</v>
      </c>
      <c r="G293" s="43"/>
      <c r="H293" s="43"/>
      <c r="I293" s="222"/>
      <c r="J293" s="43"/>
      <c r="K293" s="43"/>
      <c r="L293" s="47"/>
      <c r="M293" s="223"/>
      <c r="N293" s="224"/>
      <c r="O293" s="87"/>
      <c r="P293" s="87"/>
      <c r="Q293" s="87"/>
      <c r="R293" s="87"/>
      <c r="S293" s="87"/>
      <c r="T293" s="88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T293" s="20" t="s">
        <v>177</v>
      </c>
      <c r="AU293" s="20" t="s">
        <v>85</v>
      </c>
    </row>
    <row r="294" s="12" customFormat="1" ht="22.8" customHeight="1">
      <c r="A294" s="12"/>
      <c r="B294" s="191"/>
      <c r="C294" s="192"/>
      <c r="D294" s="193" t="s">
        <v>74</v>
      </c>
      <c r="E294" s="205" t="s">
        <v>710</v>
      </c>
      <c r="F294" s="205" t="s">
        <v>711</v>
      </c>
      <c r="G294" s="192"/>
      <c r="H294" s="192"/>
      <c r="I294" s="195"/>
      <c r="J294" s="206">
        <f>BK294</f>
        <v>0</v>
      </c>
      <c r="K294" s="192"/>
      <c r="L294" s="197"/>
      <c r="M294" s="198"/>
      <c r="N294" s="199"/>
      <c r="O294" s="199"/>
      <c r="P294" s="200">
        <f>SUM(P295:P301)</f>
        <v>0</v>
      </c>
      <c r="Q294" s="199"/>
      <c r="R294" s="200">
        <f>SUM(R295:R301)</f>
        <v>0.19158749999999999</v>
      </c>
      <c r="S294" s="199"/>
      <c r="T294" s="201">
        <f>SUM(T295:T301)</f>
        <v>0</v>
      </c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R294" s="202" t="s">
        <v>85</v>
      </c>
      <c r="AT294" s="203" t="s">
        <v>74</v>
      </c>
      <c r="AU294" s="203" t="s">
        <v>83</v>
      </c>
      <c r="AY294" s="202" t="s">
        <v>157</v>
      </c>
      <c r="BK294" s="204">
        <f>SUM(BK295:BK301)</f>
        <v>0</v>
      </c>
    </row>
    <row r="295" s="2" customFormat="1" ht="33" customHeight="1">
      <c r="A295" s="41"/>
      <c r="B295" s="42"/>
      <c r="C295" s="207" t="s">
        <v>465</v>
      </c>
      <c r="D295" s="207" t="s">
        <v>159</v>
      </c>
      <c r="E295" s="208" t="s">
        <v>713</v>
      </c>
      <c r="F295" s="209" t="s">
        <v>714</v>
      </c>
      <c r="G295" s="210" t="s">
        <v>254</v>
      </c>
      <c r="H295" s="211">
        <v>146.25</v>
      </c>
      <c r="I295" s="212"/>
      <c r="J295" s="213">
        <f>ROUND(I295*H295,2)</f>
        <v>0</v>
      </c>
      <c r="K295" s="209" t="s">
        <v>174</v>
      </c>
      <c r="L295" s="47"/>
      <c r="M295" s="214" t="s">
        <v>19</v>
      </c>
      <c r="N295" s="215" t="s">
        <v>46</v>
      </c>
      <c r="O295" s="87"/>
      <c r="P295" s="216">
        <f>O295*H295</f>
        <v>0</v>
      </c>
      <c r="Q295" s="216">
        <v>0.00131</v>
      </c>
      <c r="R295" s="216">
        <f>Q295*H295</f>
        <v>0.19158749999999999</v>
      </c>
      <c r="S295" s="216">
        <v>0</v>
      </c>
      <c r="T295" s="217">
        <f>S295*H295</f>
        <v>0</v>
      </c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R295" s="218" t="s">
        <v>287</v>
      </c>
      <c r="AT295" s="218" t="s">
        <v>159</v>
      </c>
      <c r="AU295" s="218" t="s">
        <v>85</v>
      </c>
      <c r="AY295" s="20" t="s">
        <v>157</v>
      </c>
      <c r="BE295" s="219">
        <f>IF(N295="základní",J295,0)</f>
        <v>0</v>
      </c>
      <c r="BF295" s="219">
        <f>IF(N295="snížená",J295,0)</f>
        <v>0</v>
      </c>
      <c r="BG295" s="219">
        <f>IF(N295="zákl. přenesená",J295,0)</f>
        <v>0</v>
      </c>
      <c r="BH295" s="219">
        <f>IF(N295="sníž. přenesená",J295,0)</f>
        <v>0</v>
      </c>
      <c r="BI295" s="219">
        <f>IF(N295="nulová",J295,0)</f>
        <v>0</v>
      </c>
      <c r="BJ295" s="20" t="s">
        <v>83</v>
      </c>
      <c r="BK295" s="219">
        <f>ROUND(I295*H295,2)</f>
        <v>0</v>
      </c>
      <c r="BL295" s="20" t="s">
        <v>287</v>
      </c>
      <c r="BM295" s="218" t="s">
        <v>831</v>
      </c>
    </row>
    <row r="296" s="2" customFormat="1">
      <c r="A296" s="41"/>
      <c r="B296" s="42"/>
      <c r="C296" s="43"/>
      <c r="D296" s="220" t="s">
        <v>165</v>
      </c>
      <c r="E296" s="43"/>
      <c r="F296" s="221" t="s">
        <v>716</v>
      </c>
      <c r="G296" s="43"/>
      <c r="H296" s="43"/>
      <c r="I296" s="222"/>
      <c r="J296" s="43"/>
      <c r="K296" s="43"/>
      <c r="L296" s="47"/>
      <c r="M296" s="223"/>
      <c r="N296" s="224"/>
      <c r="O296" s="87"/>
      <c r="P296" s="87"/>
      <c r="Q296" s="87"/>
      <c r="R296" s="87"/>
      <c r="S296" s="87"/>
      <c r="T296" s="88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T296" s="20" t="s">
        <v>165</v>
      </c>
      <c r="AU296" s="20" t="s">
        <v>85</v>
      </c>
    </row>
    <row r="297" s="2" customFormat="1">
      <c r="A297" s="41"/>
      <c r="B297" s="42"/>
      <c r="C297" s="43"/>
      <c r="D297" s="237" t="s">
        <v>177</v>
      </c>
      <c r="E297" s="43"/>
      <c r="F297" s="238" t="s">
        <v>717</v>
      </c>
      <c r="G297" s="43"/>
      <c r="H297" s="43"/>
      <c r="I297" s="222"/>
      <c r="J297" s="43"/>
      <c r="K297" s="43"/>
      <c r="L297" s="47"/>
      <c r="M297" s="223"/>
      <c r="N297" s="224"/>
      <c r="O297" s="87"/>
      <c r="P297" s="87"/>
      <c r="Q297" s="87"/>
      <c r="R297" s="87"/>
      <c r="S297" s="87"/>
      <c r="T297" s="88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T297" s="20" t="s">
        <v>177</v>
      </c>
      <c r="AU297" s="20" t="s">
        <v>85</v>
      </c>
    </row>
    <row r="298" s="13" customFormat="1">
      <c r="A298" s="13"/>
      <c r="B298" s="226"/>
      <c r="C298" s="227"/>
      <c r="D298" s="220" t="s">
        <v>169</v>
      </c>
      <c r="E298" s="228" t="s">
        <v>19</v>
      </c>
      <c r="F298" s="229" t="s">
        <v>832</v>
      </c>
      <c r="G298" s="227"/>
      <c r="H298" s="230">
        <v>146.25</v>
      </c>
      <c r="I298" s="231"/>
      <c r="J298" s="227"/>
      <c r="K298" s="227"/>
      <c r="L298" s="232"/>
      <c r="M298" s="233"/>
      <c r="N298" s="234"/>
      <c r="O298" s="234"/>
      <c r="P298" s="234"/>
      <c r="Q298" s="234"/>
      <c r="R298" s="234"/>
      <c r="S298" s="234"/>
      <c r="T298" s="235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6" t="s">
        <v>169</v>
      </c>
      <c r="AU298" s="236" t="s">
        <v>85</v>
      </c>
      <c r="AV298" s="13" t="s">
        <v>85</v>
      </c>
      <c r="AW298" s="13" t="s">
        <v>37</v>
      </c>
      <c r="AX298" s="13" t="s">
        <v>83</v>
      </c>
      <c r="AY298" s="236" t="s">
        <v>157</v>
      </c>
    </row>
    <row r="299" s="2" customFormat="1" ht="24.15" customHeight="1">
      <c r="A299" s="41"/>
      <c r="B299" s="42"/>
      <c r="C299" s="207" t="s">
        <v>712</v>
      </c>
      <c r="D299" s="207" t="s">
        <v>159</v>
      </c>
      <c r="E299" s="208" t="s">
        <v>719</v>
      </c>
      <c r="F299" s="209" t="s">
        <v>720</v>
      </c>
      <c r="G299" s="210" t="s">
        <v>236</v>
      </c>
      <c r="H299" s="211">
        <v>0.192</v>
      </c>
      <c r="I299" s="212"/>
      <c r="J299" s="213">
        <f>ROUND(I299*H299,2)</f>
        <v>0</v>
      </c>
      <c r="K299" s="209" t="s">
        <v>174</v>
      </c>
      <c r="L299" s="47"/>
      <c r="M299" s="214" t="s">
        <v>19</v>
      </c>
      <c r="N299" s="215" t="s">
        <v>46</v>
      </c>
      <c r="O299" s="87"/>
      <c r="P299" s="216">
        <f>O299*H299</f>
        <v>0</v>
      </c>
      <c r="Q299" s="216">
        <v>0</v>
      </c>
      <c r="R299" s="216">
        <f>Q299*H299</f>
        <v>0</v>
      </c>
      <c r="S299" s="216">
        <v>0</v>
      </c>
      <c r="T299" s="217">
        <f>S299*H299</f>
        <v>0</v>
      </c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R299" s="218" t="s">
        <v>287</v>
      </c>
      <c r="AT299" s="218" t="s">
        <v>159</v>
      </c>
      <c r="AU299" s="218" t="s">
        <v>85</v>
      </c>
      <c r="AY299" s="20" t="s">
        <v>157</v>
      </c>
      <c r="BE299" s="219">
        <f>IF(N299="základní",J299,0)</f>
        <v>0</v>
      </c>
      <c r="BF299" s="219">
        <f>IF(N299="snížená",J299,0)</f>
        <v>0</v>
      </c>
      <c r="BG299" s="219">
        <f>IF(N299="zákl. přenesená",J299,0)</f>
        <v>0</v>
      </c>
      <c r="BH299" s="219">
        <f>IF(N299="sníž. přenesená",J299,0)</f>
        <v>0</v>
      </c>
      <c r="BI299" s="219">
        <f>IF(N299="nulová",J299,0)</f>
        <v>0</v>
      </c>
      <c r="BJ299" s="20" t="s">
        <v>83</v>
      </c>
      <c r="BK299" s="219">
        <f>ROUND(I299*H299,2)</f>
        <v>0</v>
      </c>
      <c r="BL299" s="20" t="s">
        <v>287</v>
      </c>
      <c r="BM299" s="218" t="s">
        <v>833</v>
      </c>
    </row>
    <row r="300" s="2" customFormat="1">
      <c r="A300" s="41"/>
      <c r="B300" s="42"/>
      <c r="C300" s="43"/>
      <c r="D300" s="220" t="s">
        <v>165</v>
      </c>
      <c r="E300" s="43"/>
      <c r="F300" s="221" t="s">
        <v>722</v>
      </c>
      <c r="G300" s="43"/>
      <c r="H300" s="43"/>
      <c r="I300" s="222"/>
      <c r="J300" s="43"/>
      <c r="K300" s="43"/>
      <c r="L300" s="47"/>
      <c r="M300" s="223"/>
      <c r="N300" s="224"/>
      <c r="O300" s="87"/>
      <c r="P300" s="87"/>
      <c r="Q300" s="87"/>
      <c r="R300" s="87"/>
      <c r="S300" s="87"/>
      <c r="T300" s="88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T300" s="20" t="s">
        <v>165</v>
      </c>
      <c r="AU300" s="20" t="s">
        <v>85</v>
      </c>
    </row>
    <row r="301" s="2" customFormat="1">
      <c r="A301" s="41"/>
      <c r="B301" s="42"/>
      <c r="C301" s="43"/>
      <c r="D301" s="237" t="s">
        <v>177</v>
      </c>
      <c r="E301" s="43"/>
      <c r="F301" s="238" t="s">
        <v>723</v>
      </c>
      <c r="G301" s="43"/>
      <c r="H301" s="43"/>
      <c r="I301" s="222"/>
      <c r="J301" s="43"/>
      <c r="K301" s="43"/>
      <c r="L301" s="47"/>
      <c r="M301" s="223"/>
      <c r="N301" s="224"/>
      <c r="O301" s="87"/>
      <c r="P301" s="87"/>
      <c r="Q301" s="87"/>
      <c r="R301" s="87"/>
      <c r="S301" s="87"/>
      <c r="T301" s="88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T301" s="20" t="s">
        <v>177</v>
      </c>
      <c r="AU301" s="20" t="s">
        <v>85</v>
      </c>
    </row>
    <row r="302" s="12" customFormat="1" ht="25.92" customHeight="1">
      <c r="A302" s="12"/>
      <c r="B302" s="191"/>
      <c r="C302" s="192"/>
      <c r="D302" s="193" t="s">
        <v>74</v>
      </c>
      <c r="E302" s="194" t="s">
        <v>724</v>
      </c>
      <c r="F302" s="194" t="s">
        <v>725</v>
      </c>
      <c r="G302" s="192"/>
      <c r="H302" s="192"/>
      <c r="I302" s="195"/>
      <c r="J302" s="196">
        <f>BK302</f>
        <v>0</v>
      </c>
      <c r="K302" s="192"/>
      <c r="L302" s="197"/>
      <c r="M302" s="198"/>
      <c r="N302" s="199"/>
      <c r="O302" s="199"/>
      <c r="P302" s="200">
        <f>P303</f>
        <v>0</v>
      </c>
      <c r="Q302" s="199"/>
      <c r="R302" s="200">
        <f>R303</f>
        <v>0</v>
      </c>
      <c r="S302" s="199"/>
      <c r="T302" s="201">
        <f>T303</f>
        <v>0</v>
      </c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R302" s="202" t="s">
        <v>201</v>
      </c>
      <c r="AT302" s="203" t="s">
        <v>74</v>
      </c>
      <c r="AU302" s="203" t="s">
        <v>75</v>
      </c>
      <c r="AY302" s="202" t="s">
        <v>157</v>
      </c>
      <c r="BK302" s="204">
        <f>BK303</f>
        <v>0</v>
      </c>
    </row>
    <row r="303" s="12" customFormat="1" ht="22.8" customHeight="1">
      <c r="A303" s="12"/>
      <c r="B303" s="191"/>
      <c r="C303" s="192"/>
      <c r="D303" s="193" t="s">
        <v>74</v>
      </c>
      <c r="E303" s="205" t="s">
        <v>726</v>
      </c>
      <c r="F303" s="205" t="s">
        <v>727</v>
      </c>
      <c r="G303" s="192"/>
      <c r="H303" s="192"/>
      <c r="I303" s="195"/>
      <c r="J303" s="206">
        <f>BK303</f>
        <v>0</v>
      </c>
      <c r="K303" s="192"/>
      <c r="L303" s="197"/>
      <c r="M303" s="198"/>
      <c r="N303" s="199"/>
      <c r="O303" s="199"/>
      <c r="P303" s="200">
        <f>SUM(P304:P307)</f>
        <v>0</v>
      </c>
      <c r="Q303" s="199"/>
      <c r="R303" s="200">
        <f>SUM(R304:R307)</f>
        <v>0</v>
      </c>
      <c r="S303" s="199"/>
      <c r="T303" s="201">
        <f>SUM(T304:T307)</f>
        <v>0</v>
      </c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R303" s="202" t="s">
        <v>201</v>
      </c>
      <c r="AT303" s="203" t="s">
        <v>74</v>
      </c>
      <c r="AU303" s="203" t="s">
        <v>83</v>
      </c>
      <c r="AY303" s="202" t="s">
        <v>157</v>
      </c>
      <c r="BK303" s="204">
        <f>SUM(BK304:BK307)</f>
        <v>0</v>
      </c>
    </row>
    <row r="304" s="2" customFormat="1" ht="16.5" customHeight="1">
      <c r="A304" s="41"/>
      <c r="B304" s="42"/>
      <c r="C304" s="207" t="s">
        <v>834</v>
      </c>
      <c r="D304" s="207" t="s">
        <v>159</v>
      </c>
      <c r="E304" s="208" t="s">
        <v>729</v>
      </c>
      <c r="F304" s="209" t="s">
        <v>730</v>
      </c>
      <c r="G304" s="210" t="s">
        <v>731</v>
      </c>
      <c r="H304" s="211">
        <v>1</v>
      </c>
      <c r="I304" s="212"/>
      <c r="J304" s="213">
        <f>ROUND(I304*H304,2)</f>
        <v>0</v>
      </c>
      <c r="K304" s="209" t="s">
        <v>174</v>
      </c>
      <c r="L304" s="47"/>
      <c r="M304" s="214" t="s">
        <v>19</v>
      </c>
      <c r="N304" s="215" t="s">
        <v>46</v>
      </c>
      <c r="O304" s="87"/>
      <c r="P304" s="216">
        <f>O304*H304</f>
        <v>0</v>
      </c>
      <c r="Q304" s="216">
        <v>0</v>
      </c>
      <c r="R304" s="216">
        <f>Q304*H304</f>
        <v>0</v>
      </c>
      <c r="S304" s="216">
        <v>0</v>
      </c>
      <c r="T304" s="217">
        <f>S304*H304</f>
        <v>0</v>
      </c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R304" s="218" t="s">
        <v>732</v>
      </c>
      <c r="AT304" s="218" t="s">
        <v>159</v>
      </c>
      <c r="AU304" s="218" t="s">
        <v>85</v>
      </c>
      <c r="AY304" s="20" t="s">
        <v>157</v>
      </c>
      <c r="BE304" s="219">
        <f>IF(N304="základní",J304,0)</f>
        <v>0</v>
      </c>
      <c r="BF304" s="219">
        <f>IF(N304="snížená",J304,0)</f>
        <v>0</v>
      </c>
      <c r="BG304" s="219">
        <f>IF(N304="zákl. přenesená",J304,0)</f>
        <v>0</v>
      </c>
      <c r="BH304" s="219">
        <f>IF(N304="sníž. přenesená",J304,0)</f>
        <v>0</v>
      </c>
      <c r="BI304" s="219">
        <f>IF(N304="nulová",J304,0)</f>
        <v>0</v>
      </c>
      <c r="BJ304" s="20" t="s">
        <v>83</v>
      </c>
      <c r="BK304" s="219">
        <f>ROUND(I304*H304,2)</f>
        <v>0</v>
      </c>
      <c r="BL304" s="20" t="s">
        <v>732</v>
      </c>
      <c r="BM304" s="218" t="s">
        <v>835</v>
      </c>
    </row>
    <row r="305" s="2" customFormat="1">
      <c r="A305" s="41"/>
      <c r="B305" s="42"/>
      <c r="C305" s="43"/>
      <c r="D305" s="220" t="s">
        <v>165</v>
      </c>
      <c r="E305" s="43"/>
      <c r="F305" s="221" t="s">
        <v>730</v>
      </c>
      <c r="G305" s="43"/>
      <c r="H305" s="43"/>
      <c r="I305" s="222"/>
      <c r="J305" s="43"/>
      <c r="K305" s="43"/>
      <c r="L305" s="47"/>
      <c r="M305" s="223"/>
      <c r="N305" s="224"/>
      <c r="O305" s="87"/>
      <c r="P305" s="87"/>
      <c r="Q305" s="87"/>
      <c r="R305" s="87"/>
      <c r="S305" s="87"/>
      <c r="T305" s="88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T305" s="20" t="s">
        <v>165</v>
      </c>
      <c r="AU305" s="20" t="s">
        <v>85</v>
      </c>
    </row>
    <row r="306" s="2" customFormat="1">
      <c r="A306" s="41"/>
      <c r="B306" s="42"/>
      <c r="C306" s="43"/>
      <c r="D306" s="237" t="s">
        <v>177</v>
      </c>
      <c r="E306" s="43"/>
      <c r="F306" s="238" t="s">
        <v>734</v>
      </c>
      <c r="G306" s="43"/>
      <c r="H306" s="43"/>
      <c r="I306" s="222"/>
      <c r="J306" s="43"/>
      <c r="K306" s="43"/>
      <c r="L306" s="47"/>
      <c r="M306" s="223"/>
      <c r="N306" s="224"/>
      <c r="O306" s="87"/>
      <c r="P306" s="87"/>
      <c r="Q306" s="87"/>
      <c r="R306" s="87"/>
      <c r="S306" s="87"/>
      <c r="T306" s="88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T306" s="20" t="s">
        <v>177</v>
      </c>
      <c r="AU306" s="20" t="s">
        <v>85</v>
      </c>
    </row>
    <row r="307" s="13" customFormat="1">
      <c r="A307" s="13"/>
      <c r="B307" s="226"/>
      <c r="C307" s="227"/>
      <c r="D307" s="220" t="s">
        <v>169</v>
      </c>
      <c r="E307" s="228" t="s">
        <v>19</v>
      </c>
      <c r="F307" s="229" t="s">
        <v>836</v>
      </c>
      <c r="G307" s="227"/>
      <c r="H307" s="230">
        <v>1</v>
      </c>
      <c r="I307" s="231"/>
      <c r="J307" s="227"/>
      <c r="K307" s="227"/>
      <c r="L307" s="232"/>
      <c r="M307" s="274"/>
      <c r="N307" s="275"/>
      <c r="O307" s="275"/>
      <c r="P307" s="275"/>
      <c r="Q307" s="275"/>
      <c r="R307" s="275"/>
      <c r="S307" s="275"/>
      <c r="T307" s="276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6" t="s">
        <v>169</v>
      </c>
      <c r="AU307" s="236" t="s">
        <v>85</v>
      </c>
      <c r="AV307" s="13" t="s">
        <v>85</v>
      </c>
      <c r="AW307" s="13" t="s">
        <v>37</v>
      </c>
      <c r="AX307" s="13" t="s">
        <v>83</v>
      </c>
      <c r="AY307" s="236" t="s">
        <v>157</v>
      </c>
    </row>
    <row r="308" s="2" customFormat="1" ht="6.96" customHeight="1">
      <c r="A308" s="41"/>
      <c r="B308" s="62"/>
      <c r="C308" s="63"/>
      <c r="D308" s="63"/>
      <c r="E308" s="63"/>
      <c r="F308" s="63"/>
      <c r="G308" s="63"/>
      <c r="H308" s="63"/>
      <c r="I308" s="63"/>
      <c r="J308" s="63"/>
      <c r="K308" s="63"/>
      <c r="L308" s="47"/>
      <c r="M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</row>
  </sheetData>
  <sheetProtection sheet="1" autoFilter="0" formatColumns="0" formatRows="0" objects="1" scenarios="1" spinCount="100000" saltValue="qCagLF5KZ6SQcQKkXfZmFp6Z84l+XDsjSAsIvb4opX9rqbxDLe/vr8cK8tOGg0/hlIfrd5KPRS/DKuzzl4VU9g==" hashValue="Cgn+oHu9v5NRnrYTP0YScgsD/sdcF67V/L+saGPVVh0KUq+mJeSrRxsb+HG/ewsO/ktR6KszjQtZMKstOmxhZA==" algorithmName="SHA-512" password="CC35"/>
  <autoFilter ref="C91:K307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hyperlinks>
    <hyperlink ref="F97" r:id="rId1" display="https://podminky.urs.cz/item/CS_URS_2025_01/115101201"/>
    <hyperlink ref="F100" r:id="rId2" display="https://podminky.urs.cz/item/CS_URS_2025_01/115101301"/>
    <hyperlink ref="F105" r:id="rId3" display="https://podminky.urs.cz/item/CS_URS_2025_01/174151101"/>
    <hyperlink ref="F109" r:id="rId4" display="https://podminky.urs.cz/item/CS_URS_2025_01/181351103"/>
    <hyperlink ref="F119" r:id="rId5" display="https://podminky.urs.cz/item/CS_URS_2025_01/181411121"/>
    <hyperlink ref="F126" r:id="rId6" display="https://podminky.urs.cz/item/CS_URS_2025_01/181951112"/>
    <hyperlink ref="F132" r:id="rId7" display="https://podminky.urs.cz/item/CS_URS_2025_01/185803111"/>
    <hyperlink ref="F136" r:id="rId8" display="https://podminky.urs.cz/item/CS_URS_2025_01/211531111"/>
    <hyperlink ref="F140" r:id="rId9" display="https://podminky.urs.cz/item/CS_URS_2025_01/211971121"/>
    <hyperlink ref="F147" r:id="rId10" display="https://podminky.urs.cz/item/CS_URS_2025_01/212755214"/>
    <hyperlink ref="F157" r:id="rId11" display="https://podminky.urs.cz/item/CS_URS_2025_01/310001113"/>
    <hyperlink ref="F163" r:id="rId12" display="https://podminky.urs.cz/item/CS_URS_2025_01/321222111"/>
    <hyperlink ref="F175" r:id="rId13" display="https://podminky.urs.cz/item/CS_URS_2025_01/327324128"/>
    <hyperlink ref="F179" r:id="rId14" display="https://podminky.urs.cz/item/CS_URS_2025_01/327351211"/>
    <hyperlink ref="F185" r:id="rId15" display="https://podminky.urs.cz/item/CS_URS_2025_01/327351221"/>
    <hyperlink ref="F188" r:id="rId16" display="https://podminky.urs.cz/item/CS_URS_2025_01/327361040"/>
    <hyperlink ref="F195" r:id="rId17" display="https://podminky.urs.cz/item/CS_URS_2025_01/451315127"/>
    <hyperlink ref="F199" r:id="rId18" display="https://podminky.urs.cz/item/CS_URS_2025_01/458501112"/>
    <hyperlink ref="F205" r:id="rId19" display="https://podminky.urs.cz/item/CS_URS_2025_01/462512270"/>
    <hyperlink ref="F211" r:id="rId20" display="https://podminky.urs.cz/item/CS_URS_2025_01/891265111"/>
    <hyperlink ref="F219" r:id="rId21" display="https://podminky.urs.cz/item/CS_URS_2025_01/911121111"/>
    <hyperlink ref="F224" r:id="rId22" display="https://podminky.urs.cz/item/CS_URS_2025_01/931992121"/>
    <hyperlink ref="F230" r:id="rId23" display="https://podminky.urs.cz/item/CS_URS_2025_01/931994142"/>
    <hyperlink ref="F236" r:id="rId24" display="https://podminky.urs.cz/item/CS_URS_2025_01/953961214"/>
    <hyperlink ref="F241" r:id="rId25" display="https://podminky.urs.cz/item/CS_URS_2025_01/953965132"/>
    <hyperlink ref="F244" r:id="rId26" display="https://podminky.urs.cz/item/CS_URS_2025_01/961021311"/>
    <hyperlink ref="F251" r:id="rId27" display="https://podminky.urs.cz/item/CS_URS_2025_01/997013501"/>
    <hyperlink ref="F256" r:id="rId28" display="https://podminky.urs.cz/item/CS_URS_2025_01/997013509"/>
    <hyperlink ref="F261" r:id="rId29" display="https://podminky.urs.cz/item/CS_URS_2025_01/997013873"/>
    <hyperlink ref="F267" r:id="rId30" display="https://podminky.urs.cz/item/CS_URS_2025_01/998332011"/>
    <hyperlink ref="F272" r:id="rId31" display="https://podminky.urs.cz/item/CS_URS_2025_01/711112001"/>
    <hyperlink ref="F281" r:id="rId32" display="https://podminky.urs.cz/item/CS_URS_2025_01/711112002"/>
    <hyperlink ref="F293" r:id="rId33" display="https://podminky.urs.cz/item/CS_URS_2025_01/998711101"/>
    <hyperlink ref="F297" r:id="rId34" display="https://podminky.urs.cz/item/CS_URS_2025_01/782191141"/>
    <hyperlink ref="F301" r:id="rId35" display="https://podminky.urs.cz/item/CS_URS_2025_01/998782101"/>
    <hyperlink ref="F306" r:id="rId36" display="https://podminky.urs.cz/item/CS_URS_2025_01/013274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7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94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85</v>
      </c>
    </row>
    <row r="4" s="1" customFormat="1" ht="24.96" customHeight="1">
      <c r="B4" s="23"/>
      <c r="D4" s="133" t="s">
        <v>131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Vrchlice v Kutné Hoře - revitalizace a PPO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132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837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331</v>
      </c>
      <c r="G12" s="41"/>
      <c r="H12" s="41"/>
      <c r="I12" s="135" t="s">
        <v>23</v>
      </c>
      <c r="J12" s="140" t="str">
        <f>'Rekapitulace stavby'!AN8</f>
        <v>16. 8. 2023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tr">
        <f>IF('Rekapitulace stavby'!AN10="","",'Rekapitulace stavby'!AN10)</f>
        <v>00236195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tr">
        <f>IF('Rekapitulace stavby'!E11="","",'Rekapitulace stavby'!E11)</f>
        <v>Město Kutná Hora</v>
      </c>
      <c r="F15" s="41"/>
      <c r="G15" s="41"/>
      <c r="H15" s="41"/>
      <c r="I15" s="135" t="s">
        <v>29</v>
      </c>
      <c r="J15" s="139" t="str">
        <f>IF('Rekapitulace stavby'!AN11="","",'Rekapitulace stavby'!AN11)</f>
        <v>CZ00236195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tr">
        <f>IF('Rekapitulace stavby'!AN16="","",'Rekapitulace stavby'!AN16)</f>
        <v>47116901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stavby'!E17="","",'Rekapitulace stavby'!E17)</f>
        <v>Vodohospodářský rozvoj a výstavba a.s.</v>
      </c>
      <c r="F21" s="41"/>
      <c r="G21" s="41"/>
      <c r="H21" s="41"/>
      <c r="I21" s="135" t="s">
        <v>29</v>
      </c>
      <c r="J21" s="139" t="str">
        <f>IF('Rekapitulace stavby'!AN17="","",'Rekapitulace stavby'!AN17)</f>
        <v>CZ47116901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38</v>
      </c>
      <c r="E23" s="41"/>
      <c r="F23" s="41"/>
      <c r="G23" s="41"/>
      <c r="H23" s="41"/>
      <c r="I23" s="135" t="s">
        <v>26</v>
      </c>
      <c r="J23" s="139" t="str">
        <f>IF('Rekapitulace stavby'!AN19="","",'Rekapitulace stavby'!AN19)</f>
        <v>47116901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tr">
        <f>IF('Rekapitulace stavby'!E20="","",'Rekapitulace stavby'!E20)</f>
        <v>Vodohospodářský rozvoj a výstavba a.s.</v>
      </c>
      <c r="F24" s="41"/>
      <c r="G24" s="41"/>
      <c r="H24" s="41"/>
      <c r="I24" s="135" t="s">
        <v>29</v>
      </c>
      <c r="J24" s="139" t="str">
        <f>IF('Rekapitulace stavby'!AN20="","",'Rekapitulace stavby'!AN20)</f>
        <v>CZ47116901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39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41</v>
      </c>
      <c r="E30" s="41"/>
      <c r="F30" s="41"/>
      <c r="G30" s="41"/>
      <c r="H30" s="41"/>
      <c r="I30" s="41"/>
      <c r="J30" s="147">
        <f>ROUND(J94,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43</v>
      </c>
      <c r="G32" s="41"/>
      <c r="H32" s="41"/>
      <c r="I32" s="148" t="s">
        <v>42</v>
      </c>
      <c r="J32" s="148" t="s">
        <v>44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45</v>
      </c>
      <c r="E33" s="135" t="s">
        <v>46</v>
      </c>
      <c r="F33" s="150">
        <f>ROUND((SUM(BE94:BE325)),  2)</f>
        <v>0</v>
      </c>
      <c r="G33" s="41"/>
      <c r="H33" s="41"/>
      <c r="I33" s="151">
        <v>0.20999999999999999</v>
      </c>
      <c r="J33" s="150">
        <f>ROUND(((SUM(BE94:BE325))*I33),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47</v>
      </c>
      <c r="F34" s="150">
        <f>ROUND((SUM(BF94:BF325)),  2)</f>
        <v>0</v>
      </c>
      <c r="G34" s="41"/>
      <c r="H34" s="41"/>
      <c r="I34" s="151">
        <v>0.12</v>
      </c>
      <c r="J34" s="150">
        <f>ROUND(((SUM(BF94:BF325))*I34),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48</v>
      </c>
      <c r="F35" s="150">
        <f>ROUND((SUM(BG94:BG325)),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49</v>
      </c>
      <c r="F36" s="150">
        <f>ROUND((SUM(BH94:BH325)),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50</v>
      </c>
      <c r="F37" s="150">
        <f>ROUND((SUM(BI94:BI325)),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51</v>
      </c>
      <c r="E39" s="154"/>
      <c r="F39" s="154"/>
      <c r="G39" s="155" t="s">
        <v>52</v>
      </c>
      <c r="H39" s="156" t="s">
        <v>53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134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Vrchlice v Kutné Hoře - revitalizace a PPO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132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01.4 - Opěrná zeď levobřežní 16 m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16. 8. 2023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Město Kutná Hora</v>
      </c>
      <c r="G54" s="43"/>
      <c r="H54" s="43"/>
      <c r="I54" s="35" t="s">
        <v>33</v>
      </c>
      <c r="J54" s="39" t="str">
        <f>E21</f>
        <v>Vodohospodářský rozvoj a výstavba a.s.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5.6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38</v>
      </c>
      <c r="J55" s="39" t="str">
        <f>E24</f>
        <v>Vodohospodářský rozvoj a výstavba a.s.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135</v>
      </c>
      <c r="D57" s="165"/>
      <c r="E57" s="165"/>
      <c r="F57" s="165"/>
      <c r="G57" s="165"/>
      <c r="H57" s="165"/>
      <c r="I57" s="165"/>
      <c r="J57" s="166" t="s">
        <v>136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73</v>
      </c>
      <c r="D59" s="43"/>
      <c r="E59" s="43"/>
      <c r="F59" s="43"/>
      <c r="G59" s="43"/>
      <c r="H59" s="43"/>
      <c r="I59" s="43"/>
      <c r="J59" s="105">
        <f>J94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137</v>
      </c>
    </row>
    <row r="60" s="9" customFormat="1" ht="24.96" customHeight="1">
      <c r="A60" s="9"/>
      <c r="B60" s="168"/>
      <c r="C60" s="169"/>
      <c r="D60" s="170" t="s">
        <v>138</v>
      </c>
      <c r="E60" s="171"/>
      <c r="F60" s="171"/>
      <c r="G60" s="171"/>
      <c r="H60" s="171"/>
      <c r="I60" s="171"/>
      <c r="J60" s="172">
        <f>J95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139</v>
      </c>
      <c r="E61" s="177"/>
      <c r="F61" s="177"/>
      <c r="G61" s="177"/>
      <c r="H61" s="177"/>
      <c r="I61" s="177"/>
      <c r="J61" s="178">
        <f>J96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332</v>
      </c>
      <c r="E62" s="177"/>
      <c r="F62" s="177"/>
      <c r="G62" s="177"/>
      <c r="H62" s="177"/>
      <c r="I62" s="177"/>
      <c r="J62" s="178">
        <f>J132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333</v>
      </c>
      <c r="E63" s="177"/>
      <c r="F63" s="177"/>
      <c r="G63" s="177"/>
      <c r="H63" s="177"/>
      <c r="I63" s="177"/>
      <c r="J63" s="178">
        <f>J166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140</v>
      </c>
      <c r="E64" s="177"/>
      <c r="F64" s="177"/>
      <c r="G64" s="177"/>
      <c r="H64" s="177"/>
      <c r="I64" s="177"/>
      <c r="J64" s="178">
        <f>J203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838</v>
      </c>
      <c r="E65" s="177"/>
      <c r="F65" s="177"/>
      <c r="G65" s="177"/>
      <c r="H65" s="177"/>
      <c r="I65" s="177"/>
      <c r="J65" s="178">
        <f>J220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839</v>
      </c>
      <c r="E66" s="177"/>
      <c r="F66" s="177"/>
      <c r="G66" s="177"/>
      <c r="H66" s="177"/>
      <c r="I66" s="177"/>
      <c r="J66" s="178">
        <f>J226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334</v>
      </c>
      <c r="E67" s="177"/>
      <c r="F67" s="177"/>
      <c r="G67" s="177"/>
      <c r="H67" s="177"/>
      <c r="I67" s="177"/>
      <c r="J67" s="178">
        <f>J234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335</v>
      </c>
      <c r="E68" s="177"/>
      <c r="F68" s="177"/>
      <c r="G68" s="177"/>
      <c r="H68" s="177"/>
      <c r="I68" s="177"/>
      <c r="J68" s="178">
        <f>J272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4"/>
      <c r="C69" s="175"/>
      <c r="D69" s="176" t="s">
        <v>141</v>
      </c>
      <c r="E69" s="177"/>
      <c r="F69" s="177"/>
      <c r="G69" s="177"/>
      <c r="H69" s="177"/>
      <c r="I69" s="177"/>
      <c r="J69" s="178">
        <f>J288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68"/>
      <c r="C70" s="169"/>
      <c r="D70" s="170" t="s">
        <v>336</v>
      </c>
      <c r="E70" s="171"/>
      <c r="F70" s="171"/>
      <c r="G70" s="171"/>
      <c r="H70" s="171"/>
      <c r="I70" s="171"/>
      <c r="J70" s="172">
        <f>J292</f>
        <v>0</v>
      </c>
      <c r="K70" s="169"/>
      <c r="L70" s="173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74"/>
      <c r="C71" s="175"/>
      <c r="D71" s="176" t="s">
        <v>337</v>
      </c>
      <c r="E71" s="177"/>
      <c r="F71" s="177"/>
      <c r="G71" s="177"/>
      <c r="H71" s="177"/>
      <c r="I71" s="177"/>
      <c r="J71" s="178">
        <f>J293</f>
        <v>0</v>
      </c>
      <c r="K71" s="175"/>
      <c r="L71" s="17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4"/>
      <c r="C72" s="175"/>
      <c r="D72" s="176" t="s">
        <v>338</v>
      </c>
      <c r="E72" s="177"/>
      <c r="F72" s="177"/>
      <c r="G72" s="177"/>
      <c r="H72" s="177"/>
      <c r="I72" s="177"/>
      <c r="J72" s="178">
        <f>J312</f>
        <v>0</v>
      </c>
      <c r="K72" s="175"/>
      <c r="L72" s="17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9" customFormat="1" ht="24.96" customHeight="1">
      <c r="A73" s="9"/>
      <c r="B73" s="168"/>
      <c r="C73" s="169"/>
      <c r="D73" s="170" t="s">
        <v>339</v>
      </c>
      <c r="E73" s="171"/>
      <c r="F73" s="171"/>
      <c r="G73" s="171"/>
      <c r="H73" s="171"/>
      <c r="I73" s="171"/>
      <c r="J73" s="172">
        <f>J320</f>
        <v>0</v>
      </c>
      <c r="K73" s="169"/>
      <c r="L73" s="173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10" customFormat="1" ht="19.92" customHeight="1">
      <c r="A74" s="10"/>
      <c r="B74" s="174"/>
      <c r="C74" s="175"/>
      <c r="D74" s="176" t="s">
        <v>340</v>
      </c>
      <c r="E74" s="177"/>
      <c r="F74" s="177"/>
      <c r="G74" s="177"/>
      <c r="H74" s="177"/>
      <c r="I74" s="177"/>
      <c r="J74" s="178">
        <f>J321</f>
        <v>0</v>
      </c>
      <c r="K74" s="175"/>
      <c r="L74" s="17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2" customFormat="1" ht="21.84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62"/>
      <c r="C76" s="63"/>
      <c r="D76" s="63"/>
      <c r="E76" s="63"/>
      <c r="F76" s="63"/>
      <c r="G76" s="63"/>
      <c r="H76" s="63"/>
      <c r="I76" s="63"/>
      <c r="J76" s="63"/>
      <c r="K76" s="6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80" s="2" customFormat="1" ht="6.96" customHeight="1">
      <c r="A80" s="41"/>
      <c r="B80" s="64"/>
      <c r="C80" s="65"/>
      <c r="D80" s="65"/>
      <c r="E80" s="65"/>
      <c r="F80" s="65"/>
      <c r="G80" s="65"/>
      <c r="H80" s="65"/>
      <c r="I80" s="65"/>
      <c r="J80" s="65"/>
      <c r="K80" s="65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24.96" customHeight="1">
      <c r="A81" s="41"/>
      <c r="B81" s="42"/>
      <c r="C81" s="26" t="s">
        <v>142</v>
      </c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2" customHeight="1">
      <c r="A83" s="41"/>
      <c r="B83" s="42"/>
      <c r="C83" s="35" t="s">
        <v>16</v>
      </c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6.5" customHeight="1">
      <c r="A84" s="41"/>
      <c r="B84" s="42"/>
      <c r="C84" s="43"/>
      <c r="D84" s="43"/>
      <c r="E84" s="163" t="str">
        <f>E7</f>
        <v>Vrchlice v Kutné Hoře - revitalizace a PPO</v>
      </c>
      <c r="F84" s="35"/>
      <c r="G84" s="35"/>
      <c r="H84" s="35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2" customHeight="1">
      <c r="A85" s="41"/>
      <c r="B85" s="42"/>
      <c r="C85" s="35" t="s">
        <v>132</v>
      </c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6.5" customHeight="1">
      <c r="A86" s="41"/>
      <c r="B86" s="42"/>
      <c r="C86" s="43"/>
      <c r="D86" s="43"/>
      <c r="E86" s="72" t="str">
        <f>E9</f>
        <v>SO 01.4 - Opěrná zeď levobřežní 16 m</v>
      </c>
      <c r="F86" s="43"/>
      <c r="G86" s="43"/>
      <c r="H86" s="43"/>
      <c r="I86" s="43"/>
      <c r="J86" s="43"/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6.96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2" customHeight="1">
      <c r="A88" s="41"/>
      <c r="B88" s="42"/>
      <c r="C88" s="35" t="s">
        <v>21</v>
      </c>
      <c r="D88" s="43"/>
      <c r="E88" s="43"/>
      <c r="F88" s="30" t="str">
        <f>F12</f>
        <v xml:space="preserve"> </v>
      </c>
      <c r="G88" s="43"/>
      <c r="H88" s="43"/>
      <c r="I88" s="35" t="s">
        <v>23</v>
      </c>
      <c r="J88" s="75" t="str">
        <f>IF(J12="","",J12)</f>
        <v>16. 8. 2023</v>
      </c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6.96" customHeight="1">
      <c r="A89" s="41"/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13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25.65" customHeight="1">
      <c r="A90" s="41"/>
      <c r="B90" s="42"/>
      <c r="C90" s="35" t="s">
        <v>25</v>
      </c>
      <c r="D90" s="43"/>
      <c r="E90" s="43"/>
      <c r="F90" s="30" t="str">
        <f>E15</f>
        <v>Město Kutná Hora</v>
      </c>
      <c r="G90" s="43"/>
      <c r="H90" s="43"/>
      <c r="I90" s="35" t="s">
        <v>33</v>
      </c>
      <c r="J90" s="39" t="str">
        <f>E21</f>
        <v>Vodohospodářský rozvoj a výstavba a.s.</v>
      </c>
      <c r="K90" s="43"/>
      <c r="L90" s="13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25.65" customHeight="1">
      <c r="A91" s="41"/>
      <c r="B91" s="42"/>
      <c r="C91" s="35" t="s">
        <v>31</v>
      </c>
      <c r="D91" s="43"/>
      <c r="E91" s="43"/>
      <c r="F91" s="30" t="str">
        <f>IF(E18="","",E18)</f>
        <v>Vyplň údaj</v>
      </c>
      <c r="G91" s="43"/>
      <c r="H91" s="43"/>
      <c r="I91" s="35" t="s">
        <v>38</v>
      </c>
      <c r="J91" s="39" t="str">
        <f>E24</f>
        <v>Vodohospodářský rozvoj a výstavba a.s.</v>
      </c>
      <c r="K91" s="43"/>
      <c r="L91" s="13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0.32" customHeight="1">
      <c r="A92" s="41"/>
      <c r="B92" s="42"/>
      <c r="C92" s="43"/>
      <c r="D92" s="43"/>
      <c r="E92" s="43"/>
      <c r="F92" s="43"/>
      <c r="G92" s="43"/>
      <c r="H92" s="43"/>
      <c r="I92" s="43"/>
      <c r="J92" s="43"/>
      <c r="K92" s="43"/>
      <c r="L92" s="13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11" customFormat="1" ht="29.28" customHeight="1">
      <c r="A93" s="180"/>
      <c r="B93" s="181"/>
      <c r="C93" s="182" t="s">
        <v>143</v>
      </c>
      <c r="D93" s="183" t="s">
        <v>60</v>
      </c>
      <c r="E93" s="183" t="s">
        <v>56</v>
      </c>
      <c r="F93" s="183" t="s">
        <v>57</v>
      </c>
      <c r="G93" s="183" t="s">
        <v>144</v>
      </c>
      <c r="H93" s="183" t="s">
        <v>145</v>
      </c>
      <c r="I93" s="183" t="s">
        <v>146</v>
      </c>
      <c r="J93" s="183" t="s">
        <v>136</v>
      </c>
      <c r="K93" s="184" t="s">
        <v>147</v>
      </c>
      <c r="L93" s="185"/>
      <c r="M93" s="95" t="s">
        <v>19</v>
      </c>
      <c r="N93" s="96" t="s">
        <v>45</v>
      </c>
      <c r="O93" s="96" t="s">
        <v>148</v>
      </c>
      <c r="P93" s="96" t="s">
        <v>149</v>
      </c>
      <c r="Q93" s="96" t="s">
        <v>150</v>
      </c>
      <c r="R93" s="96" t="s">
        <v>151</v>
      </c>
      <c r="S93" s="96" t="s">
        <v>152</v>
      </c>
      <c r="T93" s="97" t="s">
        <v>153</v>
      </c>
      <c r="U93" s="180"/>
      <c r="V93" s="180"/>
      <c r="W93" s="180"/>
      <c r="X93" s="180"/>
      <c r="Y93" s="180"/>
      <c r="Z93" s="180"/>
      <c r="AA93" s="180"/>
      <c r="AB93" s="180"/>
      <c r="AC93" s="180"/>
      <c r="AD93" s="180"/>
      <c r="AE93" s="180"/>
    </row>
    <row r="94" s="2" customFormat="1" ht="22.8" customHeight="1">
      <c r="A94" s="41"/>
      <c r="B94" s="42"/>
      <c r="C94" s="102" t="s">
        <v>154</v>
      </c>
      <c r="D94" s="43"/>
      <c r="E94" s="43"/>
      <c r="F94" s="43"/>
      <c r="G94" s="43"/>
      <c r="H94" s="43"/>
      <c r="I94" s="43"/>
      <c r="J94" s="186">
        <f>BK94</f>
        <v>0</v>
      </c>
      <c r="K94" s="43"/>
      <c r="L94" s="47"/>
      <c r="M94" s="98"/>
      <c r="N94" s="187"/>
      <c r="O94" s="99"/>
      <c r="P94" s="188">
        <f>P95+P292+P320</f>
        <v>0</v>
      </c>
      <c r="Q94" s="99"/>
      <c r="R94" s="188">
        <f>R95+R292+R320</f>
        <v>331.54303120999998</v>
      </c>
      <c r="S94" s="99"/>
      <c r="T94" s="189">
        <f>T95+T292+T320</f>
        <v>100.08499999999999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74</v>
      </c>
      <c r="AU94" s="20" t="s">
        <v>137</v>
      </c>
      <c r="BK94" s="190">
        <f>BK95+BK292+BK320</f>
        <v>0</v>
      </c>
    </row>
    <row r="95" s="12" customFormat="1" ht="25.92" customHeight="1">
      <c r="A95" s="12"/>
      <c r="B95" s="191"/>
      <c r="C95" s="192"/>
      <c r="D95" s="193" t="s">
        <v>74</v>
      </c>
      <c r="E95" s="194" t="s">
        <v>155</v>
      </c>
      <c r="F95" s="194" t="s">
        <v>156</v>
      </c>
      <c r="G95" s="192"/>
      <c r="H95" s="192"/>
      <c r="I95" s="195"/>
      <c r="J95" s="196">
        <f>BK95</f>
        <v>0</v>
      </c>
      <c r="K95" s="192"/>
      <c r="L95" s="197"/>
      <c r="M95" s="198"/>
      <c r="N95" s="199"/>
      <c r="O95" s="199"/>
      <c r="P95" s="200">
        <f>P96+P132+P166+P203+P220+P226+P234+P272+P288</f>
        <v>0</v>
      </c>
      <c r="Q95" s="199"/>
      <c r="R95" s="200">
        <f>R96+R132+R166+R203+R220+R226+R234+R272+R288</f>
        <v>331.44738945999995</v>
      </c>
      <c r="S95" s="199"/>
      <c r="T95" s="201">
        <f>T96+T132+T166+T203+T220+T226+T234+T272+T288</f>
        <v>100.08499999999999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2" t="s">
        <v>83</v>
      </c>
      <c r="AT95" s="203" t="s">
        <v>74</v>
      </c>
      <c r="AU95" s="203" t="s">
        <v>75</v>
      </c>
      <c r="AY95" s="202" t="s">
        <v>157</v>
      </c>
      <c r="BK95" s="204">
        <f>BK96+BK132+BK166+BK203+BK220+BK226+BK234+BK272+BK288</f>
        <v>0</v>
      </c>
    </row>
    <row r="96" s="12" customFormat="1" ht="22.8" customHeight="1">
      <c r="A96" s="12"/>
      <c r="B96" s="191"/>
      <c r="C96" s="192"/>
      <c r="D96" s="193" t="s">
        <v>74</v>
      </c>
      <c r="E96" s="205" t="s">
        <v>83</v>
      </c>
      <c r="F96" s="205" t="s">
        <v>158</v>
      </c>
      <c r="G96" s="192"/>
      <c r="H96" s="192"/>
      <c r="I96" s="195"/>
      <c r="J96" s="206">
        <f>BK96</f>
        <v>0</v>
      </c>
      <c r="K96" s="192"/>
      <c r="L96" s="197"/>
      <c r="M96" s="198"/>
      <c r="N96" s="199"/>
      <c r="O96" s="199"/>
      <c r="P96" s="200">
        <f>SUM(P97:P131)</f>
        <v>0</v>
      </c>
      <c r="Q96" s="199"/>
      <c r="R96" s="200">
        <f>SUM(R97:R131)</f>
        <v>2.9963199999999999</v>
      </c>
      <c r="S96" s="199"/>
      <c r="T96" s="201">
        <f>SUM(T97:T131)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2" t="s">
        <v>83</v>
      </c>
      <c r="AT96" s="203" t="s">
        <v>74</v>
      </c>
      <c r="AU96" s="203" t="s">
        <v>83</v>
      </c>
      <c r="AY96" s="202" t="s">
        <v>157</v>
      </c>
      <c r="BK96" s="204">
        <f>SUM(BK97:BK131)</f>
        <v>0</v>
      </c>
    </row>
    <row r="97" s="2" customFormat="1" ht="24.15" customHeight="1">
      <c r="A97" s="41"/>
      <c r="B97" s="42"/>
      <c r="C97" s="207" t="s">
        <v>83</v>
      </c>
      <c r="D97" s="207" t="s">
        <v>159</v>
      </c>
      <c r="E97" s="208" t="s">
        <v>341</v>
      </c>
      <c r="F97" s="209" t="s">
        <v>342</v>
      </c>
      <c r="G97" s="210" t="s">
        <v>343</v>
      </c>
      <c r="H97" s="211">
        <v>48</v>
      </c>
      <c r="I97" s="212"/>
      <c r="J97" s="213">
        <f>ROUND(I97*H97,2)</f>
        <v>0</v>
      </c>
      <c r="K97" s="209" t="s">
        <v>174</v>
      </c>
      <c r="L97" s="47"/>
      <c r="M97" s="214" t="s">
        <v>19</v>
      </c>
      <c r="N97" s="215" t="s">
        <v>46</v>
      </c>
      <c r="O97" s="87"/>
      <c r="P97" s="216">
        <f>O97*H97</f>
        <v>0</v>
      </c>
      <c r="Q97" s="216">
        <v>3.0000000000000001E-05</v>
      </c>
      <c r="R97" s="216">
        <f>Q97*H97</f>
        <v>0.0014400000000000001</v>
      </c>
      <c r="S97" s="216">
        <v>0</v>
      </c>
      <c r="T97" s="217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8" t="s">
        <v>163</v>
      </c>
      <c r="AT97" s="218" t="s">
        <v>159</v>
      </c>
      <c r="AU97" s="218" t="s">
        <v>85</v>
      </c>
      <c r="AY97" s="20" t="s">
        <v>157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20" t="s">
        <v>83</v>
      </c>
      <c r="BK97" s="219">
        <f>ROUND(I97*H97,2)</f>
        <v>0</v>
      </c>
      <c r="BL97" s="20" t="s">
        <v>163</v>
      </c>
      <c r="BM97" s="218" t="s">
        <v>85</v>
      </c>
    </row>
    <row r="98" s="2" customFormat="1">
      <c r="A98" s="41"/>
      <c r="B98" s="42"/>
      <c r="C98" s="43"/>
      <c r="D98" s="220" t="s">
        <v>165</v>
      </c>
      <c r="E98" s="43"/>
      <c r="F98" s="221" t="s">
        <v>344</v>
      </c>
      <c r="G98" s="43"/>
      <c r="H98" s="43"/>
      <c r="I98" s="222"/>
      <c r="J98" s="43"/>
      <c r="K98" s="43"/>
      <c r="L98" s="47"/>
      <c r="M98" s="223"/>
      <c r="N98" s="224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165</v>
      </c>
      <c r="AU98" s="20" t="s">
        <v>85</v>
      </c>
    </row>
    <row r="99" s="2" customFormat="1">
      <c r="A99" s="41"/>
      <c r="B99" s="42"/>
      <c r="C99" s="43"/>
      <c r="D99" s="237" t="s">
        <v>177</v>
      </c>
      <c r="E99" s="43"/>
      <c r="F99" s="238" t="s">
        <v>345</v>
      </c>
      <c r="G99" s="43"/>
      <c r="H99" s="43"/>
      <c r="I99" s="222"/>
      <c r="J99" s="43"/>
      <c r="K99" s="43"/>
      <c r="L99" s="47"/>
      <c r="M99" s="223"/>
      <c r="N99" s="224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177</v>
      </c>
      <c r="AU99" s="20" t="s">
        <v>85</v>
      </c>
    </row>
    <row r="100" s="2" customFormat="1" ht="24.15" customHeight="1">
      <c r="A100" s="41"/>
      <c r="B100" s="42"/>
      <c r="C100" s="207" t="s">
        <v>85</v>
      </c>
      <c r="D100" s="207" t="s">
        <v>159</v>
      </c>
      <c r="E100" s="208" t="s">
        <v>347</v>
      </c>
      <c r="F100" s="209" t="s">
        <v>348</v>
      </c>
      <c r="G100" s="210" t="s">
        <v>349</v>
      </c>
      <c r="H100" s="211">
        <v>2</v>
      </c>
      <c r="I100" s="212"/>
      <c r="J100" s="213">
        <f>ROUND(I100*H100,2)</f>
        <v>0</v>
      </c>
      <c r="K100" s="209" t="s">
        <v>174</v>
      </c>
      <c r="L100" s="47"/>
      <c r="M100" s="214" t="s">
        <v>19</v>
      </c>
      <c r="N100" s="215" t="s">
        <v>46</v>
      </c>
      <c r="O100" s="87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163</v>
      </c>
      <c r="AT100" s="218" t="s">
        <v>159</v>
      </c>
      <c r="AU100" s="218" t="s">
        <v>85</v>
      </c>
      <c r="AY100" s="20" t="s">
        <v>157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83</v>
      </c>
      <c r="BK100" s="219">
        <f>ROUND(I100*H100,2)</f>
        <v>0</v>
      </c>
      <c r="BL100" s="20" t="s">
        <v>163</v>
      </c>
      <c r="BM100" s="218" t="s">
        <v>163</v>
      </c>
    </row>
    <row r="101" s="2" customFormat="1">
      <c r="A101" s="41"/>
      <c r="B101" s="42"/>
      <c r="C101" s="43"/>
      <c r="D101" s="220" t="s">
        <v>165</v>
      </c>
      <c r="E101" s="43"/>
      <c r="F101" s="221" t="s">
        <v>350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165</v>
      </c>
      <c r="AU101" s="20" t="s">
        <v>85</v>
      </c>
    </row>
    <row r="102" s="2" customFormat="1">
      <c r="A102" s="41"/>
      <c r="B102" s="42"/>
      <c r="C102" s="43"/>
      <c r="D102" s="237" t="s">
        <v>177</v>
      </c>
      <c r="E102" s="43"/>
      <c r="F102" s="238" t="s">
        <v>351</v>
      </c>
      <c r="G102" s="43"/>
      <c r="H102" s="43"/>
      <c r="I102" s="222"/>
      <c r="J102" s="43"/>
      <c r="K102" s="43"/>
      <c r="L102" s="47"/>
      <c r="M102" s="223"/>
      <c r="N102" s="224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177</v>
      </c>
      <c r="AU102" s="20" t="s">
        <v>85</v>
      </c>
    </row>
    <row r="103" s="13" customFormat="1">
      <c r="A103" s="13"/>
      <c r="B103" s="226"/>
      <c r="C103" s="227"/>
      <c r="D103" s="220" t="s">
        <v>169</v>
      </c>
      <c r="E103" s="228" t="s">
        <v>19</v>
      </c>
      <c r="F103" s="229" t="s">
        <v>840</v>
      </c>
      <c r="G103" s="227"/>
      <c r="H103" s="230">
        <v>2</v>
      </c>
      <c r="I103" s="231"/>
      <c r="J103" s="227"/>
      <c r="K103" s="227"/>
      <c r="L103" s="232"/>
      <c r="M103" s="233"/>
      <c r="N103" s="234"/>
      <c r="O103" s="234"/>
      <c r="P103" s="234"/>
      <c r="Q103" s="234"/>
      <c r="R103" s="234"/>
      <c r="S103" s="234"/>
      <c r="T103" s="235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6" t="s">
        <v>169</v>
      </c>
      <c r="AU103" s="236" t="s">
        <v>85</v>
      </c>
      <c r="AV103" s="13" t="s">
        <v>85</v>
      </c>
      <c r="AW103" s="13" t="s">
        <v>37</v>
      </c>
      <c r="AX103" s="13" t="s">
        <v>75</v>
      </c>
      <c r="AY103" s="236" t="s">
        <v>157</v>
      </c>
    </row>
    <row r="104" s="15" customFormat="1">
      <c r="A104" s="15"/>
      <c r="B104" s="249"/>
      <c r="C104" s="250"/>
      <c r="D104" s="220" t="s">
        <v>169</v>
      </c>
      <c r="E104" s="251" t="s">
        <v>19</v>
      </c>
      <c r="F104" s="252" t="s">
        <v>187</v>
      </c>
      <c r="G104" s="250"/>
      <c r="H104" s="253">
        <v>2</v>
      </c>
      <c r="I104" s="254"/>
      <c r="J104" s="250"/>
      <c r="K104" s="250"/>
      <c r="L104" s="255"/>
      <c r="M104" s="256"/>
      <c r="N104" s="257"/>
      <c r="O104" s="257"/>
      <c r="P104" s="257"/>
      <c r="Q104" s="257"/>
      <c r="R104" s="257"/>
      <c r="S104" s="257"/>
      <c r="T104" s="258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T104" s="259" t="s">
        <v>169</v>
      </c>
      <c r="AU104" s="259" t="s">
        <v>85</v>
      </c>
      <c r="AV104" s="15" t="s">
        <v>163</v>
      </c>
      <c r="AW104" s="15" t="s">
        <v>37</v>
      </c>
      <c r="AX104" s="15" t="s">
        <v>83</v>
      </c>
      <c r="AY104" s="259" t="s">
        <v>157</v>
      </c>
    </row>
    <row r="105" s="2" customFormat="1" ht="33" customHeight="1">
      <c r="A105" s="41"/>
      <c r="B105" s="42"/>
      <c r="C105" s="207" t="s">
        <v>188</v>
      </c>
      <c r="D105" s="207" t="s">
        <v>159</v>
      </c>
      <c r="E105" s="208" t="s">
        <v>841</v>
      </c>
      <c r="F105" s="209" t="s">
        <v>842</v>
      </c>
      <c r="G105" s="210" t="s">
        <v>173</v>
      </c>
      <c r="H105" s="211">
        <v>147</v>
      </c>
      <c r="I105" s="212"/>
      <c r="J105" s="213">
        <f>ROUND(I105*H105,2)</f>
        <v>0</v>
      </c>
      <c r="K105" s="209" t="s">
        <v>174</v>
      </c>
      <c r="L105" s="47"/>
      <c r="M105" s="214" t="s">
        <v>19</v>
      </c>
      <c r="N105" s="215" t="s">
        <v>46</v>
      </c>
      <c r="O105" s="87"/>
      <c r="P105" s="216">
        <f>O105*H105</f>
        <v>0</v>
      </c>
      <c r="Q105" s="216">
        <v>0</v>
      </c>
      <c r="R105" s="216">
        <f>Q105*H105</f>
        <v>0</v>
      </c>
      <c r="S105" s="216">
        <v>0</v>
      </c>
      <c r="T105" s="217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8" t="s">
        <v>163</v>
      </c>
      <c r="AT105" s="218" t="s">
        <v>159</v>
      </c>
      <c r="AU105" s="218" t="s">
        <v>85</v>
      </c>
      <c r="AY105" s="20" t="s">
        <v>157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20" t="s">
        <v>83</v>
      </c>
      <c r="BK105" s="219">
        <f>ROUND(I105*H105,2)</f>
        <v>0</v>
      </c>
      <c r="BL105" s="20" t="s">
        <v>163</v>
      </c>
      <c r="BM105" s="218" t="s">
        <v>843</v>
      </c>
    </row>
    <row r="106" s="2" customFormat="1">
      <c r="A106" s="41"/>
      <c r="B106" s="42"/>
      <c r="C106" s="43"/>
      <c r="D106" s="220" t="s">
        <v>165</v>
      </c>
      <c r="E106" s="43"/>
      <c r="F106" s="221" t="s">
        <v>844</v>
      </c>
      <c r="G106" s="43"/>
      <c r="H106" s="43"/>
      <c r="I106" s="222"/>
      <c r="J106" s="43"/>
      <c r="K106" s="43"/>
      <c r="L106" s="47"/>
      <c r="M106" s="223"/>
      <c r="N106" s="224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165</v>
      </c>
      <c r="AU106" s="20" t="s">
        <v>85</v>
      </c>
    </row>
    <row r="107" s="2" customFormat="1">
      <c r="A107" s="41"/>
      <c r="B107" s="42"/>
      <c r="C107" s="43"/>
      <c r="D107" s="237" t="s">
        <v>177</v>
      </c>
      <c r="E107" s="43"/>
      <c r="F107" s="238" t="s">
        <v>845</v>
      </c>
      <c r="G107" s="43"/>
      <c r="H107" s="43"/>
      <c r="I107" s="222"/>
      <c r="J107" s="43"/>
      <c r="K107" s="43"/>
      <c r="L107" s="47"/>
      <c r="M107" s="223"/>
      <c r="N107" s="224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177</v>
      </c>
      <c r="AU107" s="20" t="s">
        <v>85</v>
      </c>
    </row>
    <row r="108" s="14" customFormat="1">
      <c r="A108" s="14"/>
      <c r="B108" s="239"/>
      <c r="C108" s="240"/>
      <c r="D108" s="220" t="s">
        <v>169</v>
      </c>
      <c r="E108" s="241" t="s">
        <v>19</v>
      </c>
      <c r="F108" s="242" t="s">
        <v>846</v>
      </c>
      <c r="G108" s="240"/>
      <c r="H108" s="241" t="s">
        <v>19</v>
      </c>
      <c r="I108" s="243"/>
      <c r="J108" s="240"/>
      <c r="K108" s="240"/>
      <c r="L108" s="244"/>
      <c r="M108" s="245"/>
      <c r="N108" s="246"/>
      <c r="O108" s="246"/>
      <c r="P108" s="246"/>
      <c r="Q108" s="246"/>
      <c r="R108" s="246"/>
      <c r="S108" s="246"/>
      <c r="T108" s="247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8" t="s">
        <v>169</v>
      </c>
      <c r="AU108" s="248" t="s">
        <v>85</v>
      </c>
      <c r="AV108" s="14" t="s">
        <v>83</v>
      </c>
      <c r="AW108" s="14" t="s">
        <v>37</v>
      </c>
      <c r="AX108" s="14" t="s">
        <v>75</v>
      </c>
      <c r="AY108" s="248" t="s">
        <v>157</v>
      </c>
    </row>
    <row r="109" s="13" customFormat="1">
      <c r="A109" s="13"/>
      <c r="B109" s="226"/>
      <c r="C109" s="227"/>
      <c r="D109" s="220" t="s">
        <v>169</v>
      </c>
      <c r="E109" s="228" t="s">
        <v>19</v>
      </c>
      <c r="F109" s="229" t="s">
        <v>847</v>
      </c>
      <c r="G109" s="227"/>
      <c r="H109" s="230">
        <v>147</v>
      </c>
      <c r="I109" s="231"/>
      <c r="J109" s="227"/>
      <c r="K109" s="227"/>
      <c r="L109" s="232"/>
      <c r="M109" s="233"/>
      <c r="N109" s="234"/>
      <c r="O109" s="234"/>
      <c r="P109" s="234"/>
      <c r="Q109" s="234"/>
      <c r="R109" s="234"/>
      <c r="S109" s="234"/>
      <c r="T109" s="235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6" t="s">
        <v>169</v>
      </c>
      <c r="AU109" s="236" t="s">
        <v>85</v>
      </c>
      <c r="AV109" s="13" t="s">
        <v>85</v>
      </c>
      <c r="AW109" s="13" t="s">
        <v>37</v>
      </c>
      <c r="AX109" s="13" t="s">
        <v>75</v>
      </c>
      <c r="AY109" s="236" t="s">
        <v>157</v>
      </c>
    </row>
    <row r="110" s="15" customFormat="1">
      <c r="A110" s="15"/>
      <c r="B110" s="249"/>
      <c r="C110" s="250"/>
      <c r="D110" s="220" t="s">
        <v>169</v>
      </c>
      <c r="E110" s="251" t="s">
        <v>19</v>
      </c>
      <c r="F110" s="252" t="s">
        <v>187</v>
      </c>
      <c r="G110" s="250"/>
      <c r="H110" s="253">
        <v>147</v>
      </c>
      <c r="I110" s="254"/>
      <c r="J110" s="250"/>
      <c r="K110" s="250"/>
      <c r="L110" s="255"/>
      <c r="M110" s="256"/>
      <c r="N110" s="257"/>
      <c r="O110" s="257"/>
      <c r="P110" s="257"/>
      <c r="Q110" s="257"/>
      <c r="R110" s="257"/>
      <c r="S110" s="257"/>
      <c r="T110" s="258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T110" s="259" t="s">
        <v>169</v>
      </c>
      <c r="AU110" s="259" t="s">
        <v>85</v>
      </c>
      <c r="AV110" s="15" t="s">
        <v>163</v>
      </c>
      <c r="AW110" s="15" t="s">
        <v>37</v>
      </c>
      <c r="AX110" s="15" t="s">
        <v>83</v>
      </c>
      <c r="AY110" s="259" t="s">
        <v>157</v>
      </c>
    </row>
    <row r="111" s="2" customFormat="1" ht="16.5" customHeight="1">
      <c r="A111" s="41"/>
      <c r="B111" s="42"/>
      <c r="C111" s="207" t="s">
        <v>163</v>
      </c>
      <c r="D111" s="207" t="s">
        <v>159</v>
      </c>
      <c r="E111" s="208" t="s">
        <v>358</v>
      </c>
      <c r="F111" s="209" t="s">
        <v>359</v>
      </c>
      <c r="G111" s="210" t="s">
        <v>162</v>
      </c>
      <c r="H111" s="211">
        <v>224</v>
      </c>
      <c r="I111" s="212"/>
      <c r="J111" s="213">
        <f>ROUND(I111*H111,2)</f>
        <v>0</v>
      </c>
      <c r="K111" s="209" t="s">
        <v>174</v>
      </c>
      <c r="L111" s="47"/>
      <c r="M111" s="214" t="s">
        <v>19</v>
      </c>
      <c r="N111" s="215" t="s">
        <v>46</v>
      </c>
      <c r="O111" s="87"/>
      <c r="P111" s="216">
        <f>O111*H111</f>
        <v>0</v>
      </c>
      <c r="Q111" s="216">
        <v>0.0010200000000000001</v>
      </c>
      <c r="R111" s="216">
        <f>Q111*H111</f>
        <v>0.22848000000000002</v>
      </c>
      <c r="S111" s="216">
        <v>0</v>
      </c>
      <c r="T111" s="217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163</v>
      </c>
      <c r="AT111" s="218" t="s">
        <v>159</v>
      </c>
      <c r="AU111" s="218" t="s">
        <v>85</v>
      </c>
      <c r="AY111" s="20" t="s">
        <v>157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20" t="s">
        <v>83</v>
      </c>
      <c r="BK111" s="219">
        <f>ROUND(I111*H111,2)</f>
        <v>0</v>
      </c>
      <c r="BL111" s="20" t="s">
        <v>163</v>
      </c>
      <c r="BM111" s="218" t="s">
        <v>848</v>
      </c>
    </row>
    <row r="112" s="2" customFormat="1">
      <c r="A112" s="41"/>
      <c r="B112" s="42"/>
      <c r="C112" s="43"/>
      <c r="D112" s="220" t="s">
        <v>165</v>
      </c>
      <c r="E112" s="43"/>
      <c r="F112" s="221" t="s">
        <v>360</v>
      </c>
      <c r="G112" s="43"/>
      <c r="H112" s="43"/>
      <c r="I112" s="222"/>
      <c r="J112" s="43"/>
      <c r="K112" s="43"/>
      <c r="L112" s="47"/>
      <c r="M112" s="223"/>
      <c r="N112" s="22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165</v>
      </c>
      <c r="AU112" s="20" t="s">
        <v>85</v>
      </c>
    </row>
    <row r="113" s="2" customFormat="1">
      <c r="A113" s="41"/>
      <c r="B113" s="42"/>
      <c r="C113" s="43"/>
      <c r="D113" s="237" t="s">
        <v>177</v>
      </c>
      <c r="E113" s="43"/>
      <c r="F113" s="238" t="s">
        <v>361</v>
      </c>
      <c r="G113" s="43"/>
      <c r="H113" s="43"/>
      <c r="I113" s="222"/>
      <c r="J113" s="43"/>
      <c r="K113" s="43"/>
      <c r="L113" s="47"/>
      <c r="M113" s="223"/>
      <c r="N113" s="224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177</v>
      </c>
      <c r="AU113" s="20" t="s">
        <v>85</v>
      </c>
    </row>
    <row r="114" s="13" customFormat="1">
      <c r="A114" s="13"/>
      <c r="B114" s="226"/>
      <c r="C114" s="227"/>
      <c r="D114" s="220" t="s">
        <v>169</v>
      </c>
      <c r="E114" s="228" t="s">
        <v>19</v>
      </c>
      <c r="F114" s="229" t="s">
        <v>849</v>
      </c>
      <c r="G114" s="227"/>
      <c r="H114" s="230">
        <v>224</v>
      </c>
      <c r="I114" s="231"/>
      <c r="J114" s="227"/>
      <c r="K114" s="227"/>
      <c r="L114" s="232"/>
      <c r="M114" s="233"/>
      <c r="N114" s="234"/>
      <c r="O114" s="234"/>
      <c r="P114" s="234"/>
      <c r="Q114" s="234"/>
      <c r="R114" s="234"/>
      <c r="S114" s="234"/>
      <c r="T114" s="235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6" t="s">
        <v>169</v>
      </c>
      <c r="AU114" s="236" t="s">
        <v>85</v>
      </c>
      <c r="AV114" s="13" t="s">
        <v>85</v>
      </c>
      <c r="AW114" s="13" t="s">
        <v>37</v>
      </c>
      <c r="AX114" s="13" t="s">
        <v>83</v>
      </c>
      <c r="AY114" s="236" t="s">
        <v>157</v>
      </c>
    </row>
    <row r="115" s="2" customFormat="1" ht="24.15" customHeight="1">
      <c r="A115" s="41"/>
      <c r="B115" s="42"/>
      <c r="C115" s="260" t="s">
        <v>201</v>
      </c>
      <c r="D115" s="260" t="s">
        <v>259</v>
      </c>
      <c r="E115" s="261" t="s">
        <v>850</v>
      </c>
      <c r="F115" s="262" t="s">
        <v>851</v>
      </c>
      <c r="G115" s="263" t="s">
        <v>162</v>
      </c>
      <c r="H115" s="264">
        <v>224</v>
      </c>
      <c r="I115" s="265"/>
      <c r="J115" s="266">
        <f>ROUND(I115*H115,2)</f>
        <v>0</v>
      </c>
      <c r="K115" s="262" t="s">
        <v>174</v>
      </c>
      <c r="L115" s="267"/>
      <c r="M115" s="268" t="s">
        <v>19</v>
      </c>
      <c r="N115" s="269" t="s">
        <v>46</v>
      </c>
      <c r="O115" s="87"/>
      <c r="P115" s="216">
        <f>O115*H115</f>
        <v>0</v>
      </c>
      <c r="Q115" s="216">
        <v>0.01235</v>
      </c>
      <c r="R115" s="216">
        <f>Q115*H115</f>
        <v>2.7664</v>
      </c>
      <c r="S115" s="216">
        <v>0</v>
      </c>
      <c r="T115" s="217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8" t="s">
        <v>225</v>
      </c>
      <c r="AT115" s="218" t="s">
        <v>259</v>
      </c>
      <c r="AU115" s="218" t="s">
        <v>85</v>
      </c>
      <c r="AY115" s="20" t="s">
        <v>157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20" t="s">
        <v>83</v>
      </c>
      <c r="BK115" s="219">
        <f>ROUND(I115*H115,2)</f>
        <v>0</v>
      </c>
      <c r="BL115" s="20" t="s">
        <v>163</v>
      </c>
      <c r="BM115" s="218" t="s">
        <v>852</v>
      </c>
    </row>
    <row r="116" s="2" customFormat="1">
      <c r="A116" s="41"/>
      <c r="B116" s="42"/>
      <c r="C116" s="43"/>
      <c r="D116" s="220" t="s">
        <v>165</v>
      </c>
      <c r="E116" s="43"/>
      <c r="F116" s="221" t="s">
        <v>851</v>
      </c>
      <c r="G116" s="43"/>
      <c r="H116" s="43"/>
      <c r="I116" s="222"/>
      <c r="J116" s="43"/>
      <c r="K116" s="43"/>
      <c r="L116" s="47"/>
      <c r="M116" s="223"/>
      <c r="N116" s="224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165</v>
      </c>
      <c r="AU116" s="20" t="s">
        <v>85</v>
      </c>
    </row>
    <row r="117" s="2" customFormat="1" ht="37.8" customHeight="1">
      <c r="A117" s="41"/>
      <c r="B117" s="42"/>
      <c r="C117" s="207" t="s">
        <v>207</v>
      </c>
      <c r="D117" s="207" t="s">
        <v>159</v>
      </c>
      <c r="E117" s="208" t="s">
        <v>226</v>
      </c>
      <c r="F117" s="209" t="s">
        <v>227</v>
      </c>
      <c r="G117" s="210" t="s">
        <v>173</v>
      </c>
      <c r="H117" s="211">
        <v>147</v>
      </c>
      <c r="I117" s="212"/>
      <c r="J117" s="213">
        <f>ROUND(I117*H117,2)</f>
        <v>0</v>
      </c>
      <c r="K117" s="209" t="s">
        <v>174</v>
      </c>
      <c r="L117" s="47"/>
      <c r="M117" s="214" t="s">
        <v>19</v>
      </c>
      <c r="N117" s="215" t="s">
        <v>46</v>
      </c>
      <c r="O117" s="87"/>
      <c r="P117" s="216">
        <f>O117*H117</f>
        <v>0</v>
      </c>
      <c r="Q117" s="216">
        <v>0</v>
      </c>
      <c r="R117" s="216">
        <f>Q117*H117</f>
        <v>0</v>
      </c>
      <c r="S117" s="216">
        <v>0</v>
      </c>
      <c r="T117" s="217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8" t="s">
        <v>163</v>
      </c>
      <c r="AT117" s="218" t="s">
        <v>159</v>
      </c>
      <c r="AU117" s="218" t="s">
        <v>85</v>
      </c>
      <c r="AY117" s="20" t="s">
        <v>157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20" t="s">
        <v>83</v>
      </c>
      <c r="BK117" s="219">
        <f>ROUND(I117*H117,2)</f>
        <v>0</v>
      </c>
      <c r="BL117" s="20" t="s">
        <v>163</v>
      </c>
      <c r="BM117" s="218" t="s">
        <v>853</v>
      </c>
    </row>
    <row r="118" s="2" customFormat="1">
      <c r="A118" s="41"/>
      <c r="B118" s="42"/>
      <c r="C118" s="43"/>
      <c r="D118" s="220" t="s">
        <v>165</v>
      </c>
      <c r="E118" s="43"/>
      <c r="F118" s="221" t="s">
        <v>229</v>
      </c>
      <c r="G118" s="43"/>
      <c r="H118" s="43"/>
      <c r="I118" s="222"/>
      <c r="J118" s="43"/>
      <c r="K118" s="43"/>
      <c r="L118" s="47"/>
      <c r="M118" s="223"/>
      <c r="N118" s="224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165</v>
      </c>
      <c r="AU118" s="20" t="s">
        <v>85</v>
      </c>
    </row>
    <row r="119" s="2" customFormat="1">
      <c r="A119" s="41"/>
      <c r="B119" s="42"/>
      <c r="C119" s="43"/>
      <c r="D119" s="237" t="s">
        <v>177</v>
      </c>
      <c r="E119" s="43"/>
      <c r="F119" s="238" t="s">
        <v>230</v>
      </c>
      <c r="G119" s="43"/>
      <c r="H119" s="43"/>
      <c r="I119" s="222"/>
      <c r="J119" s="43"/>
      <c r="K119" s="43"/>
      <c r="L119" s="47"/>
      <c r="M119" s="223"/>
      <c r="N119" s="224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177</v>
      </c>
      <c r="AU119" s="20" t="s">
        <v>85</v>
      </c>
    </row>
    <row r="120" s="13" customFormat="1">
      <c r="A120" s="13"/>
      <c r="B120" s="226"/>
      <c r="C120" s="227"/>
      <c r="D120" s="220" t="s">
        <v>169</v>
      </c>
      <c r="E120" s="228" t="s">
        <v>19</v>
      </c>
      <c r="F120" s="229" t="s">
        <v>854</v>
      </c>
      <c r="G120" s="227"/>
      <c r="H120" s="230">
        <v>147</v>
      </c>
      <c r="I120" s="231"/>
      <c r="J120" s="227"/>
      <c r="K120" s="227"/>
      <c r="L120" s="232"/>
      <c r="M120" s="233"/>
      <c r="N120" s="234"/>
      <c r="O120" s="234"/>
      <c r="P120" s="234"/>
      <c r="Q120" s="234"/>
      <c r="R120" s="234"/>
      <c r="S120" s="234"/>
      <c r="T120" s="235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6" t="s">
        <v>169</v>
      </c>
      <c r="AU120" s="236" t="s">
        <v>85</v>
      </c>
      <c r="AV120" s="13" t="s">
        <v>85</v>
      </c>
      <c r="AW120" s="13" t="s">
        <v>37</v>
      </c>
      <c r="AX120" s="13" t="s">
        <v>75</v>
      </c>
      <c r="AY120" s="236" t="s">
        <v>157</v>
      </c>
    </row>
    <row r="121" s="15" customFormat="1">
      <c r="A121" s="15"/>
      <c r="B121" s="249"/>
      <c r="C121" s="250"/>
      <c r="D121" s="220" t="s">
        <v>169</v>
      </c>
      <c r="E121" s="251" t="s">
        <v>19</v>
      </c>
      <c r="F121" s="252" t="s">
        <v>187</v>
      </c>
      <c r="G121" s="250"/>
      <c r="H121" s="253">
        <v>147</v>
      </c>
      <c r="I121" s="254"/>
      <c r="J121" s="250"/>
      <c r="K121" s="250"/>
      <c r="L121" s="255"/>
      <c r="M121" s="256"/>
      <c r="N121" s="257"/>
      <c r="O121" s="257"/>
      <c r="P121" s="257"/>
      <c r="Q121" s="257"/>
      <c r="R121" s="257"/>
      <c r="S121" s="257"/>
      <c r="T121" s="258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59" t="s">
        <v>169</v>
      </c>
      <c r="AU121" s="259" t="s">
        <v>85</v>
      </c>
      <c r="AV121" s="15" t="s">
        <v>163</v>
      </c>
      <c r="AW121" s="15" t="s">
        <v>37</v>
      </c>
      <c r="AX121" s="15" t="s">
        <v>83</v>
      </c>
      <c r="AY121" s="259" t="s">
        <v>157</v>
      </c>
    </row>
    <row r="122" s="2" customFormat="1" ht="33" customHeight="1">
      <c r="A122" s="41"/>
      <c r="B122" s="42"/>
      <c r="C122" s="207" t="s">
        <v>216</v>
      </c>
      <c r="D122" s="207" t="s">
        <v>159</v>
      </c>
      <c r="E122" s="208" t="s">
        <v>406</v>
      </c>
      <c r="F122" s="209" t="s">
        <v>407</v>
      </c>
      <c r="G122" s="210" t="s">
        <v>236</v>
      </c>
      <c r="H122" s="211">
        <v>264.60000000000002</v>
      </c>
      <c r="I122" s="212"/>
      <c r="J122" s="213">
        <f>ROUND(I122*H122,2)</f>
        <v>0</v>
      </c>
      <c r="K122" s="209" t="s">
        <v>174</v>
      </c>
      <c r="L122" s="47"/>
      <c r="M122" s="214" t="s">
        <v>19</v>
      </c>
      <c r="N122" s="215" t="s">
        <v>46</v>
      </c>
      <c r="O122" s="87"/>
      <c r="P122" s="216">
        <f>O122*H122</f>
        <v>0</v>
      </c>
      <c r="Q122" s="216">
        <v>0</v>
      </c>
      <c r="R122" s="216">
        <f>Q122*H122</f>
        <v>0</v>
      </c>
      <c r="S122" s="216">
        <v>0</v>
      </c>
      <c r="T122" s="217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8" t="s">
        <v>163</v>
      </c>
      <c r="AT122" s="218" t="s">
        <v>159</v>
      </c>
      <c r="AU122" s="218" t="s">
        <v>85</v>
      </c>
      <c r="AY122" s="20" t="s">
        <v>157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20" t="s">
        <v>83</v>
      </c>
      <c r="BK122" s="219">
        <f>ROUND(I122*H122,2)</f>
        <v>0</v>
      </c>
      <c r="BL122" s="20" t="s">
        <v>163</v>
      </c>
      <c r="BM122" s="218" t="s">
        <v>855</v>
      </c>
    </row>
    <row r="123" s="2" customFormat="1">
      <c r="A123" s="41"/>
      <c r="B123" s="42"/>
      <c r="C123" s="43"/>
      <c r="D123" s="220" t="s">
        <v>165</v>
      </c>
      <c r="E123" s="43"/>
      <c r="F123" s="221" t="s">
        <v>245</v>
      </c>
      <c r="G123" s="43"/>
      <c r="H123" s="43"/>
      <c r="I123" s="222"/>
      <c r="J123" s="43"/>
      <c r="K123" s="43"/>
      <c r="L123" s="47"/>
      <c r="M123" s="223"/>
      <c r="N123" s="224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165</v>
      </c>
      <c r="AU123" s="20" t="s">
        <v>85</v>
      </c>
    </row>
    <row r="124" s="2" customFormat="1">
      <c r="A124" s="41"/>
      <c r="B124" s="42"/>
      <c r="C124" s="43"/>
      <c r="D124" s="237" t="s">
        <v>177</v>
      </c>
      <c r="E124" s="43"/>
      <c r="F124" s="238" t="s">
        <v>409</v>
      </c>
      <c r="G124" s="43"/>
      <c r="H124" s="43"/>
      <c r="I124" s="222"/>
      <c r="J124" s="43"/>
      <c r="K124" s="43"/>
      <c r="L124" s="47"/>
      <c r="M124" s="223"/>
      <c r="N124" s="224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177</v>
      </c>
      <c r="AU124" s="20" t="s">
        <v>85</v>
      </c>
    </row>
    <row r="125" s="13" customFormat="1">
      <c r="A125" s="13"/>
      <c r="B125" s="226"/>
      <c r="C125" s="227"/>
      <c r="D125" s="220" t="s">
        <v>169</v>
      </c>
      <c r="E125" s="227"/>
      <c r="F125" s="229" t="s">
        <v>856</v>
      </c>
      <c r="G125" s="227"/>
      <c r="H125" s="230">
        <v>264.60000000000002</v>
      </c>
      <c r="I125" s="231"/>
      <c r="J125" s="227"/>
      <c r="K125" s="227"/>
      <c r="L125" s="232"/>
      <c r="M125" s="233"/>
      <c r="N125" s="234"/>
      <c r="O125" s="234"/>
      <c r="P125" s="234"/>
      <c r="Q125" s="234"/>
      <c r="R125" s="234"/>
      <c r="S125" s="234"/>
      <c r="T125" s="235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6" t="s">
        <v>169</v>
      </c>
      <c r="AU125" s="236" t="s">
        <v>85</v>
      </c>
      <c r="AV125" s="13" t="s">
        <v>85</v>
      </c>
      <c r="AW125" s="13" t="s">
        <v>4</v>
      </c>
      <c r="AX125" s="13" t="s">
        <v>83</v>
      </c>
      <c r="AY125" s="236" t="s">
        <v>157</v>
      </c>
    </row>
    <row r="126" s="2" customFormat="1" ht="24.15" customHeight="1">
      <c r="A126" s="41"/>
      <c r="B126" s="42"/>
      <c r="C126" s="207" t="s">
        <v>225</v>
      </c>
      <c r="D126" s="207" t="s">
        <v>159</v>
      </c>
      <c r="E126" s="208" t="s">
        <v>266</v>
      </c>
      <c r="F126" s="209" t="s">
        <v>267</v>
      </c>
      <c r="G126" s="210" t="s">
        <v>254</v>
      </c>
      <c r="H126" s="211">
        <v>40</v>
      </c>
      <c r="I126" s="212"/>
      <c r="J126" s="213">
        <f>ROUND(I126*H126,2)</f>
        <v>0</v>
      </c>
      <c r="K126" s="209" t="s">
        <v>174</v>
      </c>
      <c r="L126" s="47"/>
      <c r="M126" s="214" t="s">
        <v>19</v>
      </c>
      <c r="N126" s="215" t="s">
        <v>46</v>
      </c>
      <c r="O126" s="87"/>
      <c r="P126" s="216">
        <f>O126*H126</f>
        <v>0</v>
      </c>
      <c r="Q126" s="216">
        <v>0</v>
      </c>
      <c r="R126" s="216">
        <f>Q126*H126</f>
        <v>0</v>
      </c>
      <c r="S126" s="216">
        <v>0</v>
      </c>
      <c r="T126" s="217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8" t="s">
        <v>163</v>
      </c>
      <c r="AT126" s="218" t="s">
        <v>159</v>
      </c>
      <c r="AU126" s="218" t="s">
        <v>85</v>
      </c>
      <c r="AY126" s="20" t="s">
        <v>157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20" t="s">
        <v>83</v>
      </c>
      <c r="BK126" s="219">
        <f>ROUND(I126*H126,2)</f>
        <v>0</v>
      </c>
      <c r="BL126" s="20" t="s">
        <v>163</v>
      </c>
      <c r="BM126" s="218" t="s">
        <v>857</v>
      </c>
    </row>
    <row r="127" s="2" customFormat="1">
      <c r="A127" s="41"/>
      <c r="B127" s="42"/>
      <c r="C127" s="43"/>
      <c r="D127" s="220" t="s">
        <v>165</v>
      </c>
      <c r="E127" s="43"/>
      <c r="F127" s="221" t="s">
        <v>269</v>
      </c>
      <c r="G127" s="43"/>
      <c r="H127" s="43"/>
      <c r="I127" s="222"/>
      <c r="J127" s="43"/>
      <c r="K127" s="43"/>
      <c r="L127" s="47"/>
      <c r="M127" s="223"/>
      <c r="N127" s="224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165</v>
      </c>
      <c r="AU127" s="20" t="s">
        <v>85</v>
      </c>
    </row>
    <row r="128" s="2" customFormat="1">
      <c r="A128" s="41"/>
      <c r="B128" s="42"/>
      <c r="C128" s="43"/>
      <c r="D128" s="237" t="s">
        <v>177</v>
      </c>
      <c r="E128" s="43"/>
      <c r="F128" s="238" t="s">
        <v>270</v>
      </c>
      <c r="G128" s="43"/>
      <c r="H128" s="43"/>
      <c r="I128" s="222"/>
      <c r="J128" s="43"/>
      <c r="K128" s="43"/>
      <c r="L128" s="47"/>
      <c r="M128" s="223"/>
      <c r="N128" s="224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177</v>
      </c>
      <c r="AU128" s="20" t="s">
        <v>85</v>
      </c>
    </row>
    <row r="129" s="14" customFormat="1">
      <c r="A129" s="14"/>
      <c r="B129" s="239"/>
      <c r="C129" s="240"/>
      <c r="D129" s="220" t="s">
        <v>169</v>
      </c>
      <c r="E129" s="241" t="s">
        <v>19</v>
      </c>
      <c r="F129" s="242" t="s">
        <v>412</v>
      </c>
      <c r="G129" s="240"/>
      <c r="H129" s="241" t="s">
        <v>19</v>
      </c>
      <c r="I129" s="243"/>
      <c r="J129" s="240"/>
      <c r="K129" s="240"/>
      <c r="L129" s="244"/>
      <c r="M129" s="245"/>
      <c r="N129" s="246"/>
      <c r="O129" s="246"/>
      <c r="P129" s="246"/>
      <c r="Q129" s="246"/>
      <c r="R129" s="246"/>
      <c r="S129" s="246"/>
      <c r="T129" s="247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8" t="s">
        <v>169</v>
      </c>
      <c r="AU129" s="248" t="s">
        <v>85</v>
      </c>
      <c r="AV129" s="14" t="s">
        <v>83</v>
      </c>
      <c r="AW129" s="14" t="s">
        <v>37</v>
      </c>
      <c r="AX129" s="14" t="s">
        <v>75</v>
      </c>
      <c r="AY129" s="248" t="s">
        <v>157</v>
      </c>
    </row>
    <row r="130" s="13" customFormat="1">
      <c r="A130" s="13"/>
      <c r="B130" s="226"/>
      <c r="C130" s="227"/>
      <c r="D130" s="220" t="s">
        <v>169</v>
      </c>
      <c r="E130" s="228" t="s">
        <v>19</v>
      </c>
      <c r="F130" s="229" t="s">
        <v>858</v>
      </c>
      <c r="G130" s="227"/>
      <c r="H130" s="230">
        <v>40</v>
      </c>
      <c r="I130" s="231"/>
      <c r="J130" s="227"/>
      <c r="K130" s="227"/>
      <c r="L130" s="232"/>
      <c r="M130" s="233"/>
      <c r="N130" s="234"/>
      <c r="O130" s="234"/>
      <c r="P130" s="234"/>
      <c r="Q130" s="234"/>
      <c r="R130" s="234"/>
      <c r="S130" s="234"/>
      <c r="T130" s="23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6" t="s">
        <v>169</v>
      </c>
      <c r="AU130" s="236" t="s">
        <v>85</v>
      </c>
      <c r="AV130" s="13" t="s">
        <v>85</v>
      </c>
      <c r="AW130" s="13" t="s">
        <v>37</v>
      </c>
      <c r="AX130" s="13" t="s">
        <v>75</v>
      </c>
      <c r="AY130" s="236" t="s">
        <v>157</v>
      </c>
    </row>
    <row r="131" s="15" customFormat="1">
      <c r="A131" s="15"/>
      <c r="B131" s="249"/>
      <c r="C131" s="250"/>
      <c r="D131" s="220" t="s">
        <v>169</v>
      </c>
      <c r="E131" s="251" t="s">
        <v>19</v>
      </c>
      <c r="F131" s="252" t="s">
        <v>187</v>
      </c>
      <c r="G131" s="250"/>
      <c r="H131" s="253">
        <v>40</v>
      </c>
      <c r="I131" s="254"/>
      <c r="J131" s="250"/>
      <c r="K131" s="250"/>
      <c r="L131" s="255"/>
      <c r="M131" s="256"/>
      <c r="N131" s="257"/>
      <c r="O131" s="257"/>
      <c r="P131" s="257"/>
      <c r="Q131" s="257"/>
      <c r="R131" s="257"/>
      <c r="S131" s="257"/>
      <c r="T131" s="258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59" t="s">
        <v>169</v>
      </c>
      <c r="AU131" s="259" t="s">
        <v>85</v>
      </c>
      <c r="AV131" s="15" t="s">
        <v>163</v>
      </c>
      <c r="AW131" s="15" t="s">
        <v>37</v>
      </c>
      <c r="AX131" s="15" t="s">
        <v>83</v>
      </c>
      <c r="AY131" s="259" t="s">
        <v>157</v>
      </c>
    </row>
    <row r="132" s="12" customFormat="1" ht="22.8" customHeight="1">
      <c r="A132" s="12"/>
      <c r="B132" s="191"/>
      <c r="C132" s="192"/>
      <c r="D132" s="193" t="s">
        <v>74</v>
      </c>
      <c r="E132" s="205" t="s">
        <v>85</v>
      </c>
      <c r="F132" s="205" t="s">
        <v>414</v>
      </c>
      <c r="G132" s="192"/>
      <c r="H132" s="192"/>
      <c r="I132" s="195"/>
      <c r="J132" s="206">
        <f>BK132</f>
        <v>0</v>
      </c>
      <c r="K132" s="192"/>
      <c r="L132" s="197"/>
      <c r="M132" s="198"/>
      <c r="N132" s="199"/>
      <c r="O132" s="199"/>
      <c r="P132" s="200">
        <f>SUM(P133:P165)</f>
        <v>0</v>
      </c>
      <c r="Q132" s="199"/>
      <c r="R132" s="200">
        <f>SUM(R133:R165)</f>
        <v>0.19630400000000001</v>
      </c>
      <c r="S132" s="199"/>
      <c r="T132" s="201">
        <f>SUM(T133:T165)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02" t="s">
        <v>83</v>
      </c>
      <c r="AT132" s="203" t="s">
        <v>74</v>
      </c>
      <c r="AU132" s="203" t="s">
        <v>83</v>
      </c>
      <c r="AY132" s="202" t="s">
        <v>157</v>
      </c>
      <c r="BK132" s="204">
        <f>SUM(BK133:BK165)</f>
        <v>0</v>
      </c>
    </row>
    <row r="133" s="2" customFormat="1" ht="33" customHeight="1">
      <c r="A133" s="41"/>
      <c r="B133" s="42"/>
      <c r="C133" s="207" t="s">
        <v>233</v>
      </c>
      <c r="D133" s="207" t="s">
        <v>159</v>
      </c>
      <c r="E133" s="208" t="s">
        <v>415</v>
      </c>
      <c r="F133" s="209" t="s">
        <v>416</v>
      </c>
      <c r="G133" s="210" t="s">
        <v>173</v>
      </c>
      <c r="H133" s="211">
        <v>25.280000000000001</v>
      </c>
      <c r="I133" s="212"/>
      <c r="J133" s="213">
        <f>ROUND(I133*H133,2)</f>
        <v>0</v>
      </c>
      <c r="K133" s="209" t="s">
        <v>174</v>
      </c>
      <c r="L133" s="47"/>
      <c r="M133" s="214" t="s">
        <v>19</v>
      </c>
      <c r="N133" s="215" t="s">
        <v>46</v>
      </c>
      <c r="O133" s="87"/>
      <c r="P133" s="216">
        <f>O133*H133</f>
        <v>0</v>
      </c>
      <c r="Q133" s="216">
        <v>0</v>
      </c>
      <c r="R133" s="216">
        <f>Q133*H133</f>
        <v>0</v>
      </c>
      <c r="S133" s="216">
        <v>0</v>
      </c>
      <c r="T133" s="21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163</v>
      </c>
      <c r="AT133" s="218" t="s">
        <v>159</v>
      </c>
      <c r="AU133" s="218" t="s">
        <v>85</v>
      </c>
      <c r="AY133" s="20" t="s">
        <v>157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20" t="s">
        <v>83</v>
      </c>
      <c r="BK133" s="219">
        <f>ROUND(I133*H133,2)</f>
        <v>0</v>
      </c>
      <c r="BL133" s="20" t="s">
        <v>163</v>
      </c>
      <c r="BM133" s="218" t="s">
        <v>859</v>
      </c>
    </row>
    <row r="134" s="2" customFormat="1">
      <c r="A134" s="41"/>
      <c r="B134" s="42"/>
      <c r="C134" s="43"/>
      <c r="D134" s="220" t="s">
        <v>165</v>
      </c>
      <c r="E134" s="43"/>
      <c r="F134" s="221" t="s">
        <v>418</v>
      </c>
      <c r="G134" s="43"/>
      <c r="H134" s="43"/>
      <c r="I134" s="222"/>
      <c r="J134" s="43"/>
      <c r="K134" s="43"/>
      <c r="L134" s="47"/>
      <c r="M134" s="223"/>
      <c r="N134" s="224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165</v>
      </c>
      <c r="AU134" s="20" t="s">
        <v>85</v>
      </c>
    </row>
    <row r="135" s="2" customFormat="1">
      <c r="A135" s="41"/>
      <c r="B135" s="42"/>
      <c r="C135" s="43"/>
      <c r="D135" s="237" t="s">
        <v>177</v>
      </c>
      <c r="E135" s="43"/>
      <c r="F135" s="238" t="s">
        <v>419</v>
      </c>
      <c r="G135" s="43"/>
      <c r="H135" s="43"/>
      <c r="I135" s="222"/>
      <c r="J135" s="43"/>
      <c r="K135" s="43"/>
      <c r="L135" s="47"/>
      <c r="M135" s="223"/>
      <c r="N135" s="224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177</v>
      </c>
      <c r="AU135" s="20" t="s">
        <v>85</v>
      </c>
    </row>
    <row r="136" s="13" customFormat="1">
      <c r="A136" s="13"/>
      <c r="B136" s="226"/>
      <c r="C136" s="227"/>
      <c r="D136" s="220" t="s">
        <v>169</v>
      </c>
      <c r="E136" s="228" t="s">
        <v>19</v>
      </c>
      <c r="F136" s="229" t="s">
        <v>860</v>
      </c>
      <c r="G136" s="227"/>
      <c r="H136" s="230">
        <v>25.280000000000001</v>
      </c>
      <c r="I136" s="231"/>
      <c r="J136" s="227"/>
      <c r="K136" s="227"/>
      <c r="L136" s="232"/>
      <c r="M136" s="233"/>
      <c r="N136" s="234"/>
      <c r="O136" s="234"/>
      <c r="P136" s="234"/>
      <c r="Q136" s="234"/>
      <c r="R136" s="234"/>
      <c r="S136" s="234"/>
      <c r="T136" s="23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6" t="s">
        <v>169</v>
      </c>
      <c r="AU136" s="236" t="s">
        <v>85</v>
      </c>
      <c r="AV136" s="13" t="s">
        <v>85</v>
      </c>
      <c r="AW136" s="13" t="s">
        <v>37</v>
      </c>
      <c r="AX136" s="13" t="s">
        <v>83</v>
      </c>
      <c r="AY136" s="236" t="s">
        <v>157</v>
      </c>
    </row>
    <row r="137" s="2" customFormat="1" ht="33" customHeight="1">
      <c r="A137" s="41"/>
      <c r="B137" s="42"/>
      <c r="C137" s="207" t="s">
        <v>241</v>
      </c>
      <c r="D137" s="207" t="s">
        <v>159</v>
      </c>
      <c r="E137" s="208" t="s">
        <v>421</v>
      </c>
      <c r="F137" s="209" t="s">
        <v>422</v>
      </c>
      <c r="G137" s="210" t="s">
        <v>254</v>
      </c>
      <c r="H137" s="211">
        <v>72</v>
      </c>
      <c r="I137" s="212"/>
      <c r="J137" s="213">
        <f>ROUND(I137*H137,2)</f>
        <v>0</v>
      </c>
      <c r="K137" s="209" t="s">
        <v>174</v>
      </c>
      <c r="L137" s="47"/>
      <c r="M137" s="214" t="s">
        <v>19</v>
      </c>
      <c r="N137" s="215" t="s">
        <v>46</v>
      </c>
      <c r="O137" s="87"/>
      <c r="P137" s="216">
        <f>O137*H137</f>
        <v>0</v>
      </c>
      <c r="Q137" s="216">
        <v>0.00031</v>
      </c>
      <c r="R137" s="216">
        <f>Q137*H137</f>
        <v>0.02232</v>
      </c>
      <c r="S137" s="216">
        <v>0</v>
      </c>
      <c r="T137" s="217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8" t="s">
        <v>163</v>
      </c>
      <c r="AT137" s="218" t="s">
        <v>159</v>
      </c>
      <c r="AU137" s="218" t="s">
        <v>85</v>
      </c>
      <c r="AY137" s="20" t="s">
        <v>157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20" t="s">
        <v>83</v>
      </c>
      <c r="BK137" s="219">
        <f>ROUND(I137*H137,2)</f>
        <v>0</v>
      </c>
      <c r="BL137" s="20" t="s">
        <v>163</v>
      </c>
      <c r="BM137" s="218" t="s">
        <v>301</v>
      </c>
    </row>
    <row r="138" s="2" customFormat="1">
      <c r="A138" s="41"/>
      <c r="B138" s="42"/>
      <c r="C138" s="43"/>
      <c r="D138" s="220" t="s">
        <v>165</v>
      </c>
      <c r="E138" s="43"/>
      <c r="F138" s="221" t="s">
        <v>424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165</v>
      </c>
      <c r="AU138" s="20" t="s">
        <v>85</v>
      </c>
    </row>
    <row r="139" s="2" customFormat="1">
      <c r="A139" s="41"/>
      <c r="B139" s="42"/>
      <c r="C139" s="43"/>
      <c r="D139" s="237" t="s">
        <v>177</v>
      </c>
      <c r="E139" s="43"/>
      <c r="F139" s="238" t="s">
        <v>425</v>
      </c>
      <c r="G139" s="43"/>
      <c r="H139" s="43"/>
      <c r="I139" s="222"/>
      <c r="J139" s="43"/>
      <c r="K139" s="43"/>
      <c r="L139" s="47"/>
      <c r="M139" s="223"/>
      <c r="N139" s="224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177</v>
      </c>
      <c r="AU139" s="20" t="s">
        <v>85</v>
      </c>
    </row>
    <row r="140" s="13" customFormat="1">
      <c r="A140" s="13"/>
      <c r="B140" s="226"/>
      <c r="C140" s="227"/>
      <c r="D140" s="220" t="s">
        <v>169</v>
      </c>
      <c r="E140" s="228" t="s">
        <v>19</v>
      </c>
      <c r="F140" s="229" t="s">
        <v>861</v>
      </c>
      <c r="G140" s="227"/>
      <c r="H140" s="230">
        <v>72</v>
      </c>
      <c r="I140" s="231"/>
      <c r="J140" s="227"/>
      <c r="K140" s="227"/>
      <c r="L140" s="232"/>
      <c r="M140" s="233"/>
      <c r="N140" s="234"/>
      <c r="O140" s="234"/>
      <c r="P140" s="234"/>
      <c r="Q140" s="234"/>
      <c r="R140" s="234"/>
      <c r="S140" s="234"/>
      <c r="T140" s="23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6" t="s">
        <v>169</v>
      </c>
      <c r="AU140" s="236" t="s">
        <v>85</v>
      </c>
      <c r="AV140" s="13" t="s">
        <v>85</v>
      </c>
      <c r="AW140" s="13" t="s">
        <v>37</v>
      </c>
      <c r="AX140" s="13" t="s">
        <v>83</v>
      </c>
      <c r="AY140" s="236" t="s">
        <v>157</v>
      </c>
    </row>
    <row r="141" s="2" customFormat="1" ht="24.15" customHeight="1">
      <c r="A141" s="41"/>
      <c r="B141" s="42"/>
      <c r="C141" s="260" t="s">
        <v>251</v>
      </c>
      <c r="D141" s="260" t="s">
        <v>259</v>
      </c>
      <c r="E141" s="261" t="s">
        <v>427</v>
      </c>
      <c r="F141" s="262" t="s">
        <v>428</v>
      </c>
      <c r="G141" s="263" t="s">
        <v>254</v>
      </c>
      <c r="H141" s="264">
        <v>73.439999999999998</v>
      </c>
      <c r="I141" s="265"/>
      <c r="J141" s="266">
        <f>ROUND(I141*H141,2)</f>
        <v>0</v>
      </c>
      <c r="K141" s="262" t="s">
        <v>174</v>
      </c>
      <c r="L141" s="267"/>
      <c r="M141" s="268" t="s">
        <v>19</v>
      </c>
      <c r="N141" s="269" t="s">
        <v>46</v>
      </c>
      <c r="O141" s="87"/>
      <c r="P141" s="216">
        <f>O141*H141</f>
        <v>0</v>
      </c>
      <c r="Q141" s="216">
        <v>0.00059999999999999995</v>
      </c>
      <c r="R141" s="216">
        <f>Q141*H141</f>
        <v>0.044063999999999992</v>
      </c>
      <c r="S141" s="216">
        <v>0</v>
      </c>
      <c r="T141" s="217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18" t="s">
        <v>225</v>
      </c>
      <c r="AT141" s="218" t="s">
        <v>259</v>
      </c>
      <c r="AU141" s="218" t="s">
        <v>85</v>
      </c>
      <c r="AY141" s="20" t="s">
        <v>157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20" t="s">
        <v>83</v>
      </c>
      <c r="BK141" s="219">
        <f>ROUND(I141*H141,2)</f>
        <v>0</v>
      </c>
      <c r="BL141" s="20" t="s">
        <v>163</v>
      </c>
      <c r="BM141" s="218" t="s">
        <v>862</v>
      </c>
    </row>
    <row r="142" s="2" customFormat="1">
      <c r="A142" s="41"/>
      <c r="B142" s="42"/>
      <c r="C142" s="43"/>
      <c r="D142" s="220" t="s">
        <v>165</v>
      </c>
      <c r="E142" s="43"/>
      <c r="F142" s="221" t="s">
        <v>428</v>
      </c>
      <c r="G142" s="43"/>
      <c r="H142" s="43"/>
      <c r="I142" s="222"/>
      <c r="J142" s="43"/>
      <c r="K142" s="43"/>
      <c r="L142" s="47"/>
      <c r="M142" s="223"/>
      <c r="N142" s="224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165</v>
      </c>
      <c r="AU142" s="20" t="s">
        <v>85</v>
      </c>
    </row>
    <row r="143" s="13" customFormat="1">
      <c r="A143" s="13"/>
      <c r="B143" s="226"/>
      <c r="C143" s="227"/>
      <c r="D143" s="220" t="s">
        <v>169</v>
      </c>
      <c r="E143" s="227"/>
      <c r="F143" s="229" t="s">
        <v>863</v>
      </c>
      <c r="G143" s="227"/>
      <c r="H143" s="230">
        <v>73.439999999999998</v>
      </c>
      <c r="I143" s="231"/>
      <c r="J143" s="227"/>
      <c r="K143" s="227"/>
      <c r="L143" s="232"/>
      <c r="M143" s="233"/>
      <c r="N143" s="234"/>
      <c r="O143" s="234"/>
      <c r="P143" s="234"/>
      <c r="Q143" s="234"/>
      <c r="R143" s="234"/>
      <c r="S143" s="234"/>
      <c r="T143" s="23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6" t="s">
        <v>169</v>
      </c>
      <c r="AU143" s="236" t="s">
        <v>85</v>
      </c>
      <c r="AV143" s="13" t="s">
        <v>85</v>
      </c>
      <c r="AW143" s="13" t="s">
        <v>4</v>
      </c>
      <c r="AX143" s="13" t="s">
        <v>83</v>
      </c>
      <c r="AY143" s="236" t="s">
        <v>157</v>
      </c>
    </row>
    <row r="144" s="2" customFormat="1" ht="24.15" customHeight="1">
      <c r="A144" s="41"/>
      <c r="B144" s="42"/>
      <c r="C144" s="207" t="s">
        <v>8</v>
      </c>
      <c r="D144" s="207" t="s">
        <v>159</v>
      </c>
      <c r="E144" s="208" t="s">
        <v>431</v>
      </c>
      <c r="F144" s="209" t="s">
        <v>432</v>
      </c>
      <c r="G144" s="210" t="s">
        <v>162</v>
      </c>
      <c r="H144" s="211">
        <v>16</v>
      </c>
      <c r="I144" s="212"/>
      <c r="J144" s="213">
        <f>ROUND(I144*H144,2)</f>
        <v>0</v>
      </c>
      <c r="K144" s="209" t="s">
        <v>174</v>
      </c>
      <c r="L144" s="47"/>
      <c r="M144" s="214" t="s">
        <v>19</v>
      </c>
      <c r="N144" s="215" t="s">
        <v>46</v>
      </c>
      <c r="O144" s="87"/>
      <c r="P144" s="216">
        <f>O144*H144</f>
        <v>0</v>
      </c>
      <c r="Q144" s="216">
        <v>0.00048999999999999998</v>
      </c>
      <c r="R144" s="216">
        <f>Q144*H144</f>
        <v>0.0078399999999999997</v>
      </c>
      <c r="S144" s="216">
        <v>0</v>
      </c>
      <c r="T144" s="217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8" t="s">
        <v>163</v>
      </c>
      <c r="AT144" s="218" t="s">
        <v>159</v>
      </c>
      <c r="AU144" s="218" t="s">
        <v>85</v>
      </c>
      <c r="AY144" s="20" t="s">
        <v>157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20" t="s">
        <v>83</v>
      </c>
      <c r="BK144" s="219">
        <f>ROUND(I144*H144,2)</f>
        <v>0</v>
      </c>
      <c r="BL144" s="20" t="s">
        <v>163</v>
      </c>
      <c r="BM144" s="218" t="s">
        <v>392</v>
      </c>
    </row>
    <row r="145" s="2" customFormat="1">
      <c r="A145" s="41"/>
      <c r="B145" s="42"/>
      <c r="C145" s="43"/>
      <c r="D145" s="220" t="s">
        <v>165</v>
      </c>
      <c r="E145" s="43"/>
      <c r="F145" s="221" t="s">
        <v>434</v>
      </c>
      <c r="G145" s="43"/>
      <c r="H145" s="43"/>
      <c r="I145" s="222"/>
      <c r="J145" s="43"/>
      <c r="K145" s="43"/>
      <c r="L145" s="47"/>
      <c r="M145" s="223"/>
      <c r="N145" s="224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165</v>
      </c>
      <c r="AU145" s="20" t="s">
        <v>85</v>
      </c>
    </row>
    <row r="146" s="2" customFormat="1">
      <c r="A146" s="41"/>
      <c r="B146" s="42"/>
      <c r="C146" s="43"/>
      <c r="D146" s="237" t="s">
        <v>177</v>
      </c>
      <c r="E146" s="43"/>
      <c r="F146" s="238" t="s">
        <v>435</v>
      </c>
      <c r="G146" s="43"/>
      <c r="H146" s="43"/>
      <c r="I146" s="222"/>
      <c r="J146" s="43"/>
      <c r="K146" s="43"/>
      <c r="L146" s="47"/>
      <c r="M146" s="223"/>
      <c r="N146" s="224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177</v>
      </c>
      <c r="AU146" s="20" t="s">
        <v>85</v>
      </c>
    </row>
    <row r="147" s="13" customFormat="1">
      <c r="A147" s="13"/>
      <c r="B147" s="226"/>
      <c r="C147" s="227"/>
      <c r="D147" s="220" t="s">
        <v>169</v>
      </c>
      <c r="E147" s="228" t="s">
        <v>19</v>
      </c>
      <c r="F147" s="229" t="s">
        <v>864</v>
      </c>
      <c r="G147" s="227"/>
      <c r="H147" s="230">
        <v>16</v>
      </c>
      <c r="I147" s="231"/>
      <c r="J147" s="227"/>
      <c r="K147" s="227"/>
      <c r="L147" s="232"/>
      <c r="M147" s="233"/>
      <c r="N147" s="234"/>
      <c r="O147" s="234"/>
      <c r="P147" s="234"/>
      <c r="Q147" s="234"/>
      <c r="R147" s="234"/>
      <c r="S147" s="234"/>
      <c r="T147" s="23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6" t="s">
        <v>169</v>
      </c>
      <c r="AU147" s="236" t="s">
        <v>85</v>
      </c>
      <c r="AV147" s="13" t="s">
        <v>85</v>
      </c>
      <c r="AW147" s="13" t="s">
        <v>37</v>
      </c>
      <c r="AX147" s="13" t="s">
        <v>75</v>
      </c>
      <c r="AY147" s="236" t="s">
        <v>157</v>
      </c>
    </row>
    <row r="148" s="15" customFormat="1">
      <c r="A148" s="15"/>
      <c r="B148" s="249"/>
      <c r="C148" s="250"/>
      <c r="D148" s="220" t="s">
        <v>169</v>
      </c>
      <c r="E148" s="251" t="s">
        <v>19</v>
      </c>
      <c r="F148" s="252" t="s">
        <v>187</v>
      </c>
      <c r="G148" s="250"/>
      <c r="H148" s="253">
        <v>16</v>
      </c>
      <c r="I148" s="254"/>
      <c r="J148" s="250"/>
      <c r="K148" s="250"/>
      <c r="L148" s="255"/>
      <c r="M148" s="256"/>
      <c r="N148" s="257"/>
      <c r="O148" s="257"/>
      <c r="P148" s="257"/>
      <c r="Q148" s="257"/>
      <c r="R148" s="257"/>
      <c r="S148" s="257"/>
      <c r="T148" s="258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59" t="s">
        <v>169</v>
      </c>
      <c r="AU148" s="259" t="s">
        <v>85</v>
      </c>
      <c r="AV148" s="15" t="s">
        <v>163</v>
      </c>
      <c r="AW148" s="15" t="s">
        <v>37</v>
      </c>
      <c r="AX148" s="15" t="s">
        <v>83</v>
      </c>
      <c r="AY148" s="259" t="s">
        <v>157</v>
      </c>
    </row>
    <row r="149" s="2" customFormat="1" ht="24.15" customHeight="1">
      <c r="A149" s="41"/>
      <c r="B149" s="42"/>
      <c r="C149" s="207" t="s">
        <v>265</v>
      </c>
      <c r="D149" s="207" t="s">
        <v>159</v>
      </c>
      <c r="E149" s="208" t="s">
        <v>436</v>
      </c>
      <c r="F149" s="209" t="s">
        <v>437</v>
      </c>
      <c r="G149" s="210" t="s">
        <v>162</v>
      </c>
      <c r="H149" s="211">
        <v>1.3999999999999999</v>
      </c>
      <c r="I149" s="212"/>
      <c r="J149" s="213">
        <f>ROUND(I149*H149,2)</f>
        <v>0</v>
      </c>
      <c r="K149" s="209" t="s">
        <v>19</v>
      </c>
      <c r="L149" s="47"/>
      <c r="M149" s="214" t="s">
        <v>19</v>
      </c>
      <c r="N149" s="215" t="s">
        <v>46</v>
      </c>
      <c r="O149" s="87"/>
      <c r="P149" s="216">
        <f>O149*H149</f>
        <v>0</v>
      </c>
      <c r="Q149" s="216">
        <v>0</v>
      </c>
      <c r="R149" s="216">
        <f>Q149*H149</f>
        <v>0</v>
      </c>
      <c r="S149" s="216">
        <v>0</v>
      </c>
      <c r="T149" s="217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8" t="s">
        <v>163</v>
      </c>
      <c r="AT149" s="218" t="s">
        <v>159</v>
      </c>
      <c r="AU149" s="218" t="s">
        <v>85</v>
      </c>
      <c r="AY149" s="20" t="s">
        <v>157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20" t="s">
        <v>83</v>
      </c>
      <c r="BK149" s="219">
        <f>ROUND(I149*H149,2)</f>
        <v>0</v>
      </c>
      <c r="BL149" s="20" t="s">
        <v>163</v>
      </c>
      <c r="BM149" s="218" t="s">
        <v>398</v>
      </c>
    </row>
    <row r="150" s="2" customFormat="1">
      <c r="A150" s="41"/>
      <c r="B150" s="42"/>
      <c r="C150" s="43"/>
      <c r="D150" s="220" t="s">
        <v>165</v>
      </c>
      <c r="E150" s="43"/>
      <c r="F150" s="221" t="s">
        <v>437</v>
      </c>
      <c r="G150" s="43"/>
      <c r="H150" s="43"/>
      <c r="I150" s="222"/>
      <c r="J150" s="43"/>
      <c r="K150" s="43"/>
      <c r="L150" s="47"/>
      <c r="M150" s="223"/>
      <c r="N150" s="224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165</v>
      </c>
      <c r="AU150" s="20" t="s">
        <v>85</v>
      </c>
    </row>
    <row r="151" s="13" customFormat="1">
      <c r="A151" s="13"/>
      <c r="B151" s="226"/>
      <c r="C151" s="227"/>
      <c r="D151" s="220" t="s">
        <v>169</v>
      </c>
      <c r="E151" s="228" t="s">
        <v>19</v>
      </c>
      <c r="F151" s="229" t="s">
        <v>865</v>
      </c>
      <c r="G151" s="227"/>
      <c r="H151" s="230">
        <v>1.3999999999999999</v>
      </c>
      <c r="I151" s="231"/>
      <c r="J151" s="227"/>
      <c r="K151" s="227"/>
      <c r="L151" s="232"/>
      <c r="M151" s="233"/>
      <c r="N151" s="234"/>
      <c r="O151" s="234"/>
      <c r="P151" s="234"/>
      <c r="Q151" s="234"/>
      <c r="R151" s="234"/>
      <c r="S151" s="234"/>
      <c r="T151" s="23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6" t="s">
        <v>169</v>
      </c>
      <c r="AU151" s="236" t="s">
        <v>85</v>
      </c>
      <c r="AV151" s="13" t="s">
        <v>85</v>
      </c>
      <c r="AW151" s="13" t="s">
        <v>37</v>
      </c>
      <c r="AX151" s="13" t="s">
        <v>75</v>
      </c>
      <c r="AY151" s="236" t="s">
        <v>157</v>
      </c>
    </row>
    <row r="152" s="15" customFormat="1">
      <c r="A152" s="15"/>
      <c r="B152" s="249"/>
      <c r="C152" s="250"/>
      <c r="D152" s="220" t="s">
        <v>169</v>
      </c>
      <c r="E152" s="251" t="s">
        <v>19</v>
      </c>
      <c r="F152" s="252" t="s">
        <v>187</v>
      </c>
      <c r="G152" s="250"/>
      <c r="H152" s="253">
        <v>1.3999999999999999</v>
      </c>
      <c r="I152" s="254"/>
      <c r="J152" s="250"/>
      <c r="K152" s="250"/>
      <c r="L152" s="255"/>
      <c r="M152" s="256"/>
      <c r="N152" s="257"/>
      <c r="O152" s="257"/>
      <c r="P152" s="257"/>
      <c r="Q152" s="257"/>
      <c r="R152" s="257"/>
      <c r="S152" s="257"/>
      <c r="T152" s="258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59" t="s">
        <v>169</v>
      </c>
      <c r="AU152" s="259" t="s">
        <v>85</v>
      </c>
      <c r="AV152" s="15" t="s">
        <v>163</v>
      </c>
      <c r="AW152" s="15" t="s">
        <v>37</v>
      </c>
      <c r="AX152" s="15" t="s">
        <v>83</v>
      </c>
      <c r="AY152" s="259" t="s">
        <v>157</v>
      </c>
    </row>
    <row r="153" s="2" customFormat="1" ht="24.15" customHeight="1">
      <c r="A153" s="41"/>
      <c r="B153" s="42"/>
      <c r="C153" s="207" t="s">
        <v>273</v>
      </c>
      <c r="D153" s="207" t="s">
        <v>159</v>
      </c>
      <c r="E153" s="208" t="s">
        <v>866</v>
      </c>
      <c r="F153" s="209" t="s">
        <v>867</v>
      </c>
      <c r="G153" s="210" t="s">
        <v>162</v>
      </c>
      <c r="H153" s="211">
        <v>252</v>
      </c>
      <c r="I153" s="212"/>
      <c r="J153" s="213">
        <f>ROUND(I153*H153,2)</f>
        <v>0</v>
      </c>
      <c r="K153" s="209" t="s">
        <v>174</v>
      </c>
      <c r="L153" s="47"/>
      <c r="M153" s="214" t="s">
        <v>19</v>
      </c>
      <c r="N153" s="215" t="s">
        <v>46</v>
      </c>
      <c r="O153" s="87"/>
      <c r="P153" s="216">
        <f>O153*H153</f>
        <v>0</v>
      </c>
      <c r="Q153" s="216">
        <v>0.00019000000000000001</v>
      </c>
      <c r="R153" s="216">
        <f>Q153*H153</f>
        <v>0.047880000000000006</v>
      </c>
      <c r="S153" s="216">
        <v>0</v>
      </c>
      <c r="T153" s="217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18" t="s">
        <v>163</v>
      </c>
      <c r="AT153" s="218" t="s">
        <v>159</v>
      </c>
      <c r="AU153" s="218" t="s">
        <v>85</v>
      </c>
      <c r="AY153" s="20" t="s">
        <v>157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20" t="s">
        <v>83</v>
      </c>
      <c r="BK153" s="219">
        <f>ROUND(I153*H153,2)</f>
        <v>0</v>
      </c>
      <c r="BL153" s="20" t="s">
        <v>163</v>
      </c>
      <c r="BM153" s="218" t="s">
        <v>868</v>
      </c>
    </row>
    <row r="154" s="2" customFormat="1">
      <c r="A154" s="41"/>
      <c r="B154" s="42"/>
      <c r="C154" s="43"/>
      <c r="D154" s="220" t="s">
        <v>165</v>
      </c>
      <c r="E154" s="43"/>
      <c r="F154" s="221" t="s">
        <v>869</v>
      </c>
      <c r="G154" s="43"/>
      <c r="H154" s="43"/>
      <c r="I154" s="222"/>
      <c r="J154" s="43"/>
      <c r="K154" s="43"/>
      <c r="L154" s="47"/>
      <c r="M154" s="223"/>
      <c r="N154" s="224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165</v>
      </c>
      <c r="AU154" s="20" t="s">
        <v>85</v>
      </c>
    </row>
    <row r="155" s="2" customFormat="1">
      <c r="A155" s="41"/>
      <c r="B155" s="42"/>
      <c r="C155" s="43"/>
      <c r="D155" s="237" t="s">
        <v>177</v>
      </c>
      <c r="E155" s="43"/>
      <c r="F155" s="238" t="s">
        <v>870</v>
      </c>
      <c r="G155" s="43"/>
      <c r="H155" s="43"/>
      <c r="I155" s="222"/>
      <c r="J155" s="43"/>
      <c r="K155" s="43"/>
      <c r="L155" s="47"/>
      <c r="M155" s="223"/>
      <c r="N155" s="224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177</v>
      </c>
      <c r="AU155" s="20" t="s">
        <v>85</v>
      </c>
    </row>
    <row r="156" s="13" customFormat="1">
      <c r="A156" s="13"/>
      <c r="B156" s="226"/>
      <c r="C156" s="227"/>
      <c r="D156" s="220" t="s">
        <v>169</v>
      </c>
      <c r="E156" s="228" t="s">
        <v>19</v>
      </c>
      <c r="F156" s="229" t="s">
        <v>871</v>
      </c>
      <c r="G156" s="227"/>
      <c r="H156" s="230">
        <v>252</v>
      </c>
      <c r="I156" s="231"/>
      <c r="J156" s="227"/>
      <c r="K156" s="227"/>
      <c r="L156" s="232"/>
      <c r="M156" s="233"/>
      <c r="N156" s="234"/>
      <c r="O156" s="234"/>
      <c r="P156" s="234"/>
      <c r="Q156" s="234"/>
      <c r="R156" s="234"/>
      <c r="S156" s="234"/>
      <c r="T156" s="23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6" t="s">
        <v>169</v>
      </c>
      <c r="AU156" s="236" t="s">
        <v>85</v>
      </c>
      <c r="AV156" s="13" t="s">
        <v>85</v>
      </c>
      <c r="AW156" s="13" t="s">
        <v>37</v>
      </c>
      <c r="AX156" s="13" t="s">
        <v>83</v>
      </c>
      <c r="AY156" s="236" t="s">
        <v>157</v>
      </c>
    </row>
    <row r="157" s="2" customFormat="1" ht="37.8" customHeight="1">
      <c r="A157" s="41"/>
      <c r="B157" s="42"/>
      <c r="C157" s="207" t="s">
        <v>281</v>
      </c>
      <c r="D157" s="207" t="s">
        <v>159</v>
      </c>
      <c r="E157" s="208" t="s">
        <v>469</v>
      </c>
      <c r="F157" s="209" t="s">
        <v>470</v>
      </c>
      <c r="G157" s="210" t="s">
        <v>343</v>
      </c>
      <c r="H157" s="211">
        <v>28</v>
      </c>
      <c r="I157" s="212"/>
      <c r="J157" s="213">
        <f>ROUND(I157*H157,2)</f>
        <v>0</v>
      </c>
      <c r="K157" s="209" t="s">
        <v>174</v>
      </c>
      <c r="L157" s="47"/>
      <c r="M157" s="214" t="s">
        <v>19</v>
      </c>
      <c r="N157" s="215" t="s">
        <v>46</v>
      </c>
      <c r="O157" s="87"/>
      <c r="P157" s="216">
        <f>O157*H157</f>
        <v>0</v>
      </c>
      <c r="Q157" s="216">
        <v>0.00014999999999999999</v>
      </c>
      <c r="R157" s="216">
        <f>Q157*H157</f>
        <v>0.0041999999999999997</v>
      </c>
      <c r="S157" s="216">
        <v>0</v>
      </c>
      <c r="T157" s="217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8" t="s">
        <v>163</v>
      </c>
      <c r="AT157" s="218" t="s">
        <v>159</v>
      </c>
      <c r="AU157" s="218" t="s">
        <v>85</v>
      </c>
      <c r="AY157" s="20" t="s">
        <v>157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20" t="s">
        <v>83</v>
      </c>
      <c r="BK157" s="219">
        <f>ROUND(I157*H157,2)</f>
        <v>0</v>
      </c>
      <c r="BL157" s="20" t="s">
        <v>163</v>
      </c>
      <c r="BM157" s="218" t="s">
        <v>872</v>
      </c>
    </row>
    <row r="158" s="2" customFormat="1">
      <c r="A158" s="41"/>
      <c r="B158" s="42"/>
      <c r="C158" s="43"/>
      <c r="D158" s="220" t="s">
        <v>165</v>
      </c>
      <c r="E158" s="43"/>
      <c r="F158" s="221" t="s">
        <v>472</v>
      </c>
      <c r="G158" s="43"/>
      <c r="H158" s="43"/>
      <c r="I158" s="222"/>
      <c r="J158" s="43"/>
      <c r="K158" s="43"/>
      <c r="L158" s="47"/>
      <c r="M158" s="223"/>
      <c r="N158" s="224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165</v>
      </c>
      <c r="AU158" s="20" t="s">
        <v>85</v>
      </c>
    </row>
    <row r="159" s="2" customFormat="1">
      <c r="A159" s="41"/>
      <c r="B159" s="42"/>
      <c r="C159" s="43"/>
      <c r="D159" s="237" t="s">
        <v>177</v>
      </c>
      <c r="E159" s="43"/>
      <c r="F159" s="238" t="s">
        <v>473</v>
      </c>
      <c r="G159" s="43"/>
      <c r="H159" s="43"/>
      <c r="I159" s="222"/>
      <c r="J159" s="43"/>
      <c r="K159" s="43"/>
      <c r="L159" s="47"/>
      <c r="M159" s="223"/>
      <c r="N159" s="224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177</v>
      </c>
      <c r="AU159" s="20" t="s">
        <v>85</v>
      </c>
    </row>
    <row r="160" s="13" customFormat="1">
      <c r="A160" s="13"/>
      <c r="B160" s="226"/>
      <c r="C160" s="227"/>
      <c r="D160" s="220" t="s">
        <v>169</v>
      </c>
      <c r="E160" s="228" t="s">
        <v>19</v>
      </c>
      <c r="F160" s="229" t="s">
        <v>873</v>
      </c>
      <c r="G160" s="227"/>
      <c r="H160" s="230">
        <v>28</v>
      </c>
      <c r="I160" s="231"/>
      <c r="J160" s="227"/>
      <c r="K160" s="227"/>
      <c r="L160" s="232"/>
      <c r="M160" s="233"/>
      <c r="N160" s="234"/>
      <c r="O160" s="234"/>
      <c r="P160" s="234"/>
      <c r="Q160" s="234"/>
      <c r="R160" s="234"/>
      <c r="S160" s="234"/>
      <c r="T160" s="23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6" t="s">
        <v>169</v>
      </c>
      <c r="AU160" s="236" t="s">
        <v>85</v>
      </c>
      <c r="AV160" s="13" t="s">
        <v>85</v>
      </c>
      <c r="AW160" s="13" t="s">
        <v>37</v>
      </c>
      <c r="AX160" s="13" t="s">
        <v>75</v>
      </c>
      <c r="AY160" s="236" t="s">
        <v>157</v>
      </c>
    </row>
    <row r="161" s="15" customFormat="1">
      <c r="A161" s="15"/>
      <c r="B161" s="249"/>
      <c r="C161" s="250"/>
      <c r="D161" s="220" t="s">
        <v>169</v>
      </c>
      <c r="E161" s="251" t="s">
        <v>19</v>
      </c>
      <c r="F161" s="252" t="s">
        <v>187</v>
      </c>
      <c r="G161" s="250"/>
      <c r="H161" s="253">
        <v>28</v>
      </c>
      <c r="I161" s="254"/>
      <c r="J161" s="250"/>
      <c r="K161" s="250"/>
      <c r="L161" s="255"/>
      <c r="M161" s="256"/>
      <c r="N161" s="257"/>
      <c r="O161" s="257"/>
      <c r="P161" s="257"/>
      <c r="Q161" s="257"/>
      <c r="R161" s="257"/>
      <c r="S161" s="257"/>
      <c r="T161" s="258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59" t="s">
        <v>169</v>
      </c>
      <c r="AU161" s="259" t="s">
        <v>85</v>
      </c>
      <c r="AV161" s="15" t="s">
        <v>163</v>
      </c>
      <c r="AW161" s="15" t="s">
        <v>37</v>
      </c>
      <c r="AX161" s="15" t="s">
        <v>83</v>
      </c>
      <c r="AY161" s="259" t="s">
        <v>157</v>
      </c>
    </row>
    <row r="162" s="2" customFormat="1" ht="16.5" customHeight="1">
      <c r="A162" s="41"/>
      <c r="B162" s="42"/>
      <c r="C162" s="260" t="s">
        <v>287</v>
      </c>
      <c r="D162" s="260" t="s">
        <v>259</v>
      </c>
      <c r="E162" s="261" t="s">
        <v>476</v>
      </c>
      <c r="F162" s="262" t="s">
        <v>477</v>
      </c>
      <c r="G162" s="263" t="s">
        <v>236</v>
      </c>
      <c r="H162" s="264">
        <v>0.070000000000000007</v>
      </c>
      <c r="I162" s="265"/>
      <c r="J162" s="266">
        <f>ROUND(I162*H162,2)</f>
        <v>0</v>
      </c>
      <c r="K162" s="262" t="s">
        <v>174</v>
      </c>
      <c r="L162" s="267"/>
      <c r="M162" s="268" t="s">
        <v>19</v>
      </c>
      <c r="N162" s="269" t="s">
        <v>46</v>
      </c>
      <c r="O162" s="87"/>
      <c r="P162" s="216">
        <f>O162*H162</f>
        <v>0</v>
      </c>
      <c r="Q162" s="216">
        <v>1</v>
      </c>
      <c r="R162" s="216">
        <f>Q162*H162</f>
        <v>0.070000000000000007</v>
      </c>
      <c r="S162" s="216">
        <v>0</v>
      </c>
      <c r="T162" s="217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18" t="s">
        <v>225</v>
      </c>
      <c r="AT162" s="218" t="s">
        <v>259</v>
      </c>
      <c r="AU162" s="218" t="s">
        <v>85</v>
      </c>
      <c r="AY162" s="20" t="s">
        <v>157</v>
      </c>
      <c r="BE162" s="219">
        <f>IF(N162="základní",J162,0)</f>
        <v>0</v>
      </c>
      <c r="BF162" s="219">
        <f>IF(N162="snížená",J162,0)</f>
        <v>0</v>
      </c>
      <c r="BG162" s="219">
        <f>IF(N162="zákl. přenesená",J162,0)</f>
        <v>0</v>
      </c>
      <c r="BH162" s="219">
        <f>IF(N162="sníž. přenesená",J162,0)</f>
        <v>0</v>
      </c>
      <c r="BI162" s="219">
        <f>IF(N162="nulová",J162,0)</f>
        <v>0</v>
      </c>
      <c r="BJ162" s="20" t="s">
        <v>83</v>
      </c>
      <c r="BK162" s="219">
        <f>ROUND(I162*H162,2)</f>
        <v>0</v>
      </c>
      <c r="BL162" s="20" t="s">
        <v>163</v>
      </c>
      <c r="BM162" s="218" t="s">
        <v>874</v>
      </c>
    </row>
    <row r="163" s="2" customFormat="1">
      <c r="A163" s="41"/>
      <c r="B163" s="42"/>
      <c r="C163" s="43"/>
      <c r="D163" s="220" t="s">
        <v>165</v>
      </c>
      <c r="E163" s="43"/>
      <c r="F163" s="221" t="s">
        <v>477</v>
      </c>
      <c r="G163" s="43"/>
      <c r="H163" s="43"/>
      <c r="I163" s="222"/>
      <c r="J163" s="43"/>
      <c r="K163" s="43"/>
      <c r="L163" s="47"/>
      <c r="M163" s="223"/>
      <c r="N163" s="224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165</v>
      </c>
      <c r="AU163" s="20" t="s">
        <v>85</v>
      </c>
    </row>
    <row r="164" s="13" customFormat="1">
      <c r="A164" s="13"/>
      <c r="B164" s="226"/>
      <c r="C164" s="227"/>
      <c r="D164" s="220" t="s">
        <v>169</v>
      </c>
      <c r="E164" s="228" t="s">
        <v>19</v>
      </c>
      <c r="F164" s="229" t="s">
        <v>875</v>
      </c>
      <c r="G164" s="227"/>
      <c r="H164" s="230">
        <v>0.070000000000000007</v>
      </c>
      <c r="I164" s="231"/>
      <c r="J164" s="227"/>
      <c r="K164" s="227"/>
      <c r="L164" s="232"/>
      <c r="M164" s="233"/>
      <c r="N164" s="234"/>
      <c r="O164" s="234"/>
      <c r="P164" s="234"/>
      <c r="Q164" s="234"/>
      <c r="R164" s="234"/>
      <c r="S164" s="234"/>
      <c r="T164" s="235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6" t="s">
        <v>169</v>
      </c>
      <c r="AU164" s="236" t="s">
        <v>85</v>
      </c>
      <c r="AV164" s="13" t="s">
        <v>85</v>
      </c>
      <c r="AW164" s="13" t="s">
        <v>37</v>
      </c>
      <c r="AX164" s="13" t="s">
        <v>75</v>
      </c>
      <c r="AY164" s="236" t="s">
        <v>157</v>
      </c>
    </row>
    <row r="165" s="15" customFormat="1">
      <c r="A165" s="15"/>
      <c r="B165" s="249"/>
      <c r="C165" s="250"/>
      <c r="D165" s="220" t="s">
        <v>169</v>
      </c>
      <c r="E165" s="251" t="s">
        <v>19</v>
      </c>
      <c r="F165" s="252" t="s">
        <v>187</v>
      </c>
      <c r="G165" s="250"/>
      <c r="H165" s="253">
        <v>0.070000000000000007</v>
      </c>
      <c r="I165" s="254"/>
      <c r="J165" s="250"/>
      <c r="K165" s="250"/>
      <c r="L165" s="255"/>
      <c r="M165" s="256"/>
      <c r="N165" s="257"/>
      <c r="O165" s="257"/>
      <c r="P165" s="257"/>
      <c r="Q165" s="257"/>
      <c r="R165" s="257"/>
      <c r="S165" s="257"/>
      <c r="T165" s="258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59" t="s">
        <v>169</v>
      </c>
      <c r="AU165" s="259" t="s">
        <v>85</v>
      </c>
      <c r="AV165" s="15" t="s">
        <v>163</v>
      </c>
      <c r="AW165" s="15" t="s">
        <v>37</v>
      </c>
      <c r="AX165" s="15" t="s">
        <v>83</v>
      </c>
      <c r="AY165" s="259" t="s">
        <v>157</v>
      </c>
    </row>
    <row r="166" s="12" customFormat="1" ht="22.8" customHeight="1">
      <c r="A166" s="12"/>
      <c r="B166" s="191"/>
      <c r="C166" s="192"/>
      <c r="D166" s="193" t="s">
        <v>74</v>
      </c>
      <c r="E166" s="205" t="s">
        <v>188</v>
      </c>
      <c r="F166" s="205" t="s">
        <v>481</v>
      </c>
      <c r="G166" s="192"/>
      <c r="H166" s="192"/>
      <c r="I166" s="195"/>
      <c r="J166" s="206">
        <f>BK166</f>
        <v>0</v>
      </c>
      <c r="K166" s="192"/>
      <c r="L166" s="197"/>
      <c r="M166" s="198"/>
      <c r="N166" s="199"/>
      <c r="O166" s="199"/>
      <c r="P166" s="200">
        <f>SUM(P167:P202)</f>
        <v>0</v>
      </c>
      <c r="Q166" s="199"/>
      <c r="R166" s="200">
        <f>SUM(R167:R202)</f>
        <v>105.24985745999999</v>
      </c>
      <c r="S166" s="199"/>
      <c r="T166" s="201">
        <f>SUM(T167:T202)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02" t="s">
        <v>83</v>
      </c>
      <c r="AT166" s="203" t="s">
        <v>74</v>
      </c>
      <c r="AU166" s="203" t="s">
        <v>83</v>
      </c>
      <c r="AY166" s="202" t="s">
        <v>157</v>
      </c>
      <c r="BK166" s="204">
        <f>SUM(BK167:BK202)</f>
        <v>0</v>
      </c>
    </row>
    <row r="167" s="2" customFormat="1" ht="44.25" customHeight="1">
      <c r="A167" s="41"/>
      <c r="B167" s="42"/>
      <c r="C167" s="207" t="s">
        <v>293</v>
      </c>
      <c r="D167" s="207" t="s">
        <v>159</v>
      </c>
      <c r="E167" s="208" t="s">
        <v>482</v>
      </c>
      <c r="F167" s="209" t="s">
        <v>483</v>
      </c>
      <c r="G167" s="210" t="s">
        <v>401</v>
      </c>
      <c r="H167" s="211">
        <v>2</v>
      </c>
      <c r="I167" s="212"/>
      <c r="J167" s="213">
        <f>ROUND(I167*H167,2)</f>
        <v>0</v>
      </c>
      <c r="K167" s="209" t="s">
        <v>174</v>
      </c>
      <c r="L167" s="47"/>
      <c r="M167" s="214" t="s">
        <v>19</v>
      </c>
      <c r="N167" s="215" t="s">
        <v>46</v>
      </c>
      <c r="O167" s="87"/>
      <c r="P167" s="216">
        <f>O167*H167</f>
        <v>0</v>
      </c>
      <c r="Q167" s="216">
        <v>0</v>
      </c>
      <c r="R167" s="216">
        <f>Q167*H167</f>
        <v>0</v>
      </c>
      <c r="S167" s="216">
        <v>0</v>
      </c>
      <c r="T167" s="217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18" t="s">
        <v>163</v>
      </c>
      <c r="AT167" s="218" t="s">
        <v>159</v>
      </c>
      <c r="AU167" s="218" t="s">
        <v>85</v>
      </c>
      <c r="AY167" s="20" t="s">
        <v>157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20" t="s">
        <v>83</v>
      </c>
      <c r="BK167" s="219">
        <f>ROUND(I167*H167,2)</f>
        <v>0</v>
      </c>
      <c r="BL167" s="20" t="s">
        <v>163</v>
      </c>
      <c r="BM167" s="218" t="s">
        <v>876</v>
      </c>
    </row>
    <row r="168" s="2" customFormat="1">
      <c r="A168" s="41"/>
      <c r="B168" s="42"/>
      <c r="C168" s="43"/>
      <c r="D168" s="220" t="s">
        <v>165</v>
      </c>
      <c r="E168" s="43"/>
      <c r="F168" s="221" t="s">
        <v>485</v>
      </c>
      <c r="G168" s="43"/>
      <c r="H168" s="43"/>
      <c r="I168" s="222"/>
      <c r="J168" s="43"/>
      <c r="K168" s="43"/>
      <c r="L168" s="47"/>
      <c r="M168" s="223"/>
      <c r="N168" s="224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165</v>
      </c>
      <c r="AU168" s="20" t="s">
        <v>85</v>
      </c>
    </row>
    <row r="169" s="2" customFormat="1">
      <c r="A169" s="41"/>
      <c r="B169" s="42"/>
      <c r="C169" s="43"/>
      <c r="D169" s="237" t="s">
        <v>177</v>
      </c>
      <c r="E169" s="43"/>
      <c r="F169" s="238" t="s">
        <v>486</v>
      </c>
      <c r="G169" s="43"/>
      <c r="H169" s="43"/>
      <c r="I169" s="222"/>
      <c r="J169" s="43"/>
      <c r="K169" s="43"/>
      <c r="L169" s="47"/>
      <c r="M169" s="223"/>
      <c r="N169" s="224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177</v>
      </c>
      <c r="AU169" s="20" t="s">
        <v>85</v>
      </c>
    </row>
    <row r="170" s="2" customFormat="1" ht="24.15" customHeight="1">
      <c r="A170" s="41"/>
      <c r="B170" s="42"/>
      <c r="C170" s="260" t="s">
        <v>301</v>
      </c>
      <c r="D170" s="260" t="s">
        <v>259</v>
      </c>
      <c r="E170" s="261" t="s">
        <v>488</v>
      </c>
      <c r="F170" s="262" t="s">
        <v>489</v>
      </c>
      <c r="G170" s="263" t="s">
        <v>162</v>
      </c>
      <c r="H170" s="264">
        <v>3</v>
      </c>
      <c r="I170" s="265"/>
      <c r="J170" s="266">
        <f>ROUND(I170*H170,2)</f>
        <v>0</v>
      </c>
      <c r="K170" s="262" t="s">
        <v>174</v>
      </c>
      <c r="L170" s="267"/>
      <c r="M170" s="268" t="s">
        <v>19</v>
      </c>
      <c r="N170" s="269" t="s">
        <v>46</v>
      </c>
      <c r="O170" s="87"/>
      <c r="P170" s="216">
        <f>O170*H170</f>
        <v>0</v>
      </c>
      <c r="Q170" s="216">
        <v>0.0043099999999999996</v>
      </c>
      <c r="R170" s="216">
        <f>Q170*H170</f>
        <v>0.012929999999999999</v>
      </c>
      <c r="S170" s="216">
        <v>0</v>
      </c>
      <c r="T170" s="217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18" t="s">
        <v>225</v>
      </c>
      <c r="AT170" s="218" t="s">
        <v>259</v>
      </c>
      <c r="AU170" s="218" t="s">
        <v>85</v>
      </c>
      <c r="AY170" s="20" t="s">
        <v>157</v>
      </c>
      <c r="BE170" s="219">
        <f>IF(N170="základní",J170,0)</f>
        <v>0</v>
      </c>
      <c r="BF170" s="219">
        <f>IF(N170="snížená",J170,0)</f>
        <v>0</v>
      </c>
      <c r="BG170" s="219">
        <f>IF(N170="zákl. přenesená",J170,0)</f>
        <v>0</v>
      </c>
      <c r="BH170" s="219">
        <f>IF(N170="sníž. přenesená",J170,0)</f>
        <v>0</v>
      </c>
      <c r="BI170" s="219">
        <f>IF(N170="nulová",J170,0)</f>
        <v>0</v>
      </c>
      <c r="BJ170" s="20" t="s">
        <v>83</v>
      </c>
      <c r="BK170" s="219">
        <f>ROUND(I170*H170,2)</f>
        <v>0</v>
      </c>
      <c r="BL170" s="20" t="s">
        <v>163</v>
      </c>
      <c r="BM170" s="218" t="s">
        <v>877</v>
      </c>
    </row>
    <row r="171" s="2" customFormat="1">
      <c r="A171" s="41"/>
      <c r="B171" s="42"/>
      <c r="C171" s="43"/>
      <c r="D171" s="220" t="s">
        <v>165</v>
      </c>
      <c r="E171" s="43"/>
      <c r="F171" s="221" t="s">
        <v>489</v>
      </c>
      <c r="G171" s="43"/>
      <c r="H171" s="43"/>
      <c r="I171" s="222"/>
      <c r="J171" s="43"/>
      <c r="K171" s="43"/>
      <c r="L171" s="47"/>
      <c r="M171" s="223"/>
      <c r="N171" s="224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165</v>
      </c>
      <c r="AU171" s="20" t="s">
        <v>85</v>
      </c>
    </row>
    <row r="172" s="13" customFormat="1">
      <c r="A172" s="13"/>
      <c r="B172" s="226"/>
      <c r="C172" s="227"/>
      <c r="D172" s="220" t="s">
        <v>169</v>
      </c>
      <c r="E172" s="228" t="s">
        <v>19</v>
      </c>
      <c r="F172" s="229" t="s">
        <v>780</v>
      </c>
      <c r="G172" s="227"/>
      <c r="H172" s="230">
        <v>3</v>
      </c>
      <c r="I172" s="231"/>
      <c r="J172" s="227"/>
      <c r="K172" s="227"/>
      <c r="L172" s="232"/>
      <c r="M172" s="233"/>
      <c r="N172" s="234"/>
      <c r="O172" s="234"/>
      <c r="P172" s="234"/>
      <c r="Q172" s="234"/>
      <c r="R172" s="234"/>
      <c r="S172" s="234"/>
      <c r="T172" s="23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6" t="s">
        <v>169</v>
      </c>
      <c r="AU172" s="236" t="s">
        <v>85</v>
      </c>
      <c r="AV172" s="13" t="s">
        <v>85</v>
      </c>
      <c r="AW172" s="13" t="s">
        <v>37</v>
      </c>
      <c r="AX172" s="13" t="s">
        <v>83</v>
      </c>
      <c r="AY172" s="236" t="s">
        <v>157</v>
      </c>
    </row>
    <row r="173" s="2" customFormat="1" ht="16.5" customHeight="1">
      <c r="A173" s="41"/>
      <c r="B173" s="42"/>
      <c r="C173" s="207" t="s">
        <v>309</v>
      </c>
      <c r="D173" s="207" t="s">
        <v>159</v>
      </c>
      <c r="E173" s="208" t="s">
        <v>497</v>
      </c>
      <c r="F173" s="209" t="s">
        <v>498</v>
      </c>
      <c r="G173" s="210" t="s">
        <v>173</v>
      </c>
      <c r="H173" s="211">
        <v>16.178000000000001</v>
      </c>
      <c r="I173" s="212"/>
      <c r="J173" s="213">
        <f>ROUND(I173*H173,2)</f>
        <v>0</v>
      </c>
      <c r="K173" s="209" t="s">
        <v>174</v>
      </c>
      <c r="L173" s="47"/>
      <c r="M173" s="214" t="s">
        <v>19</v>
      </c>
      <c r="N173" s="215" t="s">
        <v>46</v>
      </c>
      <c r="O173" s="87"/>
      <c r="P173" s="216">
        <f>O173*H173</f>
        <v>0</v>
      </c>
      <c r="Q173" s="216">
        <v>0.18293000000000001</v>
      </c>
      <c r="R173" s="216">
        <f>Q173*H173</f>
        <v>2.9594415400000003</v>
      </c>
      <c r="S173" s="216">
        <v>0</v>
      </c>
      <c r="T173" s="217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18" t="s">
        <v>163</v>
      </c>
      <c r="AT173" s="218" t="s">
        <v>159</v>
      </c>
      <c r="AU173" s="218" t="s">
        <v>85</v>
      </c>
      <c r="AY173" s="20" t="s">
        <v>157</v>
      </c>
      <c r="BE173" s="219">
        <f>IF(N173="základní",J173,0)</f>
        <v>0</v>
      </c>
      <c r="BF173" s="219">
        <f>IF(N173="snížená",J173,0)</f>
        <v>0</v>
      </c>
      <c r="BG173" s="219">
        <f>IF(N173="zákl. přenesená",J173,0)</f>
        <v>0</v>
      </c>
      <c r="BH173" s="219">
        <f>IF(N173="sníž. přenesená",J173,0)</f>
        <v>0</v>
      </c>
      <c r="BI173" s="219">
        <f>IF(N173="nulová",J173,0)</f>
        <v>0</v>
      </c>
      <c r="BJ173" s="20" t="s">
        <v>83</v>
      </c>
      <c r="BK173" s="219">
        <f>ROUND(I173*H173,2)</f>
        <v>0</v>
      </c>
      <c r="BL173" s="20" t="s">
        <v>163</v>
      </c>
      <c r="BM173" s="218" t="s">
        <v>878</v>
      </c>
    </row>
    <row r="174" s="2" customFormat="1">
      <c r="A174" s="41"/>
      <c r="B174" s="42"/>
      <c r="C174" s="43"/>
      <c r="D174" s="220" t="s">
        <v>165</v>
      </c>
      <c r="E174" s="43"/>
      <c r="F174" s="221" t="s">
        <v>500</v>
      </c>
      <c r="G174" s="43"/>
      <c r="H174" s="43"/>
      <c r="I174" s="222"/>
      <c r="J174" s="43"/>
      <c r="K174" s="43"/>
      <c r="L174" s="47"/>
      <c r="M174" s="223"/>
      <c r="N174" s="224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165</v>
      </c>
      <c r="AU174" s="20" t="s">
        <v>85</v>
      </c>
    </row>
    <row r="175" s="2" customFormat="1">
      <c r="A175" s="41"/>
      <c r="B175" s="42"/>
      <c r="C175" s="43"/>
      <c r="D175" s="237" t="s">
        <v>177</v>
      </c>
      <c r="E175" s="43"/>
      <c r="F175" s="238" t="s">
        <v>501</v>
      </c>
      <c r="G175" s="43"/>
      <c r="H175" s="43"/>
      <c r="I175" s="222"/>
      <c r="J175" s="43"/>
      <c r="K175" s="43"/>
      <c r="L175" s="47"/>
      <c r="M175" s="223"/>
      <c r="N175" s="224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177</v>
      </c>
      <c r="AU175" s="20" t="s">
        <v>85</v>
      </c>
    </row>
    <row r="176" s="13" customFormat="1">
      <c r="A176" s="13"/>
      <c r="B176" s="226"/>
      <c r="C176" s="227"/>
      <c r="D176" s="220" t="s">
        <v>169</v>
      </c>
      <c r="E176" s="228" t="s">
        <v>19</v>
      </c>
      <c r="F176" s="229" t="s">
        <v>879</v>
      </c>
      <c r="G176" s="227"/>
      <c r="H176" s="230">
        <v>16.178000000000001</v>
      </c>
      <c r="I176" s="231"/>
      <c r="J176" s="227"/>
      <c r="K176" s="227"/>
      <c r="L176" s="232"/>
      <c r="M176" s="233"/>
      <c r="N176" s="234"/>
      <c r="O176" s="234"/>
      <c r="P176" s="234"/>
      <c r="Q176" s="234"/>
      <c r="R176" s="234"/>
      <c r="S176" s="234"/>
      <c r="T176" s="23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6" t="s">
        <v>169</v>
      </c>
      <c r="AU176" s="236" t="s">
        <v>85</v>
      </c>
      <c r="AV176" s="13" t="s">
        <v>85</v>
      </c>
      <c r="AW176" s="13" t="s">
        <v>37</v>
      </c>
      <c r="AX176" s="13" t="s">
        <v>83</v>
      </c>
      <c r="AY176" s="236" t="s">
        <v>157</v>
      </c>
    </row>
    <row r="177" s="2" customFormat="1" ht="16.5" customHeight="1">
      <c r="A177" s="41"/>
      <c r="B177" s="42"/>
      <c r="C177" s="260" t="s">
        <v>317</v>
      </c>
      <c r="D177" s="260" t="s">
        <v>259</v>
      </c>
      <c r="E177" s="261" t="s">
        <v>503</v>
      </c>
      <c r="F177" s="262" t="s">
        <v>504</v>
      </c>
      <c r="G177" s="263" t="s">
        <v>236</v>
      </c>
      <c r="H177" s="264">
        <v>32.420999999999999</v>
      </c>
      <c r="I177" s="265"/>
      <c r="J177" s="266">
        <f>ROUND(I177*H177,2)</f>
        <v>0</v>
      </c>
      <c r="K177" s="262" t="s">
        <v>505</v>
      </c>
      <c r="L177" s="267"/>
      <c r="M177" s="268" t="s">
        <v>19</v>
      </c>
      <c r="N177" s="269" t="s">
        <v>46</v>
      </c>
      <c r="O177" s="87"/>
      <c r="P177" s="216">
        <f>O177*H177</f>
        <v>0</v>
      </c>
      <c r="Q177" s="216">
        <v>1</v>
      </c>
      <c r="R177" s="216">
        <f>Q177*H177</f>
        <v>32.420999999999999</v>
      </c>
      <c r="S177" s="216">
        <v>0</v>
      </c>
      <c r="T177" s="217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18" t="s">
        <v>225</v>
      </c>
      <c r="AT177" s="218" t="s">
        <v>259</v>
      </c>
      <c r="AU177" s="218" t="s">
        <v>85</v>
      </c>
      <c r="AY177" s="20" t="s">
        <v>157</v>
      </c>
      <c r="BE177" s="219">
        <f>IF(N177="základní",J177,0)</f>
        <v>0</v>
      </c>
      <c r="BF177" s="219">
        <f>IF(N177="snížená",J177,0)</f>
        <v>0</v>
      </c>
      <c r="BG177" s="219">
        <f>IF(N177="zákl. přenesená",J177,0)</f>
        <v>0</v>
      </c>
      <c r="BH177" s="219">
        <f>IF(N177="sníž. přenesená",J177,0)</f>
        <v>0</v>
      </c>
      <c r="BI177" s="219">
        <f>IF(N177="nulová",J177,0)</f>
        <v>0</v>
      </c>
      <c r="BJ177" s="20" t="s">
        <v>83</v>
      </c>
      <c r="BK177" s="219">
        <f>ROUND(I177*H177,2)</f>
        <v>0</v>
      </c>
      <c r="BL177" s="20" t="s">
        <v>163</v>
      </c>
      <c r="BM177" s="218" t="s">
        <v>880</v>
      </c>
    </row>
    <row r="178" s="2" customFormat="1">
      <c r="A178" s="41"/>
      <c r="B178" s="42"/>
      <c r="C178" s="43"/>
      <c r="D178" s="220" t="s">
        <v>165</v>
      </c>
      <c r="E178" s="43"/>
      <c r="F178" s="221" t="s">
        <v>504</v>
      </c>
      <c r="G178" s="43"/>
      <c r="H178" s="43"/>
      <c r="I178" s="222"/>
      <c r="J178" s="43"/>
      <c r="K178" s="43"/>
      <c r="L178" s="47"/>
      <c r="M178" s="223"/>
      <c r="N178" s="224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165</v>
      </c>
      <c r="AU178" s="20" t="s">
        <v>85</v>
      </c>
    </row>
    <row r="179" s="13" customFormat="1">
      <c r="A179" s="13"/>
      <c r="B179" s="226"/>
      <c r="C179" s="227"/>
      <c r="D179" s="220" t="s">
        <v>169</v>
      </c>
      <c r="E179" s="227"/>
      <c r="F179" s="229" t="s">
        <v>881</v>
      </c>
      <c r="G179" s="227"/>
      <c r="H179" s="230">
        <v>32.420999999999999</v>
      </c>
      <c r="I179" s="231"/>
      <c r="J179" s="227"/>
      <c r="K179" s="227"/>
      <c r="L179" s="232"/>
      <c r="M179" s="233"/>
      <c r="N179" s="234"/>
      <c r="O179" s="234"/>
      <c r="P179" s="234"/>
      <c r="Q179" s="234"/>
      <c r="R179" s="234"/>
      <c r="S179" s="234"/>
      <c r="T179" s="23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6" t="s">
        <v>169</v>
      </c>
      <c r="AU179" s="236" t="s">
        <v>85</v>
      </c>
      <c r="AV179" s="13" t="s">
        <v>85</v>
      </c>
      <c r="AW179" s="13" t="s">
        <v>4</v>
      </c>
      <c r="AX179" s="13" t="s">
        <v>83</v>
      </c>
      <c r="AY179" s="236" t="s">
        <v>157</v>
      </c>
    </row>
    <row r="180" s="2" customFormat="1" ht="24.15" customHeight="1">
      <c r="A180" s="41"/>
      <c r="B180" s="42"/>
      <c r="C180" s="207" t="s">
        <v>7</v>
      </c>
      <c r="D180" s="207" t="s">
        <v>159</v>
      </c>
      <c r="E180" s="208" t="s">
        <v>509</v>
      </c>
      <c r="F180" s="209" t="s">
        <v>510</v>
      </c>
      <c r="G180" s="210" t="s">
        <v>173</v>
      </c>
      <c r="H180" s="211">
        <v>25.280000000000001</v>
      </c>
      <c r="I180" s="212"/>
      <c r="J180" s="213">
        <f>ROUND(I180*H180,2)</f>
        <v>0</v>
      </c>
      <c r="K180" s="209" t="s">
        <v>174</v>
      </c>
      <c r="L180" s="47"/>
      <c r="M180" s="214" t="s">
        <v>19</v>
      </c>
      <c r="N180" s="215" t="s">
        <v>46</v>
      </c>
      <c r="O180" s="87"/>
      <c r="P180" s="216">
        <f>O180*H180</f>
        <v>0</v>
      </c>
      <c r="Q180" s="216">
        <v>2.5018699999999998</v>
      </c>
      <c r="R180" s="216">
        <f>Q180*H180</f>
        <v>63.2472736</v>
      </c>
      <c r="S180" s="216">
        <v>0</v>
      </c>
      <c r="T180" s="217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18" t="s">
        <v>163</v>
      </c>
      <c r="AT180" s="218" t="s">
        <v>159</v>
      </c>
      <c r="AU180" s="218" t="s">
        <v>85</v>
      </c>
      <c r="AY180" s="20" t="s">
        <v>157</v>
      </c>
      <c r="BE180" s="219">
        <f>IF(N180="základní",J180,0)</f>
        <v>0</v>
      </c>
      <c r="BF180" s="219">
        <f>IF(N180="snížená",J180,0)</f>
        <v>0</v>
      </c>
      <c r="BG180" s="219">
        <f>IF(N180="zákl. přenesená",J180,0)</f>
        <v>0</v>
      </c>
      <c r="BH180" s="219">
        <f>IF(N180="sníž. přenesená",J180,0)</f>
        <v>0</v>
      </c>
      <c r="BI180" s="219">
        <f>IF(N180="nulová",J180,0)</f>
        <v>0</v>
      </c>
      <c r="BJ180" s="20" t="s">
        <v>83</v>
      </c>
      <c r="BK180" s="219">
        <f>ROUND(I180*H180,2)</f>
        <v>0</v>
      </c>
      <c r="BL180" s="20" t="s">
        <v>163</v>
      </c>
      <c r="BM180" s="218" t="s">
        <v>531</v>
      </c>
    </row>
    <row r="181" s="2" customFormat="1">
      <c r="A181" s="41"/>
      <c r="B181" s="42"/>
      <c r="C181" s="43"/>
      <c r="D181" s="220" t="s">
        <v>165</v>
      </c>
      <c r="E181" s="43"/>
      <c r="F181" s="221" t="s">
        <v>512</v>
      </c>
      <c r="G181" s="43"/>
      <c r="H181" s="43"/>
      <c r="I181" s="222"/>
      <c r="J181" s="43"/>
      <c r="K181" s="43"/>
      <c r="L181" s="47"/>
      <c r="M181" s="223"/>
      <c r="N181" s="224"/>
      <c r="O181" s="87"/>
      <c r="P181" s="87"/>
      <c r="Q181" s="87"/>
      <c r="R181" s="87"/>
      <c r="S181" s="87"/>
      <c r="T181" s="88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20" t="s">
        <v>165</v>
      </c>
      <c r="AU181" s="20" t="s">
        <v>85</v>
      </c>
    </row>
    <row r="182" s="2" customFormat="1">
      <c r="A182" s="41"/>
      <c r="B182" s="42"/>
      <c r="C182" s="43"/>
      <c r="D182" s="237" t="s">
        <v>177</v>
      </c>
      <c r="E182" s="43"/>
      <c r="F182" s="238" t="s">
        <v>513</v>
      </c>
      <c r="G182" s="43"/>
      <c r="H182" s="43"/>
      <c r="I182" s="222"/>
      <c r="J182" s="43"/>
      <c r="K182" s="43"/>
      <c r="L182" s="47"/>
      <c r="M182" s="223"/>
      <c r="N182" s="224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177</v>
      </c>
      <c r="AU182" s="20" t="s">
        <v>85</v>
      </c>
    </row>
    <row r="183" s="13" customFormat="1">
      <c r="A183" s="13"/>
      <c r="B183" s="226"/>
      <c r="C183" s="227"/>
      <c r="D183" s="220" t="s">
        <v>169</v>
      </c>
      <c r="E183" s="228" t="s">
        <v>19</v>
      </c>
      <c r="F183" s="229" t="s">
        <v>860</v>
      </c>
      <c r="G183" s="227"/>
      <c r="H183" s="230">
        <v>25.280000000000001</v>
      </c>
      <c r="I183" s="231"/>
      <c r="J183" s="227"/>
      <c r="K183" s="227"/>
      <c r="L183" s="232"/>
      <c r="M183" s="233"/>
      <c r="N183" s="234"/>
      <c r="O183" s="234"/>
      <c r="P183" s="234"/>
      <c r="Q183" s="234"/>
      <c r="R183" s="234"/>
      <c r="S183" s="234"/>
      <c r="T183" s="23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6" t="s">
        <v>169</v>
      </c>
      <c r="AU183" s="236" t="s">
        <v>85</v>
      </c>
      <c r="AV183" s="13" t="s">
        <v>85</v>
      </c>
      <c r="AW183" s="13" t="s">
        <v>37</v>
      </c>
      <c r="AX183" s="13" t="s">
        <v>83</v>
      </c>
      <c r="AY183" s="236" t="s">
        <v>157</v>
      </c>
    </row>
    <row r="184" s="2" customFormat="1" ht="24.15" customHeight="1">
      <c r="A184" s="41"/>
      <c r="B184" s="42"/>
      <c r="C184" s="207" t="s">
        <v>374</v>
      </c>
      <c r="D184" s="207" t="s">
        <v>159</v>
      </c>
      <c r="E184" s="208" t="s">
        <v>517</v>
      </c>
      <c r="F184" s="209" t="s">
        <v>518</v>
      </c>
      <c r="G184" s="210" t="s">
        <v>173</v>
      </c>
      <c r="H184" s="211">
        <v>30.800000000000001</v>
      </c>
      <c r="I184" s="212"/>
      <c r="J184" s="213">
        <f>ROUND(I184*H184,2)</f>
        <v>0</v>
      </c>
      <c r="K184" s="209" t="s">
        <v>174</v>
      </c>
      <c r="L184" s="47"/>
      <c r="M184" s="214" t="s">
        <v>19</v>
      </c>
      <c r="N184" s="215" t="s">
        <v>46</v>
      </c>
      <c r="O184" s="87"/>
      <c r="P184" s="216">
        <f>O184*H184</f>
        <v>0</v>
      </c>
      <c r="Q184" s="216">
        <v>0</v>
      </c>
      <c r="R184" s="216">
        <f>Q184*H184</f>
        <v>0</v>
      </c>
      <c r="S184" s="216">
        <v>0</v>
      </c>
      <c r="T184" s="217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18" t="s">
        <v>163</v>
      </c>
      <c r="AT184" s="218" t="s">
        <v>159</v>
      </c>
      <c r="AU184" s="218" t="s">
        <v>85</v>
      </c>
      <c r="AY184" s="20" t="s">
        <v>157</v>
      </c>
      <c r="BE184" s="219">
        <f>IF(N184="základní",J184,0)</f>
        <v>0</v>
      </c>
      <c r="BF184" s="219">
        <f>IF(N184="snížená",J184,0)</f>
        <v>0</v>
      </c>
      <c r="BG184" s="219">
        <f>IF(N184="zákl. přenesená",J184,0)</f>
        <v>0</v>
      </c>
      <c r="BH184" s="219">
        <f>IF(N184="sníž. přenesená",J184,0)</f>
        <v>0</v>
      </c>
      <c r="BI184" s="219">
        <f>IF(N184="nulová",J184,0)</f>
        <v>0</v>
      </c>
      <c r="BJ184" s="20" t="s">
        <v>83</v>
      </c>
      <c r="BK184" s="219">
        <f>ROUND(I184*H184,2)</f>
        <v>0</v>
      </c>
      <c r="BL184" s="20" t="s">
        <v>163</v>
      </c>
      <c r="BM184" s="218" t="s">
        <v>882</v>
      </c>
    </row>
    <row r="185" s="2" customFormat="1">
      <c r="A185" s="41"/>
      <c r="B185" s="42"/>
      <c r="C185" s="43"/>
      <c r="D185" s="220" t="s">
        <v>165</v>
      </c>
      <c r="E185" s="43"/>
      <c r="F185" s="221" t="s">
        <v>520</v>
      </c>
      <c r="G185" s="43"/>
      <c r="H185" s="43"/>
      <c r="I185" s="222"/>
      <c r="J185" s="43"/>
      <c r="K185" s="43"/>
      <c r="L185" s="47"/>
      <c r="M185" s="223"/>
      <c r="N185" s="224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165</v>
      </c>
      <c r="AU185" s="20" t="s">
        <v>85</v>
      </c>
    </row>
    <row r="186" s="2" customFormat="1">
      <c r="A186" s="41"/>
      <c r="B186" s="42"/>
      <c r="C186" s="43"/>
      <c r="D186" s="237" t="s">
        <v>177</v>
      </c>
      <c r="E186" s="43"/>
      <c r="F186" s="238" t="s">
        <v>521</v>
      </c>
      <c r="G186" s="43"/>
      <c r="H186" s="43"/>
      <c r="I186" s="222"/>
      <c r="J186" s="43"/>
      <c r="K186" s="43"/>
      <c r="L186" s="47"/>
      <c r="M186" s="223"/>
      <c r="N186" s="224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0" t="s">
        <v>177</v>
      </c>
      <c r="AU186" s="20" t="s">
        <v>85</v>
      </c>
    </row>
    <row r="187" s="13" customFormat="1">
      <c r="A187" s="13"/>
      <c r="B187" s="226"/>
      <c r="C187" s="227"/>
      <c r="D187" s="220" t="s">
        <v>169</v>
      </c>
      <c r="E187" s="228" t="s">
        <v>19</v>
      </c>
      <c r="F187" s="229" t="s">
        <v>883</v>
      </c>
      <c r="G187" s="227"/>
      <c r="H187" s="230">
        <v>30.800000000000001</v>
      </c>
      <c r="I187" s="231"/>
      <c r="J187" s="227"/>
      <c r="K187" s="227"/>
      <c r="L187" s="232"/>
      <c r="M187" s="233"/>
      <c r="N187" s="234"/>
      <c r="O187" s="234"/>
      <c r="P187" s="234"/>
      <c r="Q187" s="234"/>
      <c r="R187" s="234"/>
      <c r="S187" s="234"/>
      <c r="T187" s="23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6" t="s">
        <v>169</v>
      </c>
      <c r="AU187" s="236" t="s">
        <v>85</v>
      </c>
      <c r="AV187" s="13" t="s">
        <v>85</v>
      </c>
      <c r="AW187" s="13" t="s">
        <v>37</v>
      </c>
      <c r="AX187" s="13" t="s">
        <v>83</v>
      </c>
      <c r="AY187" s="236" t="s">
        <v>157</v>
      </c>
    </row>
    <row r="188" s="2" customFormat="1" ht="24.15" customHeight="1">
      <c r="A188" s="41"/>
      <c r="B188" s="42"/>
      <c r="C188" s="207" t="s">
        <v>453</v>
      </c>
      <c r="D188" s="207" t="s">
        <v>159</v>
      </c>
      <c r="E188" s="208" t="s">
        <v>524</v>
      </c>
      <c r="F188" s="209" t="s">
        <v>525</v>
      </c>
      <c r="G188" s="210" t="s">
        <v>254</v>
      </c>
      <c r="H188" s="211">
        <v>121.56</v>
      </c>
      <c r="I188" s="212"/>
      <c r="J188" s="213">
        <f>ROUND(I188*H188,2)</f>
        <v>0</v>
      </c>
      <c r="K188" s="209" t="s">
        <v>174</v>
      </c>
      <c r="L188" s="47"/>
      <c r="M188" s="214" t="s">
        <v>19</v>
      </c>
      <c r="N188" s="215" t="s">
        <v>46</v>
      </c>
      <c r="O188" s="87"/>
      <c r="P188" s="216">
        <f>O188*H188</f>
        <v>0</v>
      </c>
      <c r="Q188" s="216">
        <v>0.0033500000000000001</v>
      </c>
      <c r="R188" s="216">
        <f>Q188*H188</f>
        <v>0.40722600000000003</v>
      </c>
      <c r="S188" s="216">
        <v>0</v>
      </c>
      <c r="T188" s="217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18" t="s">
        <v>163</v>
      </c>
      <c r="AT188" s="218" t="s">
        <v>159</v>
      </c>
      <c r="AU188" s="218" t="s">
        <v>85</v>
      </c>
      <c r="AY188" s="20" t="s">
        <v>157</v>
      </c>
      <c r="BE188" s="219">
        <f>IF(N188="základní",J188,0)</f>
        <v>0</v>
      </c>
      <c r="BF188" s="219">
        <f>IF(N188="snížená",J188,0)</f>
        <v>0</v>
      </c>
      <c r="BG188" s="219">
        <f>IF(N188="zákl. přenesená",J188,0)</f>
        <v>0</v>
      </c>
      <c r="BH188" s="219">
        <f>IF(N188="sníž. přenesená",J188,0)</f>
        <v>0</v>
      </c>
      <c r="BI188" s="219">
        <f>IF(N188="nulová",J188,0)</f>
        <v>0</v>
      </c>
      <c r="BJ188" s="20" t="s">
        <v>83</v>
      </c>
      <c r="BK188" s="219">
        <f>ROUND(I188*H188,2)</f>
        <v>0</v>
      </c>
      <c r="BL188" s="20" t="s">
        <v>163</v>
      </c>
      <c r="BM188" s="218" t="s">
        <v>546</v>
      </c>
    </row>
    <row r="189" s="2" customFormat="1">
      <c r="A189" s="41"/>
      <c r="B189" s="42"/>
      <c r="C189" s="43"/>
      <c r="D189" s="220" t="s">
        <v>165</v>
      </c>
      <c r="E189" s="43"/>
      <c r="F189" s="221" t="s">
        <v>527</v>
      </c>
      <c r="G189" s="43"/>
      <c r="H189" s="43"/>
      <c r="I189" s="222"/>
      <c r="J189" s="43"/>
      <c r="K189" s="43"/>
      <c r="L189" s="47"/>
      <c r="M189" s="223"/>
      <c r="N189" s="224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165</v>
      </c>
      <c r="AU189" s="20" t="s">
        <v>85</v>
      </c>
    </row>
    <row r="190" s="2" customFormat="1">
      <c r="A190" s="41"/>
      <c r="B190" s="42"/>
      <c r="C190" s="43"/>
      <c r="D190" s="237" t="s">
        <v>177</v>
      </c>
      <c r="E190" s="43"/>
      <c r="F190" s="238" t="s">
        <v>528</v>
      </c>
      <c r="G190" s="43"/>
      <c r="H190" s="43"/>
      <c r="I190" s="222"/>
      <c r="J190" s="43"/>
      <c r="K190" s="43"/>
      <c r="L190" s="47"/>
      <c r="M190" s="223"/>
      <c r="N190" s="224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177</v>
      </c>
      <c r="AU190" s="20" t="s">
        <v>85</v>
      </c>
    </row>
    <row r="191" s="13" customFormat="1">
      <c r="A191" s="13"/>
      <c r="B191" s="226"/>
      <c r="C191" s="227"/>
      <c r="D191" s="220" t="s">
        <v>169</v>
      </c>
      <c r="E191" s="228" t="s">
        <v>19</v>
      </c>
      <c r="F191" s="229" t="s">
        <v>884</v>
      </c>
      <c r="G191" s="227"/>
      <c r="H191" s="230">
        <v>27.960000000000001</v>
      </c>
      <c r="I191" s="231"/>
      <c r="J191" s="227"/>
      <c r="K191" s="227"/>
      <c r="L191" s="232"/>
      <c r="M191" s="233"/>
      <c r="N191" s="234"/>
      <c r="O191" s="234"/>
      <c r="P191" s="234"/>
      <c r="Q191" s="234"/>
      <c r="R191" s="234"/>
      <c r="S191" s="234"/>
      <c r="T191" s="23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6" t="s">
        <v>169</v>
      </c>
      <c r="AU191" s="236" t="s">
        <v>85</v>
      </c>
      <c r="AV191" s="13" t="s">
        <v>85</v>
      </c>
      <c r="AW191" s="13" t="s">
        <v>37</v>
      </c>
      <c r="AX191" s="13" t="s">
        <v>75</v>
      </c>
      <c r="AY191" s="236" t="s">
        <v>157</v>
      </c>
    </row>
    <row r="192" s="13" customFormat="1">
      <c r="A192" s="13"/>
      <c r="B192" s="226"/>
      <c r="C192" s="227"/>
      <c r="D192" s="220" t="s">
        <v>169</v>
      </c>
      <c r="E192" s="228" t="s">
        <v>19</v>
      </c>
      <c r="F192" s="229" t="s">
        <v>885</v>
      </c>
      <c r="G192" s="227"/>
      <c r="H192" s="230">
        <v>93.599999999999994</v>
      </c>
      <c r="I192" s="231"/>
      <c r="J192" s="227"/>
      <c r="K192" s="227"/>
      <c r="L192" s="232"/>
      <c r="M192" s="233"/>
      <c r="N192" s="234"/>
      <c r="O192" s="234"/>
      <c r="P192" s="234"/>
      <c r="Q192" s="234"/>
      <c r="R192" s="234"/>
      <c r="S192" s="234"/>
      <c r="T192" s="23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6" t="s">
        <v>169</v>
      </c>
      <c r="AU192" s="236" t="s">
        <v>85</v>
      </c>
      <c r="AV192" s="13" t="s">
        <v>85</v>
      </c>
      <c r="AW192" s="13" t="s">
        <v>37</v>
      </c>
      <c r="AX192" s="13" t="s">
        <v>75</v>
      </c>
      <c r="AY192" s="236" t="s">
        <v>157</v>
      </c>
    </row>
    <row r="193" s="15" customFormat="1">
      <c r="A193" s="15"/>
      <c r="B193" s="249"/>
      <c r="C193" s="250"/>
      <c r="D193" s="220" t="s">
        <v>169</v>
      </c>
      <c r="E193" s="251" t="s">
        <v>19</v>
      </c>
      <c r="F193" s="252" t="s">
        <v>187</v>
      </c>
      <c r="G193" s="250"/>
      <c r="H193" s="253">
        <v>121.56</v>
      </c>
      <c r="I193" s="254"/>
      <c r="J193" s="250"/>
      <c r="K193" s="250"/>
      <c r="L193" s="255"/>
      <c r="M193" s="256"/>
      <c r="N193" s="257"/>
      <c r="O193" s="257"/>
      <c r="P193" s="257"/>
      <c r="Q193" s="257"/>
      <c r="R193" s="257"/>
      <c r="S193" s="257"/>
      <c r="T193" s="258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59" t="s">
        <v>169</v>
      </c>
      <c r="AU193" s="259" t="s">
        <v>85</v>
      </c>
      <c r="AV193" s="15" t="s">
        <v>163</v>
      </c>
      <c r="AW193" s="15" t="s">
        <v>37</v>
      </c>
      <c r="AX193" s="15" t="s">
        <v>83</v>
      </c>
      <c r="AY193" s="259" t="s">
        <v>157</v>
      </c>
    </row>
    <row r="194" s="2" customFormat="1" ht="24.15" customHeight="1">
      <c r="A194" s="41"/>
      <c r="B194" s="42"/>
      <c r="C194" s="207" t="s">
        <v>381</v>
      </c>
      <c r="D194" s="207" t="s">
        <v>159</v>
      </c>
      <c r="E194" s="208" t="s">
        <v>532</v>
      </c>
      <c r="F194" s="209" t="s">
        <v>533</v>
      </c>
      <c r="G194" s="210" t="s">
        <v>254</v>
      </c>
      <c r="H194" s="211">
        <v>121.56</v>
      </c>
      <c r="I194" s="212"/>
      <c r="J194" s="213">
        <f>ROUND(I194*H194,2)</f>
        <v>0</v>
      </c>
      <c r="K194" s="209" t="s">
        <v>174</v>
      </c>
      <c r="L194" s="47"/>
      <c r="M194" s="214" t="s">
        <v>19</v>
      </c>
      <c r="N194" s="215" t="s">
        <v>46</v>
      </c>
      <c r="O194" s="87"/>
      <c r="P194" s="216">
        <f>O194*H194</f>
        <v>0</v>
      </c>
      <c r="Q194" s="216">
        <v>0</v>
      </c>
      <c r="R194" s="216">
        <f>Q194*H194</f>
        <v>0</v>
      </c>
      <c r="S194" s="216">
        <v>0</v>
      </c>
      <c r="T194" s="217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18" t="s">
        <v>163</v>
      </c>
      <c r="AT194" s="218" t="s">
        <v>159</v>
      </c>
      <c r="AU194" s="218" t="s">
        <v>85</v>
      </c>
      <c r="AY194" s="20" t="s">
        <v>157</v>
      </c>
      <c r="BE194" s="219">
        <f>IF(N194="základní",J194,0)</f>
        <v>0</v>
      </c>
      <c r="BF194" s="219">
        <f>IF(N194="snížená",J194,0)</f>
        <v>0</v>
      </c>
      <c r="BG194" s="219">
        <f>IF(N194="zákl. přenesená",J194,0)</f>
        <v>0</v>
      </c>
      <c r="BH194" s="219">
        <f>IF(N194="sníž. přenesená",J194,0)</f>
        <v>0</v>
      </c>
      <c r="BI194" s="219">
        <f>IF(N194="nulová",J194,0)</f>
        <v>0</v>
      </c>
      <c r="BJ194" s="20" t="s">
        <v>83</v>
      </c>
      <c r="BK194" s="219">
        <f>ROUND(I194*H194,2)</f>
        <v>0</v>
      </c>
      <c r="BL194" s="20" t="s">
        <v>163</v>
      </c>
      <c r="BM194" s="218" t="s">
        <v>553</v>
      </c>
    </row>
    <row r="195" s="2" customFormat="1">
      <c r="A195" s="41"/>
      <c r="B195" s="42"/>
      <c r="C195" s="43"/>
      <c r="D195" s="220" t="s">
        <v>165</v>
      </c>
      <c r="E195" s="43"/>
      <c r="F195" s="221" t="s">
        <v>535</v>
      </c>
      <c r="G195" s="43"/>
      <c r="H195" s="43"/>
      <c r="I195" s="222"/>
      <c r="J195" s="43"/>
      <c r="K195" s="43"/>
      <c r="L195" s="47"/>
      <c r="M195" s="223"/>
      <c r="N195" s="224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165</v>
      </c>
      <c r="AU195" s="20" t="s">
        <v>85</v>
      </c>
    </row>
    <row r="196" s="2" customFormat="1">
      <c r="A196" s="41"/>
      <c r="B196" s="42"/>
      <c r="C196" s="43"/>
      <c r="D196" s="237" t="s">
        <v>177</v>
      </c>
      <c r="E196" s="43"/>
      <c r="F196" s="238" t="s">
        <v>536</v>
      </c>
      <c r="G196" s="43"/>
      <c r="H196" s="43"/>
      <c r="I196" s="222"/>
      <c r="J196" s="43"/>
      <c r="K196" s="43"/>
      <c r="L196" s="47"/>
      <c r="M196" s="223"/>
      <c r="N196" s="224"/>
      <c r="O196" s="87"/>
      <c r="P196" s="87"/>
      <c r="Q196" s="87"/>
      <c r="R196" s="87"/>
      <c r="S196" s="87"/>
      <c r="T196" s="88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T196" s="20" t="s">
        <v>177</v>
      </c>
      <c r="AU196" s="20" t="s">
        <v>85</v>
      </c>
    </row>
    <row r="197" s="2" customFormat="1" ht="16.5" customHeight="1">
      <c r="A197" s="41"/>
      <c r="B197" s="42"/>
      <c r="C197" s="207" t="s">
        <v>462</v>
      </c>
      <c r="D197" s="207" t="s">
        <v>159</v>
      </c>
      <c r="E197" s="208" t="s">
        <v>538</v>
      </c>
      <c r="F197" s="209" t="s">
        <v>539</v>
      </c>
      <c r="G197" s="210" t="s">
        <v>236</v>
      </c>
      <c r="H197" s="211">
        <v>5.7619999999999996</v>
      </c>
      <c r="I197" s="212"/>
      <c r="J197" s="213">
        <f>ROUND(I197*H197,2)</f>
        <v>0</v>
      </c>
      <c r="K197" s="209" t="s">
        <v>174</v>
      </c>
      <c r="L197" s="47"/>
      <c r="M197" s="214" t="s">
        <v>19</v>
      </c>
      <c r="N197" s="215" t="s">
        <v>46</v>
      </c>
      <c r="O197" s="87"/>
      <c r="P197" s="216">
        <f>O197*H197</f>
        <v>0</v>
      </c>
      <c r="Q197" s="216">
        <v>1.07636</v>
      </c>
      <c r="R197" s="216">
        <f>Q197*H197</f>
        <v>6.2019863199999996</v>
      </c>
      <c r="S197" s="216">
        <v>0</v>
      </c>
      <c r="T197" s="217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18" t="s">
        <v>163</v>
      </c>
      <c r="AT197" s="218" t="s">
        <v>159</v>
      </c>
      <c r="AU197" s="218" t="s">
        <v>85</v>
      </c>
      <c r="AY197" s="20" t="s">
        <v>157</v>
      </c>
      <c r="BE197" s="219">
        <f>IF(N197="základní",J197,0)</f>
        <v>0</v>
      </c>
      <c r="BF197" s="219">
        <f>IF(N197="snížená",J197,0)</f>
        <v>0</v>
      </c>
      <c r="BG197" s="219">
        <f>IF(N197="zákl. přenesená",J197,0)</f>
        <v>0</v>
      </c>
      <c r="BH197" s="219">
        <f>IF(N197="sníž. přenesená",J197,0)</f>
        <v>0</v>
      </c>
      <c r="BI197" s="219">
        <f>IF(N197="nulová",J197,0)</f>
        <v>0</v>
      </c>
      <c r="BJ197" s="20" t="s">
        <v>83</v>
      </c>
      <c r="BK197" s="219">
        <f>ROUND(I197*H197,2)</f>
        <v>0</v>
      </c>
      <c r="BL197" s="20" t="s">
        <v>163</v>
      </c>
      <c r="BM197" s="218" t="s">
        <v>423</v>
      </c>
    </row>
    <row r="198" s="2" customFormat="1">
      <c r="A198" s="41"/>
      <c r="B198" s="42"/>
      <c r="C198" s="43"/>
      <c r="D198" s="220" t="s">
        <v>165</v>
      </c>
      <c r="E198" s="43"/>
      <c r="F198" s="221" t="s">
        <v>541</v>
      </c>
      <c r="G198" s="43"/>
      <c r="H198" s="43"/>
      <c r="I198" s="222"/>
      <c r="J198" s="43"/>
      <c r="K198" s="43"/>
      <c r="L198" s="47"/>
      <c r="M198" s="223"/>
      <c r="N198" s="224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165</v>
      </c>
      <c r="AU198" s="20" t="s">
        <v>85</v>
      </c>
    </row>
    <row r="199" s="2" customFormat="1">
      <c r="A199" s="41"/>
      <c r="B199" s="42"/>
      <c r="C199" s="43"/>
      <c r="D199" s="237" t="s">
        <v>177</v>
      </c>
      <c r="E199" s="43"/>
      <c r="F199" s="238" t="s">
        <v>542</v>
      </c>
      <c r="G199" s="43"/>
      <c r="H199" s="43"/>
      <c r="I199" s="222"/>
      <c r="J199" s="43"/>
      <c r="K199" s="43"/>
      <c r="L199" s="47"/>
      <c r="M199" s="223"/>
      <c r="N199" s="224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177</v>
      </c>
      <c r="AU199" s="20" t="s">
        <v>85</v>
      </c>
    </row>
    <row r="200" s="13" customFormat="1">
      <c r="A200" s="13"/>
      <c r="B200" s="226"/>
      <c r="C200" s="227"/>
      <c r="D200" s="220" t="s">
        <v>169</v>
      </c>
      <c r="E200" s="228" t="s">
        <v>19</v>
      </c>
      <c r="F200" s="229" t="s">
        <v>886</v>
      </c>
      <c r="G200" s="227"/>
      <c r="H200" s="230">
        <v>2.528</v>
      </c>
      <c r="I200" s="231"/>
      <c r="J200" s="227"/>
      <c r="K200" s="227"/>
      <c r="L200" s="232"/>
      <c r="M200" s="233"/>
      <c r="N200" s="234"/>
      <c r="O200" s="234"/>
      <c r="P200" s="234"/>
      <c r="Q200" s="234"/>
      <c r="R200" s="234"/>
      <c r="S200" s="234"/>
      <c r="T200" s="235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6" t="s">
        <v>169</v>
      </c>
      <c r="AU200" s="236" t="s">
        <v>85</v>
      </c>
      <c r="AV200" s="13" t="s">
        <v>85</v>
      </c>
      <c r="AW200" s="13" t="s">
        <v>37</v>
      </c>
      <c r="AX200" s="13" t="s">
        <v>75</v>
      </c>
      <c r="AY200" s="236" t="s">
        <v>157</v>
      </c>
    </row>
    <row r="201" s="13" customFormat="1">
      <c r="A201" s="13"/>
      <c r="B201" s="226"/>
      <c r="C201" s="227"/>
      <c r="D201" s="220" t="s">
        <v>169</v>
      </c>
      <c r="E201" s="228" t="s">
        <v>19</v>
      </c>
      <c r="F201" s="229" t="s">
        <v>887</v>
      </c>
      <c r="G201" s="227"/>
      <c r="H201" s="230">
        <v>3.234</v>
      </c>
      <c r="I201" s="231"/>
      <c r="J201" s="227"/>
      <c r="K201" s="227"/>
      <c r="L201" s="232"/>
      <c r="M201" s="233"/>
      <c r="N201" s="234"/>
      <c r="O201" s="234"/>
      <c r="P201" s="234"/>
      <c r="Q201" s="234"/>
      <c r="R201" s="234"/>
      <c r="S201" s="234"/>
      <c r="T201" s="235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6" t="s">
        <v>169</v>
      </c>
      <c r="AU201" s="236" t="s">
        <v>85</v>
      </c>
      <c r="AV201" s="13" t="s">
        <v>85</v>
      </c>
      <c r="AW201" s="13" t="s">
        <v>37</v>
      </c>
      <c r="AX201" s="13" t="s">
        <v>75</v>
      </c>
      <c r="AY201" s="236" t="s">
        <v>157</v>
      </c>
    </row>
    <row r="202" s="15" customFormat="1">
      <c r="A202" s="15"/>
      <c r="B202" s="249"/>
      <c r="C202" s="250"/>
      <c r="D202" s="220" t="s">
        <v>169</v>
      </c>
      <c r="E202" s="251" t="s">
        <v>19</v>
      </c>
      <c r="F202" s="252" t="s">
        <v>187</v>
      </c>
      <c r="G202" s="250"/>
      <c r="H202" s="253">
        <v>5.7620000000000005</v>
      </c>
      <c r="I202" s="254"/>
      <c r="J202" s="250"/>
      <c r="K202" s="250"/>
      <c r="L202" s="255"/>
      <c r="M202" s="256"/>
      <c r="N202" s="257"/>
      <c r="O202" s="257"/>
      <c r="P202" s="257"/>
      <c r="Q202" s="257"/>
      <c r="R202" s="257"/>
      <c r="S202" s="257"/>
      <c r="T202" s="258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59" t="s">
        <v>169</v>
      </c>
      <c r="AU202" s="259" t="s">
        <v>85</v>
      </c>
      <c r="AV202" s="15" t="s">
        <v>163</v>
      </c>
      <c r="AW202" s="15" t="s">
        <v>37</v>
      </c>
      <c r="AX202" s="15" t="s">
        <v>83</v>
      </c>
      <c r="AY202" s="259" t="s">
        <v>157</v>
      </c>
    </row>
    <row r="203" s="12" customFormat="1" ht="22.8" customHeight="1">
      <c r="A203" s="12"/>
      <c r="B203" s="191"/>
      <c r="C203" s="192"/>
      <c r="D203" s="193" t="s">
        <v>74</v>
      </c>
      <c r="E203" s="205" t="s">
        <v>163</v>
      </c>
      <c r="F203" s="205" t="s">
        <v>292</v>
      </c>
      <c r="G203" s="192"/>
      <c r="H203" s="192"/>
      <c r="I203" s="195"/>
      <c r="J203" s="206">
        <f>BK203</f>
        <v>0</v>
      </c>
      <c r="K203" s="192"/>
      <c r="L203" s="197"/>
      <c r="M203" s="198"/>
      <c r="N203" s="199"/>
      <c r="O203" s="199"/>
      <c r="P203" s="200">
        <f>SUM(P204:P219)</f>
        <v>0</v>
      </c>
      <c r="Q203" s="199"/>
      <c r="R203" s="200">
        <f>SUM(R204:R219)</f>
        <v>171.22424000000001</v>
      </c>
      <c r="S203" s="199"/>
      <c r="T203" s="201">
        <f>SUM(T204:T219)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02" t="s">
        <v>83</v>
      </c>
      <c r="AT203" s="203" t="s">
        <v>74</v>
      </c>
      <c r="AU203" s="203" t="s">
        <v>83</v>
      </c>
      <c r="AY203" s="202" t="s">
        <v>157</v>
      </c>
      <c r="BK203" s="204">
        <f>SUM(BK204:BK219)</f>
        <v>0</v>
      </c>
    </row>
    <row r="204" s="2" customFormat="1" ht="24.15" customHeight="1">
      <c r="A204" s="41"/>
      <c r="B204" s="42"/>
      <c r="C204" s="207" t="s">
        <v>386</v>
      </c>
      <c r="D204" s="207" t="s">
        <v>159</v>
      </c>
      <c r="E204" s="208" t="s">
        <v>547</v>
      </c>
      <c r="F204" s="209" t="s">
        <v>548</v>
      </c>
      <c r="G204" s="210" t="s">
        <v>254</v>
      </c>
      <c r="H204" s="211">
        <v>40</v>
      </c>
      <c r="I204" s="212"/>
      <c r="J204" s="213">
        <f>ROUND(I204*H204,2)</f>
        <v>0</v>
      </c>
      <c r="K204" s="209" t="s">
        <v>174</v>
      </c>
      <c r="L204" s="47"/>
      <c r="M204" s="214" t="s">
        <v>19</v>
      </c>
      <c r="N204" s="215" t="s">
        <v>46</v>
      </c>
      <c r="O204" s="87"/>
      <c r="P204" s="216">
        <f>O204*H204</f>
        <v>0</v>
      </c>
      <c r="Q204" s="216">
        <v>0.37175000000000002</v>
      </c>
      <c r="R204" s="216">
        <f>Q204*H204</f>
        <v>14.870000000000001</v>
      </c>
      <c r="S204" s="216">
        <v>0</v>
      </c>
      <c r="T204" s="217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18" t="s">
        <v>163</v>
      </c>
      <c r="AT204" s="218" t="s">
        <v>159</v>
      </c>
      <c r="AU204" s="218" t="s">
        <v>85</v>
      </c>
      <c r="AY204" s="20" t="s">
        <v>157</v>
      </c>
      <c r="BE204" s="219">
        <f>IF(N204="základní",J204,0)</f>
        <v>0</v>
      </c>
      <c r="BF204" s="219">
        <f>IF(N204="snížená",J204,0)</f>
        <v>0</v>
      </c>
      <c r="BG204" s="219">
        <f>IF(N204="zákl. přenesená",J204,0)</f>
        <v>0</v>
      </c>
      <c r="BH204" s="219">
        <f>IF(N204="sníž. přenesená",J204,0)</f>
        <v>0</v>
      </c>
      <c r="BI204" s="219">
        <f>IF(N204="nulová",J204,0)</f>
        <v>0</v>
      </c>
      <c r="BJ204" s="20" t="s">
        <v>83</v>
      </c>
      <c r="BK204" s="219">
        <f>ROUND(I204*H204,2)</f>
        <v>0</v>
      </c>
      <c r="BL204" s="20" t="s">
        <v>163</v>
      </c>
      <c r="BM204" s="218" t="s">
        <v>888</v>
      </c>
    </row>
    <row r="205" s="2" customFormat="1">
      <c r="A205" s="41"/>
      <c r="B205" s="42"/>
      <c r="C205" s="43"/>
      <c r="D205" s="220" t="s">
        <v>165</v>
      </c>
      <c r="E205" s="43"/>
      <c r="F205" s="221" t="s">
        <v>550</v>
      </c>
      <c r="G205" s="43"/>
      <c r="H205" s="43"/>
      <c r="I205" s="222"/>
      <c r="J205" s="43"/>
      <c r="K205" s="43"/>
      <c r="L205" s="47"/>
      <c r="M205" s="223"/>
      <c r="N205" s="224"/>
      <c r="O205" s="87"/>
      <c r="P205" s="87"/>
      <c r="Q205" s="87"/>
      <c r="R205" s="87"/>
      <c r="S205" s="87"/>
      <c r="T205" s="88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20" t="s">
        <v>165</v>
      </c>
      <c r="AU205" s="20" t="s">
        <v>85</v>
      </c>
    </row>
    <row r="206" s="2" customFormat="1">
      <c r="A206" s="41"/>
      <c r="B206" s="42"/>
      <c r="C206" s="43"/>
      <c r="D206" s="237" t="s">
        <v>177</v>
      </c>
      <c r="E206" s="43"/>
      <c r="F206" s="238" t="s">
        <v>551</v>
      </c>
      <c r="G206" s="43"/>
      <c r="H206" s="43"/>
      <c r="I206" s="222"/>
      <c r="J206" s="43"/>
      <c r="K206" s="43"/>
      <c r="L206" s="47"/>
      <c r="M206" s="223"/>
      <c r="N206" s="224"/>
      <c r="O206" s="87"/>
      <c r="P206" s="87"/>
      <c r="Q206" s="87"/>
      <c r="R206" s="87"/>
      <c r="S206" s="87"/>
      <c r="T206" s="88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20" t="s">
        <v>177</v>
      </c>
      <c r="AU206" s="20" t="s">
        <v>85</v>
      </c>
    </row>
    <row r="207" s="13" customFormat="1">
      <c r="A207" s="13"/>
      <c r="B207" s="226"/>
      <c r="C207" s="227"/>
      <c r="D207" s="220" t="s">
        <v>169</v>
      </c>
      <c r="E207" s="228" t="s">
        <v>19</v>
      </c>
      <c r="F207" s="229" t="s">
        <v>889</v>
      </c>
      <c r="G207" s="227"/>
      <c r="H207" s="230">
        <v>40</v>
      </c>
      <c r="I207" s="231"/>
      <c r="J207" s="227"/>
      <c r="K207" s="227"/>
      <c r="L207" s="232"/>
      <c r="M207" s="233"/>
      <c r="N207" s="234"/>
      <c r="O207" s="234"/>
      <c r="P207" s="234"/>
      <c r="Q207" s="234"/>
      <c r="R207" s="234"/>
      <c r="S207" s="234"/>
      <c r="T207" s="235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6" t="s">
        <v>169</v>
      </c>
      <c r="AU207" s="236" t="s">
        <v>85</v>
      </c>
      <c r="AV207" s="13" t="s">
        <v>85</v>
      </c>
      <c r="AW207" s="13" t="s">
        <v>37</v>
      </c>
      <c r="AX207" s="13" t="s">
        <v>83</v>
      </c>
      <c r="AY207" s="236" t="s">
        <v>157</v>
      </c>
    </row>
    <row r="208" s="2" customFormat="1" ht="24.15" customHeight="1">
      <c r="A208" s="41"/>
      <c r="B208" s="42"/>
      <c r="C208" s="207" t="s">
        <v>475</v>
      </c>
      <c r="D208" s="207" t="s">
        <v>159</v>
      </c>
      <c r="E208" s="208" t="s">
        <v>566</v>
      </c>
      <c r="F208" s="209" t="s">
        <v>567</v>
      </c>
      <c r="G208" s="210" t="s">
        <v>173</v>
      </c>
      <c r="H208" s="211">
        <v>36</v>
      </c>
      <c r="I208" s="212"/>
      <c r="J208" s="213">
        <f>ROUND(I208*H208,2)</f>
        <v>0</v>
      </c>
      <c r="K208" s="209" t="s">
        <v>174</v>
      </c>
      <c r="L208" s="47"/>
      <c r="M208" s="214" t="s">
        <v>19</v>
      </c>
      <c r="N208" s="215" t="s">
        <v>46</v>
      </c>
      <c r="O208" s="87"/>
      <c r="P208" s="216">
        <f>O208*H208</f>
        <v>0</v>
      </c>
      <c r="Q208" s="216">
        <v>2.4500000000000002</v>
      </c>
      <c r="R208" s="216">
        <f>Q208*H208</f>
        <v>88.200000000000003</v>
      </c>
      <c r="S208" s="216">
        <v>0</v>
      </c>
      <c r="T208" s="217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18" t="s">
        <v>163</v>
      </c>
      <c r="AT208" s="218" t="s">
        <v>159</v>
      </c>
      <c r="AU208" s="218" t="s">
        <v>85</v>
      </c>
      <c r="AY208" s="20" t="s">
        <v>157</v>
      </c>
      <c r="BE208" s="219">
        <f>IF(N208="základní",J208,0)</f>
        <v>0</v>
      </c>
      <c r="BF208" s="219">
        <f>IF(N208="snížená",J208,0)</f>
        <v>0</v>
      </c>
      <c r="BG208" s="219">
        <f>IF(N208="zákl. přenesená",J208,0)</f>
        <v>0</v>
      </c>
      <c r="BH208" s="219">
        <f>IF(N208="sníž. přenesená",J208,0)</f>
        <v>0</v>
      </c>
      <c r="BI208" s="219">
        <f>IF(N208="nulová",J208,0)</f>
        <v>0</v>
      </c>
      <c r="BJ208" s="20" t="s">
        <v>83</v>
      </c>
      <c r="BK208" s="219">
        <f>ROUND(I208*H208,2)</f>
        <v>0</v>
      </c>
      <c r="BL208" s="20" t="s">
        <v>163</v>
      </c>
      <c r="BM208" s="218" t="s">
        <v>592</v>
      </c>
    </row>
    <row r="209" s="2" customFormat="1">
      <c r="A209" s="41"/>
      <c r="B209" s="42"/>
      <c r="C209" s="43"/>
      <c r="D209" s="220" t="s">
        <v>165</v>
      </c>
      <c r="E209" s="43"/>
      <c r="F209" s="221" t="s">
        <v>569</v>
      </c>
      <c r="G209" s="43"/>
      <c r="H209" s="43"/>
      <c r="I209" s="222"/>
      <c r="J209" s="43"/>
      <c r="K209" s="43"/>
      <c r="L209" s="47"/>
      <c r="M209" s="223"/>
      <c r="N209" s="224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165</v>
      </c>
      <c r="AU209" s="20" t="s">
        <v>85</v>
      </c>
    </row>
    <row r="210" s="2" customFormat="1">
      <c r="A210" s="41"/>
      <c r="B210" s="42"/>
      <c r="C210" s="43"/>
      <c r="D210" s="237" t="s">
        <v>177</v>
      </c>
      <c r="E210" s="43"/>
      <c r="F210" s="238" t="s">
        <v>570</v>
      </c>
      <c r="G210" s="43"/>
      <c r="H210" s="43"/>
      <c r="I210" s="222"/>
      <c r="J210" s="43"/>
      <c r="K210" s="43"/>
      <c r="L210" s="47"/>
      <c r="M210" s="223"/>
      <c r="N210" s="224"/>
      <c r="O210" s="87"/>
      <c r="P210" s="87"/>
      <c r="Q210" s="87"/>
      <c r="R210" s="87"/>
      <c r="S210" s="87"/>
      <c r="T210" s="88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20" t="s">
        <v>177</v>
      </c>
      <c r="AU210" s="20" t="s">
        <v>85</v>
      </c>
    </row>
    <row r="211" s="14" customFormat="1">
      <c r="A211" s="14"/>
      <c r="B211" s="239"/>
      <c r="C211" s="240"/>
      <c r="D211" s="220" t="s">
        <v>169</v>
      </c>
      <c r="E211" s="241" t="s">
        <v>19</v>
      </c>
      <c r="F211" s="242" t="s">
        <v>571</v>
      </c>
      <c r="G211" s="240"/>
      <c r="H211" s="241" t="s">
        <v>19</v>
      </c>
      <c r="I211" s="243"/>
      <c r="J211" s="240"/>
      <c r="K211" s="240"/>
      <c r="L211" s="244"/>
      <c r="M211" s="245"/>
      <c r="N211" s="246"/>
      <c r="O211" s="246"/>
      <c r="P211" s="246"/>
      <c r="Q211" s="246"/>
      <c r="R211" s="246"/>
      <c r="S211" s="246"/>
      <c r="T211" s="247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8" t="s">
        <v>169</v>
      </c>
      <c r="AU211" s="248" t="s">
        <v>85</v>
      </c>
      <c r="AV211" s="14" t="s">
        <v>83</v>
      </c>
      <c r="AW211" s="14" t="s">
        <v>37</v>
      </c>
      <c r="AX211" s="14" t="s">
        <v>75</v>
      </c>
      <c r="AY211" s="248" t="s">
        <v>157</v>
      </c>
    </row>
    <row r="212" s="13" customFormat="1">
      <c r="A212" s="13"/>
      <c r="B212" s="226"/>
      <c r="C212" s="227"/>
      <c r="D212" s="220" t="s">
        <v>169</v>
      </c>
      <c r="E212" s="228" t="s">
        <v>19</v>
      </c>
      <c r="F212" s="229" t="s">
        <v>890</v>
      </c>
      <c r="G212" s="227"/>
      <c r="H212" s="230">
        <v>36</v>
      </c>
      <c r="I212" s="231"/>
      <c r="J212" s="227"/>
      <c r="K212" s="227"/>
      <c r="L212" s="232"/>
      <c r="M212" s="233"/>
      <c r="N212" s="234"/>
      <c r="O212" s="234"/>
      <c r="P212" s="234"/>
      <c r="Q212" s="234"/>
      <c r="R212" s="234"/>
      <c r="S212" s="234"/>
      <c r="T212" s="235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6" t="s">
        <v>169</v>
      </c>
      <c r="AU212" s="236" t="s">
        <v>85</v>
      </c>
      <c r="AV212" s="13" t="s">
        <v>85</v>
      </c>
      <c r="AW212" s="13" t="s">
        <v>37</v>
      </c>
      <c r="AX212" s="13" t="s">
        <v>75</v>
      </c>
      <c r="AY212" s="236" t="s">
        <v>157</v>
      </c>
    </row>
    <row r="213" s="15" customFormat="1">
      <c r="A213" s="15"/>
      <c r="B213" s="249"/>
      <c r="C213" s="250"/>
      <c r="D213" s="220" t="s">
        <v>169</v>
      </c>
      <c r="E213" s="251" t="s">
        <v>19</v>
      </c>
      <c r="F213" s="252" t="s">
        <v>187</v>
      </c>
      <c r="G213" s="250"/>
      <c r="H213" s="253">
        <v>36</v>
      </c>
      <c r="I213" s="254"/>
      <c r="J213" s="250"/>
      <c r="K213" s="250"/>
      <c r="L213" s="255"/>
      <c r="M213" s="256"/>
      <c r="N213" s="257"/>
      <c r="O213" s="257"/>
      <c r="P213" s="257"/>
      <c r="Q213" s="257"/>
      <c r="R213" s="257"/>
      <c r="S213" s="257"/>
      <c r="T213" s="258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59" t="s">
        <v>169</v>
      </c>
      <c r="AU213" s="259" t="s">
        <v>85</v>
      </c>
      <c r="AV213" s="15" t="s">
        <v>163</v>
      </c>
      <c r="AW213" s="15" t="s">
        <v>37</v>
      </c>
      <c r="AX213" s="15" t="s">
        <v>83</v>
      </c>
      <c r="AY213" s="259" t="s">
        <v>157</v>
      </c>
    </row>
    <row r="214" s="2" customFormat="1" ht="24.15" customHeight="1">
      <c r="A214" s="41"/>
      <c r="B214" s="42"/>
      <c r="C214" s="207" t="s">
        <v>392</v>
      </c>
      <c r="D214" s="207" t="s">
        <v>159</v>
      </c>
      <c r="E214" s="208" t="s">
        <v>574</v>
      </c>
      <c r="F214" s="209" t="s">
        <v>575</v>
      </c>
      <c r="G214" s="210" t="s">
        <v>173</v>
      </c>
      <c r="H214" s="211">
        <v>28</v>
      </c>
      <c r="I214" s="212"/>
      <c r="J214" s="213">
        <f>ROUND(I214*H214,2)</f>
        <v>0</v>
      </c>
      <c r="K214" s="209" t="s">
        <v>174</v>
      </c>
      <c r="L214" s="47"/>
      <c r="M214" s="214" t="s">
        <v>19</v>
      </c>
      <c r="N214" s="215" t="s">
        <v>46</v>
      </c>
      <c r="O214" s="87"/>
      <c r="P214" s="216">
        <f>O214*H214</f>
        <v>0</v>
      </c>
      <c r="Q214" s="216">
        <v>2.4340799999999998</v>
      </c>
      <c r="R214" s="216">
        <f>Q214*H214</f>
        <v>68.154239999999987</v>
      </c>
      <c r="S214" s="216">
        <v>0</v>
      </c>
      <c r="T214" s="217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18" t="s">
        <v>163</v>
      </c>
      <c r="AT214" s="218" t="s">
        <v>159</v>
      </c>
      <c r="AU214" s="218" t="s">
        <v>85</v>
      </c>
      <c r="AY214" s="20" t="s">
        <v>157</v>
      </c>
      <c r="BE214" s="219">
        <f>IF(N214="základní",J214,0)</f>
        <v>0</v>
      </c>
      <c r="BF214" s="219">
        <f>IF(N214="snížená",J214,0)</f>
        <v>0</v>
      </c>
      <c r="BG214" s="219">
        <f>IF(N214="zákl. přenesená",J214,0)</f>
        <v>0</v>
      </c>
      <c r="BH214" s="219">
        <f>IF(N214="sníž. přenesená",J214,0)</f>
        <v>0</v>
      </c>
      <c r="BI214" s="219">
        <f>IF(N214="nulová",J214,0)</f>
        <v>0</v>
      </c>
      <c r="BJ214" s="20" t="s">
        <v>83</v>
      </c>
      <c r="BK214" s="219">
        <f>ROUND(I214*H214,2)</f>
        <v>0</v>
      </c>
      <c r="BL214" s="20" t="s">
        <v>163</v>
      </c>
      <c r="BM214" s="218" t="s">
        <v>819</v>
      </c>
    </row>
    <row r="215" s="2" customFormat="1">
      <c r="A215" s="41"/>
      <c r="B215" s="42"/>
      <c r="C215" s="43"/>
      <c r="D215" s="220" t="s">
        <v>165</v>
      </c>
      <c r="E215" s="43"/>
      <c r="F215" s="221" t="s">
        <v>577</v>
      </c>
      <c r="G215" s="43"/>
      <c r="H215" s="43"/>
      <c r="I215" s="222"/>
      <c r="J215" s="43"/>
      <c r="K215" s="43"/>
      <c r="L215" s="47"/>
      <c r="M215" s="223"/>
      <c r="N215" s="224"/>
      <c r="O215" s="87"/>
      <c r="P215" s="87"/>
      <c r="Q215" s="87"/>
      <c r="R215" s="87"/>
      <c r="S215" s="87"/>
      <c r="T215" s="88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20" t="s">
        <v>165</v>
      </c>
      <c r="AU215" s="20" t="s">
        <v>85</v>
      </c>
    </row>
    <row r="216" s="2" customFormat="1">
      <c r="A216" s="41"/>
      <c r="B216" s="42"/>
      <c r="C216" s="43"/>
      <c r="D216" s="237" t="s">
        <v>177</v>
      </c>
      <c r="E216" s="43"/>
      <c r="F216" s="238" t="s">
        <v>578</v>
      </c>
      <c r="G216" s="43"/>
      <c r="H216" s="43"/>
      <c r="I216" s="222"/>
      <c r="J216" s="43"/>
      <c r="K216" s="43"/>
      <c r="L216" s="47"/>
      <c r="M216" s="223"/>
      <c r="N216" s="224"/>
      <c r="O216" s="87"/>
      <c r="P216" s="87"/>
      <c r="Q216" s="87"/>
      <c r="R216" s="87"/>
      <c r="S216" s="87"/>
      <c r="T216" s="88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T216" s="20" t="s">
        <v>177</v>
      </c>
      <c r="AU216" s="20" t="s">
        <v>85</v>
      </c>
    </row>
    <row r="217" s="14" customFormat="1">
      <c r="A217" s="14"/>
      <c r="B217" s="239"/>
      <c r="C217" s="240"/>
      <c r="D217" s="220" t="s">
        <v>169</v>
      </c>
      <c r="E217" s="241" t="s">
        <v>19</v>
      </c>
      <c r="F217" s="242" t="s">
        <v>891</v>
      </c>
      <c r="G217" s="240"/>
      <c r="H217" s="241" t="s">
        <v>19</v>
      </c>
      <c r="I217" s="243"/>
      <c r="J217" s="240"/>
      <c r="K217" s="240"/>
      <c r="L217" s="244"/>
      <c r="M217" s="245"/>
      <c r="N217" s="246"/>
      <c r="O217" s="246"/>
      <c r="P217" s="246"/>
      <c r="Q217" s="246"/>
      <c r="R217" s="246"/>
      <c r="S217" s="246"/>
      <c r="T217" s="247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8" t="s">
        <v>169</v>
      </c>
      <c r="AU217" s="248" t="s">
        <v>85</v>
      </c>
      <c r="AV217" s="14" t="s">
        <v>83</v>
      </c>
      <c r="AW217" s="14" t="s">
        <v>37</v>
      </c>
      <c r="AX217" s="14" t="s">
        <v>75</v>
      </c>
      <c r="AY217" s="248" t="s">
        <v>157</v>
      </c>
    </row>
    <row r="218" s="13" customFormat="1">
      <c r="A218" s="13"/>
      <c r="B218" s="226"/>
      <c r="C218" s="227"/>
      <c r="D218" s="220" t="s">
        <v>169</v>
      </c>
      <c r="E218" s="228" t="s">
        <v>19</v>
      </c>
      <c r="F218" s="229" t="s">
        <v>892</v>
      </c>
      <c r="G218" s="227"/>
      <c r="H218" s="230">
        <v>28</v>
      </c>
      <c r="I218" s="231"/>
      <c r="J218" s="227"/>
      <c r="K218" s="227"/>
      <c r="L218" s="232"/>
      <c r="M218" s="233"/>
      <c r="N218" s="234"/>
      <c r="O218" s="234"/>
      <c r="P218" s="234"/>
      <c r="Q218" s="234"/>
      <c r="R218" s="234"/>
      <c r="S218" s="234"/>
      <c r="T218" s="235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6" t="s">
        <v>169</v>
      </c>
      <c r="AU218" s="236" t="s">
        <v>85</v>
      </c>
      <c r="AV218" s="13" t="s">
        <v>85</v>
      </c>
      <c r="AW218" s="13" t="s">
        <v>37</v>
      </c>
      <c r="AX218" s="13" t="s">
        <v>75</v>
      </c>
      <c r="AY218" s="236" t="s">
        <v>157</v>
      </c>
    </row>
    <row r="219" s="15" customFormat="1">
      <c r="A219" s="15"/>
      <c r="B219" s="249"/>
      <c r="C219" s="250"/>
      <c r="D219" s="220" t="s">
        <v>169</v>
      </c>
      <c r="E219" s="251" t="s">
        <v>19</v>
      </c>
      <c r="F219" s="252" t="s">
        <v>187</v>
      </c>
      <c r="G219" s="250"/>
      <c r="H219" s="253">
        <v>28</v>
      </c>
      <c r="I219" s="254"/>
      <c r="J219" s="250"/>
      <c r="K219" s="250"/>
      <c r="L219" s="255"/>
      <c r="M219" s="256"/>
      <c r="N219" s="257"/>
      <c r="O219" s="257"/>
      <c r="P219" s="257"/>
      <c r="Q219" s="257"/>
      <c r="R219" s="257"/>
      <c r="S219" s="257"/>
      <c r="T219" s="258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59" t="s">
        <v>169</v>
      </c>
      <c r="AU219" s="259" t="s">
        <v>85</v>
      </c>
      <c r="AV219" s="15" t="s">
        <v>163</v>
      </c>
      <c r="AW219" s="15" t="s">
        <v>37</v>
      </c>
      <c r="AX219" s="15" t="s">
        <v>83</v>
      </c>
      <c r="AY219" s="259" t="s">
        <v>157</v>
      </c>
    </row>
    <row r="220" s="12" customFormat="1" ht="22.8" customHeight="1">
      <c r="A220" s="12"/>
      <c r="B220" s="191"/>
      <c r="C220" s="192"/>
      <c r="D220" s="193" t="s">
        <v>74</v>
      </c>
      <c r="E220" s="205" t="s">
        <v>201</v>
      </c>
      <c r="F220" s="205" t="s">
        <v>893</v>
      </c>
      <c r="G220" s="192"/>
      <c r="H220" s="192"/>
      <c r="I220" s="195"/>
      <c r="J220" s="206">
        <f>BK220</f>
        <v>0</v>
      </c>
      <c r="K220" s="192"/>
      <c r="L220" s="197"/>
      <c r="M220" s="198"/>
      <c r="N220" s="199"/>
      <c r="O220" s="199"/>
      <c r="P220" s="200">
        <f>SUM(P221:P225)</f>
        <v>0</v>
      </c>
      <c r="Q220" s="199"/>
      <c r="R220" s="200">
        <f>SUM(R221:R225)</f>
        <v>51.749999999999993</v>
      </c>
      <c r="S220" s="199"/>
      <c r="T220" s="201">
        <f>SUM(T221:T225)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02" t="s">
        <v>83</v>
      </c>
      <c r="AT220" s="203" t="s">
        <v>74</v>
      </c>
      <c r="AU220" s="203" t="s">
        <v>83</v>
      </c>
      <c r="AY220" s="202" t="s">
        <v>157</v>
      </c>
      <c r="BK220" s="204">
        <f>SUM(BK221:BK225)</f>
        <v>0</v>
      </c>
    </row>
    <row r="221" s="2" customFormat="1" ht="24.15" customHeight="1">
      <c r="A221" s="41"/>
      <c r="B221" s="42"/>
      <c r="C221" s="207" t="s">
        <v>487</v>
      </c>
      <c r="D221" s="207" t="s">
        <v>159</v>
      </c>
      <c r="E221" s="208" t="s">
        <v>894</v>
      </c>
      <c r="F221" s="209" t="s">
        <v>895</v>
      </c>
      <c r="G221" s="210" t="s">
        <v>254</v>
      </c>
      <c r="H221" s="211">
        <v>75</v>
      </c>
      <c r="I221" s="212"/>
      <c r="J221" s="213">
        <f>ROUND(I221*H221,2)</f>
        <v>0</v>
      </c>
      <c r="K221" s="209" t="s">
        <v>174</v>
      </c>
      <c r="L221" s="47"/>
      <c r="M221" s="214" t="s">
        <v>19</v>
      </c>
      <c r="N221" s="215" t="s">
        <v>46</v>
      </c>
      <c r="O221" s="87"/>
      <c r="P221" s="216">
        <f>O221*H221</f>
        <v>0</v>
      </c>
      <c r="Q221" s="216">
        <v>0.68999999999999995</v>
      </c>
      <c r="R221" s="216">
        <f>Q221*H221</f>
        <v>51.749999999999993</v>
      </c>
      <c r="S221" s="216">
        <v>0</v>
      </c>
      <c r="T221" s="217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18" t="s">
        <v>163</v>
      </c>
      <c r="AT221" s="218" t="s">
        <v>159</v>
      </c>
      <c r="AU221" s="218" t="s">
        <v>85</v>
      </c>
      <c r="AY221" s="20" t="s">
        <v>157</v>
      </c>
      <c r="BE221" s="219">
        <f>IF(N221="základní",J221,0)</f>
        <v>0</v>
      </c>
      <c r="BF221" s="219">
        <f>IF(N221="snížená",J221,0)</f>
        <v>0</v>
      </c>
      <c r="BG221" s="219">
        <f>IF(N221="zákl. přenesená",J221,0)</f>
        <v>0</v>
      </c>
      <c r="BH221" s="219">
        <f>IF(N221="sníž. přenesená",J221,0)</f>
        <v>0</v>
      </c>
      <c r="BI221" s="219">
        <f>IF(N221="nulová",J221,0)</f>
        <v>0</v>
      </c>
      <c r="BJ221" s="20" t="s">
        <v>83</v>
      </c>
      <c r="BK221" s="219">
        <f>ROUND(I221*H221,2)</f>
        <v>0</v>
      </c>
      <c r="BL221" s="20" t="s">
        <v>163</v>
      </c>
      <c r="BM221" s="218" t="s">
        <v>601</v>
      </c>
    </row>
    <row r="222" s="2" customFormat="1">
      <c r="A222" s="41"/>
      <c r="B222" s="42"/>
      <c r="C222" s="43"/>
      <c r="D222" s="220" t="s">
        <v>165</v>
      </c>
      <c r="E222" s="43"/>
      <c r="F222" s="221" t="s">
        <v>896</v>
      </c>
      <c r="G222" s="43"/>
      <c r="H222" s="43"/>
      <c r="I222" s="222"/>
      <c r="J222" s="43"/>
      <c r="K222" s="43"/>
      <c r="L222" s="47"/>
      <c r="M222" s="223"/>
      <c r="N222" s="224"/>
      <c r="O222" s="87"/>
      <c r="P222" s="87"/>
      <c r="Q222" s="87"/>
      <c r="R222" s="87"/>
      <c r="S222" s="87"/>
      <c r="T222" s="88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T222" s="20" t="s">
        <v>165</v>
      </c>
      <c r="AU222" s="20" t="s">
        <v>85</v>
      </c>
    </row>
    <row r="223" s="2" customFormat="1">
      <c r="A223" s="41"/>
      <c r="B223" s="42"/>
      <c r="C223" s="43"/>
      <c r="D223" s="237" t="s">
        <v>177</v>
      </c>
      <c r="E223" s="43"/>
      <c r="F223" s="238" t="s">
        <v>897</v>
      </c>
      <c r="G223" s="43"/>
      <c r="H223" s="43"/>
      <c r="I223" s="222"/>
      <c r="J223" s="43"/>
      <c r="K223" s="43"/>
      <c r="L223" s="47"/>
      <c r="M223" s="223"/>
      <c r="N223" s="224"/>
      <c r="O223" s="87"/>
      <c r="P223" s="87"/>
      <c r="Q223" s="87"/>
      <c r="R223" s="87"/>
      <c r="S223" s="87"/>
      <c r="T223" s="88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T223" s="20" t="s">
        <v>177</v>
      </c>
      <c r="AU223" s="20" t="s">
        <v>85</v>
      </c>
    </row>
    <row r="224" s="13" customFormat="1">
      <c r="A224" s="13"/>
      <c r="B224" s="226"/>
      <c r="C224" s="227"/>
      <c r="D224" s="220" t="s">
        <v>169</v>
      </c>
      <c r="E224" s="228" t="s">
        <v>19</v>
      </c>
      <c r="F224" s="229" t="s">
        <v>898</v>
      </c>
      <c r="G224" s="227"/>
      <c r="H224" s="230">
        <v>75</v>
      </c>
      <c r="I224" s="231"/>
      <c r="J224" s="227"/>
      <c r="K224" s="227"/>
      <c r="L224" s="232"/>
      <c r="M224" s="233"/>
      <c r="N224" s="234"/>
      <c r="O224" s="234"/>
      <c r="P224" s="234"/>
      <c r="Q224" s="234"/>
      <c r="R224" s="234"/>
      <c r="S224" s="234"/>
      <c r="T224" s="235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6" t="s">
        <v>169</v>
      </c>
      <c r="AU224" s="236" t="s">
        <v>85</v>
      </c>
      <c r="AV224" s="13" t="s">
        <v>85</v>
      </c>
      <c r="AW224" s="13" t="s">
        <v>37</v>
      </c>
      <c r="AX224" s="13" t="s">
        <v>75</v>
      </c>
      <c r="AY224" s="236" t="s">
        <v>157</v>
      </c>
    </row>
    <row r="225" s="15" customFormat="1">
      <c r="A225" s="15"/>
      <c r="B225" s="249"/>
      <c r="C225" s="250"/>
      <c r="D225" s="220" t="s">
        <v>169</v>
      </c>
      <c r="E225" s="251" t="s">
        <v>19</v>
      </c>
      <c r="F225" s="252" t="s">
        <v>187</v>
      </c>
      <c r="G225" s="250"/>
      <c r="H225" s="253">
        <v>75</v>
      </c>
      <c r="I225" s="254"/>
      <c r="J225" s="250"/>
      <c r="K225" s="250"/>
      <c r="L225" s="255"/>
      <c r="M225" s="256"/>
      <c r="N225" s="257"/>
      <c r="O225" s="257"/>
      <c r="P225" s="257"/>
      <c r="Q225" s="257"/>
      <c r="R225" s="257"/>
      <c r="S225" s="257"/>
      <c r="T225" s="258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59" t="s">
        <v>169</v>
      </c>
      <c r="AU225" s="259" t="s">
        <v>85</v>
      </c>
      <c r="AV225" s="15" t="s">
        <v>163</v>
      </c>
      <c r="AW225" s="15" t="s">
        <v>37</v>
      </c>
      <c r="AX225" s="15" t="s">
        <v>83</v>
      </c>
      <c r="AY225" s="259" t="s">
        <v>157</v>
      </c>
    </row>
    <row r="226" s="12" customFormat="1" ht="22.8" customHeight="1">
      <c r="A226" s="12"/>
      <c r="B226" s="191"/>
      <c r="C226" s="192"/>
      <c r="D226" s="193" t="s">
        <v>74</v>
      </c>
      <c r="E226" s="205" t="s">
        <v>225</v>
      </c>
      <c r="F226" s="205" t="s">
        <v>899</v>
      </c>
      <c r="G226" s="192"/>
      <c r="H226" s="192"/>
      <c r="I226" s="195"/>
      <c r="J226" s="206">
        <f>BK226</f>
        <v>0</v>
      </c>
      <c r="K226" s="192"/>
      <c r="L226" s="197"/>
      <c r="M226" s="198"/>
      <c r="N226" s="199"/>
      <c r="O226" s="199"/>
      <c r="P226" s="200">
        <f>SUM(P227:P233)</f>
        <v>0</v>
      </c>
      <c r="Q226" s="199"/>
      <c r="R226" s="200">
        <f>SUM(R227:R233)</f>
        <v>0.0024299999999999999</v>
      </c>
      <c r="S226" s="199"/>
      <c r="T226" s="201">
        <f>SUM(T227:T233)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02" t="s">
        <v>83</v>
      </c>
      <c r="AT226" s="203" t="s">
        <v>74</v>
      </c>
      <c r="AU226" s="203" t="s">
        <v>83</v>
      </c>
      <c r="AY226" s="202" t="s">
        <v>157</v>
      </c>
      <c r="BK226" s="204">
        <f>SUM(BK227:BK233)</f>
        <v>0</v>
      </c>
    </row>
    <row r="227" s="2" customFormat="1" ht="16.5" customHeight="1">
      <c r="A227" s="41"/>
      <c r="B227" s="42"/>
      <c r="C227" s="207" t="s">
        <v>398</v>
      </c>
      <c r="D227" s="207" t="s">
        <v>159</v>
      </c>
      <c r="E227" s="208" t="s">
        <v>581</v>
      </c>
      <c r="F227" s="209" t="s">
        <v>582</v>
      </c>
      <c r="G227" s="210" t="s">
        <v>401</v>
      </c>
      <c r="H227" s="211">
        <v>1</v>
      </c>
      <c r="I227" s="212"/>
      <c r="J227" s="213">
        <f>ROUND(I227*H227,2)</f>
        <v>0</v>
      </c>
      <c r="K227" s="209" t="s">
        <v>174</v>
      </c>
      <c r="L227" s="47"/>
      <c r="M227" s="214" t="s">
        <v>19</v>
      </c>
      <c r="N227" s="215" t="s">
        <v>46</v>
      </c>
      <c r="O227" s="87"/>
      <c r="P227" s="216">
        <f>O227*H227</f>
        <v>0</v>
      </c>
      <c r="Q227" s="216">
        <v>0.00040999999999999999</v>
      </c>
      <c r="R227" s="216">
        <f>Q227*H227</f>
        <v>0.00040999999999999999</v>
      </c>
      <c r="S227" s="216">
        <v>0</v>
      </c>
      <c r="T227" s="217">
        <f>S227*H227</f>
        <v>0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18" t="s">
        <v>163</v>
      </c>
      <c r="AT227" s="218" t="s">
        <v>159</v>
      </c>
      <c r="AU227" s="218" t="s">
        <v>85</v>
      </c>
      <c r="AY227" s="20" t="s">
        <v>157</v>
      </c>
      <c r="BE227" s="219">
        <f>IF(N227="základní",J227,0)</f>
        <v>0</v>
      </c>
      <c r="BF227" s="219">
        <f>IF(N227="snížená",J227,0)</f>
        <v>0</v>
      </c>
      <c r="BG227" s="219">
        <f>IF(N227="zákl. přenesená",J227,0)</f>
        <v>0</v>
      </c>
      <c r="BH227" s="219">
        <f>IF(N227="sníž. přenesená",J227,0)</f>
        <v>0</v>
      </c>
      <c r="BI227" s="219">
        <f>IF(N227="nulová",J227,0)</f>
        <v>0</v>
      </c>
      <c r="BJ227" s="20" t="s">
        <v>83</v>
      </c>
      <c r="BK227" s="219">
        <f>ROUND(I227*H227,2)</f>
        <v>0</v>
      </c>
      <c r="BL227" s="20" t="s">
        <v>163</v>
      </c>
      <c r="BM227" s="218" t="s">
        <v>433</v>
      </c>
    </row>
    <row r="228" s="2" customFormat="1">
      <c r="A228" s="41"/>
      <c r="B228" s="42"/>
      <c r="C228" s="43"/>
      <c r="D228" s="220" t="s">
        <v>165</v>
      </c>
      <c r="E228" s="43"/>
      <c r="F228" s="221" t="s">
        <v>584</v>
      </c>
      <c r="G228" s="43"/>
      <c r="H228" s="43"/>
      <c r="I228" s="222"/>
      <c r="J228" s="43"/>
      <c r="K228" s="43"/>
      <c r="L228" s="47"/>
      <c r="M228" s="223"/>
      <c r="N228" s="224"/>
      <c r="O228" s="87"/>
      <c r="P228" s="87"/>
      <c r="Q228" s="87"/>
      <c r="R228" s="87"/>
      <c r="S228" s="87"/>
      <c r="T228" s="88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T228" s="20" t="s">
        <v>165</v>
      </c>
      <c r="AU228" s="20" t="s">
        <v>85</v>
      </c>
    </row>
    <row r="229" s="2" customFormat="1">
      <c r="A229" s="41"/>
      <c r="B229" s="42"/>
      <c r="C229" s="43"/>
      <c r="D229" s="237" t="s">
        <v>177</v>
      </c>
      <c r="E229" s="43"/>
      <c r="F229" s="238" t="s">
        <v>585</v>
      </c>
      <c r="G229" s="43"/>
      <c r="H229" s="43"/>
      <c r="I229" s="222"/>
      <c r="J229" s="43"/>
      <c r="K229" s="43"/>
      <c r="L229" s="47"/>
      <c r="M229" s="223"/>
      <c r="N229" s="224"/>
      <c r="O229" s="87"/>
      <c r="P229" s="87"/>
      <c r="Q229" s="87"/>
      <c r="R229" s="87"/>
      <c r="S229" s="87"/>
      <c r="T229" s="88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T229" s="20" t="s">
        <v>177</v>
      </c>
      <c r="AU229" s="20" t="s">
        <v>85</v>
      </c>
    </row>
    <row r="230" s="13" customFormat="1">
      <c r="A230" s="13"/>
      <c r="B230" s="226"/>
      <c r="C230" s="227"/>
      <c r="D230" s="220" t="s">
        <v>169</v>
      </c>
      <c r="E230" s="228" t="s">
        <v>19</v>
      </c>
      <c r="F230" s="229" t="s">
        <v>900</v>
      </c>
      <c r="G230" s="227"/>
      <c r="H230" s="230">
        <v>1</v>
      </c>
      <c r="I230" s="231"/>
      <c r="J230" s="227"/>
      <c r="K230" s="227"/>
      <c r="L230" s="232"/>
      <c r="M230" s="233"/>
      <c r="N230" s="234"/>
      <c r="O230" s="234"/>
      <c r="P230" s="234"/>
      <c r="Q230" s="234"/>
      <c r="R230" s="234"/>
      <c r="S230" s="234"/>
      <c r="T230" s="235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6" t="s">
        <v>169</v>
      </c>
      <c r="AU230" s="236" t="s">
        <v>85</v>
      </c>
      <c r="AV230" s="13" t="s">
        <v>85</v>
      </c>
      <c r="AW230" s="13" t="s">
        <v>37</v>
      </c>
      <c r="AX230" s="13" t="s">
        <v>75</v>
      </c>
      <c r="AY230" s="236" t="s">
        <v>157</v>
      </c>
    </row>
    <row r="231" s="15" customFormat="1">
      <c r="A231" s="15"/>
      <c r="B231" s="249"/>
      <c r="C231" s="250"/>
      <c r="D231" s="220" t="s">
        <v>169</v>
      </c>
      <c r="E231" s="251" t="s">
        <v>19</v>
      </c>
      <c r="F231" s="252" t="s">
        <v>187</v>
      </c>
      <c r="G231" s="250"/>
      <c r="H231" s="253">
        <v>1</v>
      </c>
      <c r="I231" s="254"/>
      <c r="J231" s="250"/>
      <c r="K231" s="250"/>
      <c r="L231" s="255"/>
      <c r="M231" s="256"/>
      <c r="N231" s="257"/>
      <c r="O231" s="257"/>
      <c r="P231" s="257"/>
      <c r="Q231" s="257"/>
      <c r="R231" s="257"/>
      <c r="S231" s="257"/>
      <c r="T231" s="258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59" t="s">
        <v>169</v>
      </c>
      <c r="AU231" s="259" t="s">
        <v>85</v>
      </c>
      <c r="AV231" s="15" t="s">
        <v>163</v>
      </c>
      <c r="AW231" s="15" t="s">
        <v>37</v>
      </c>
      <c r="AX231" s="15" t="s">
        <v>83</v>
      </c>
      <c r="AY231" s="259" t="s">
        <v>157</v>
      </c>
    </row>
    <row r="232" s="2" customFormat="1" ht="24.15" customHeight="1">
      <c r="A232" s="41"/>
      <c r="B232" s="42"/>
      <c r="C232" s="260" t="s">
        <v>496</v>
      </c>
      <c r="D232" s="260" t="s">
        <v>259</v>
      </c>
      <c r="E232" s="261" t="s">
        <v>588</v>
      </c>
      <c r="F232" s="262" t="s">
        <v>589</v>
      </c>
      <c r="G232" s="263" t="s">
        <v>401</v>
      </c>
      <c r="H232" s="264">
        <v>1</v>
      </c>
      <c r="I232" s="265"/>
      <c r="J232" s="266">
        <f>ROUND(I232*H232,2)</f>
        <v>0</v>
      </c>
      <c r="K232" s="262" t="s">
        <v>19</v>
      </c>
      <c r="L232" s="267"/>
      <c r="M232" s="268" t="s">
        <v>19</v>
      </c>
      <c r="N232" s="269" t="s">
        <v>46</v>
      </c>
      <c r="O232" s="87"/>
      <c r="P232" s="216">
        <f>O232*H232</f>
        <v>0</v>
      </c>
      <c r="Q232" s="216">
        <v>0.0020200000000000001</v>
      </c>
      <c r="R232" s="216">
        <f>Q232*H232</f>
        <v>0.0020200000000000001</v>
      </c>
      <c r="S232" s="216">
        <v>0</v>
      </c>
      <c r="T232" s="217">
        <f>S232*H232</f>
        <v>0</v>
      </c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R232" s="218" t="s">
        <v>225</v>
      </c>
      <c r="AT232" s="218" t="s">
        <v>259</v>
      </c>
      <c r="AU232" s="218" t="s">
        <v>85</v>
      </c>
      <c r="AY232" s="20" t="s">
        <v>157</v>
      </c>
      <c r="BE232" s="219">
        <f>IF(N232="základní",J232,0)</f>
        <v>0</v>
      </c>
      <c r="BF232" s="219">
        <f>IF(N232="snížená",J232,0)</f>
        <v>0</v>
      </c>
      <c r="BG232" s="219">
        <f>IF(N232="zákl. přenesená",J232,0)</f>
        <v>0</v>
      </c>
      <c r="BH232" s="219">
        <f>IF(N232="sníž. přenesená",J232,0)</f>
        <v>0</v>
      </c>
      <c r="BI232" s="219">
        <f>IF(N232="nulová",J232,0)</f>
        <v>0</v>
      </c>
      <c r="BJ232" s="20" t="s">
        <v>83</v>
      </c>
      <c r="BK232" s="219">
        <f>ROUND(I232*H232,2)</f>
        <v>0</v>
      </c>
      <c r="BL232" s="20" t="s">
        <v>163</v>
      </c>
      <c r="BM232" s="218" t="s">
        <v>629</v>
      </c>
    </row>
    <row r="233" s="2" customFormat="1">
      <c r="A233" s="41"/>
      <c r="B233" s="42"/>
      <c r="C233" s="43"/>
      <c r="D233" s="220" t="s">
        <v>165</v>
      </c>
      <c r="E233" s="43"/>
      <c r="F233" s="221" t="s">
        <v>589</v>
      </c>
      <c r="G233" s="43"/>
      <c r="H233" s="43"/>
      <c r="I233" s="222"/>
      <c r="J233" s="43"/>
      <c r="K233" s="43"/>
      <c r="L233" s="47"/>
      <c r="M233" s="223"/>
      <c r="N233" s="224"/>
      <c r="O233" s="87"/>
      <c r="P233" s="87"/>
      <c r="Q233" s="87"/>
      <c r="R233" s="87"/>
      <c r="S233" s="87"/>
      <c r="T233" s="88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T233" s="20" t="s">
        <v>165</v>
      </c>
      <c r="AU233" s="20" t="s">
        <v>85</v>
      </c>
    </row>
    <row r="234" s="12" customFormat="1" ht="22.8" customHeight="1">
      <c r="A234" s="12"/>
      <c r="B234" s="191"/>
      <c r="C234" s="192"/>
      <c r="D234" s="193" t="s">
        <v>74</v>
      </c>
      <c r="E234" s="205" t="s">
        <v>233</v>
      </c>
      <c r="F234" s="205" t="s">
        <v>591</v>
      </c>
      <c r="G234" s="192"/>
      <c r="H234" s="192"/>
      <c r="I234" s="195"/>
      <c r="J234" s="206">
        <f>BK234</f>
        <v>0</v>
      </c>
      <c r="K234" s="192"/>
      <c r="L234" s="197"/>
      <c r="M234" s="198"/>
      <c r="N234" s="199"/>
      <c r="O234" s="199"/>
      <c r="P234" s="200">
        <f>SUM(P235:P271)</f>
        <v>0</v>
      </c>
      <c r="Q234" s="199"/>
      <c r="R234" s="200">
        <f>SUM(R235:R271)</f>
        <v>0.028237999999999996</v>
      </c>
      <c r="S234" s="199"/>
      <c r="T234" s="201">
        <f>SUM(T235:T271)</f>
        <v>100.08499999999999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202" t="s">
        <v>83</v>
      </c>
      <c r="AT234" s="203" t="s">
        <v>74</v>
      </c>
      <c r="AU234" s="203" t="s">
        <v>83</v>
      </c>
      <c r="AY234" s="202" t="s">
        <v>157</v>
      </c>
      <c r="BK234" s="204">
        <f>SUM(BK235:BK271)</f>
        <v>0</v>
      </c>
    </row>
    <row r="235" s="2" customFormat="1" ht="24.15" customHeight="1">
      <c r="A235" s="41"/>
      <c r="B235" s="42"/>
      <c r="C235" s="207" t="s">
        <v>402</v>
      </c>
      <c r="D235" s="207" t="s">
        <v>159</v>
      </c>
      <c r="E235" s="208" t="s">
        <v>593</v>
      </c>
      <c r="F235" s="209" t="s">
        <v>594</v>
      </c>
      <c r="G235" s="210" t="s">
        <v>162</v>
      </c>
      <c r="H235" s="211">
        <v>18.399999999999999</v>
      </c>
      <c r="I235" s="212"/>
      <c r="J235" s="213">
        <f>ROUND(I235*H235,2)</f>
        <v>0</v>
      </c>
      <c r="K235" s="209" t="s">
        <v>174</v>
      </c>
      <c r="L235" s="47"/>
      <c r="M235" s="214" t="s">
        <v>19</v>
      </c>
      <c r="N235" s="215" t="s">
        <v>46</v>
      </c>
      <c r="O235" s="87"/>
      <c r="P235" s="216">
        <f>O235*H235</f>
        <v>0</v>
      </c>
      <c r="Q235" s="216">
        <v>0.00029999999999999997</v>
      </c>
      <c r="R235" s="216">
        <f>Q235*H235</f>
        <v>0.0055199999999999989</v>
      </c>
      <c r="S235" s="216">
        <v>0</v>
      </c>
      <c r="T235" s="217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18" t="s">
        <v>163</v>
      </c>
      <c r="AT235" s="218" t="s">
        <v>159</v>
      </c>
      <c r="AU235" s="218" t="s">
        <v>85</v>
      </c>
      <c r="AY235" s="20" t="s">
        <v>157</v>
      </c>
      <c r="BE235" s="219">
        <f>IF(N235="základní",J235,0)</f>
        <v>0</v>
      </c>
      <c r="BF235" s="219">
        <f>IF(N235="snížená",J235,0)</f>
        <v>0</v>
      </c>
      <c r="BG235" s="219">
        <f>IF(N235="zákl. přenesená",J235,0)</f>
        <v>0</v>
      </c>
      <c r="BH235" s="219">
        <f>IF(N235="sníž. přenesená",J235,0)</f>
        <v>0</v>
      </c>
      <c r="BI235" s="219">
        <f>IF(N235="nulová",J235,0)</f>
        <v>0</v>
      </c>
      <c r="BJ235" s="20" t="s">
        <v>83</v>
      </c>
      <c r="BK235" s="219">
        <f>ROUND(I235*H235,2)</f>
        <v>0</v>
      </c>
      <c r="BL235" s="20" t="s">
        <v>163</v>
      </c>
      <c r="BM235" s="218" t="s">
        <v>644</v>
      </c>
    </row>
    <row r="236" s="2" customFormat="1">
      <c r="A236" s="41"/>
      <c r="B236" s="42"/>
      <c r="C236" s="43"/>
      <c r="D236" s="220" t="s">
        <v>165</v>
      </c>
      <c r="E236" s="43"/>
      <c r="F236" s="221" t="s">
        <v>594</v>
      </c>
      <c r="G236" s="43"/>
      <c r="H236" s="43"/>
      <c r="I236" s="222"/>
      <c r="J236" s="43"/>
      <c r="K236" s="43"/>
      <c r="L236" s="47"/>
      <c r="M236" s="223"/>
      <c r="N236" s="224"/>
      <c r="O236" s="87"/>
      <c r="P236" s="87"/>
      <c r="Q236" s="87"/>
      <c r="R236" s="87"/>
      <c r="S236" s="87"/>
      <c r="T236" s="88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T236" s="20" t="s">
        <v>165</v>
      </c>
      <c r="AU236" s="20" t="s">
        <v>85</v>
      </c>
    </row>
    <row r="237" s="2" customFormat="1">
      <c r="A237" s="41"/>
      <c r="B237" s="42"/>
      <c r="C237" s="43"/>
      <c r="D237" s="237" t="s">
        <v>177</v>
      </c>
      <c r="E237" s="43"/>
      <c r="F237" s="238" t="s">
        <v>596</v>
      </c>
      <c r="G237" s="43"/>
      <c r="H237" s="43"/>
      <c r="I237" s="222"/>
      <c r="J237" s="43"/>
      <c r="K237" s="43"/>
      <c r="L237" s="47"/>
      <c r="M237" s="223"/>
      <c r="N237" s="224"/>
      <c r="O237" s="87"/>
      <c r="P237" s="87"/>
      <c r="Q237" s="87"/>
      <c r="R237" s="87"/>
      <c r="S237" s="87"/>
      <c r="T237" s="88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T237" s="20" t="s">
        <v>177</v>
      </c>
      <c r="AU237" s="20" t="s">
        <v>85</v>
      </c>
    </row>
    <row r="238" s="13" customFormat="1">
      <c r="A238" s="13"/>
      <c r="B238" s="226"/>
      <c r="C238" s="227"/>
      <c r="D238" s="220" t="s">
        <v>169</v>
      </c>
      <c r="E238" s="228" t="s">
        <v>19</v>
      </c>
      <c r="F238" s="229" t="s">
        <v>901</v>
      </c>
      <c r="G238" s="227"/>
      <c r="H238" s="230">
        <v>18.399999999999999</v>
      </c>
      <c r="I238" s="231"/>
      <c r="J238" s="227"/>
      <c r="K238" s="227"/>
      <c r="L238" s="232"/>
      <c r="M238" s="233"/>
      <c r="N238" s="234"/>
      <c r="O238" s="234"/>
      <c r="P238" s="234"/>
      <c r="Q238" s="234"/>
      <c r="R238" s="234"/>
      <c r="S238" s="234"/>
      <c r="T238" s="235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6" t="s">
        <v>169</v>
      </c>
      <c r="AU238" s="236" t="s">
        <v>85</v>
      </c>
      <c r="AV238" s="13" t="s">
        <v>85</v>
      </c>
      <c r="AW238" s="13" t="s">
        <v>37</v>
      </c>
      <c r="AX238" s="13" t="s">
        <v>83</v>
      </c>
      <c r="AY238" s="236" t="s">
        <v>157</v>
      </c>
    </row>
    <row r="239" s="2" customFormat="1" ht="33" customHeight="1">
      <c r="A239" s="41"/>
      <c r="B239" s="42"/>
      <c r="C239" s="260" t="s">
        <v>508</v>
      </c>
      <c r="D239" s="260" t="s">
        <v>259</v>
      </c>
      <c r="E239" s="261" t="s">
        <v>598</v>
      </c>
      <c r="F239" s="262" t="s">
        <v>599</v>
      </c>
      <c r="G239" s="263" t="s">
        <v>162</v>
      </c>
      <c r="H239" s="264">
        <v>18.399999999999999</v>
      </c>
      <c r="I239" s="265"/>
      <c r="J239" s="266">
        <f>ROUND(I239*H239,2)</f>
        <v>0</v>
      </c>
      <c r="K239" s="262" t="s">
        <v>19</v>
      </c>
      <c r="L239" s="267"/>
      <c r="M239" s="268" t="s">
        <v>19</v>
      </c>
      <c r="N239" s="269" t="s">
        <v>46</v>
      </c>
      <c r="O239" s="87"/>
      <c r="P239" s="216">
        <f>O239*H239</f>
        <v>0</v>
      </c>
      <c r="Q239" s="216">
        <v>0</v>
      </c>
      <c r="R239" s="216">
        <f>Q239*H239</f>
        <v>0</v>
      </c>
      <c r="S239" s="216">
        <v>0</v>
      </c>
      <c r="T239" s="217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18" t="s">
        <v>225</v>
      </c>
      <c r="AT239" s="218" t="s">
        <v>259</v>
      </c>
      <c r="AU239" s="218" t="s">
        <v>85</v>
      </c>
      <c r="AY239" s="20" t="s">
        <v>157</v>
      </c>
      <c r="BE239" s="219">
        <f>IF(N239="základní",J239,0)</f>
        <v>0</v>
      </c>
      <c r="BF239" s="219">
        <f>IF(N239="snížená",J239,0)</f>
        <v>0</v>
      </c>
      <c r="BG239" s="219">
        <f>IF(N239="zákl. přenesená",J239,0)</f>
        <v>0</v>
      </c>
      <c r="BH239" s="219">
        <f>IF(N239="sníž. přenesená",J239,0)</f>
        <v>0</v>
      </c>
      <c r="BI239" s="219">
        <f>IF(N239="nulová",J239,0)</f>
        <v>0</v>
      </c>
      <c r="BJ239" s="20" t="s">
        <v>83</v>
      </c>
      <c r="BK239" s="219">
        <f>ROUND(I239*H239,2)</f>
        <v>0</v>
      </c>
      <c r="BL239" s="20" t="s">
        <v>163</v>
      </c>
      <c r="BM239" s="218" t="s">
        <v>443</v>
      </c>
    </row>
    <row r="240" s="2" customFormat="1">
      <c r="A240" s="41"/>
      <c r="B240" s="42"/>
      <c r="C240" s="43"/>
      <c r="D240" s="220" t="s">
        <v>165</v>
      </c>
      <c r="E240" s="43"/>
      <c r="F240" s="221" t="s">
        <v>599</v>
      </c>
      <c r="G240" s="43"/>
      <c r="H240" s="43"/>
      <c r="I240" s="222"/>
      <c r="J240" s="43"/>
      <c r="K240" s="43"/>
      <c r="L240" s="47"/>
      <c r="M240" s="223"/>
      <c r="N240" s="224"/>
      <c r="O240" s="87"/>
      <c r="P240" s="87"/>
      <c r="Q240" s="87"/>
      <c r="R240" s="87"/>
      <c r="S240" s="87"/>
      <c r="T240" s="88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20" t="s">
        <v>165</v>
      </c>
      <c r="AU240" s="20" t="s">
        <v>85</v>
      </c>
    </row>
    <row r="241" s="2" customFormat="1" ht="24.15" customHeight="1">
      <c r="A241" s="41"/>
      <c r="B241" s="42"/>
      <c r="C241" s="207" t="s">
        <v>516</v>
      </c>
      <c r="D241" s="207" t="s">
        <v>159</v>
      </c>
      <c r="E241" s="208" t="s">
        <v>602</v>
      </c>
      <c r="F241" s="209" t="s">
        <v>603</v>
      </c>
      <c r="G241" s="210" t="s">
        <v>254</v>
      </c>
      <c r="H241" s="211">
        <v>7.5999999999999996</v>
      </c>
      <c r="I241" s="212"/>
      <c r="J241" s="213">
        <f>ROUND(I241*H241,2)</f>
        <v>0</v>
      </c>
      <c r="K241" s="209" t="s">
        <v>174</v>
      </c>
      <c r="L241" s="47"/>
      <c r="M241" s="214" t="s">
        <v>19</v>
      </c>
      <c r="N241" s="215" t="s">
        <v>46</v>
      </c>
      <c r="O241" s="87"/>
      <c r="P241" s="216">
        <f>O241*H241</f>
        <v>0</v>
      </c>
      <c r="Q241" s="216">
        <v>0.00063000000000000003</v>
      </c>
      <c r="R241" s="216">
        <f>Q241*H241</f>
        <v>0.0047879999999999997</v>
      </c>
      <c r="S241" s="216">
        <v>0</v>
      </c>
      <c r="T241" s="217">
        <f>S241*H241</f>
        <v>0</v>
      </c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R241" s="218" t="s">
        <v>163</v>
      </c>
      <c r="AT241" s="218" t="s">
        <v>159</v>
      </c>
      <c r="AU241" s="218" t="s">
        <v>85</v>
      </c>
      <c r="AY241" s="20" t="s">
        <v>157</v>
      </c>
      <c r="BE241" s="219">
        <f>IF(N241="základní",J241,0)</f>
        <v>0</v>
      </c>
      <c r="BF241" s="219">
        <f>IF(N241="snížená",J241,0)</f>
        <v>0</v>
      </c>
      <c r="BG241" s="219">
        <f>IF(N241="zákl. přenesená",J241,0)</f>
        <v>0</v>
      </c>
      <c r="BH241" s="219">
        <f>IF(N241="sníž. přenesená",J241,0)</f>
        <v>0</v>
      </c>
      <c r="BI241" s="219">
        <f>IF(N241="nulová",J241,0)</f>
        <v>0</v>
      </c>
      <c r="BJ241" s="20" t="s">
        <v>83</v>
      </c>
      <c r="BK241" s="219">
        <f>ROUND(I241*H241,2)</f>
        <v>0</v>
      </c>
      <c r="BL241" s="20" t="s">
        <v>163</v>
      </c>
      <c r="BM241" s="218" t="s">
        <v>449</v>
      </c>
    </row>
    <row r="242" s="2" customFormat="1">
      <c r="A242" s="41"/>
      <c r="B242" s="42"/>
      <c r="C242" s="43"/>
      <c r="D242" s="220" t="s">
        <v>165</v>
      </c>
      <c r="E242" s="43"/>
      <c r="F242" s="221" t="s">
        <v>605</v>
      </c>
      <c r="G242" s="43"/>
      <c r="H242" s="43"/>
      <c r="I242" s="222"/>
      <c r="J242" s="43"/>
      <c r="K242" s="43"/>
      <c r="L242" s="47"/>
      <c r="M242" s="223"/>
      <c r="N242" s="224"/>
      <c r="O242" s="87"/>
      <c r="P242" s="87"/>
      <c r="Q242" s="87"/>
      <c r="R242" s="87"/>
      <c r="S242" s="87"/>
      <c r="T242" s="88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T242" s="20" t="s">
        <v>165</v>
      </c>
      <c r="AU242" s="20" t="s">
        <v>85</v>
      </c>
    </row>
    <row r="243" s="2" customFormat="1">
      <c r="A243" s="41"/>
      <c r="B243" s="42"/>
      <c r="C243" s="43"/>
      <c r="D243" s="237" t="s">
        <v>177</v>
      </c>
      <c r="E243" s="43"/>
      <c r="F243" s="238" t="s">
        <v>606</v>
      </c>
      <c r="G243" s="43"/>
      <c r="H243" s="43"/>
      <c r="I243" s="222"/>
      <c r="J243" s="43"/>
      <c r="K243" s="43"/>
      <c r="L243" s="47"/>
      <c r="M243" s="223"/>
      <c r="N243" s="224"/>
      <c r="O243" s="87"/>
      <c r="P243" s="87"/>
      <c r="Q243" s="87"/>
      <c r="R243" s="87"/>
      <c r="S243" s="87"/>
      <c r="T243" s="88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T243" s="20" t="s">
        <v>177</v>
      </c>
      <c r="AU243" s="20" t="s">
        <v>85</v>
      </c>
    </row>
    <row r="244" s="14" customFormat="1">
      <c r="A244" s="14"/>
      <c r="B244" s="239"/>
      <c r="C244" s="240"/>
      <c r="D244" s="220" t="s">
        <v>169</v>
      </c>
      <c r="E244" s="241" t="s">
        <v>19</v>
      </c>
      <c r="F244" s="242" t="s">
        <v>902</v>
      </c>
      <c r="G244" s="240"/>
      <c r="H244" s="241" t="s">
        <v>19</v>
      </c>
      <c r="I244" s="243"/>
      <c r="J244" s="240"/>
      <c r="K244" s="240"/>
      <c r="L244" s="244"/>
      <c r="M244" s="245"/>
      <c r="N244" s="246"/>
      <c r="O244" s="246"/>
      <c r="P244" s="246"/>
      <c r="Q244" s="246"/>
      <c r="R244" s="246"/>
      <c r="S244" s="246"/>
      <c r="T244" s="247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48" t="s">
        <v>169</v>
      </c>
      <c r="AU244" s="248" t="s">
        <v>85</v>
      </c>
      <c r="AV244" s="14" t="s">
        <v>83</v>
      </c>
      <c r="AW244" s="14" t="s">
        <v>37</v>
      </c>
      <c r="AX244" s="14" t="s">
        <v>75</v>
      </c>
      <c r="AY244" s="248" t="s">
        <v>157</v>
      </c>
    </row>
    <row r="245" s="13" customFormat="1">
      <c r="A245" s="13"/>
      <c r="B245" s="226"/>
      <c r="C245" s="227"/>
      <c r="D245" s="220" t="s">
        <v>169</v>
      </c>
      <c r="E245" s="228" t="s">
        <v>19</v>
      </c>
      <c r="F245" s="229" t="s">
        <v>903</v>
      </c>
      <c r="G245" s="227"/>
      <c r="H245" s="230">
        <v>7.5999999999999996</v>
      </c>
      <c r="I245" s="231"/>
      <c r="J245" s="227"/>
      <c r="K245" s="227"/>
      <c r="L245" s="232"/>
      <c r="M245" s="233"/>
      <c r="N245" s="234"/>
      <c r="O245" s="234"/>
      <c r="P245" s="234"/>
      <c r="Q245" s="234"/>
      <c r="R245" s="234"/>
      <c r="S245" s="234"/>
      <c r="T245" s="235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6" t="s">
        <v>169</v>
      </c>
      <c r="AU245" s="236" t="s">
        <v>85</v>
      </c>
      <c r="AV245" s="13" t="s">
        <v>85</v>
      </c>
      <c r="AW245" s="13" t="s">
        <v>37</v>
      </c>
      <c r="AX245" s="13" t="s">
        <v>75</v>
      </c>
      <c r="AY245" s="236" t="s">
        <v>157</v>
      </c>
    </row>
    <row r="246" s="15" customFormat="1">
      <c r="A246" s="15"/>
      <c r="B246" s="249"/>
      <c r="C246" s="250"/>
      <c r="D246" s="220" t="s">
        <v>169</v>
      </c>
      <c r="E246" s="251" t="s">
        <v>19</v>
      </c>
      <c r="F246" s="252" t="s">
        <v>187</v>
      </c>
      <c r="G246" s="250"/>
      <c r="H246" s="253">
        <v>7.5999999999999996</v>
      </c>
      <c r="I246" s="254"/>
      <c r="J246" s="250"/>
      <c r="K246" s="250"/>
      <c r="L246" s="255"/>
      <c r="M246" s="256"/>
      <c r="N246" s="257"/>
      <c r="O246" s="257"/>
      <c r="P246" s="257"/>
      <c r="Q246" s="257"/>
      <c r="R246" s="257"/>
      <c r="S246" s="257"/>
      <c r="T246" s="258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T246" s="259" t="s">
        <v>169</v>
      </c>
      <c r="AU246" s="259" t="s">
        <v>85</v>
      </c>
      <c r="AV246" s="15" t="s">
        <v>163</v>
      </c>
      <c r="AW246" s="15" t="s">
        <v>37</v>
      </c>
      <c r="AX246" s="15" t="s">
        <v>83</v>
      </c>
      <c r="AY246" s="259" t="s">
        <v>157</v>
      </c>
    </row>
    <row r="247" s="2" customFormat="1" ht="24.15" customHeight="1">
      <c r="A247" s="41"/>
      <c r="B247" s="42"/>
      <c r="C247" s="207" t="s">
        <v>523</v>
      </c>
      <c r="D247" s="207" t="s">
        <v>159</v>
      </c>
      <c r="E247" s="208" t="s">
        <v>610</v>
      </c>
      <c r="F247" s="209" t="s">
        <v>611</v>
      </c>
      <c r="G247" s="210" t="s">
        <v>162</v>
      </c>
      <c r="H247" s="211">
        <v>17</v>
      </c>
      <c r="I247" s="212"/>
      <c r="J247" s="213">
        <f>ROUND(I247*H247,2)</f>
        <v>0</v>
      </c>
      <c r="K247" s="209" t="s">
        <v>174</v>
      </c>
      <c r="L247" s="47"/>
      <c r="M247" s="214" t="s">
        <v>19</v>
      </c>
      <c r="N247" s="215" t="s">
        <v>46</v>
      </c>
      <c r="O247" s="87"/>
      <c r="P247" s="216">
        <f>O247*H247</f>
        <v>0</v>
      </c>
      <c r="Q247" s="216">
        <v>0.00017000000000000001</v>
      </c>
      <c r="R247" s="216">
        <f>Q247*H247</f>
        <v>0.0028900000000000002</v>
      </c>
      <c r="S247" s="216">
        <v>0</v>
      </c>
      <c r="T247" s="217">
        <f>S247*H247</f>
        <v>0</v>
      </c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R247" s="218" t="s">
        <v>163</v>
      </c>
      <c r="AT247" s="218" t="s">
        <v>159</v>
      </c>
      <c r="AU247" s="218" t="s">
        <v>85</v>
      </c>
      <c r="AY247" s="20" t="s">
        <v>157</v>
      </c>
      <c r="BE247" s="219">
        <f>IF(N247="základní",J247,0)</f>
        <v>0</v>
      </c>
      <c r="BF247" s="219">
        <f>IF(N247="snížená",J247,0)</f>
        <v>0</v>
      </c>
      <c r="BG247" s="219">
        <f>IF(N247="zákl. přenesená",J247,0)</f>
        <v>0</v>
      </c>
      <c r="BH247" s="219">
        <f>IF(N247="sníž. přenesená",J247,0)</f>
        <v>0</v>
      </c>
      <c r="BI247" s="219">
        <f>IF(N247="nulová",J247,0)</f>
        <v>0</v>
      </c>
      <c r="BJ247" s="20" t="s">
        <v>83</v>
      </c>
      <c r="BK247" s="219">
        <f>ROUND(I247*H247,2)</f>
        <v>0</v>
      </c>
      <c r="BL247" s="20" t="s">
        <v>163</v>
      </c>
      <c r="BM247" s="218" t="s">
        <v>456</v>
      </c>
    </row>
    <row r="248" s="2" customFormat="1">
      <c r="A248" s="41"/>
      <c r="B248" s="42"/>
      <c r="C248" s="43"/>
      <c r="D248" s="220" t="s">
        <v>165</v>
      </c>
      <c r="E248" s="43"/>
      <c r="F248" s="221" t="s">
        <v>613</v>
      </c>
      <c r="G248" s="43"/>
      <c r="H248" s="43"/>
      <c r="I248" s="222"/>
      <c r="J248" s="43"/>
      <c r="K248" s="43"/>
      <c r="L248" s="47"/>
      <c r="M248" s="223"/>
      <c r="N248" s="224"/>
      <c r="O248" s="87"/>
      <c r="P248" s="87"/>
      <c r="Q248" s="87"/>
      <c r="R248" s="87"/>
      <c r="S248" s="87"/>
      <c r="T248" s="88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T248" s="20" t="s">
        <v>165</v>
      </c>
      <c r="AU248" s="20" t="s">
        <v>85</v>
      </c>
    </row>
    <row r="249" s="2" customFormat="1">
      <c r="A249" s="41"/>
      <c r="B249" s="42"/>
      <c r="C249" s="43"/>
      <c r="D249" s="237" t="s">
        <v>177</v>
      </c>
      <c r="E249" s="43"/>
      <c r="F249" s="238" t="s">
        <v>614</v>
      </c>
      <c r="G249" s="43"/>
      <c r="H249" s="43"/>
      <c r="I249" s="222"/>
      <c r="J249" s="43"/>
      <c r="K249" s="43"/>
      <c r="L249" s="47"/>
      <c r="M249" s="223"/>
      <c r="N249" s="224"/>
      <c r="O249" s="87"/>
      <c r="P249" s="87"/>
      <c r="Q249" s="87"/>
      <c r="R249" s="87"/>
      <c r="S249" s="87"/>
      <c r="T249" s="88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T249" s="20" t="s">
        <v>177</v>
      </c>
      <c r="AU249" s="20" t="s">
        <v>85</v>
      </c>
    </row>
    <row r="250" s="14" customFormat="1">
      <c r="A250" s="14"/>
      <c r="B250" s="239"/>
      <c r="C250" s="240"/>
      <c r="D250" s="220" t="s">
        <v>169</v>
      </c>
      <c r="E250" s="241" t="s">
        <v>19</v>
      </c>
      <c r="F250" s="242" t="s">
        <v>904</v>
      </c>
      <c r="G250" s="240"/>
      <c r="H250" s="241" t="s">
        <v>19</v>
      </c>
      <c r="I250" s="243"/>
      <c r="J250" s="240"/>
      <c r="K250" s="240"/>
      <c r="L250" s="244"/>
      <c r="M250" s="245"/>
      <c r="N250" s="246"/>
      <c r="O250" s="246"/>
      <c r="P250" s="246"/>
      <c r="Q250" s="246"/>
      <c r="R250" s="246"/>
      <c r="S250" s="246"/>
      <c r="T250" s="247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48" t="s">
        <v>169</v>
      </c>
      <c r="AU250" s="248" t="s">
        <v>85</v>
      </c>
      <c r="AV250" s="14" t="s">
        <v>83</v>
      </c>
      <c r="AW250" s="14" t="s">
        <v>37</v>
      </c>
      <c r="AX250" s="14" t="s">
        <v>75</v>
      </c>
      <c r="AY250" s="248" t="s">
        <v>157</v>
      </c>
    </row>
    <row r="251" s="13" customFormat="1">
      <c r="A251" s="13"/>
      <c r="B251" s="226"/>
      <c r="C251" s="227"/>
      <c r="D251" s="220" t="s">
        <v>169</v>
      </c>
      <c r="E251" s="228" t="s">
        <v>19</v>
      </c>
      <c r="F251" s="229" t="s">
        <v>905</v>
      </c>
      <c r="G251" s="227"/>
      <c r="H251" s="230">
        <v>17</v>
      </c>
      <c r="I251" s="231"/>
      <c r="J251" s="227"/>
      <c r="K251" s="227"/>
      <c r="L251" s="232"/>
      <c r="M251" s="233"/>
      <c r="N251" s="234"/>
      <c r="O251" s="234"/>
      <c r="P251" s="234"/>
      <c r="Q251" s="234"/>
      <c r="R251" s="234"/>
      <c r="S251" s="234"/>
      <c r="T251" s="235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6" t="s">
        <v>169</v>
      </c>
      <c r="AU251" s="236" t="s">
        <v>85</v>
      </c>
      <c r="AV251" s="13" t="s">
        <v>85</v>
      </c>
      <c r="AW251" s="13" t="s">
        <v>37</v>
      </c>
      <c r="AX251" s="13" t="s">
        <v>75</v>
      </c>
      <c r="AY251" s="236" t="s">
        <v>157</v>
      </c>
    </row>
    <row r="252" s="15" customFormat="1">
      <c r="A252" s="15"/>
      <c r="B252" s="249"/>
      <c r="C252" s="250"/>
      <c r="D252" s="220" t="s">
        <v>169</v>
      </c>
      <c r="E252" s="251" t="s">
        <v>19</v>
      </c>
      <c r="F252" s="252" t="s">
        <v>187</v>
      </c>
      <c r="G252" s="250"/>
      <c r="H252" s="253">
        <v>17</v>
      </c>
      <c r="I252" s="254"/>
      <c r="J252" s="250"/>
      <c r="K252" s="250"/>
      <c r="L252" s="255"/>
      <c r="M252" s="256"/>
      <c r="N252" s="257"/>
      <c r="O252" s="257"/>
      <c r="P252" s="257"/>
      <c r="Q252" s="257"/>
      <c r="R252" s="257"/>
      <c r="S252" s="257"/>
      <c r="T252" s="258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59" t="s">
        <v>169</v>
      </c>
      <c r="AU252" s="259" t="s">
        <v>85</v>
      </c>
      <c r="AV252" s="15" t="s">
        <v>163</v>
      </c>
      <c r="AW252" s="15" t="s">
        <v>37</v>
      </c>
      <c r="AX252" s="15" t="s">
        <v>83</v>
      </c>
      <c r="AY252" s="259" t="s">
        <v>157</v>
      </c>
    </row>
    <row r="253" s="2" customFormat="1" ht="24.15" customHeight="1">
      <c r="A253" s="41"/>
      <c r="B253" s="42"/>
      <c r="C253" s="207" t="s">
        <v>531</v>
      </c>
      <c r="D253" s="207" t="s">
        <v>159</v>
      </c>
      <c r="E253" s="208" t="s">
        <v>617</v>
      </c>
      <c r="F253" s="209" t="s">
        <v>618</v>
      </c>
      <c r="G253" s="210" t="s">
        <v>401</v>
      </c>
      <c r="H253" s="211">
        <v>36</v>
      </c>
      <c r="I253" s="212"/>
      <c r="J253" s="213">
        <f>ROUND(I253*H253,2)</f>
        <v>0</v>
      </c>
      <c r="K253" s="209" t="s">
        <v>174</v>
      </c>
      <c r="L253" s="47"/>
      <c r="M253" s="214" t="s">
        <v>19</v>
      </c>
      <c r="N253" s="215" t="s">
        <v>46</v>
      </c>
      <c r="O253" s="87"/>
      <c r="P253" s="216">
        <f>O253*H253</f>
        <v>0</v>
      </c>
      <c r="Q253" s="216">
        <v>4.0000000000000003E-05</v>
      </c>
      <c r="R253" s="216">
        <f>Q253*H253</f>
        <v>0.0014400000000000001</v>
      </c>
      <c r="S253" s="216">
        <v>0</v>
      </c>
      <c r="T253" s="217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18" t="s">
        <v>163</v>
      </c>
      <c r="AT253" s="218" t="s">
        <v>159</v>
      </c>
      <c r="AU253" s="218" t="s">
        <v>85</v>
      </c>
      <c r="AY253" s="20" t="s">
        <v>157</v>
      </c>
      <c r="BE253" s="219">
        <f>IF(N253="základní",J253,0)</f>
        <v>0</v>
      </c>
      <c r="BF253" s="219">
        <f>IF(N253="snížená",J253,0)</f>
        <v>0</v>
      </c>
      <c r="BG253" s="219">
        <f>IF(N253="zákl. přenesená",J253,0)</f>
        <v>0</v>
      </c>
      <c r="BH253" s="219">
        <f>IF(N253="sníž. přenesená",J253,0)</f>
        <v>0</v>
      </c>
      <c r="BI253" s="219">
        <f>IF(N253="nulová",J253,0)</f>
        <v>0</v>
      </c>
      <c r="BJ253" s="20" t="s">
        <v>83</v>
      </c>
      <c r="BK253" s="219">
        <f>ROUND(I253*H253,2)</f>
        <v>0</v>
      </c>
      <c r="BL253" s="20" t="s">
        <v>163</v>
      </c>
      <c r="BM253" s="218" t="s">
        <v>460</v>
      </c>
    </row>
    <row r="254" s="2" customFormat="1">
      <c r="A254" s="41"/>
      <c r="B254" s="42"/>
      <c r="C254" s="43"/>
      <c r="D254" s="220" t="s">
        <v>165</v>
      </c>
      <c r="E254" s="43"/>
      <c r="F254" s="221" t="s">
        <v>620</v>
      </c>
      <c r="G254" s="43"/>
      <c r="H254" s="43"/>
      <c r="I254" s="222"/>
      <c r="J254" s="43"/>
      <c r="K254" s="43"/>
      <c r="L254" s="47"/>
      <c r="M254" s="223"/>
      <c r="N254" s="224"/>
      <c r="O254" s="87"/>
      <c r="P254" s="87"/>
      <c r="Q254" s="87"/>
      <c r="R254" s="87"/>
      <c r="S254" s="87"/>
      <c r="T254" s="88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T254" s="20" t="s">
        <v>165</v>
      </c>
      <c r="AU254" s="20" t="s">
        <v>85</v>
      </c>
    </row>
    <row r="255" s="2" customFormat="1">
      <c r="A255" s="41"/>
      <c r="B255" s="42"/>
      <c r="C255" s="43"/>
      <c r="D255" s="237" t="s">
        <v>177</v>
      </c>
      <c r="E255" s="43"/>
      <c r="F255" s="238" t="s">
        <v>621</v>
      </c>
      <c r="G255" s="43"/>
      <c r="H255" s="43"/>
      <c r="I255" s="222"/>
      <c r="J255" s="43"/>
      <c r="K255" s="43"/>
      <c r="L255" s="47"/>
      <c r="M255" s="223"/>
      <c r="N255" s="224"/>
      <c r="O255" s="87"/>
      <c r="P255" s="87"/>
      <c r="Q255" s="87"/>
      <c r="R255" s="87"/>
      <c r="S255" s="87"/>
      <c r="T255" s="88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T255" s="20" t="s">
        <v>177</v>
      </c>
      <c r="AU255" s="20" t="s">
        <v>85</v>
      </c>
    </row>
    <row r="256" s="13" customFormat="1">
      <c r="A256" s="13"/>
      <c r="B256" s="226"/>
      <c r="C256" s="227"/>
      <c r="D256" s="220" t="s">
        <v>169</v>
      </c>
      <c r="E256" s="228" t="s">
        <v>19</v>
      </c>
      <c r="F256" s="229" t="s">
        <v>906</v>
      </c>
      <c r="G256" s="227"/>
      <c r="H256" s="230">
        <v>36</v>
      </c>
      <c r="I256" s="231"/>
      <c r="J256" s="227"/>
      <c r="K256" s="227"/>
      <c r="L256" s="232"/>
      <c r="M256" s="233"/>
      <c r="N256" s="234"/>
      <c r="O256" s="234"/>
      <c r="P256" s="234"/>
      <c r="Q256" s="234"/>
      <c r="R256" s="234"/>
      <c r="S256" s="234"/>
      <c r="T256" s="235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6" t="s">
        <v>169</v>
      </c>
      <c r="AU256" s="236" t="s">
        <v>85</v>
      </c>
      <c r="AV256" s="13" t="s">
        <v>85</v>
      </c>
      <c r="AW256" s="13" t="s">
        <v>37</v>
      </c>
      <c r="AX256" s="13" t="s">
        <v>75</v>
      </c>
      <c r="AY256" s="236" t="s">
        <v>157</v>
      </c>
    </row>
    <row r="257" s="15" customFormat="1">
      <c r="A257" s="15"/>
      <c r="B257" s="249"/>
      <c r="C257" s="250"/>
      <c r="D257" s="220" t="s">
        <v>169</v>
      </c>
      <c r="E257" s="251" t="s">
        <v>19</v>
      </c>
      <c r="F257" s="252" t="s">
        <v>187</v>
      </c>
      <c r="G257" s="250"/>
      <c r="H257" s="253">
        <v>36</v>
      </c>
      <c r="I257" s="254"/>
      <c r="J257" s="250"/>
      <c r="K257" s="250"/>
      <c r="L257" s="255"/>
      <c r="M257" s="256"/>
      <c r="N257" s="257"/>
      <c r="O257" s="257"/>
      <c r="P257" s="257"/>
      <c r="Q257" s="257"/>
      <c r="R257" s="257"/>
      <c r="S257" s="257"/>
      <c r="T257" s="258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T257" s="259" t="s">
        <v>169</v>
      </c>
      <c r="AU257" s="259" t="s">
        <v>85</v>
      </c>
      <c r="AV257" s="15" t="s">
        <v>163</v>
      </c>
      <c r="AW257" s="15" t="s">
        <v>37</v>
      </c>
      <c r="AX257" s="15" t="s">
        <v>83</v>
      </c>
      <c r="AY257" s="259" t="s">
        <v>157</v>
      </c>
    </row>
    <row r="258" s="2" customFormat="1" ht="21.75" customHeight="1">
      <c r="A258" s="41"/>
      <c r="B258" s="42"/>
      <c r="C258" s="207" t="s">
        <v>537</v>
      </c>
      <c r="D258" s="207" t="s">
        <v>159</v>
      </c>
      <c r="E258" s="208" t="s">
        <v>624</v>
      </c>
      <c r="F258" s="209" t="s">
        <v>625</v>
      </c>
      <c r="G258" s="210" t="s">
        <v>401</v>
      </c>
      <c r="H258" s="211">
        <v>36</v>
      </c>
      <c r="I258" s="212"/>
      <c r="J258" s="213">
        <f>ROUND(I258*H258,2)</f>
        <v>0</v>
      </c>
      <c r="K258" s="209" t="s">
        <v>174</v>
      </c>
      <c r="L258" s="47"/>
      <c r="M258" s="214" t="s">
        <v>19</v>
      </c>
      <c r="N258" s="215" t="s">
        <v>46</v>
      </c>
      <c r="O258" s="87"/>
      <c r="P258" s="216">
        <f>O258*H258</f>
        <v>0</v>
      </c>
      <c r="Q258" s="216">
        <v>0.00036999999999999999</v>
      </c>
      <c r="R258" s="216">
        <f>Q258*H258</f>
        <v>0.01332</v>
      </c>
      <c r="S258" s="216">
        <v>0</v>
      </c>
      <c r="T258" s="217">
        <f>S258*H258</f>
        <v>0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18" t="s">
        <v>163</v>
      </c>
      <c r="AT258" s="218" t="s">
        <v>159</v>
      </c>
      <c r="AU258" s="218" t="s">
        <v>85</v>
      </c>
      <c r="AY258" s="20" t="s">
        <v>157</v>
      </c>
      <c r="BE258" s="219">
        <f>IF(N258="základní",J258,0)</f>
        <v>0</v>
      </c>
      <c r="BF258" s="219">
        <f>IF(N258="snížená",J258,0)</f>
        <v>0</v>
      </c>
      <c r="BG258" s="219">
        <f>IF(N258="zákl. přenesená",J258,0)</f>
        <v>0</v>
      </c>
      <c r="BH258" s="219">
        <f>IF(N258="sníž. přenesená",J258,0)</f>
        <v>0</v>
      </c>
      <c r="BI258" s="219">
        <f>IF(N258="nulová",J258,0)</f>
        <v>0</v>
      </c>
      <c r="BJ258" s="20" t="s">
        <v>83</v>
      </c>
      <c r="BK258" s="219">
        <f>ROUND(I258*H258,2)</f>
        <v>0</v>
      </c>
      <c r="BL258" s="20" t="s">
        <v>163</v>
      </c>
      <c r="BM258" s="218" t="s">
        <v>465</v>
      </c>
    </row>
    <row r="259" s="2" customFormat="1">
      <c r="A259" s="41"/>
      <c r="B259" s="42"/>
      <c r="C259" s="43"/>
      <c r="D259" s="220" t="s">
        <v>165</v>
      </c>
      <c r="E259" s="43"/>
      <c r="F259" s="221" t="s">
        <v>627</v>
      </c>
      <c r="G259" s="43"/>
      <c r="H259" s="43"/>
      <c r="I259" s="222"/>
      <c r="J259" s="43"/>
      <c r="K259" s="43"/>
      <c r="L259" s="47"/>
      <c r="M259" s="223"/>
      <c r="N259" s="224"/>
      <c r="O259" s="87"/>
      <c r="P259" s="87"/>
      <c r="Q259" s="87"/>
      <c r="R259" s="87"/>
      <c r="S259" s="87"/>
      <c r="T259" s="88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T259" s="20" t="s">
        <v>165</v>
      </c>
      <c r="AU259" s="20" t="s">
        <v>85</v>
      </c>
    </row>
    <row r="260" s="2" customFormat="1">
      <c r="A260" s="41"/>
      <c r="B260" s="42"/>
      <c r="C260" s="43"/>
      <c r="D260" s="237" t="s">
        <v>177</v>
      </c>
      <c r="E260" s="43"/>
      <c r="F260" s="238" t="s">
        <v>628</v>
      </c>
      <c r="G260" s="43"/>
      <c r="H260" s="43"/>
      <c r="I260" s="222"/>
      <c r="J260" s="43"/>
      <c r="K260" s="43"/>
      <c r="L260" s="47"/>
      <c r="M260" s="223"/>
      <c r="N260" s="224"/>
      <c r="O260" s="87"/>
      <c r="P260" s="87"/>
      <c r="Q260" s="87"/>
      <c r="R260" s="87"/>
      <c r="S260" s="87"/>
      <c r="T260" s="88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T260" s="20" t="s">
        <v>177</v>
      </c>
      <c r="AU260" s="20" t="s">
        <v>85</v>
      </c>
    </row>
    <row r="261" s="2" customFormat="1" ht="16.5" customHeight="1">
      <c r="A261" s="41"/>
      <c r="B261" s="42"/>
      <c r="C261" s="207" t="s">
        <v>546</v>
      </c>
      <c r="D261" s="207" t="s">
        <v>159</v>
      </c>
      <c r="E261" s="208" t="s">
        <v>630</v>
      </c>
      <c r="F261" s="209" t="s">
        <v>631</v>
      </c>
      <c r="G261" s="210" t="s">
        <v>173</v>
      </c>
      <c r="H261" s="211">
        <v>40</v>
      </c>
      <c r="I261" s="212"/>
      <c r="J261" s="213">
        <f>ROUND(I261*H261,2)</f>
        <v>0</v>
      </c>
      <c r="K261" s="209" t="s">
        <v>19</v>
      </c>
      <c r="L261" s="47"/>
      <c r="M261" s="214" t="s">
        <v>19</v>
      </c>
      <c r="N261" s="215" t="s">
        <v>46</v>
      </c>
      <c r="O261" s="87"/>
      <c r="P261" s="216">
        <f>O261*H261</f>
        <v>0</v>
      </c>
      <c r="Q261" s="216">
        <v>0</v>
      </c>
      <c r="R261" s="216">
        <f>Q261*H261</f>
        <v>0</v>
      </c>
      <c r="S261" s="216">
        <v>2.5</v>
      </c>
      <c r="T261" s="217">
        <f>S261*H261</f>
        <v>100</v>
      </c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R261" s="218" t="s">
        <v>163</v>
      </c>
      <c r="AT261" s="218" t="s">
        <v>159</v>
      </c>
      <c r="AU261" s="218" t="s">
        <v>85</v>
      </c>
      <c r="AY261" s="20" t="s">
        <v>157</v>
      </c>
      <c r="BE261" s="219">
        <f>IF(N261="základní",J261,0)</f>
        <v>0</v>
      </c>
      <c r="BF261" s="219">
        <f>IF(N261="snížená",J261,0)</f>
        <v>0</v>
      </c>
      <c r="BG261" s="219">
        <f>IF(N261="zákl. přenesená",J261,0)</f>
        <v>0</v>
      </c>
      <c r="BH261" s="219">
        <f>IF(N261="sníž. přenesená",J261,0)</f>
        <v>0</v>
      </c>
      <c r="BI261" s="219">
        <f>IF(N261="nulová",J261,0)</f>
        <v>0</v>
      </c>
      <c r="BJ261" s="20" t="s">
        <v>83</v>
      </c>
      <c r="BK261" s="219">
        <f>ROUND(I261*H261,2)</f>
        <v>0</v>
      </c>
      <c r="BL261" s="20" t="s">
        <v>163</v>
      </c>
      <c r="BM261" s="218" t="s">
        <v>907</v>
      </c>
    </row>
    <row r="262" s="2" customFormat="1">
      <c r="A262" s="41"/>
      <c r="B262" s="42"/>
      <c r="C262" s="43"/>
      <c r="D262" s="220" t="s">
        <v>165</v>
      </c>
      <c r="E262" s="43"/>
      <c r="F262" s="221" t="s">
        <v>633</v>
      </c>
      <c r="G262" s="43"/>
      <c r="H262" s="43"/>
      <c r="I262" s="222"/>
      <c r="J262" s="43"/>
      <c r="K262" s="43"/>
      <c r="L262" s="47"/>
      <c r="M262" s="223"/>
      <c r="N262" s="224"/>
      <c r="O262" s="87"/>
      <c r="P262" s="87"/>
      <c r="Q262" s="87"/>
      <c r="R262" s="87"/>
      <c r="S262" s="87"/>
      <c r="T262" s="88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T262" s="20" t="s">
        <v>165</v>
      </c>
      <c r="AU262" s="20" t="s">
        <v>85</v>
      </c>
    </row>
    <row r="263" s="14" customFormat="1">
      <c r="A263" s="14"/>
      <c r="B263" s="239"/>
      <c r="C263" s="240"/>
      <c r="D263" s="220" t="s">
        <v>169</v>
      </c>
      <c r="E263" s="241" t="s">
        <v>19</v>
      </c>
      <c r="F263" s="242" t="s">
        <v>635</v>
      </c>
      <c r="G263" s="240"/>
      <c r="H263" s="241" t="s">
        <v>19</v>
      </c>
      <c r="I263" s="243"/>
      <c r="J263" s="240"/>
      <c r="K263" s="240"/>
      <c r="L263" s="244"/>
      <c r="M263" s="245"/>
      <c r="N263" s="246"/>
      <c r="O263" s="246"/>
      <c r="P263" s="246"/>
      <c r="Q263" s="246"/>
      <c r="R263" s="246"/>
      <c r="S263" s="246"/>
      <c r="T263" s="247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48" t="s">
        <v>169</v>
      </c>
      <c r="AU263" s="248" t="s">
        <v>85</v>
      </c>
      <c r="AV263" s="14" t="s">
        <v>83</v>
      </c>
      <c r="AW263" s="14" t="s">
        <v>37</v>
      </c>
      <c r="AX263" s="14" t="s">
        <v>75</v>
      </c>
      <c r="AY263" s="248" t="s">
        <v>157</v>
      </c>
    </row>
    <row r="264" s="13" customFormat="1">
      <c r="A264" s="13"/>
      <c r="B264" s="226"/>
      <c r="C264" s="227"/>
      <c r="D264" s="220" t="s">
        <v>169</v>
      </c>
      <c r="E264" s="228" t="s">
        <v>19</v>
      </c>
      <c r="F264" s="229" t="s">
        <v>908</v>
      </c>
      <c r="G264" s="227"/>
      <c r="H264" s="230">
        <v>40</v>
      </c>
      <c r="I264" s="231"/>
      <c r="J264" s="227"/>
      <c r="K264" s="227"/>
      <c r="L264" s="232"/>
      <c r="M264" s="233"/>
      <c r="N264" s="234"/>
      <c r="O264" s="234"/>
      <c r="P264" s="234"/>
      <c r="Q264" s="234"/>
      <c r="R264" s="234"/>
      <c r="S264" s="234"/>
      <c r="T264" s="235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6" t="s">
        <v>169</v>
      </c>
      <c r="AU264" s="236" t="s">
        <v>85</v>
      </c>
      <c r="AV264" s="13" t="s">
        <v>85</v>
      </c>
      <c r="AW264" s="13" t="s">
        <v>37</v>
      </c>
      <c r="AX264" s="13" t="s">
        <v>75</v>
      </c>
      <c r="AY264" s="236" t="s">
        <v>157</v>
      </c>
    </row>
    <row r="265" s="15" customFormat="1">
      <c r="A265" s="15"/>
      <c r="B265" s="249"/>
      <c r="C265" s="250"/>
      <c r="D265" s="220" t="s">
        <v>169</v>
      </c>
      <c r="E265" s="251" t="s">
        <v>19</v>
      </c>
      <c r="F265" s="252" t="s">
        <v>187</v>
      </c>
      <c r="G265" s="250"/>
      <c r="H265" s="253">
        <v>40</v>
      </c>
      <c r="I265" s="254"/>
      <c r="J265" s="250"/>
      <c r="K265" s="250"/>
      <c r="L265" s="255"/>
      <c r="M265" s="256"/>
      <c r="N265" s="257"/>
      <c r="O265" s="257"/>
      <c r="P265" s="257"/>
      <c r="Q265" s="257"/>
      <c r="R265" s="257"/>
      <c r="S265" s="257"/>
      <c r="T265" s="258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T265" s="259" t="s">
        <v>169</v>
      </c>
      <c r="AU265" s="259" t="s">
        <v>85</v>
      </c>
      <c r="AV265" s="15" t="s">
        <v>163</v>
      </c>
      <c r="AW265" s="15" t="s">
        <v>37</v>
      </c>
      <c r="AX265" s="15" t="s">
        <v>83</v>
      </c>
      <c r="AY265" s="259" t="s">
        <v>157</v>
      </c>
    </row>
    <row r="266" s="2" customFormat="1" ht="24.15" customHeight="1">
      <c r="A266" s="41"/>
      <c r="B266" s="42"/>
      <c r="C266" s="207" t="s">
        <v>808</v>
      </c>
      <c r="D266" s="207" t="s">
        <v>159</v>
      </c>
      <c r="E266" s="208" t="s">
        <v>645</v>
      </c>
      <c r="F266" s="209" t="s">
        <v>646</v>
      </c>
      <c r="G266" s="210" t="s">
        <v>162</v>
      </c>
      <c r="H266" s="211">
        <v>3.3999999999999999</v>
      </c>
      <c r="I266" s="212"/>
      <c r="J266" s="213">
        <f>ROUND(I266*H266,2)</f>
        <v>0</v>
      </c>
      <c r="K266" s="209" t="s">
        <v>19</v>
      </c>
      <c r="L266" s="47"/>
      <c r="M266" s="214" t="s">
        <v>19</v>
      </c>
      <c r="N266" s="215" t="s">
        <v>46</v>
      </c>
      <c r="O266" s="87"/>
      <c r="P266" s="216">
        <f>O266*H266</f>
        <v>0</v>
      </c>
      <c r="Q266" s="216">
        <v>0</v>
      </c>
      <c r="R266" s="216">
        <f>Q266*H266</f>
        <v>0</v>
      </c>
      <c r="S266" s="216">
        <v>0.025000000000000001</v>
      </c>
      <c r="T266" s="217">
        <f>S266*H266</f>
        <v>0.085000000000000006</v>
      </c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R266" s="218" t="s">
        <v>163</v>
      </c>
      <c r="AT266" s="218" t="s">
        <v>159</v>
      </c>
      <c r="AU266" s="218" t="s">
        <v>85</v>
      </c>
      <c r="AY266" s="20" t="s">
        <v>157</v>
      </c>
      <c r="BE266" s="219">
        <f>IF(N266="základní",J266,0)</f>
        <v>0</v>
      </c>
      <c r="BF266" s="219">
        <f>IF(N266="snížená",J266,0)</f>
        <v>0</v>
      </c>
      <c r="BG266" s="219">
        <f>IF(N266="zákl. přenesená",J266,0)</f>
        <v>0</v>
      </c>
      <c r="BH266" s="219">
        <f>IF(N266="sníž. přenesená",J266,0)</f>
        <v>0</v>
      </c>
      <c r="BI266" s="219">
        <f>IF(N266="nulová",J266,0)</f>
        <v>0</v>
      </c>
      <c r="BJ266" s="20" t="s">
        <v>83</v>
      </c>
      <c r="BK266" s="219">
        <f>ROUND(I266*H266,2)</f>
        <v>0</v>
      </c>
      <c r="BL266" s="20" t="s">
        <v>163</v>
      </c>
      <c r="BM266" s="218" t="s">
        <v>909</v>
      </c>
    </row>
    <row r="267" s="2" customFormat="1">
      <c r="A267" s="41"/>
      <c r="B267" s="42"/>
      <c r="C267" s="43"/>
      <c r="D267" s="220" t="s">
        <v>165</v>
      </c>
      <c r="E267" s="43"/>
      <c r="F267" s="221" t="s">
        <v>648</v>
      </c>
      <c r="G267" s="43"/>
      <c r="H267" s="43"/>
      <c r="I267" s="222"/>
      <c r="J267" s="43"/>
      <c r="K267" s="43"/>
      <c r="L267" s="47"/>
      <c r="M267" s="223"/>
      <c r="N267" s="224"/>
      <c r="O267" s="87"/>
      <c r="P267" s="87"/>
      <c r="Q267" s="87"/>
      <c r="R267" s="87"/>
      <c r="S267" s="87"/>
      <c r="T267" s="88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T267" s="20" t="s">
        <v>165</v>
      </c>
      <c r="AU267" s="20" t="s">
        <v>85</v>
      </c>
    </row>
    <row r="268" s="2" customFormat="1" ht="24.15" customHeight="1">
      <c r="A268" s="41"/>
      <c r="B268" s="42"/>
      <c r="C268" s="207" t="s">
        <v>553</v>
      </c>
      <c r="D268" s="207" t="s">
        <v>159</v>
      </c>
      <c r="E268" s="208" t="s">
        <v>910</v>
      </c>
      <c r="F268" s="209" t="s">
        <v>911</v>
      </c>
      <c r="G268" s="210" t="s">
        <v>401</v>
      </c>
      <c r="H268" s="211">
        <v>28</v>
      </c>
      <c r="I268" s="212"/>
      <c r="J268" s="213">
        <f>ROUND(I268*H268,2)</f>
        <v>0</v>
      </c>
      <c r="K268" s="209" t="s">
        <v>174</v>
      </c>
      <c r="L268" s="47"/>
      <c r="M268" s="214" t="s">
        <v>19</v>
      </c>
      <c r="N268" s="215" t="s">
        <v>46</v>
      </c>
      <c r="O268" s="87"/>
      <c r="P268" s="216">
        <f>O268*H268</f>
        <v>0</v>
      </c>
      <c r="Q268" s="216">
        <v>1.0000000000000001E-05</v>
      </c>
      <c r="R268" s="216">
        <f>Q268*H268</f>
        <v>0.00028000000000000003</v>
      </c>
      <c r="S268" s="216">
        <v>0</v>
      </c>
      <c r="T268" s="217">
        <f>S268*H268</f>
        <v>0</v>
      </c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R268" s="218" t="s">
        <v>163</v>
      </c>
      <c r="AT268" s="218" t="s">
        <v>159</v>
      </c>
      <c r="AU268" s="218" t="s">
        <v>85</v>
      </c>
      <c r="AY268" s="20" t="s">
        <v>157</v>
      </c>
      <c r="BE268" s="219">
        <f>IF(N268="základní",J268,0)</f>
        <v>0</v>
      </c>
      <c r="BF268" s="219">
        <f>IF(N268="snížená",J268,0)</f>
        <v>0</v>
      </c>
      <c r="BG268" s="219">
        <f>IF(N268="zákl. přenesená",J268,0)</f>
        <v>0</v>
      </c>
      <c r="BH268" s="219">
        <f>IF(N268="sníž. přenesená",J268,0)</f>
        <v>0</v>
      </c>
      <c r="BI268" s="219">
        <f>IF(N268="nulová",J268,0)</f>
        <v>0</v>
      </c>
      <c r="BJ268" s="20" t="s">
        <v>83</v>
      </c>
      <c r="BK268" s="219">
        <f>ROUND(I268*H268,2)</f>
        <v>0</v>
      </c>
      <c r="BL268" s="20" t="s">
        <v>163</v>
      </c>
      <c r="BM268" s="218" t="s">
        <v>912</v>
      </c>
    </row>
    <row r="269" s="2" customFormat="1">
      <c r="A269" s="41"/>
      <c r="B269" s="42"/>
      <c r="C269" s="43"/>
      <c r="D269" s="220" t="s">
        <v>165</v>
      </c>
      <c r="E269" s="43"/>
      <c r="F269" s="221" t="s">
        <v>911</v>
      </c>
      <c r="G269" s="43"/>
      <c r="H269" s="43"/>
      <c r="I269" s="222"/>
      <c r="J269" s="43"/>
      <c r="K269" s="43"/>
      <c r="L269" s="47"/>
      <c r="M269" s="223"/>
      <c r="N269" s="224"/>
      <c r="O269" s="87"/>
      <c r="P269" s="87"/>
      <c r="Q269" s="87"/>
      <c r="R269" s="87"/>
      <c r="S269" s="87"/>
      <c r="T269" s="88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T269" s="20" t="s">
        <v>165</v>
      </c>
      <c r="AU269" s="20" t="s">
        <v>85</v>
      </c>
    </row>
    <row r="270" s="2" customFormat="1">
      <c r="A270" s="41"/>
      <c r="B270" s="42"/>
      <c r="C270" s="43"/>
      <c r="D270" s="237" t="s">
        <v>177</v>
      </c>
      <c r="E270" s="43"/>
      <c r="F270" s="238" t="s">
        <v>913</v>
      </c>
      <c r="G270" s="43"/>
      <c r="H270" s="43"/>
      <c r="I270" s="222"/>
      <c r="J270" s="43"/>
      <c r="K270" s="43"/>
      <c r="L270" s="47"/>
      <c r="M270" s="223"/>
      <c r="N270" s="224"/>
      <c r="O270" s="87"/>
      <c r="P270" s="87"/>
      <c r="Q270" s="87"/>
      <c r="R270" s="87"/>
      <c r="S270" s="87"/>
      <c r="T270" s="88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T270" s="20" t="s">
        <v>177</v>
      </c>
      <c r="AU270" s="20" t="s">
        <v>85</v>
      </c>
    </row>
    <row r="271" s="13" customFormat="1">
      <c r="A271" s="13"/>
      <c r="B271" s="226"/>
      <c r="C271" s="227"/>
      <c r="D271" s="220" t="s">
        <v>169</v>
      </c>
      <c r="E271" s="228" t="s">
        <v>19</v>
      </c>
      <c r="F271" s="229" t="s">
        <v>914</v>
      </c>
      <c r="G271" s="227"/>
      <c r="H271" s="230">
        <v>28</v>
      </c>
      <c r="I271" s="231"/>
      <c r="J271" s="227"/>
      <c r="K271" s="227"/>
      <c r="L271" s="232"/>
      <c r="M271" s="233"/>
      <c r="N271" s="234"/>
      <c r="O271" s="234"/>
      <c r="P271" s="234"/>
      <c r="Q271" s="234"/>
      <c r="R271" s="234"/>
      <c r="S271" s="234"/>
      <c r="T271" s="235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6" t="s">
        <v>169</v>
      </c>
      <c r="AU271" s="236" t="s">
        <v>85</v>
      </c>
      <c r="AV271" s="13" t="s">
        <v>85</v>
      </c>
      <c r="AW271" s="13" t="s">
        <v>37</v>
      </c>
      <c r="AX271" s="13" t="s">
        <v>83</v>
      </c>
      <c r="AY271" s="236" t="s">
        <v>157</v>
      </c>
    </row>
    <row r="272" s="12" customFormat="1" ht="22.8" customHeight="1">
      <c r="A272" s="12"/>
      <c r="B272" s="191"/>
      <c r="C272" s="192"/>
      <c r="D272" s="193" t="s">
        <v>74</v>
      </c>
      <c r="E272" s="205" t="s">
        <v>650</v>
      </c>
      <c r="F272" s="205" t="s">
        <v>651</v>
      </c>
      <c r="G272" s="192"/>
      <c r="H272" s="192"/>
      <c r="I272" s="195"/>
      <c r="J272" s="206">
        <f>BK272</f>
        <v>0</v>
      </c>
      <c r="K272" s="192"/>
      <c r="L272" s="197"/>
      <c r="M272" s="198"/>
      <c r="N272" s="199"/>
      <c r="O272" s="199"/>
      <c r="P272" s="200">
        <f>SUM(P273:P287)</f>
        <v>0</v>
      </c>
      <c r="Q272" s="199"/>
      <c r="R272" s="200">
        <f>SUM(R273:R287)</f>
        <v>0</v>
      </c>
      <c r="S272" s="199"/>
      <c r="T272" s="201">
        <f>SUM(T273:T287)</f>
        <v>0</v>
      </c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R272" s="202" t="s">
        <v>83</v>
      </c>
      <c r="AT272" s="203" t="s">
        <v>74</v>
      </c>
      <c r="AU272" s="203" t="s">
        <v>83</v>
      </c>
      <c r="AY272" s="202" t="s">
        <v>157</v>
      </c>
      <c r="BK272" s="204">
        <f>SUM(BK273:BK287)</f>
        <v>0</v>
      </c>
    </row>
    <row r="273" s="2" customFormat="1" ht="24.15" customHeight="1">
      <c r="A273" s="41"/>
      <c r="B273" s="42"/>
      <c r="C273" s="207" t="s">
        <v>560</v>
      </c>
      <c r="D273" s="207" t="s">
        <v>159</v>
      </c>
      <c r="E273" s="208" t="s">
        <v>653</v>
      </c>
      <c r="F273" s="209" t="s">
        <v>654</v>
      </c>
      <c r="G273" s="210" t="s">
        <v>236</v>
      </c>
      <c r="H273" s="211">
        <v>100.08499999999999</v>
      </c>
      <c r="I273" s="212"/>
      <c r="J273" s="213">
        <f>ROUND(I273*H273,2)</f>
        <v>0</v>
      </c>
      <c r="K273" s="209" t="s">
        <v>19</v>
      </c>
      <c r="L273" s="47"/>
      <c r="M273" s="214" t="s">
        <v>19</v>
      </c>
      <c r="N273" s="215" t="s">
        <v>46</v>
      </c>
      <c r="O273" s="87"/>
      <c r="P273" s="216">
        <f>O273*H273</f>
        <v>0</v>
      </c>
      <c r="Q273" s="216">
        <v>0</v>
      </c>
      <c r="R273" s="216">
        <f>Q273*H273</f>
        <v>0</v>
      </c>
      <c r="S273" s="216">
        <v>0</v>
      </c>
      <c r="T273" s="217">
        <f>S273*H273</f>
        <v>0</v>
      </c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R273" s="218" t="s">
        <v>163</v>
      </c>
      <c r="AT273" s="218" t="s">
        <v>159</v>
      </c>
      <c r="AU273" s="218" t="s">
        <v>85</v>
      </c>
      <c r="AY273" s="20" t="s">
        <v>157</v>
      </c>
      <c r="BE273" s="219">
        <f>IF(N273="základní",J273,0)</f>
        <v>0</v>
      </c>
      <c r="BF273" s="219">
        <f>IF(N273="snížená",J273,0)</f>
        <v>0</v>
      </c>
      <c r="BG273" s="219">
        <f>IF(N273="zákl. přenesená",J273,0)</f>
        <v>0</v>
      </c>
      <c r="BH273" s="219">
        <f>IF(N273="sníž. přenesená",J273,0)</f>
        <v>0</v>
      </c>
      <c r="BI273" s="219">
        <f>IF(N273="nulová",J273,0)</f>
        <v>0</v>
      </c>
      <c r="BJ273" s="20" t="s">
        <v>83</v>
      </c>
      <c r="BK273" s="219">
        <f>ROUND(I273*H273,2)</f>
        <v>0</v>
      </c>
      <c r="BL273" s="20" t="s">
        <v>163</v>
      </c>
      <c r="BM273" s="218" t="s">
        <v>915</v>
      </c>
    </row>
    <row r="274" s="2" customFormat="1">
      <c r="A274" s="41"/>
      <c r="B274" s="42"/>
      <c r="C274" s="43"/>
      <c r="D274" s="220" t="s">
        <v>165</v>
      </c>
      <c r="E274" s="43"/>
      <c r="F274" s="221" t="s">
        <v>656</v>
      </c>
      <c r="G274" s="43"/>
      <c r="H274" s="43"/>
      <c r="I274" s="222"/>
      <c r="J274" s="43"/>
      <c r="K274" s="43"/>
      <c r="L274" s="47"/>
      <c r="M274" s="223"/>
      <c r="N274" s="224"/>
      <c r="O274" s="87"/>
      <c r="P274" s="87"/>
      <c r="Q274" s="87"/>
      <c r="R274" s="87"/>
      <c r="S274" s="87"/>
      <c r="T274" s="88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T274" s="20" t="s">
        <v>165</v>
      </c>
      <c r="AU274" s="20" t="s">
        <v>85</v>
      </c>
    </row>
    <row r="275" s="13" customFormat="1">
      <c r="A275" s="13"/>
      <c r="B275" s="226"/>
      <c r="C275" s="227"/>
      <c r="D275" s="220" t="s">
        <v>169</v>
      </c>
      <c r="E275" s="228" t="s">
        <v>19</v>
      </c>
      <c r="F275" s="229" t="s">
        <v>916</v>
      </c>
      <c r="G275" s="227"/>
      <c r="H275" s="230">
        <v>100</v>
      </c>
      <c r="I275" s="231"/>
      <c r="J275" s="227"/>
      <c r="K275" s="227"/>
      <c r="L275" s="232"/>
      <c r="M275" s="233"/>
      <c r="N275" s="234"/>
      <c r="O275" s="234"/>
      <c r="P275" s="234"/>
      <c r="Q275" s="234"/>
      <c r="R275" s="234"/>
      <c r="S275" s="234"/>
      <c r="T275" s="235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6" t="s">
        <v>169</v>
      </c>
      <c r="AU275" s="236" t="s">
        <v>85</v>
      </c>
      <c r="AV275" s="13" t="s">
        <v>85</v>
      </c>
      <c r="AW275" s="13" t="s">
        <v>37</v>
      </c>
      <c r="AX275" s="13" t="s">
        <v>75</v>
      </c>
      <c r="AY275" s="236" t="s">
        <v>157</v>
      </c>
    </row>
    <row r="276" s="13" customFormat="1">
      <c r="A276" s="13"/>
      <c r="B276" s="226"/>
      <c r="C276" s="227"/>
      <c r="D276" s="220" t="s">
        <v>169</v>
      </c>
      <c r="E276" s="228" t="s">
        <v>19</v>
      </c>
      <c r="F276" s="229" t="s">
        <v>917</v>
      </c>
      <c r="G276" s="227"/>
      <c r="H276" s="230">
        <v>0.085000000000000006</v>
      </c>
      <c r="I276" s="231"/>
      <c r="J276" s="227"/>
      <c r="K276" s="227"/>
      <c r="L276" s="232"/>
      <c r="M276" s="233"/>
      <c r="N276" s="234"/>
      <c r="O276" s="234"/>
      <c r="P276" s="234"/>
      <c r="Q276" s="234"/>
      <c r="R276" s="234"/>
      <c r="S276" s="234"/>
      <c r="T276" s="235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6" t="s">
        <v>169</v>
      </c>
      <c r="AU276" s="236" t="s">
        <v>85</v>
      </c>
      <c r="AV276" s="13" t="s">
        <v>85</v>
      </c>
      <c r="AW276" s="13" t="s">
        <v>37</v>
      </c>
      <c r="AX276" s="13" t="s">
        <v>75</v>
      </c>
      <c r="AY276" s="236" t="s">
        <v>157</v>
      </c>
    </row>
    <row r="277" s="15" customFormat="1">
      <c r="A277" s="15"/>
      <c r="B277" s="249"/>
      <c r="C277" s="250"/>
      <c r="D277" s="220" t="s">
        <v>169</v>
      </c>
      <c r="E277" s="251" t="s">
        <v>19</v>
      </c>
      <c r="F277" s="252" t="s">
        <v>187</v>
      </c>
      <c r="G277" s="250"/>
      <c r="H277" s="253">
        <v>100.08499999999999</v>
      </c>
      <c r="I277" s="254"/>
      <c r="J277" s="250"/>
      <c r="K277" s="250"/>
      <c r="L277" s="255"/>
      <c r="M277" s="256"/>
      <c r="N277" s="257"/>
      <c r="O277" s="257"/>
      <c r="P277" s="257"/>
      <c r="Q277" s="257"/>
      <c r="R277" s="257"/>
      <c r="S277" s="257"/>
      <c r="T277" s="258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59" t="s">
        <v>169</v>
      </c>
      <c r="AU277" s="259" t="s">
        <v>85</v>
      </c>
      <c r="AV277" s="15" t="s">
        <v>163</v>
      </c>
      <c r="AW277" s="15" t="s">
        <v>37</v>
      </c>
      <c r="AX277" s="15" t="s">
        <v>83</v>
      </c>
      <c r="AY277" s="259" t="s">
        <v>157</v>
      </c>
    </row>
    <row r="278" s="2" customFormat="1" ht="24.15" customHeight="1">
      <c r="A278" s="41"/>
      <c r="B278" s="42"/>
      <c r="C278" s="207" t="s">
        <v>423</v>
      </c>
      <c r="D278" s="207" t="s">
        <v>159</v>
      </c>
      <c r="E278" s="208" t="s">
        <v>661</v>
      </c>
      <c r="F278" s="209" t="s">
        <v>662</v>
      </c>
      <c r="G278" s="210" t="s">
        <v>236</v>
      </c>
      <c r="H278" s="211">
        <v>900.76499999999999</v>
      </c>
      <c r="I278" s="212"/>
      <c r="J278" s="213">
        <f>ROUND(I278*H278,2)</f>
        <v>0</v>
      </c>
      <c r="K278" s="209" t="s">
        <v>19</v>
      </c>
      <c r="L278" s="47"/>
      <c r="M278" s="214" t="s">
        <v>19</v>
      </c>
      <c r="N278" s="215" t="s">
        <v>46</v>
      </c>
      <c r="O278" s="87"/>
      <c r="P278" s="216">
        <f>O278*H278</f>
        <v>0</v>
      </c>
      <c r="Q278" s="216">
        <v>0</v>
      </c>
      <c r="R278" s="216">
        <f>Q278*H278</f>
        <v>0</v>
      </c>
      <c r="S278" s="216">
        <v>0</v>
      </c>
      <c r="T278" s="217">
        <f>S278*H278</f>
        <v>0</v>
      </c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R278" s="218" t="s">
        <v>163</v>
      </c>
      <c r="AT278" s="218" t="s">
        <v>159</v>
      </c>
      <c r="AU278" s="218" t="s">
        <v>85</v>
      </c>
      <c r="AY278" s="20" t="s">
        <v>157</v>
      </c>
      <c r="BE278" s="219">
        <f>IF(N278="základní",J278,0)</f>
        <v>0</v>
      </c>
      <c r="BF278" s="219">
        <f>IF(N278="snížená",J278,0)</f>
        <v>0</v>
      </c>
      <c r="BG278" s="219">
        <f>IF(N278="zákl. přenesená",J278,0)</f>
        <v>0</v>
      </c>
      <c r="BH278" s="219">
        <f>IF(N278="sníž. přenesená",J278,0)</f>
        <v>0</v>
      </c>
      <c r="BI278" s="219">
        <f>IF(N278="nulová",J278,0)</f>
        <v>0</v>
      </c>
      <c r="BJ278" s="20" t="s">
        <v>83</v>
      </c>
      <c r="BK278" s="219">
        <f>ROUND(I278*H278,2)</f>
        <v>0</v>
      </c>
      <c r="BL278" s="20" t="s">
        <v>163</v>
      </c>
      <c r="BM278" s="218" t="s">
        <v>918</v>
      </c>
    </row>
    <row r="279" s="2" customFormat="1">
      <c r="A279" s="41"/>
      <c r="B279" s="42"/>
      <c r="C279" s="43"/>
      <c r="D279" s="220" t="s">
        <v>165</v>
      </c>
      <c r="E279" s="43"/>
      <c r="F279" s="221" t="s">
        <v>664</v>
      </c>
      <c r="G279" s="43"/>
      <c r="H279" s="43"/>
      <c r="I279" s="222"/>
      <c r="J279" s="43"/>
      <c r="K279" s="43"/>
      <c r="L279" s="47"/>
      <c r="M279" s="223"/>
      <c r="N279" s="224"/>
      <c r="O279" s="87"/>
      <c r="P279" s="87"/>
      <c r="Q279" s="87"/>
      <c r="R279" s="87"/>
      <c r="S279" s="87"/>
      <c r="T279" s="88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T279" s="20" t="s">
        <v>165</v>
      </c>
      <c r="AU279" s="20" t="s">
        <v>85</v>
      </c>
    </row>
    <row r="280" s="13" customFormat="1">
      <c r="A280" s="13"/>
      <c r="B280" s="226"/>
      <c r="C280" s="227"/>
      <c r="D280" s="220" t="s">
        <v>169</v>
      </c>
      <c r="E280" s="228" t="s">
        <v>19</v>
      </c>
      <c r="F280" s="229" t="s">
        <v>916</v>
      </c>
      <c r="G280" s="227"/>
      <c r="H280" s="230">
        <v>100</v>
      </c>
      <c r="I280" s="231"/>
      <c r="J280" s="227"/>
      <c r="K280" s="227"/>
      <c r="L280" s="232"/>
      <c r="M280" s="233"/>
      <c r="N280" s="234"/>
      <c r="O280" s="234"/>
      <c r="P280" s="234"/>
      <c r="Q280" s="234"/>
      <c r="R280" s="234"/>
      <c r="S280" s="234"/>
      <c r="T280" s="235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6" t="s">
        <v>169</v>
      </c>
      <c r="AU280" s="236" t="s">
        <v>85</v>
      </c>
      <c r="AV280" s="13" t="s">
        <v>85</v>
      </c>
      <c r="AW280" s="13" t="s">
        <v>37</v>
      </c>
      <c r="AX280" s="13" t="s">
        <v>75</v>
      </c>
      <c r="AY280" s="236" t="s">
        <v>157</v>
      </c>
    </row>
    <row r="281" s="13" customFormat="1">
      <c r="A281" s="13"/>
      <c r="B281" s="226"/>
      <c r="C281" s="227"/>
      <c r="D281" s="220" t="s">
        <v>169</v>
      </c>
      <c r="E281" s="228" t="s">
        <v>19</v>
      </c>
      <c r="F281" s="229" t="s">
        <v>917</v>
      </c>
      <c r="G281" s="227"/>
      <c r="H281" s="230">
        <v>0.085000000000000006</v>
      </c>
      <c r="I281" s="231"/>
      <c r="J281" s="227"/>
      <c r="K281" s="227"/>
      <c r="L281" s="232"/>
      <c r="M281" s="233"/>
      <c r="N281" s="234"/>
      <c r="O281" s="234"/>
      <c r="P281" s="234"/>
      <c r="Q281" s="234"/>
      <c r="R281" s="234"/>
      <c r="S281" s="234"/>
      <c r="T281" s="235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6" t="s">
        <v>169</v>
      </c>
      <c r="AU281" s="236" t="s">
        <v>85</v>
      </c>
      <c r="AV281" s="13" t="s">
        <v>85</v>
      </c>
      <c r="AW281" s="13" t="s">
        <v>37</v>
      </c>
      <c r="AX281" s="13" t="s">
        <v>75</v>
      </c>
      <c r="AY281" s="236" t="s">
        <v>157</v>
      </c>
    </row>
    <row r="282" s="15" customFormat="1">
      <c r="A282" s="15"/>
      <c r="B282" s="249"/>
      <c r="C282" s="250"/>
      <c r="D282" s="220" t="s">
        <v>169</v>
      </c>
      <c r="E282" s="251" t="s">
        <v>19</v>
      </c>
      <c r="F282" s="252" t="s">
        <v>187</v>
      </c>
      <c r="G282" s="250"/>
      <c r="H282" s="253">
        <v>100.08499999999999</v>
      </c>
      <c r="I282" s="254"/>
      <c r="J282" s="250"/>
      <c r="K282" s="250"/>
      <c r="L282" s="255"/>
      <c r="M282" s="256"/>
      <c r="N282" s="257"/>
      <c r="O282" s="257"/>
      <c r="P282" s="257"/>
      <c r="Q282" s="257"/>
      <c r="R282" s="257"/>
      <c r="S282" s="257"/>
      <c r="T282" s="258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59" t="s">
        <v>169</v>
      </c>
      <c r="AU282" s="259" t="s">
        <v>85</v>
      </c>
      <c r="AV282" s="15" t="s">
        <v>163</v>
      </c>
      <c r="AW282" s="15" t="s">
        <v>37</v>
      </c>
      <c r="AX282" s="15" t="s">
        <v>83</v>
      </c>
      <c r="AY282" s="259" t="s">
        <v>157</v>
      </c>
    </row>
    <row r="283" s="13" customFormat="1">
      <c r="A283" s="13"/>
      <c r="B283" s="226"/>
      <c r="C283" s="227"/>
      <c r="D283" s="220" t="s">
        <v>169</v>
      </c>
      <c r="E283" s="227"/>
      <c r="F283" s="229" t="s">
        <v>919</v>
      </c>
      <c r="G283" s="227"/>
      <c r="H283" s="230">
        <v>900.76499999999999</v>
      </c>
      <c r="I283" s="231"/>
      <c r="J283" s="227"/>
      <c r="K283" s="227"/>
      <c r="L283" s="232"/>
      <c r="M283" s="233"/>
      <c r="N283" s="234"/>
      <c r="O283" s="234"/>
      <c r="P283" s="234"/>
      <c r="Q283" s="234"/>
      <c r="R283" s="234"/>
      <c r="S283" s="234"/>
      <c r="T283" s="235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6" t="s">
        <v>169</v>
      </c>
      <c r="AU283" s="236" t="s">
        <v>85</v>
      </c>
      <c r="AV283" s="13" t="s">
        <v>85</v>
      </c>
      <c r="AW283" s="13" t="s">
        <v>4</v>
      </c>
      <c r="AX283" s="13" t="s">
        <v>83</v>
      </c>
      <c r="AY283" s="236" t="s">
        <v>157</v>
      </c>
    </row>
    <row r="284" s="2" customFormat="1" ht="44.25" customHeight="1">
      <c r="A284" s="41"/>
      <c r="B284" s="42"/>
      <c r="C284" s="207" t="s">
        <v>573</v>
      </c>
      <c r="D284" s="207" t="s">
        <v>159</v>
      </c>
      <c r="E284" s="208" t="s">
        <v>673</v>
      </c>
      <c r="F284" s="209" t="s">
        <v>245</v>
      </c>
      <c r="G284" s="210" t="s">
        <v>236</v>
      </c>
      <c r="H284" s="211">
        <v>100</v>
      </c>
      <c r="I284" s="212"/>
      <c r="J284" s="213">
        <f>ROUND(I284*H284,2)</f>
        <v>0</v>
      </c>
      <c r="K284" s="209" t="s">
        <v>505</v>
      </c>
      <c r="L284" s="47"/>
      <c r="M284" s="214" t="s">
        <v>19</v>
      </c>
      <c r="N284" s="215" t="s">
        <v>46</v>
      </c>
      <c r="O284" s="87"/>
      <c r="P284" s="216">
        <f>O284*H284</f>
        <v>0</v>
      </c>
      <c r="Q284" s="216">
        <v>0</v>
      </c>
      <c r="R284" s="216">
        <f>Q284*H284</f>
        <v>0</v>
      </c>
      <c r="S284" s="216">
        <v>0</v>
      </c>
      <c r="T284" s="217">
        <f>S284*H284</f>
        <v>0</v>
      </c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R284" s="218" t="s">
        <v>163</v>
      </c>
      <c r="AT284" s="218" t="s">
        <v>159</v>
      </c>
      <c r="AU284" s="218" t="s">
        <v>85</v>
      </c>
      <c r="AY284" s="20" t="s">
        <v>157</v>
      </c>
      <c r="BE284" s="219">
        <f>IF(N284="základní",J284,0)</f>
        <v>0</v>
      </c>
      <c r="BF284" s="219">
        <f>IF(N284="snížená",J284,0)</f>
        <v>0</v>
      </c>
      <c r="BG284" s="219">
        <f>IF(N284="zákl. přenesená",J284,0)</f>
        <v>0</v>
      </c>
      <c r="BH284" s="219">
        <f>IF(N284="sníž. přenesená",J284,0)</f>
        <v>0</v>
      </c>
      <c r="BI284" s="219">
        <f>IF(N284="nulová",J284,0)</f>
        <v>0</v>
      </c>
      <c r="BJ284" s="20" t="s">
        <v>83</v>
      </c>
      <c r="BK284" s="219">
        <f>ROUND(I284*H284,2)</f>
        <v>0</v>
      </c>
      <c r="BL284" s="20" t="s">
        <v>163</v>
      </c>
      <c r="BM284" s="218" t="s">
        <v>920</v>
      </c>
    </row>
    <row r="285" s="2" customFormat="1">
      <c r="A285" s="41"/>
      <c r="B285" s="42"/>
      <c r="C285" s="43"/>
      <c r="D285" s="220" t="s">
        <v>165</v>
      </c>
      <c r="E285" s="43"/>
      <c r="F285" s="221" t="s">
        <v>245</v>
      </c>
      <c r="G285" s="43"/>
      <c r="H285" s="43"/>
      <c r="I285" s="222"/>
      <c r="J285" s="43"/>
      <c r="K285" s="43"/>
      <c r="L285" s="47"/>
      <c r="M285" s="223"/>
      <c r="N285" s="224"/>
      <c r="O285" s="87"/>
      <c r="P285" s="87"/>
      <c r="Q285" s="87"/>
      <c r="R285" s="87"/>
      <c r="S285" s="87"/>
      <c r="T285" s="88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T285" s="20" t="s">
        <v>165</v>
      </c>
      <c r="AU285" s="20" t="s">
        <v>85</v>
      </c>
    </row>
    <row r="286" s="2" customFormat="1">
      <c r="A286" s="41"/>
      <c r="B286" s="42"/>
      <c r="C286" s="43"/>
      <c r="D286" s="237" t="s">
        <v>177</v>
      </c>
      <c r="E286" s="43"/>
      <c r="F286" s="238" t="s">
        <v>921</v>
      </c>
      <c r="G286" s="43"/>
      <c r="H286" s="43"/>
      <c r="I286" s="222"/>
      <c r="J286" s="43"/>
      <c r="K286" s="43"/>
      <c r="L286" s="47"/>
      <c r="M286" s="223"/>
      <c r="N286" s="224"/>
      <c r="O286" s="87"/>
      <c r="P286" s="87"/>
      <c r="Q286" s="87"/>
      <c r="R286" s="87"/>
      <c r="S286" s="87"/>
      <c r="T286" s="88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T286" s="20" t="s">
        <v>177</v>
      </c>
      <c r="AU286" s="20" t="s">
        <v>85</v>
      </c>
    </row>
    <row r="287" s="13" customFormat="1">
      <c r="A287" s="13"/>
      <c r="B287" s="226"/>
      <c r="C287" s="227"/>
      <c r="D287" s="220" t="s">
        <v>169</v>
      </c>
      <c r="E287" s="228" t="s">
        <v>19</v>
      </c>
      <c r="F287" s="229" t="s">
        <v>916</v>
      </c>
      <c r="G287" s="227"/>
      <c r="H287" s="230">
        <v>100</v>
      </c>
      <c r="I287" s="231"/>
      <c r="J287" s="227"/>
      <c r="K287" s="227"/>
      <c r="L287" s="232"/>
      <c r="M287" s="233"/>
      <c r="N287" s="234"/>
      <c r="O287" s="234"/>
      <c r="P287" s="234"/>
      <c r="Q287" s="234"/>
      <c r="R287" s="234"/>
      <c r="S287" s="234"/>
      <c r="T287" s="235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6" t="s">
        <v>169</v>
      </c>
      <c r="AU287" s="236" t="s">
        <v>85</v>
      </c>
      <c r="AV287" s="13" t="s">
        <v>85</v>
      </c>
      <c r="AW287" s="13" t="s">
        <v>37</v>
      </c>
      <c r="AX287" s="13" t="s">
        <v>83</v>
      </c>
      <c r="AY287" s="236" t="s">
        <v>157</v>
      </c>
    </row>
    <row r="288" s="12" customFormat="1" ht="22.8" customHeight="1">
      <c r="A288" s="12"/>
      <c r="B288" s="191"/>
      <c r="C288" s="192"/>
      <c r="D288" s="193" t="s">
        <v>74</v>
      </c>
      <c r="E288" s="205" t="s">
        <v>323</v>
      </c>
      <c r="F288" s="205" t="s">
        <v>324</v>
      </c>
      <c r="G288" s="192"/>
      <c r="H288" s="192"/>
      <c r="I288" s="195"/>
      <c r="J288" s="206">
        <f>BK288</f>
        <v>0</v>
      </c>
      <c r="K288" s="192"/>
      <c r="L288" s="197"/>
      <c r="M288" s="198"/>
      <c r="N288" s="199"/>
      <c r="O288" s="199"/>
      <c r="P288" s="200">
        <f>SUM(P289:P291)</f>
        <v>0</v>
      </c>
      <c r="Q288" s="199"/>
      <c r="R288" s="200">
        <f>SUM(R289:R291)</f>
        <v>0</v>
      </c>
      <c r="S288" s="199"/>
      <c r="T288" s="201">
        <f>SUM(T289:T291)</f>
        <v>0</v>
      </c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R288" s="202" t="s">
        <v>83</v>
      </c>
      <c r="AT288" s="203" t="s">
        <v>74</v>
      </c>
      <c r="AU288" s="203" t="s">
        <v>83</v>
      </c>
      <c r="AY288" s="202" t="s">
        <v>157</v>
      </c>
      <c r="BK288" s="204">
        <f>SUM(BK289:BK291)</f>
        <v>0</v>
      </c>
    </row>
    <row r="289" s="2" customFormat="1" ht="16.5" customHeight="1">
      <c r="A289" s="41"/>
      <c r="B289" s="42"/>
      <c r="C289" s="207" t="s">
        <v>580</v>
      </c>
      <c r="D289" s="207" t="s">
        <v>159</v>
      </c>
      <c r="E289" s="208" t="s">
        <v>325</v>
      </c>
      <c r="F289" s="209" t="s">
        <v>326</v>
      </c>
      <c r="G289" s="210" t="s">
        <v>236</v>
      </c>
      <c r="H289" s="211">
        <v>132.33099999999999</v>
      </c>
      <c r="I289" s="212"/>
      <c r="J289" s="213">
        <f>ROUND(I289*H289,2)</f>
        <v>0</v>
      </c>
      <c r="K289" s="209" t="s">
        <v>174</v>
      </c>
      <c r="L289" s="47"/>
      <c r="M289" s="214" t="s">
        <v>19</v>
      </c>
      <c r="N289" s="215" t="s">
        <v>46</v>
      </c>
      <c r="O289" s="87"/>
      <c r="P289" s="216">
        <f>O289*H289</f>
        <v>0</v>
      </c>
      <c r="Q289" s="216">
        <v>0</v>
      </c>
      <c r="R289" s="216">
        <f>Q289*H289</f>
        <v>0</v>
      </c>
      <c r="S289" s="216">
        <v>0</v>
      </c>
      <c r="T289" s="217">
        <f>S289*H289</f>
        <v>0</v>
      </c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R289" s="218" t="s">
        <v>163</v>
      </c>
      <c r="AT289" s="218" t="s">
        <v>159</v>
      </c>
      <c r="AU289" s="218" t="s">
        <v>85</v>
      </c>
      <c r="AY289" s="20" t="s">
        <v>157</v>
      </c>
      <c r="BE289" s="219">
        <f>IF(N289="základní",J289,0)</f>
        <v>0</v>
      </c>
      <c r="BF289" s="219">
        <f>IF(N289="snížená",J289,0)</f>
        <v>0</v>
      </c>
      <c r="BG289" s="219">
        <f>IF(N289="zákl. přenesená",J289,0)</f>
        <v>0</v>
      </c>
      <c r="BH289" s="219">
        <f>IF(N289="sníž. přenesená",J289,0)</f>
        <v>0</v>
      </c>
      <c r="BI289" s="219">
        <f>IF(N289="nulová",J289,0)</f>
        <v>0</v>
      </c>
      <c r="BJ289" s="20" t="s">
        <v>83</v>
      </c>
      <c r="BK289" s="219">
        <f>ROUND(I289*H289,2)</f>
        <v>0</v>
      </c>
      <c r="BL289" s="20" t="s">
        <v>163</v>
      </c>
      <c r="BM289" s="218" t="s">
        <v>778</v>
      </c>
    </row>
    <row r="290" s="2" customFormat="1">
      <c r="A290" s="41"/>
      <c r="B290" s="42"/>
      <c r="C290" s="43"/>
      <c r="D290" s="220" t="s">
        <v>165</v>
      </c>
      <c r="E290" s="43"/>
      <c r="F290" s="221" t="s">
        <v>328</v>
      </c>
      <c r="G290" s="43"/>
      <c r="H290" s="43"/>
      <c r="I290" s="222"/>
      <c r="J290" s="43"/>
      <c r="K290" s="43"/>
      <c r="L290" s="47"/>
      <c r="M290" s="223"/>
      <c r="N290" s="224"/>
      <c r="O290" s="87"/>
      <c r="P290" s="87"/>
      <c r="Q290" s="87"/>
      <c r="R290" s="87"/>
      <c r="S290" s="87"/>
      <c r="T290" s="88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T290" s="20" t="s">
        <v>165</v>
      </c>
      <c r="AU290" s="20" t="s">
        <v>85</v>
      </c>
    </row>
    <row r="291" s="2" customFormat="1">
      <c r="A291" s="41"/>
      <c r="B291" s="42"/>
      <c r="C291" s="43"/>
      <c r="D291" s="237" t="s">
        <v>177</v>
      </c>
      <c r="E291" s="43"/>
      <c r="F291" s="238" t="s">
        <v>329</v>
      </c>
      <c r="G291" s="43"/>
      <c r="H291" s="43"/>
      <c r="I291" s="222"/>
      <c r="J291" s="43"/>
      <c r="K291" s="43"/>
      <c r="L291" s="47"/>
      <c r="M291" s="223"/>
      <c r="N291" s="224"/>
      <c r="O291" s="87"/>
      <c r="P291" s="87"/>
      <c r="Q291" s="87"/>
      <c r="R291" s="87"/>
      <c r="S291" s="87"/>
      <c r="T291" s="88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T291" s="20" t="s">
        <v>177</v>
      </c>
      <c r="AU291" s="20" t="s">
        <v>85</v>
      </c>
    </row>
    <row r="292" s="12" customFormat="1" ht="25.92" customHeight="1">
      <c r="A292" s="12"/>
      <c r="B292" s="191"/>
      <c r="C292" s="192"/>
      <c r="D292" s="193" t="s">
        <v>74</v>
      </c>
      <c r="E292" s="194" t="s">
        <v>678</v>
      </c>
      <c r="F292" s="194" t="s">
        <v>679</v>
      </c>
      <c r="G292" s="192"/>
      <c r="H292" s="192"/>
      <c r="I292" s="195"/>
      <c r="J292" s="196">
        <f>BK292</f>
        <v>0</v>
      </c>
      <c r="K292" s="192"/>
      <c r="L292" s="197"/>
      <c r="M292" s="198"/>
      <c r="N292" s="199"/>
      <c r="O292" s="199"/>
      <c r="P292" s="200">
        <f>P293+P312</f>
        <v>0</v>
      </c>
      <c r="Q292" s="199"/>
      <c r="R292" s="200">
        <f>R293+R312</f>
        <v>0.095641749999999998</v>
      </c>
      <c r="S292" s="199"/>
      <c r="T292" s="201">
        <f>T293+T312</f>
        <v>0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202" t="s">
        <v>85</v>
      </c>
      <c r="AT292" s="203" t="s">
        <v>74</v>
      </c>
      <c r="AU292" s="203" t="s">
        <v>75</v>
      </c>
      <c r="AY292" s="202" t="s">
        <v>157</v>
      </c>
      <c r="BK292" s="204">
        <f>BK293+BK312</f>
        <v>0</v>
      </c>
    </row>
    <row r="293" s="12" customFormat="1" ht="22.8" customHeight="1">
      <c r="A293" s="12"/>
      <c r="B293" s="191"/>
      <c r="C293" s="192"/>
      <c r="D293" s="193" t="s">
        <v>74</v>
      </c>
      <c r="E293" s="205" t="s">
        <v>680</v>
      </c>
      <c r="F293" s="205" t="s">
        <v>681</v>
      </c>
      <c r="G293" s="192"/>
      <c r="H293" s="192"/>
      <c r="I293" s="195"/>
      <c r="J293" s="206">
        <f>BK293</f>
        <v>0</v>
      </c>
      <c r="K293" s="192"/>
      <c r="L293" s="197"/>
      <c r="M293" s="198"/>
      <c r="N293" s="199"/>
      <c r="O293" s="199"/>
      <c r="P293" s="200">
        <f>SUM(P294:P311)</f>
        <v>0</v>
      </c>
      <c r="Q293" s="199"/>
      <c r="R293" s="200">
        <f>SUM(R294:R311)</f>
        <v>0.025000000000000001</v>
      </c>
      <c r="S293" s="199"/>
      <c r="T293" s="201">
        <f>SUM(T294:T311)</f>
        <v>0</v>
      </c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R293" s="202" t="s">
        <v>85</v>
      </c>
      <c r="AT293" s="203" t="s">
        <v>74</v>
      </c>
      <c r="AU293" s="203" t="s">
        <v>83</v>
      </c>
      <c r="AY293" s="202" t="s">
        <v>157</v>
      </c>
      <c r="BK293" s="204">
        <f>SUM(BK294:BK311)</f>
        <v>0</v>
      </c>
    </row>
    <row r="294" s="2" customFormat="1" ht="24.15" customHeight="1">
      <c r="A294" s="41"/>
      <c r="B294" s="42"/>
      <c r="C294" s="207" t="s">
        <v>587</v>
      </c>
      <c r="D294" s="207" t="s">
        <v>159</v>
      </c>
      <c r="E294" s="208" t="s">
        <v>682</v>
      </c>
      <c r="F294" s="209" t="s">
        <v>683</v>
      </c>
      <c r="G294" s="210" t="s">
        <v>254</v>
      </c>
      <c r="H294" s="211">
        <v>72</v>
      </c>
      <c r="I294" s="212"/>
      <c r="J294" s="213">
        <f>ROUND(I294*H294,2)</f>
        <v>0</v>
      </c>
      <c r="K294" s="209" t="s">
        <v>174</v>
      </c>
      <c r="L294" s="47"/>
      <c r="M294" s="214" t="s">
        <v>19</v>
      </c>
      <c r="N294" s="215" t="s">
        <v>46</v>
      </c>
      <c r="O294" s="87"/>
      <c r="P294" s="216">
        <f>O294*H294</f>
        <v>0</v>
      </c>
      <c r="Q294" s="216">
        <v>0</v>
      </c>
      <c r="R294" s="216">
        <f>Q294*H294</f>
        <v>0</v>
      </c>
      <c r="S294" s="216">
        <v>0</v>
      </c>
      <c r="T294" s="217">
        <f>S294*H294</f>
        <v>0</v>
      </c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R294" s="218" t="s">
        <v>287</v>
      </c>
      <c r="AT294" s="218" t="s">
        <v>159</v>
      </c>
      <c r="AU294" s="218" t="s">
        <v>85</v>
      </c>
      <c r="AY294" s="20" t="s">
        <v>157</v>
      </c>
      <c r="BE294" s="219">
        <f>IF(N294="základní",J294,0)</f>
        <v>0</v>
      </c>
      <c r="BF294" s="219">
        <f>IF(N294="snížená",J294,0)</f>
        <v>0</v>
      </c>
      <c r="BG294" s="219">
        <f>IF(N294="zákl. přenesená",J294,0)</f>
        <v>0</v>
      </c>
      <c r="BH294" s="219">
        <f>IF(N294="sníž. přenesená",J294,0)</f>
        <v>0</v>
      </c>
      <c r="BI294" s="219">
        <f>IF(N294="nulová",J294,0)</f>
        <v>0</v>
      </c>
      <c r="BJ294" s="20" t="s">
        <v>83</v>
      </c>
      <c r="BK294" s="219">
        <f>ROUND(I294*H294,2)</f>
        <v>0</v>
      </c>
      <c r="BL294" s="20" t="s">
        <v>287</v>
      </c>
      <c r="BM294" s="218" t="s">
        <v>511</v>
      </c>
    </row>
    <row r="295" s="2" customFormat="1">
      <c r="A295" s="41"/>
      <c r="B295" s="42"/>
      <c r="C295" s="43"/>
      <c r="D295" s="220" t="s">
        <v>165</v>
      </c>
      <c r="E295" s="43"/>
      <c r="F295" s="221" t="s">
        <v>685</v>
      </c>
      <c r="G295" s="43"/>
      <c r="H295" s="43"/>
      <c r="I295" s="222"/>
      <c r="J295" s="43"/>
      <c r="K295" s="43"/>
      <c r="L295" s="47"/>
      <c r="M295" s="223"/>
      <c r="N295" s="224"/>
      <c r="O295" s="87"/>
      <c r="P295" s="87"/>
      <c r="Q295" s="87"/>
      <c r="R295" s="87"/>
      <c r="S295" s="87"/>
      <c r="T295" s="88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T295" s="20" t="s">
        <v>165</v>
      </c>
      <c r="AU295" s="20" t="s">
        <v>85</v>
      </c>
    </row>
    <row r="296" s="2" customFormat="1">
      <c r="A296" s="41"/>
      <c r="B296" s="42"/>
      <c r="C296" s="43"/>
      <c r="D296" s="237" t="s">
        <v>177</v>
      </c>
      <c r="E296" s="43"/>
      <c r="F296" s="238" t="s">
        <v>686</v>
      </c>
      <c r="G296" s="43"/>
      <c r="H296" s="43"/>
      <c r="I296" s="222"/>
      <c r="J296" s="43"/>
      <c r="K296" s="43"/>
      <c r="L296" s="47"/>
      <c r="M296" s="223"/>
      <c r="N296" s="224"/>
      <c r="O296" s="87"/>
      <c r="P296" s="87"/>
      <c r="Q296" s="87"/>
      <c r="R296" s="87"/>
      <c r="S296" s="87"/>
      <c r="T296" s="88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T296" s="20" t="s">
        <v>177</v>
      </c>
      <c r="AU296" s="20" t="s">
        <v>85</v>
      </c>
    </row>
    <row r="297" s="14" customFormat="1">
      <c r="A297" s="14"/>
      <c r="B297" s="239"/>
      <c r="C297" s="240"/>
      <c r="D297" s="220" t="s">
        <v>169</v>
      </c>
      <c r="E297" s="241" t="s">
        <v>19</v>
      </c>
      <c r="F297" s="242" t="s">
        <v>922</v>
      </c>
      <c r="G297" s="240"/>
      <c r="H297" s="241" t="s">
        <v>19</v>
      </c>
      <c r="I297" s="243"/>
      <c r="J297" s="240"/>
      <c r="K297" s="240"/>
      <c r="L297" s="244"/>
      <c r="M297" s="245"/>
      <c r="N297" s="246"/>
      <c r="O297" s="246"/>
      <c r="P297" s="246"/>
      <c r="Q297" s="246"/>
      <c r="R297" s="246"/>
      <c r="S297" s="246"/>
      <c r="T297" s="247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48" t="s">
        <v>169</v>
      </c>
      <c r="AU297" s="248" t="s">
        <v>85</v>
      </c>
      <c r="AV297" s="14" t="s">
        <v>83</v>
      </c>
      <c r="AW297" s="14" t="s">
        <v>37</v>
      </c>
      <c r="AX297" s="14" t="s">
        <v>75</v>
      </c>
      <c r="AY297" s="248" t="s">
        <v>157</v>
      </c>
    </row>
    <row r="298" s="13" customFormat="1">
      <c r="A298" s="13"/>
      <c r="B298" s="226"/>
      <c r="C298" s="227"/>
      <c r="D298" s="220" t="s">
        <v>169</v>
      </c>
      <c r="E298" s="228" t="s">
        <v>19</v>
      </c>
      <c r="F298" s="229" t="s">
        <v>861</v>
      </c>
      <c r="G298" s="227"/>
      <c r="H298" s="230">
        <v>72</v>
      </c>
      <c r="I298" s="231"/>
      <c r="J298" s="227"/>
      <c r="K298" s="227"/>
      <c r="L298" s="232"/>
      <c r="M298" s="233"/>
      <c r="N298" s="234"/>
      <c r="O298" s="234"/>
      <c r="P298" s="234"/>
      <c r="Q298" s="234"/>
      <c r="R298" s="234"/>
      <c r="S298" s="234"/>
      <c r="T298" s="235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6" t="s">
        <v>169</v>
      </c>
      <c r="AU298" s="236" t="s">
        <v>85</v>
      </c>
      <c r="AV298" s="13" t="s">
        <v>85</v>
      </c>
      <c r="AW298" s="13" t="s">
        <v>37</v>
      </c>
      <c r="AX298" s="13" t="s">
        <v>75</v>
      </c>
      <c r="AY298" s="236" t="s">
        <v>157</v>
      </c>
    </row>
    <row r="299" s="15" customFormat="1">
      <c r="A299" s="15"/>
      <c r="B299" s="249"/>
      <c r="C299" s="250"/>
      <c r="D299" s="220" t="s">
        <v>169</v>
      </c>
      <c r="E299" s="251" t="s">
        <v>19</v>
      </c>
      <c r="F299" s="252" t="s">
        <v>187</v>
      </c>
      <c r="G299" s="250"/>
      <c r="H299" s="253">
        <v>72</v>
      </c>
      <c r="I299" s="254"/>
      <c r="J299" s="250"/>
      <c r="K299" s="250"/>
      <c r="L299" s="255"/>
      <c r="M299" s="256"/>
      <c r="N299" s="257"/>
      <c r="O299" s="257"/>
      <c r="P299" s="257"/>
      <c r="Q299" s="257"/>
      <c r="R299" s="257"/>
      <c r="S299" s="257"/>
      <c r="T299" s="258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T299" s="259" t="s">
        <v>169</v>
      </c>
      <c r="AU299" s="259" t="s">
        <v>85</v>
      </c>
      <c r="AV299" s="15" t="s">
        <v>163</v>
      </c>
      <c r="AW299" s="15" t="s">
        <v>37</v>
      </c>
      <c r="AX299" s="15" t="s">
        <v>83</v>
      </c>
      <c r="AY299" s="259" t="s">
        <v>157</v>
      </c>
    </row>
    <row r="300" s="2" customFormat="1" ht="16.5" customHeight="1">
      <c r="A300" s="41"/>
      <c r="B300" s="42"/>
      <c r="C300" s="260" t="s">
        <v>592</v>
      </c>
      <c r="D300" s="260" t="s">
        <v>259</v>
      </c>
      <c r="E300" s="261" t="s">
        <v>689</v>
      </c>
      <c r="F300" s="262" t="s">
        <v>690</v>
      </c>
      <c r="G300" s="263" t="s">
        <v>236</v>
      </c>
      <c r="H300" s="264">
        <v>0.025000000000000001</v>
      </c>
      <c r="I300" s="265"/>
      <c r="J300" s="266">
        <f>ROUND(I300*H300,2)</f>
        <v>0</v>
      </c>
      <c r="K300" s="262" t="s">
        <v>174</v>
      </c>
      <c r="L300" s="267"/>
      <c r="M300" s="268" t="s">
        <v>19</v>
      </c>
      <c r="N300" s="269" t="s">
        <v>46</v>
      </c>
      <c r="O300" s="87"/>
      <c r="P300" s="216">
        <f>O300*H300</f>
        <v>0</v>
      </c>
      <c r="Q300" s="216">
        <v>1</v>
      </c>
      <c r="R300" s="216">
        <f>Q300*H300</f>
        <v>0.025000000000000001</v>
      </c>
      <c r="S300" s="216">
        <v>0</v>
      </c>
      <c r="T300" s="217">
        <f>S300*H300</f>
        <v>0</v>
      </c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R300" s="218" t="s">
        <v>402</v>
      </c>
      <c r="AT300" s="218" t="s">
        <v>259</v>
      </c>
      <c r="AU300" s="218" t="s">
        <v>85</v>
      </c>
      <c r="AY300" s="20" t="s">
        <v>157</v>
      </c>
      <c r="BE300" s="219">
        <f>IF(N300="základní",J300,0)</f>
        <v>0</v>
      </c>
      <c r="BF300" s="219">
        <f>IF(N300="snížená",J300,0)</f>
        <v>0</v>
      </c>
      <c r="BG300" s="219">
        <f>IF(N300="zákl. přenesená",J300,0)</f>
        <v>0</v>
      </c>
      <c r="BH300" s="219">
        <f>IF(N300="sníž. přenesená",J300,0)</f>
        <v>0</v>
      </c>
      <c r="BI300" s="219">
        <f>IF(N300="nulová",J300,0)</f>
        <v>0</v>
      </c>
      <c r="BJ300" s="20" t="s">
        <v>83</v>
      </c>
      <c r="BK300" s="219">
        <f>ROUND(I300*H300,2)</f>
        <v>0</v>
      </c>
      <c r="BL300" s="20" t="s">
        <v>287</v>
      </c>
      <c r="BM300" s="218" t="s">
        <v>923</v>
      </c>
    </row>
    <row r="301" s="2" customFormat="1">
      <c r="A301" s="41"/>
      <c r="B301" s="42"/>
      <c r="C301" s="43"/>
      <c r="D301" s="220" t="s">
        <v>165</v>
      </c>
      <c r="E301" s="43"/>
      <c r="F301" s="221" t="s">
        <v>690</v>
      </c>
      <c r="G301" s="43"/>
      <c r="H301" s="43"/>
      <c r="I301" s="222"/>
      <c r="J301" s="43"/>
      <c r="K301" s="43"/>
      <c r="L301" s="47"/>
      <c r="M301" s="223"/>
      <c r="N301" s="224"/>
      <c r="O301" s="87"/>
      <c r="P301" s="87"/>
      <c r="Q301" s="87"/>
      <c r="R301" s="87"/>
      <c r="S301" s="87"/>
      <c r="T301" s="88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T301" s="20" t="s">
        <v>165</v>
      </c>
      <c r="AU301" s="20" t="s">
        <v>85</v>
      </c>
    </row>
    <row r="302" s="13" customFormat="1">
      <c r="A302" s="13"/>
      <c r="B302" s="226"/>
      <c r="C302" s="227"/>
      <c r="D302" s="220" t="s">
        <v>169</v>
      </c>
      <c r="E302" s="227"/>
      <c r="F302" s="229" t="s">
        <v>924</v>
      </c>
      <c r="G302" s="227"/>
      <c r="H302" s="230">
        <v>0.025000000000000001</v>
      </c>
      <c r="I302" s="231"/>
      <c r="J302" s="227"/>
      <c r="K302" s="227"/>
      <c r="L302" s="232"/>
      <c r="M302" s="233"/>
      <c r="N302" s="234"/>
      <c r="O302" s="234"/>
      <c r="P302" s="234"/>
      <c r="Q302" s="234"/>
      <c r="R302" s="234"/>
      <c r="S302" s="234"/>
      <c r="T302" s="235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6" t="s">
        <v>169</v>
      </c>
      <c r="AU302" s="236" t="s">
        <v>85</v>
      </c>
      <c r="AV302" s="13" t="s">
        <v>85</v>
      </c>
      <c r="AW302" s="13" t="s">
        <v>4</v>
      </c>
      <c r="AX302" s="13" t="s">
        <v>83</v>
      </c>
      <c r="AY302" s="236" t="s">
        <v>157</v>
      </c>
    </row>
    <row r="303" s="2" customFormat="1" ht="24.15" customHeight="1">
      <c r="A303" s="41"/>
      <c r="B303" s="42"/>
      <c r="C303" s="207" t="s">
        <v>597</v>
      </c>
      <c r="D303" s="207" t="s">
        <v>159</v>
      </c>
      <c r="E303" s="208" t="s">
        <v>693</v>
      </c>
      <c r="F303" s="209" t="s">
        <v>694</v>
      </c>
      <c r="G303" s="210" t="s">
        <v>254</v>
      </c>
      <c r="H303" s="211">
        <v>144</v>
      </c>
      <c r="I303" s="212"/>
      <c r="J303" s="213">
        <f>ROUND(I303*H303,2)</f>
        <v>0</v>
      </c>
      <c r="K303" s="209" t="s">
        <v>174</v>
      </c>
      <c r="L303" s="47"/>
      <c r="M303" s="214" t="s">
        <v>19</v>
      </c>
      <c r="N303" s="215" t="s">
        <v>46</v>
      </c>
      <c r="O303" s="87"/>
      <c r="P303" s="216">
        <f>O303*H303</f>
        <v>0</v>
      </c>
      <c r="Q303" s="216">
        <v>0</v>
      </c>
      <c r="R303" s="216">
        <f>Q303*H303</f>
        <v>0</v>
      </c>
      <c r="S303" s="216">
        <v>0</v>
      </c>
      <c r="T303" s="217">
        <f>S303*H303</f>
        <v>0</v>
      </c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R303" s="218" t="s">
        <v>287</v>
      </c>
      <c r="AT303" s="218" t="s">
        <v>159</v>
      </c>
      <c r="AU303" s="218" t="s">
        <v>85</v>
      </c>
      <c r="AY303" s="20" t="s">
        <v>157</v>
      </c>
      <c r="BE303" s="219">
        <f>IF(N303="základní",J303,0)</f>
        <v>0</v>
      </c>
      <c r="BF303" s="219">
        <f>IF(N303="snížená",J303,0)</f>
        <v>0</v>
      </c>
      <c r="BG303" s="219">
        <f>IF(N303="zákl. přenesená",J303,0)</f>
        <v>0</v>
      </c>
      <c r="BH303" s="219">
        <f>IF(N303="sníž. přenesená",J303,0)</f>
        <v>0</v>
      </c>
      <c r="BI303" s="219">
        <f>IF(N303="nulová",J303,0)</f>
        <v>0</v>
      </c>
      <c r="BJ303" s="20" t="s">
        <v>83</v>
      </c>
      <c r="BK303" s="219">
        <f>ROUND(I303*H303,2)</f>
        <v>0</v>
      </c>
      <c r="BL303" s="20" t="s">
        <v>287</v>
      </c>
      <c r="BM303" s="218" t="s">
        <v>809</v>
      </c>
    </row>
    <row r="304" s="2" customFormat="1">
      <c r="A304" s="41"/>
      <c r="B304" s="42"/>
      <c r="C304" s="43"/>
      <c r="D304" s="220" t="s">
        <v>165</v>
      </c>
      <c r="E304" s="43"/>
      <c r="F304" s="221" t="s">
        <v>696</v>
      </c>
      <c r="G304" s="43"/>
      <c r="H304" s="43"/>
      <c r="I304" s="222"/>
      <c r="J304" s="43"/>
      <c r="K304" s="43"/>
      <c r="L304" s="47"/>
      <c r="M304" s="223"/>
      <c r="N304" s="224"/>
      <c r="O304" s="87"/>
      <c r="P304" s="87"/>
      <c r="Q304" s="87"/>
      <c r="R304" s="87"/>
      <c r="S304" s="87"/>
      <c r="T304" s="88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T304" s="20" t="s">
        <v>165</v>
      </c>
      <c r="AU304" s="20" t="s">
        <v>85</v>
      </c>
    </row>
    <row r="305" s="2" customFormat="1">
      <c r="A305" s="41"/>
      <c r="B305" s="42"/>
      <c r="C305" s="43"/>
      <c r="D305" s="237" t="s">
        <v>177</v>
      </c>
      <c r="E305" s="43"/>
      <c r="F305" s="238" t="s">
        <v>697</v>
      </c>
      <c r="G305" s="43"/>
      <c r="H305" s="43"/>
      <c r="I305" s="222"/>
      <c r="J305" s="43"/>
      <c r="K305" s="43"/>
      <c r="L305" s="47"/>
      <c r="M305" s="223"/>
      <c r="N305" s="224"/>
      <c r="O305" s="87"/>
      <c r="P305" s="87"/>
      <c r="Q305" s="87"/>
      <c r="R305" s="87"/>
      <c r="S305" s="87"/>
      <c r="T305" s="88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T305" s="20" t="s">
        <v>177</v>
      </c>
      <c r="AU305" s="20" t="s">
        <v>85</v>
      </c>
    </row>
    <row r="306" s="14" customFormat="1">
      <c r="A306" s="14"/>
      <c r="B306" s="239"/>
      <c r="C306" s="240"/>
      <c r="D306" s="220" t="s">
        <v>169</v>
      </c>
      <c r="E306" s="241" t="s">
        <v>19</v>
      </c>
      <c r="F306" s="242" t="s">
        <v>925</v>
      </c>
      <c r="G306" s="240"/>
      <c r="H306" s="241" t="s">
        <v>19</v>
      </c>
      <c r="I306" s="243"/>
      <c r="J306" s="240"/>
      <c r="K306" s="240"/>
      <c r="L306" s="244"/>
      <c r="M306" s="245"/>
      <c r="N306" s="246"/>
      <c r="O306" s="246"/>
      <c r="P306" s="246"/>
      <c r="Q306" s="246"/>
      <c r="R306" s="246"/>
      <c r="S306" s="246"/>
      <c r="T306" s="247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48" t="s">
        <v>169</v>
      </c>
      <c r="AU306" s="248" t="s">
        <v>85</v>
      </c>
      <c r="AV306" s="14" t="s">
        <v>83</v>
      </c>
      <c r="AW306" s="14" t="s">
        <v>37</v>
      </c>
      <c r="AX306" s="14" t="s">
        <v>75</v>
      </c>
      <c r="AY306" s="248" t="s">
        <v>157</v>
      </c>
    </row>
    <row r="307" s="13" customFormat="1">
      <c r="A307" s="13"/>
      <c r="B307" s="226"/>
      <c r="C307" s="227"/>
      <c r="D307" s="220" t="s">
        <v>169</v>
      </c>
      <c r="E307" s="228" t="s">
        <v>19</v>
      </c>
      <c r="F307" s="229" t="s">
        <v>926</v>
      </c>
      <c r="G307" s="227"/>
      <c r="H307" s="230">
        <v>144</v>
      </c>
      <c r="I307" s="231"/>
      <c r="J307" s="227"/>
      <c r="K307" s="227"/>
      <c r="L307" s="232"/>
      <c r="M307" s="233"/>
      <c r="N307" s="234"/>
      <c r="O307" s="234"/>
      <c r="P307" s="234"/>
      <c r="Q307" s="234"/>
      <c r="R307" s="234"/>
      <c r="S307" s="234"/>
      <c r="T307" s="235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6" t="s">
        <v>169</v>
      </c>
      <c r="AU307" s="236" t="s">
        <v>85</v>
      </c>
      <c r="AV307" s="13" t="s">
        <v>85</v>
      </c>
      <c r="AW307" s="13" t="s">
        <v>37</v>
      </c>
      <c r="AX307" s="13" t="s">
        <v>75</v>
      </c>
      <c r="AY307" s="236" t="s">
        <v>157</v>
      </c>
    </row>
    <row r="308" s="15" customFormat="1">
      <c r="A308" s="15"/>
      <c r="B308" s="249"/>
      <c r="C308" s="250"/>
      <c r="D308" s="220" t="s">
        <v>169</v>
      </c>
      <c r="E308" s="251" t="s">
        <v>19</v>
      </c>
      <c r="F308" s="252" t="s">
        <v>187</v>
      </c>
      <c r="G308" s="250"/>
      <c r="H308" s="253">
        <v>144</v>
      </c>
      <c r="I308" s="254"/>
      <c r="J308" s="250"/>
      <c r="K308" s="250"/>
      <c r="L308" s="255"/>
      <c r="M308" s="256"/>
      <c r="N308" s="257"/>
      <c r="O308" s="257"/>
      <c r="P308" s="257"/>
      <c r="Q308" s="257"/>
      <c r="R308" s="257"/>
      <c r="S308" s="257"/>
      <c r="T308" s="258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T308" s="259" t="s">
        <v>169</v>
      </c>
      <c r="AU308" s="259" t="s">
        <v>85</v>
      </c>
      <c r="AV308" s="15" t="s">
        <v>163</v>
      </c>
      <c r="AW308" s="15" t="s">
        <v>37</v>
      </c>
      <c r="AX308" s="15" t="s">
        <v>83</v>
      </c>
      <c r="AY308" s="259" t="s">
        <v>157</v>
      </c>
    </row>
    <row r="309" s="2" customFormat="1" ht="24.15" customHeight="1">
      <c r="A309" s="41"/>
      <c r="B309" s="42"/>
      <c r="C309" s="207" t="s">
        <v>819</v>
      </c>
      <c r="D309" s="207" t="s">
        <v>159</v>
      </c>
      <c r="E309" s="208" t="s">
        <v>705</v>
      </c>
      <c r="F309" s="209" t="s">
        <v>706</v>
      </c>
      <c r="G309" s="210" t="s">
        <v>236</v>
      </c>
      <c r="H309" s="211">
        <v>0.10199999999999999</v>
      </c>
      <c r="I309" s="212"/>
      <c r="J309" s="213">
        <f>ROUND(I309*H309,2)</f>
        <v>0</v>
      </c>
      <c r="K309" s="209" t="s">
        <v>174</v>
      </c>
      <c r="L309" s="47"/>
      <c r="M309" s="214" t="s">
        <v>19</v>
      </c>
      <c r="N309" s="215" t="s">
        <v>46</v>
      </c>
      <c r="O309" s="87"/>
      <c r="P309" s="216">
        <f>O309*H309</f>
        <v>0</v>
      </c>
      <c r="Q309" s="216">
        <v>0</v>
      </c>
      <c r="R309" s="216">
        <f>Q309*H309</f>
        <v>0</v>
      </c>
      <c r="S309" s="216">
        <v>0</v>
      </c>
      <c r="T309" s="217">
        <f>S309*H309</f>
        <v>0</v>
      </c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R309" s="218" t="s">
        <v>287</v>
      </c>
      <c r="AT309" s="218" t="s">
        <v>159</v>
      </c>
      <c r="AU309" s="218" t="s">
        <v>85</v>
      </c>
      <c r="AY309" s="20" t="s">
        <v>157</v>
      </c>
      <c r="BE309" s="219">
        <f>IF(N309="základní",J309,0)</f>
        <v>0</v>
      </c>
      <c r="BF309" s="219">
        <f>IF(N309="snížená",J309,0)</f>
        <v>0</v>
      </c>
      <c r="BG309" s="219">
        <f>IF(N309="zákl. přenesená",J309,0)</f>
        <v>0</v>
      </c>
      <c r="BH309" s="219">
        <f>IF(N309="sníž. přenesená",J309,0)</f>
        <v>0</v>
      </c>
      <c r="BI309" s="219">
        <f>IF(N309="nulová",J309,0)</f>
        <v>0</v>
      </c>
      <c r="BJ309" s="20" t="s">
        <v>83</v>
      </c>
      <c r="BK309" s="219">
        <f>ROUND(I309*H309,2)</f>
        <v>0</v>
      </c>
      <c r="BL309" s="20" t="s">
        <v>287</v>
      </c>
      <c r="BM309" s="218" t="s">
        <v>811</v>
      </c>
    </row>
    <row r="310" s="2" customFormat="1">
      <c r="A310" s="41"/>
      <c r="B310" s="42"/>
      <c r="C310" s="43"/>
      <c r="D310" s="220" t="s">
        <v>165</v>
      </c>
      <c r="E310" s="43"/>
      <c r="F310" s="221" t="s">
        <v>708</v>
      </c>
      <c r="G310" s="43"/>
      <c r="H310" s="43"/>
      <c r="I310" s="222"/>
      <c r="J310" s="43"/>
      <c r="K310" s="43"/>
      <c r="L310" s="47"/>
      <c r="M310" s="223"/>
      <c r="N310" s="224"/>
      <c r="O310" s="87"/>
      <c r="P310" s="87"/>
      <c r="Q310" s="87"/>
      <c r="R310" s="87"/>
      <c r="S310" s="87"/>
      <c r="T310" s="88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T310" s="20" t="s">
        <v>165</v>
      </c>
      <c r="AU310" s="20" t="s">
        <v>85</v>
      </c>
    </row>
    <row r="311" s="2" customFormat="1">
      <c r="A311" s="41"/>
      <c r="B311" s="42"/>
      <c r="C311" s="43"/>
      <c r="D311" s="237" t="s">
        <v>177</v>
      </c>
      <c r="E311" s="43"/>
      <c r="F311" s="238" t="s">
        <v>709</v>
      </c>
      <c r="G311" s="43"/>
      <c r="H311" s="43"/>
      <c r="I311" s="222"/>
      <c r="J311" s="43"/>
      <c r="K311" s="43"/>
      <c r="L311" s="47"/>
      <c r="M311" s="223"/>
      <c r="N311" s="224"/>
      <c r="O311" s="87"/>
      <c r="P311" s="87"/>
      <c r="Q311" s="87"/>
      <c r="R311" s="87"/>
      <c r="S311" s="87"/>
      <c r="T311" s="88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T311" s="20" t="s">
        <v>177</v>
      </c>
      <c r="AU311" s="20" t="s">
        <v>85</v>
      </c>
    </row>
    <row r="312" s="12" customFormat="1" ht="22.8" customHeight="1">
      <c r="A312" s="12"/>
      <c r="B312" s="191"/>
      <c r="C312" s="192"/>
      <c r="D312" s="193" t="s">
        <v>74</v>
      </c>
      <c r="E312" s="205" t="s">
        <v>710</v>
      </c>
      <c r="F312" s="205" t="s">
        <v>711</v>
      </c>
      <c r="G312" s="192"/>
      <c r="H312" s="192"/>
      <c r="I312" s="195"/>
      <c r="J312" s="206">
        <f>BK312</f>
        <v>0</v>
      </c>
      <c r="K312" s="192"/>
      <c r="L312" s="197"/>
      <c r="M312" s="198"/>
      <c r="N312" s="199"/>
      <c r="O312" s="199"/>
      <c r="P312" s="200">
        <f>SUM(P313:P319)</f>
        <v>0</v>
      </c>
      <c r="Q312" s="199"/>
      <c r="R312" s="200">
        <f>SUM(R313:R319)</f>
        <v>0.070641749999999989</v>
      </c>
      <c r="S312" s="199"/>
      <c r="T312" s="201">
        <f>SUM(T313:T319)</f>
        <v>0</v>
      </c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R312" s="202" t="s">
        <v>85</v>
      </c>
      <c r="AT312" s="203" t="s">
        <v>74</v>
      </c>
      <c r="AU312" s="203" t="s">
        <v>83</v>
      </c>
      <c r="AY312" s="202" t="s">
        <v>157</v>
      </c>
      <c r="BK312" s="204">
        <f>SUM(BK313:BK319)</f>
        <v>0</v>
      </c>
    </row>
    <row r="313" s="2" customFormat="1" ht="33" customHeight="1">
      <c r="A313" s="41"/>
      <c r="B313" s="42"/>
      <c r="C313" s="207" t="s">
        <v>927</v>
      </c>
      <c r="D313" s="207" t="s">
        <v>159</v>
      </c>
      <c r="E313" s="208" t="s">
        <v>713</v>
      </c>
      <c r="F313" s="209" t="s">
        <v>714</v>
      </c>
      <c r="G313" s="210" t="s">
        <v>254</v>
      </c>
      <c r="H313" s="211">
        <v>53.924999999999997</v>
      </c>
      <c r="I313" s="212"/>
      <c r="J313" s="213">
        <f>ROUND(I313*H313,2)</f>
        <v>0</v>
      </c>
      <c r="K313" s="209" t="s">
        <v>174</v>
      </c>
      <c r="L313" s="47"/>
      <c r="M313" s="214" t="s">
        <v>19</v>
      </c>
      <c r="N313" s="215" t="s">
        <v>46</v>
      </c>
      <c r="O313" s="87"/>
      <c r="P313" s="216">
        <f>O313*H313</f>
        <v>0</v>
      </c>
      <c r="Q313" s="216">
        <v>0.00131</v>
      </c>
      <c r="R313" s="216">
        <f>Q313*H313</f>
        <v>0.070641749999999989</v>
      </c>
      <c r="S313" s="216">
        <v>0</v>
      </c>
      <c r="T313" s="217">
        <f>S313*H313</f>
        <v>0</v>
      </c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R313" s="218" t="s">
        <v>287</v>
      </c>
      <c r="AT313" s="218" t="s">
        <v>159</v>
      </c>
      <c r="AU313" s="218" t="s">
        <v>85</v>
      </c>
      <c r="AY313" s="20" t="s">
        <v>157</v>
      </c>
      <c r="BE313" s="219">
        <f>IF(N313="základní",J313,0)</f>
        <v>0</v>
      </c>
      <c r="BF313" s="219">
        <f>IF(N313="snížená",J313,0)</f>
        <v>0</v>
      </c>
      <c r="BG313" s="219">
        <f>IF(N313="zákl. přenesená",J313,0)</f>
        <v>0</v>
      </c>
      <c r="BH313" s="219">
        <f>IF(N313="sníž. přenesená",J313,0)</f>
        <v>0</v>
      </c>
      <c r="BI313" s="219">
        <f>IF(N313="nulová",J313,0)</f>
        <v>0</v>
      </c>
      <c r="BJ313" s="20" t="s">
        <v>83</v>
      </c>
      <c r="BK313" s="219">
        <f>ROUND(I313*H313,2)</f>
        <v>0</v>
      </c>
      <c r="BL313" s="20" t="s">
        <v>287</v>
      </c>
      <c r="BM313" s="218" t="s">
        <v>928</v>
      </c>
    </row>
    <row r="314" s="2" customFormat="1">
      <c r="A314" s="41"/>
      <c r="B314" s="42"/>
      <c r="C314" s="43"/>
      <c r="D314" s="220" t="s">
        <v>165</v>
      </c>
      <c r="E314" s="43"/>
      <c r="F314" s="221" t="s">
        <v>716</v>
      </c>
      <c r="G314" s="43"/>
      <c r="H314" s="43"/>
      <c r="I314" s="222"/>
      <c r="J314" s="43"/>
      <c r="K314" s="43"/>
      <c r="L314" s="47"/>
      <c r="M314" s="223"/>
      <c r="N314" s="224"/>
      <c r="O314" s="87"/>
      <c r="P314" s="87"/>
      <c r="Q314" s="87"/>
      <c r="R314" s="87"/>
      <c r="S314" s="87"/>
      <c r="T314" s="88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T314" s="20" t="s">
        <v>165</v>
      </c>
      <c r="AU314" s="20" t="s">
        <v>85</v>
      </c>
    </row>
    <row r="315" s="2" customFormat="1">
      <c r="A315" s="41"/>
      <c r="B315" s="42"/>
      <c r="C315" s="43"/>
      <c r="D315" s="237" t="s">
        <v>177</v>
      </c>
      <c r="E315" s="43"/>
      <c r="F315" s="238" t="s">
        <v>717</v>
      </c>
      <c r="G315" s="43"/>
      <c r="H315" s="43"/>
      <c r="I315" s="222"/>
      <c r="J315" s="43"/>
      <c r="K315" s="43"/>
      <c r="L315" s="47"/>
      <c r="M315" s="223"/>
      <c r="N315" s="224"/>
      <c r="O315" s="87"/>
      <c r="P315" s="87"/>
      <c r="Q315" s="87"/>
      <c r="R315" s="87"/>
      <c r="S315" s="87"/>
      <c r="T315" s="88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T315" s="20" t="s">
        <v>177</v>
      </c>
      <c r="AU315" s="20" t="s">
        <v>85</v>
      </c>
    </row>
    <row r="316" s="13" customFormat="1">
      <c r="A316" s="13"/>
      <c r="B316" s="226"/>
      <c r="C316" s="227"/>
      <c r="D316" s="220" t="s">
        <v>169</v>
      </c>
      <c r="E316" s="228" t="s">
        <v>19</v>
      </c>
      <c r="F316" s="229" t="s">
        <v>929</v>
      </c>
      <c r="G316" s="227"/>
      <c r="H316" s="230">
        <v>53.924999999999997</v>
      </c>
      <c r="I316" s="231"/>
      <c r="J316" s="227"/>
      <c r="K316" s="227"/>
      <c r="L316" s="232"/>
      <c r="M316" s="233"/>
      <c r="N316" s="234"/>
      <c r="O316" s="234"/>
      <c r="P316" s="234"/>
      <c r="Q316" s="234"/>
      <c r="R316" s="234"/>
      <c r="S316" s="234"/>
      <c r="T316" s="235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6" t="s">
        <v>169</v>
      </c>
      <c r="AU316" s="236" t="s">
        <v>85</v>
      </c>
      <c r="AV316" s="13" t="s">
        <v>85</v>
      </c>
      <c r="AW316" s="13" t="s">
        <v>37</v>
      </c>
      <c r="AX316" s="13" t="s">
        <v>83</v>
      </c>
      <c r="AY316" s="236" t="s">
        <v>157</v>
      </c>
    </row>
    <row r="317" s="2" customFormat="1" ht="24.15" customHeight="1">
      <c r="A317" s="41"/>
      <c r="B317" s="42"/>
      <c r="C317" s="207" t="s">
        <v>601</v>
      </c>
      <c r="D317" s="207" t="s">
        <v>159</v>
      </c>
      <c r="E317" s="208" t="s">
        <v>719</v>
      </c>
      <c r="F317" s="209" t="s">
        <v>720</v>
      </c>
      <c r="G317" s="210" t="s">
        <v>236</v>
      </c>
      <c r="H317" s="211">
        <v>0.070999999999999994</v>
      </c>
      <c r="I317" s="212"/>
      <c r="J317" s="213">
        <f>ROUND(I317*H317,2)</f>
        <v>0</v>
      </c>
      <c r="K317" s="209" t="s">
        <v>174</v>
      </c>
      <c r="L317" s="47"/>
      <c r="M317" s="214" t="s">
        <v>19</v>
      </c>
      <c r="N317" s="215" t="s">
        <v>46</v>
      </c>
      <c r="O317" s="87"/>
      <c r="P317" s="216">
        <f>O317*H317</f>
        <v>0</v>
      </c>
      <c r="Q317" s="216">
        <v>0</v>
      </c>
      <c r="R317" s="216">
        <f>Q317*H317</f>
        <v>0</v>
      </c>
      <c r="S317" s="216">
        <v>0</v>
      </c>
      <c r="T317" s="217">
        <f>S317*H317</f>
        <v>0</v>
      </c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R317" s="218" t="s">
        <v>287</v>
      </c>
      <c r="AT317" s="218" t="s">
        <v>159</v>
      </c>
      <c r="AU317" s="218" t="s">
        <v>85</v>
      </c>
      <c r="AY317" s="20" t="s">
        <v>157</v>
      </c>
      <c r="BE317" s="219">
        <f>IF(N317="základní",J317,0)</f>
        <v>0</v>
      </c>
      <c r="BF317" s="219">
        <f>IF(N317="snížená",J317,0)</f>
        <v>0</v>
      </c>
      <c r="BG317" s="219">
        <f>IF(N317="zákl. přenesená",J317,0)</f>
        <v>0</v>
      </c>
      <c r="BH317" s="219">
        <f>IF(N317="sníž. přenesená",J317,0)</f>
        <v>0</v>
      </c>
      <c r="BI317" s="219">
        <f>IF(N317="nulová",J317,0)</f>
        <v>0</v>
      </c>
      <c r="BJ317" s="20" t="s">
        <v>83</v>
      </c>
      <c r="BK317" s="219">
        <f>ROUND(I317*H317,2)</f>
        <v>0</v>
      </c>
      <c r="BL317" s="20" t="s">
        <v>287</v>
      </c>
      <c r="BM317" s="218" t="s">
        <v>930</v>
      </c>
    </row>
    <row r="318" s="2" customFormat="1">
      <c r="A318" s="41"/>
      <c r="B318" s="42"/>
      <c r="C318" s="43"/>
      <c r="D318" s="220" t="s">
        <v>165</v>
      </c>
      <c r="E318" s="43"/>
      <c r="F318" s="221" t="s">
        <v>722</v>
      </c>
      <c r="G318" s="43"/>
      <c r="H318" s="43"/>
      <c r="I318" s="222"/>
      <c r="J318" s="43"/>
      <c r="K318" s="43"/>
      <c r="L318" s="47"/>
      <c r="M318" s="223"/>
      <c r="N318" s="224"/>
      <c r="O318" s="87"/>
      <c r="P318" s="87"/>
      <c r="Q318" s="87"/>
      <c r="R318" s="87"/>
      <c r="S318" s="87"/>
      <c r="T318" s="88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T318" s="20" t="s">
        <v>165</v>
      </c>
      <c r="AU318" s="20" t="s">
        <v>85</v>
      </c>
    </row>
    <row r="319" s="2" customFormat="1">
      <c r="A319" s="41"/>
      <c r="B319" s="42"/>
      <c r="C319" s="43"/>
      <c r="D319" s="237" t="s">
        <v>177</v>
      </c>
      <c r="E319" s="43"/>
      <c r="F319" s="238" t="s">
        <v>723</v>
      </c>
      <c r="G319" s="43"/>
      <c r="H319" s="43"/>
      <c r="I319" s="222"/>
      <c r="J319" s="43"/>
      <c r="K319" s="43"/>
      <c r="L319" s="47"/>
      <c r="M319" s="223"/>
      <c r="N319" s="224"/>
      <c r="O319" s="87"/>
      <c r="P319" s="87"/>
      <c r="Q319" s="87"/>
      <c r="R319" s="87"/>
      <c r="S319" s="87"/>
      <c r="T319" s="88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T319" s="20" t="s">
        <v>177</v>
      </c>
      <c r="AU319" s="20" t="s">
        <v>85</v>
      </c>
    </row>
    <row r="320" s="12" customFormat="1" ht="25.92" customHeight="1">
      <c r="A320" s="12"/>
      <c r="B320" s="191"/>
      <c r="C320" s="192"/>
      <c r="D320" s="193" t="s">
        <v>74</v>
      </c>
      <c r="E320" s="194" t="s">
        <v>724</v>
      </c>
      <c r="F320" s="194" t="s">
        <v>725</v>
      </c>
      <c r="G320" s="192"/>
      <c r="H320" s="192"/>
      <c r="I320" s="195"/>
      <c r="J320" s="196">
        <f>BK320</f>
        <v>0</v>
      </c>
      <c r="K320" s="192"/>
      <c r="L320" s="197"/>
      <c r="M320" s="198"/>
      <c r="N320" s="199"/>
      <c r="O320" s="199"/>
      <c r="P320" s="200">
        <f>P321</f>
        <v>0</v>
      </c>
      <c r="Q320" s="199"/>
      <c r="R320" s="200">
        <f>R321</f>
        <v>0</v>
      </c>
      <c r="S320" s="199"/>
      <c r="T320" s="201">
        <f>T321</f>
        <v>0</v>
      </c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R320" s="202" t="s">
        <v>201</v>
      </c>
      <c r="AT320" s="203" t="s">
        <v>74</v>
      </c>
      <c r="AU320" s="203" t="s">
        <v>75</v>
      </c>
      <c r="AY320" s="202" t="s">
        <v>157</v>
      </c>
      <c r="BK320" s="204">
        <f>BK321</f>
        <v>0</v>
      </c>
    </row>
    <row r="321" s="12" customFormat="1" ht="22.8" customHeight="1">
      <c r="A321" s="12"/>
      <c r="B321" s="191"/>
      <c r="C321" s="192"/>
      <c r="D321" s="193" t="s">
        <v>74</v>
      </c>
      <c r="E321" s="205" t="s">
        <v>726</v>
      </c>
      <c r="F321" s="205" t="s">
        <v>727</v>
      </c>
      <c r="G321" s="192"/>
      <c r="H321" s="192"/>
      <c r="I321" s="195"/>
      <c r="J321" s="206">
        <f>BK321</f>
        <v>0</v>
      </c>
      <c r="K321" s="192"/>
      <c r="L321" s="197"/>
      <c r="M321" s="198"/>
      <c r="N321" s="199"/>
      <c r="O321" s="199"/>
      <c r="P321" s="200">
        <f>SUM(P322:P325)</f>
        <v>0</v>
      </c>
      <c r="Q321" s="199"/>
      <c r="R321" s="200">
        <f>SUM(R322:R325)</f>
        <v>0</v>
      </c>
      <c r="S321" s="199"/>
      <c r="T321" s="201">
        <f>SUM(T322:T325)</f>
        <v>0</v>
      </c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R321" s="202" t="s">
        <v>201</v>
      </c>
      <c r="AT321" s="203" t="s">
        <v>74</v>
      </c>
      <c r="AU321" s="203" t="s">
        <v>83</v>
      </c>
      <c r="AY321" s="202" t="s">
        <v>157</v>
      </c>
      <c r="BK321" s="204">
        <f>SUM(BK322:BK325)</f>
        <v>0</v>
      </c>
    </row>
    <row r="322" s="2" customFormat="1" ht="16.5" customHeight="1">
      <c r="A322" s="41"/>
      <c r="B322" s="42"/>
      <c r="C322" s="207" t="s">
        <v>609</v>
      </c>
      <c r="D322" s="207" t="s">
        <v>159</v>
      </c>
      <c r="E322" s="208" t="s">
        <v>729</v>
      </c>
      <c r="F322" s="209" t="s">
        <v>730</v>
      </c>
      <c r="G322" s="210" t="s">
        <v>731</v>
      </c>
      <c r="H322" s="211">
        <v>1</v>
      </c>
      <c r="I322" s="212"/>
      <c r="J322" s="213">
        <f>ROUND(I322*H322,2)</f>
        <v>0</v>
      </c>
      <c r="K322" s="209" t="s">
        <v>174</v>
      </c>
      <c r="L322" s="47"/>
      <c r="M322" s="214" t="s">
        <v>19</v>
      </c>
      <c r="N322" s="215" t="s">
        <v>46</v>
      </c>
      <c r="O322" s="87"/>
      <c r="P322" s="216">
        <f>O322*H322</f>
        <v>0</v>
      </c>
      <c r="Q322" s="216">
        <v>0</v>
      </c>
      <c r="R322" s="216">
        <f>Q322*H322</f>
        <v>0</v>
      </c>
      <c r="S322" s="216">
        <v>0</v>
      </c>
      <c r="T322" s="217">
        <f>S322*H322</f>
        <v>0</v>
      </c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R322" s="218" t="s">
        <v>732</v>
      </c>
      <c r="AT322" s="218" t="s">
        <v>159</v>
      </c>
      <c r="AU322" s="218" t="s">
        <v>85</v>
      </c>
      <c r="AY322" s="20" t="s">
        <v>157</v>
      </c>
      <c r="BE322" s="219">
        <f>IF(N322="základní",J322,0)</f>
        <v>0</v>
      </c>
      <c r="BF322" s="219">
        <f>IF(N322="snížená",J322,0)</f>
        <v>0</v>
      </c>
      <c r="BG322" s="219">
        <f>IF(N322="zákl. přenesená",J322,0)</f>
        <v>0</v>
      </c>
      <c r="BH322" s="219">
        <f>IF(N322="sníž. přenesená",J322,0)</f>
        <v>0</v>
      </c>
      <c r="BI322" s="219">
        <f>IF(N322="nulová",J322,0)</f>
        <v>0</v>
      </c>
      <c r="BJ322" s="20" t="s">
        <v>83</v>
      </c>
      <c r="BK322" s="219">
        <f>ROUND(I322*H322,2)</f>
        <v>0</v>
      </c>
      <c r="BL322" s="20" t="s">
        <v>732</v>
      </c>
      <c r="BM322" s="218" t="s">
        <v>931</v>
      </c>
    </row>
    <row r="323" s="2" customFormat="1">
      <c r="A323" s="41"/>
      <c r="B323" s="42"/>
      <c r="C323" s="43"/>
      <c r="D323" s="220" t="s">
        <v>165</v>
      </c>
      <c r="E323" s="43"/>
      <c r="F323" s="221" t="s">
        <v>730</v>
      </c>
      <c r="G323" s="43"/>
      <c r="H323" s="43"/>
      <c r="I323" s="222"/>
      <c r="J323" s="43"/>
      <c r="K323" s="43"/>
      <c r="L323" s="47"/>
      <c r="M323" s="223"/>
      <c r="N323" s="224"/>
      <c r="O323" s="87"/>
      <c r="P323" s="87"/>
      <c r="Q323" s="87"/>
      <c r="R323" s="87"/>
      <c r="S323" s="87"/>
      <c r="T323" s="88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T323" s="20" t="s">
        <v>165</v>
      </c>
      <c r="AU323" s="20" t="s">
        <v>85</v>
      </c>
    </row>
    <row r="324" s="2" customFormat="1">
      <c r="A324" s="41"/>
      <c r="B324" s="42"/>
      <c r="C324" s="43"/>
      <c r="D324" s="237" t="s">
        <v>177</v>
      </c>
      <c r="E324" s="43"/>
      <c r="F324" s="238" t="s">
        <v>734</v>
      </c>
      <c r="G324" s="43"/>
      <c r="H324" s="43"/>
      <c r="I324" s="222"/>
      <c r="J324" s="43"/>
      <c r="K324" s="43"/>
      <c r="L324" s="47"/>
      <c r="M324" s="223"/>
      <c r="N324" s="224"/>
      <c r="O324" s="87"/>
      <c r="P324" s="87"/>
      <c r="Q324" s="87"/>
      <c r="R324" s="87"/>
      <c r="S324" s="87"/>
      <c r="T324" s="88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T324" s="20" t="s">
        <v>177</v>
      </c>
      <c r="AU324" s="20" t="s">
        <v>85</v>
      </c>
    </row>
    <row r="325" s="13" customFormat="1">
      <c r="A325" s="13"/>
      <c r="B325" s="226"/>
      <c r="C325" s="227"/>
      <c r="D325" s="220" t="s">
        <v>169</v>
      </c>
      <c r="E325" s="228" t="s">
        <v>19</v>
      </c>
      <c r="F325" s="229" t="s">
        <v>932</v>
      </c>
      <c r="G325" s="227"/>
      <c r="H325" s="230">
        <v>1</v>
      </c>
      <c r="I325" s="231"/>
      <c r="J325" s="227"/>
      <c r="K325" s="227"/>
      <c r="L325" s="232"/>
      <c r="M325" s="274"/>
      <c r="N325" s="275"/>
      <c r="O325" s="275"/>
      <c r="P325" s="275"/>
      <c r="Q325" s="275"/>
      <c r="R325" s="275"/>
      <c r="S325" s="275"/>
      <c r="T325" s="276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6" t="s">
        <v>169</v>
      </c>
      <c r="AU325" s="236" t="s">
        <v>85</v>
      </c>
      <c r="AV325" s="13" t="s">
        <v>85</v>
      </c>
      <c r="AW325" s="13" t="s">
        <v>37</v>
      </c>
      <c r="AX325" s="13" t="s">
        <v>83</v>
      </c>
      <c r="AY325" s="236" t="s">
        <v>157</v>
      </c>
    </row>
    <row r="326" s="2" customFormat="1" ht="6.96" customHeight="1">
      <c r="A326" s="41"/>
      <c r="B326" s="62"/>
      <c r="C326" s="63"/>
      <c r="D326" s="63"/>
      <c r="E326" s="63"/>
      <c r="F326" s="63"/>
      <c r="G326" s="63"/>
      <c r="H326" s="63"/>
      <c r="I326" s="63"/>
      <c r="J326" s="63"/>
      <c r="K326" s="63"/>
      <c r="L326" s="47"/>
      <c r="M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</row>
  </sheetData>
  <sheetProtection sheet="1" autoFilter="0" formatColumns="0" formatRows="0" objects="1" scenarios="1" spinCount="100000" saltValue="JSg+Bkuvrp9v6be6P2jPci2BxQ7Q/JFUOpHmsSl+b79AvwjZ5mRVhP7bZU7jkHQUMkmnk+3fyHwWjWQ7Ycmdzg==" hashValue="9+PkAXxWgvb2bhxNYLF+M2XewY3FubxhA+AetqSOr6MO+ynNTDB6QDcmX7FfXHUUZbRjl6ij/Y/HqF/W0YhLaQ==" algorithmName="SHA-512" password="CC35"/>
  <autoFilter ref="C93:K325"/>
  <mergeCells count="9">
    <mergeCell ref="E7:H7"/>
    <mergeCell ref="E9:H9"/>
    <mergeCell ref="E18:H18"/>
    <mergeCell ref="E27:H27"/>
    <mergeCell ref="E48:H48"/>
    <mergeCell ref="E50:H50"/>
    <mergeCell ref="E84:H84"/>
    <mergeCell ref="E86:H86"/>
    <mergeCell ref="L2:V2"/>
  </mergeCells>
  <hyperlinks>
    <hyperlink ref="F99" r:id="rId1" display="https://podminky.urs.cz/item/CS_URS_2025_01/115101201"/>
    <hyperlink ref="F102" r:id="rId2" display="https://podminky.urs.cz/item/CS_URS_2025_01/115101301"/>
    <hyperlink ref="F107" r:id="rId3" display="https://podminky.urs.cz/item/CS_URS_2025_01/131351104"/>
    <hyperlink ref="F113" r:id="rId4" display="https://podminky.urs.cz/item/CS_URS_2025_01/151711111"/>
    <hyperlink ref="F119" r:id="rId5" display="https://podminky.urs.cz/item/CS_URS_2025_01/162751137"/>
    <hyperlink ref="F124" r:id="rId6" display="https://podminky.urs.cz/item/CS_URS_2025_01/171201231"/>
    <hyperlink ref="F128" r:id="rId7" display="https://podminky.urs.cz/item/CS_URS_2025_01/181951112"/>
    <hyperlink ref="F135" r:id="rId8" display="https://podminky.urs.cz/item/CS_URS_2025_01/211531111"/>
    <hyperlink ref="F139" r:id="rId9" display="https://podminky.urs.cz/item/CS_URS_2025_01/211971121"/>
    <hyperlink ref="F146" r:id="rId10" display="https://podminky.urs.cz/item/CS_URS_2025_01/212755214"/>
    <hyperlink ref="F155" r:id="rId11" display="https://podminky.urs.cz/item/CS_URS_2025_01/224411112"/>
    <hyperlink ref="F159" r:id="rId12" display="https://podminky.urs.cz/item/CS_URS_2025_01/282602112"/>
    <hyperlink ref="F169" r:id="rId13" display="https://podminky.urs.cz/item/CS_URS_2025_01/310001113"/>
    <hyperlink ref="F175" r:id="rId14" display="https://podminky.urs.cz/item/CS_URS_2025_01/321222111"/>
    <hyperlink ref="F182" r:id="rId15" display="https://podminky.urs.cz/item/CS_URS_2025_01/327324127"/>
    <hyperlink ref="F186" r:id="rId16" display="https://podminky.urs.cz/item/CS_URS_2025_01/327324128"/>
    <hyperlink ref="F190" r:id="rId17" display="https://podminky.urs.cz/item/CS_URS_2025_01/327351211"/>
    <hyperlink ref="F196" r:id="rId18" display="https://podminky.urs.cz/item/CS_URS_2025_01/327351221"/>
    <hyperlink ref="F199" r:id="rId19" display="https://podminky.urs.cz/item/CS_URS_2025_01/327361040"/>
    <hyperlink ref="F206" r:id="rId20" display="https://podminky.urs.cz/item/CS_URS_2025_01/451315127"/>
    <hyperlink ref="F210" r:id="rId21" display="https://podminky.urs.cz/item/CS_URS_2025_01/458501112"/>
    <hyperlink ref="F216" r:id="rId22" display="https://podminky.urs.cz/item/CS_URS_2025_01/462512270"/>
    <hyperlink ref="F223" r:id="rId23" display="https://podminky.urs.cz/item/CS_URS_2025_01/564871116"/>
    <hyperlink ref="F229" r:id="rId24" display="https://podminky.urs.cz/item/CS_URS_2025_01/891265111"/>
    <hyperlink ref="F237" r:id="rId25" display="https://podminky.urs.cz/item/CS_URS_2025_01/911121111"/>
    <hyperlink ref="F243" r:id="rId26" display="https://podminky.urs.cz/item/CS_URS_2025_01/931992121"/>
    <hyperlink ref="F249" r:id="rId27" display="https://podminky.urs.cz/item/CS_URS_2025_01/931994142"/>
    <hyperlink ref="F255" r:id="rId28" display="https://podminky.urs.cz/item/CS_URS_2025_01/953961214"/>
    <hyperlink ref="F260" r:id="rId29" display="https://podminky.urs.cz/item/CS_URS_2025_01/953965132"/>
    <hyperlink ref="F270" r:id="rId30" display="https://podminky.urs.cz/item/CS_URS_2025_01/977271110"/>
    <hyperlink ref="F286" r:id="rId31" display="https://podminky.urs.cz/item/CS_URS_2021_02/997013873"/>
    <hyperlink ref="F291" r:id="rId32" display="https://podminky.urs.cz/item/CS_URS_2025_01/998332011"/>
    <hyperlink ref="F296" r:id="rId33" display="https://podminky.urs.cz/item/CS_URS_2025_01/711112001"/>
    <hyperlink ref="F305" r:id="rId34" display="https://podminky.urs.cz/item/CS_URS_2025_01/711112002"/>
    <hyperlink ref="F311" r:id="rId35" display="https://podminky.urs.cz/item/CS_URS_2025_01/998711101"/>
    <hyperlink ref="F315" r:id="rId36" display="https://podminky.urs.cz/item/CS_URS_2025_01/782191141"/>
    <hyperlink ref="F319" r:id="rId37" display="https://podminky.urs.cz/item/CS_URS_2025_01/998782101"/>
    <hyperlink ref="F324" r:id="rId38" display="https://podminky.urs.cz/item/CS_URS_2025_01/013274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9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97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85</v>
      </c>
    </row>
    <row r="4" s="1" customFormat="1" ht="24.96" customHeight="1">
      <c r="B4" s="23"/>
      <c r="D4" s="133" t="s">
        <v>131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Vrchlice v Kutné Hoře - revitalizace a PPO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132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933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16. 8. 2023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30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">
        <v>34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35</v>
      </c>
      <c r="F21" s="41"/>
      <c r="G21" s="41"/>
      <c r="H21" s="41"/>
      <c r="I21" s="135" t="s">
        <v>29</v>
      </c>
      <c r="J21" s="139" t="s">
        <v>36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38</v>
      </c>
      <c r="E23" s="41"/>
      <c r="F23" s="41"/>
      <c r="G23" s="41"/>
      <c r="H23" s="41"/>
      <c r="I23" s="135" t="s">
        <v>26</v>
      </c>
      <c r="J23" s="139" t="s">
        <v>34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35</v>
      </c>
      <c r="F24" s="41"/>
      <c r="G24" s="41"/>
      <c r="H24" s="41"/>
      <c r="I24" s="135" t="s">
        <v>29</v>
      </c>
      <c r="J24" s="139" t="s">
        <v>36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39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41</v>
      </c>
      <c r="E30" s="41"/>
      <c r="F30" s="41"/>
      <c r="G30" s="41"/>
      <c r="H30" s="41"/>
      <c r="I30" s="41"/>
      <c r="J30" s="147">
        <f>ROUND(J84,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43</v>
      </c>
      <c r="G32" s="41"/>
      <c r="H32" s="41"/>
      <c r="I32" s="148" t="s">
        <v>42</v>
      </c>
      <c r="J32" s="148" t="s">
        <v>44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45</v>
      </c>
      <c r="E33" s="135" t="s">
        <v>46</v>
      </c>
      <c r="F33" s="150">
        <f>ROUND((SUM(BE84:BE209)),  2)</f>
        <v>0</v>
      </c>
      <c r="G33" s="41"/>
      <c r="H33" s="41"/>
      <c r="I33" s="151">
        <v>0.20999999999999999</v>
      </c>
      <c r="J33" s="150">
        <f>ROUND(((SUM(BE84:BE209))*I33),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47</v>
      </c>
      <c r="F34" s="150">
        <f>ROUND((SUM(BF84:BF209)),  2)</f>
        <v>0</v>
      </c>
      <c r="G34" s="41"/>
      <c r="H34" s="41"/>
      <c r="I34" s="151">
        <v>0.12</v>
      </c>
      <c r="J34" s="150">
        <f>ROUND(((SUM(BF84:BF209))*I34),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48</v>
      </c>
      <c r="F35" s="150">
        <f>ROUND((SUM(BG84:BG209)),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49</v>
      </c>
      <c r="F36" s="150">
        <f>ROUND((SUM(BH84:BH209)),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50</v>
      </c>
      <c r="F37" s="150">
        <f>ROUND((SUM(BI84:BI209)),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51</v>
      </c>
      <c r="E39" s="154"/>
      <c r="F39" s="154"/>
      <c r="G39" s="155" t="s">
        <v>52</v>
      </c>
      <c r="H39" s="156" t="s">
        <v>53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134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Vrchlice v Kutné Hoře - revitalizace a PPO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132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02.1 - Revitalizace toku pod Vlašským dvorem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Kutná Hora</v>
      </c>
      <c r="G52" s="43"/>
      <c r="H52" s="43"/>
      <c r="I52" s="35" t="s">
        <v>23</v>
      </c>
      <c r="J52" s="75" t="str">
        <f>IF(J12="","",J12)</f>
        <v>16. 8. 2023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Město Kutná Hora</v>
      </c>
      <c r="G54" s="43"/>
      <c r="H54" s="43"/>
      <c r="I54" s="35" t="s">
        <v>33</v>
      </c>
      <c r="J54" s="39" t="str">
        <f>E21</f>
        <v>Vodohospodářský rozvoj a výstavba a.s.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5.6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38</v>
      </c>
      <c r="J55" s="39" t="str">
        <f>E24</f>
        <v>Vodohospodářský rozvoj a výstavba a.s.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135</v>
      </c>
      <c r="D57" s="165"/>
      <c r="E57" s="165"/>
      <c r="F57" s="165"/>
      <c r="G57" s="165"/>
      <c r="H57" s="165"/>
      <c r="I57" s="165"/>
      <c r="J57" s="166" t="s">
        <v>136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73</v>
      </c>
      <c r="D59" s="43"/>
      <c r="E59" s="43"/>
      <c r="F59" s="43"/>
      <c r="G59" s="43"/>
      <c r="H59" s="43"/>
      <c r="I59" s="43"/>
      <c r="J59" s="105">
        <f>J84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137</v>
      </c>
    </row>
    <row r="60" s="9" customFormat="1" ht="24.96" customHeight="1">
      <c r="A60" s="9"/>
      <c r="B60" s="168"/>
      <c r="C60" s="169"/>
      <c r="D60" s="170" t="s">
        <v>138</v>
      </c>
      <c r="E60" s="171"/>
      <c r="F60" s="171"/>
      <c r="G60" s="171"/>
      <c r="H60" s="171"/>
      <c r="I60" s="171"/>
      <c r="J60" s="172">
        <f>J85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139</v>
      </c>
      <c r="E61" s="177"/>
      <c r="F61" s="177"/>
      <c r="G61" s="177"/>
      <c r="H61" s="177"/>
      <c r="I61" s="177"/>
      <c r="J61" s="178">
        <f>J86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140</v>
      </c>
      <c r="E62" s="177"/>
      <c r="F62" s="177"/>
      <c r="G62" s="177"/>
      <c r="H62" s="177"/>
      <c r="I62" s="177"/>
      <c r="J62" s="178">
        <f>J179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838</v>
      </c>
      <c r="E63" s="177"/>
      <c r="F63" s="177"/>
      <c r="G63" s="177"/>
      <c r="H63" s="177"/>
      <c r="I63" s="177"/>
      <c r="J63" s="178">
        <f>J201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141</v>
      </c>
      <c r="E64" s="177"/>
      <c r="F64" s="177"/>
      <c r="G64" s="177"/>
      <c r="H64" s="177"/>
      <c r="I64" s="177"/>
      <c r="J64" s="178">
        <f>J206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1"/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137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6.96" customHeight="1">
      <c r="A66" s="41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70" s="2" customFormat="1" ht="6.96" customHeight="1">
      <c r="A70" s="41"/>
      <c r="B70" s="64"/>
      <c r="C70" s="65"/>
      <c r="D70" s="65"/>
      <c r="E70" s="65"/>
      <c r="F70" s="65"/>
      <c r="G70" s="65"/>
      <c r="H70" s="65"/>
      <c r="I70" s="65"/>
      <c r="J70" s="65"/>
      <c r="K70" s="65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24.96" customHeight="1">
      <c r="A71" s="41"/>
      <c r="B71" s="42"/>
      <c r="C71" s="26" t="s">
        <v>142</v>
      </c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5" t="s">
        <v>16</v>
      </c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6.5" customHeight="1">
      <c r="A74" s="41"/>
      <c r="B74" s="42"/>
      <c r="C74" s="43"/>
      <c r="D74" s="43"/>
      <c r="E74" s="163" t="str">
        <f>E7</f>
        <v>Vrchlice v Kutné Hoře - revitalizace a PPO</v>
      </c>
      <c r="F74" s="35"/>
      <c r="G74" s="35"/>
      <c r="H74" s="35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132</v>
      </c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72" t="str">
        <f>E9</f>
        <v>SO 02.1 - Revitalizace toku pod Vlašským dvorem</v>
      </c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21</v>
      </c>
      <c r="D78" s="43"/>
      <c r="E78" s="43"/>
      <c r="F78" s="30" t="str">
        <f>F12</f>
        <v>Kutná Hora</v>
      </c>
      <c r="G78" s="43"/>
      <c r="H78" s="43"/>
      <c r="I78" s="35" t="s">
        <v>23</v>
      </c>
      <c r="J78" s="75" t="str">
        <f>IF(J12="","",J12)</f>
        <v>16. 8. 2023</v>
      </c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25.65" customHeight="1">
      <c r="A80" s="41"/>
      <c r="B80" s="42"/>
      <c r="C80" s="35" t="s">
        <v>25</v>
      </c>
      <c r="D80" s="43"/>
      <c r="E80" s="43"/>
      <c r="F80" s="30" t="str">
        <f>E15</f>
        <v>Město Kutná Hora</v>
      </c>
      <c r="G80" s="43"/>
      <c r="H80" s="43"/>
      <c r="I80" s="35" t="s">
        <v>33</v>
      </c>
      <c r="J80" s="39" t="str">
        <f>E21</f>
        <v>Vodohospodářský rozvoj a výstavba a.s.</v>
      </c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25.65" customHeight="1">
      <c r="A81" s="41"/>
      <c r="B81" s="42"/>
      <c r="C81" s="35" t="s">
        <v>31</v>
      </c>
      <c r="D81" s="43"/>
      <c r="E81" s="43"/>
      <c r="F81" s="30" t="str">
        <f>IF(E18="","",E18)</f>
        <v>Vyplň údaj</v>
      </c>
      <c r="G81" s="43"/>
      <c r="H81" s="43"/>
      <c r="I81" s="35" t="s">
        <v>38</v>
      </c>
      <c r="J81" s="39" t="str">
        <f>E24</f>
        <v>Vodohospodářský rozvoj a výstavba a.s.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0.32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11" customFormat="1" ht="29.28" customHeight="1">
      <c r="A83" s="180"/>
      <c r="B83" s="181"/>
      <c r="C83" s="182" t="s">
        <v>143</v>
      </c>
      <c r="D83" s="183" t="s">
        <v>60</v>
      </c>
      <c r="E83" s="183" t="s">
        <v>56</v>
      </c>
      <c r="F83" s="183" t="s">
        <v>57</v>
      </c>
      <c r="G83" s="183" t="s">
        <v>144</v>
      </c>
      <c r="H83" s="183" t="s">
        <v>145</v>
      </c>
      <c r="I83" s="183" t="s">
        <v>146</v>
      </c>
      <c r="J83" s="183" t="s">
        <v>136</v>
      </c>
      <c r="K83" s="184" t="s">
        <v>147</v>
      </c>
      <c r="L83" s="185"/>
      <c r="M83" s="95" t="s">
        <v>19</v>
      </c>
      <c r="N83" s="96" t="s">
        <v>45</v>
      </c>
      <c r="O83" s="96" t="s">
        <v>148</v>
      </c>
      <c r="P83" s="96" t="s">
        <v>149</v>
      </c>
      <c r="Q83" s="96" t="s">
        <v>150</v>
      </c>
      <c r="R83" s="96" t="s">
        <v>151</v>
      </c>
      <c r="S83" s="96" t="s">
        <v>152</v>
      </c>
      <c r="T83" s="97" t="s">
        <v>153</v>
      </c>
      <c r="U83" s="180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</row>
    <row r="84" s="2" customFormat="1" ht="22.8" customHeight="1">
      <c r="A84" s="41"/>
      <c r="B84" s="42"/>
      <c r="C84" s="102" t="s">
        <v>154</v>
      </c>
      <c r="D84" s="43"/>
      <c r="E84" s="43"/>
      <c r="F84" s="43"/>
      <c r="G84" s="43"/>
      <c r="H84" s="43"/>
      <c r="I84" s="43"/>
      <c r="J84" s="186">
        <f>BK84</f>
        <v>0</v>
      </c>
      <c r="K84" s="43"/>
      <c r="L84" s="47"/>
      <c r="M84" s="98"/>
      <c r="N84" s="187"/>
      <c r="O84" s="99"/>
      <c r="P84" s="188">
        <f>P85</f>
        <v>0</v>
      </c>
      <c r="Q84" s="99"/>
      <c r="R84" s="188">
        <f>R85</f>
        <v>2895.7287040000001</v>
      </c>
      <c r="S84" s="99"/>
      <c r="T84" s="189">
        <f>T85</f>
        <v>1217.664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T84" s="20" t="s">
        <v>74</v>
      </c>
      <c r="AU84" s="20" t="s">
        <v>137</v>
      </c>
      <c r="BK84" s="190">
        <f>BK85</f>
        <v>0</v>
      </c>
    </row>
    <row r="85" s="12" customFormat="1" ht="25.92" customHeight="1">
      <c r="A85" s="12"/>
      <c r="B85" s="191"/>
      <c r="C85" s="192"/>
      <c r="D85" s="193" t="s">
        <v>74</v>
      </c>
      <c r="E85" s="194" t="s">
        <v>155</v>
      </c>
      <c r="F85" s="194" t="s">
        <v>156</v>
      </c>
      <c r="G85" s="192"/>
      <c r="H85" s="192"/>
      <c r="I85" s="195"/>
      <c r="J85" s="196">
        <f>BK85</f>
        <v>0</v>
      </c>
      <c r="K85" s="192"/>
      <c r="L85" s="197"/>
      <c r="M85" s="198"/>
      <c r="N85" s="199"/>
      <c r="O85" s="199"/>
      <c r="P85" s="200">
        <f>P86+P179+P201+P206</f>
        <v>0</v>
      </c>
      <c r="Q85" s="199"/>
      <c r="R85" s="200">
        <f>R86+R179+R201+R206</f>
        <v>2895.7287040000001</v>
      </c>
      <c r="S85" s="199"/>
      <c r="T85" s="201">
        <f>T86+T179+T201+T206</f>
        <v>1217.664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2" t="s">
        <v>83</v>
      </c>
      <c r="AT85" s="203" t="s">
        <v>74</v>
      </c>
      <c r="AU85" s="203" t="s">
        <v>75</v>
      </c>
      <c r="AY85" s="202" t="s">
        <v>157</v>
      </c>
      <c r="BK85" s="204">
        <f>BK86+BK179+BK201+BK206</f>
        <v>0</v>
      </c>
    </row>
    <row r="86" s="12" customFormat="1" ht="22.8" customHeight="1">
      <c r="A86" s="12"/>
      <c r="B86" s="191"/>
      <c r="C86" s="192"/>
      <c r="D86" s="193" t="s">
        <v>74</v>
      </c>
      <c r="E86" s="205" t="s">
        <v>83</v>
      </c>
      <c r="F86" s="205" t="s">
        <v>158</v>
      </c>
      <c r="G86" s="192"/>
      <c r="H86" s="192"/>
      <c r="I86" s="195"/>
      <c r="J86" s="206">
        <f>BK86</f>
        <v>0</v>
      </c>
      <c r="K86" s="192"/>
      <c r="L86" s="197"/>
      <c r="M86" s="198"/>
      <c r="N86" s="199"/>
      <c r="O86" s="199"/>
      <c r="P86" s="200">
        <f>SUM(P87:P178)</f>
        <v>0</v>
      </c>
      <c r="Q86" s="199"/>
      <c r="R86" s="200">
        <f>SUM(R87:R178)</f>
        <v>315.68530000000004</v>
      </c>
      <c r="S86" s="199"/>
      <c r="T86" s="201">
        <f>SUM(T87:T178)</f>
        <v>1217.664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83</v>
      </c>
      <c r="AT86" s="203" t="s">
        <v>74</v>
      </c>
      <c r="AU86" s="203" t="s">
        <v>83</v>
      </c>
      <c r="AY86" s="202" t="s">
        <v>157</v>
      </c>
      <c r="BK86" s="204">
        <f>SUM(BK87:BK178)</f>
        <v>0</v>
      </c>
    </row>
    <row r="87" s="2" customFormat="1" ht="44.25" customHeight="1">
      <c r="A87" s="41"/>
      <c r="B87" s="42"/>
      <c r="C87" s="207" t="s">
        <v>83</v>
      </c>
      <c r="D87" s="207" t="s">
        <v>159</v>
      </c>
      <c r="E87" s="208" t="s">
        <v>160</v>
      </c>
      <c r="F87" s="209" t="s">
        <v>161</v>
      </c>
      <c r="G87" s="210" t="s">
        <v>162</v>
      </c>
      <c r="H87" s="211">
        <v>225</v>
      </c>
      <c r="I87" s="212"/>
      <c r="J87" s="213">
        <f>ROUND(I87*H87,2)</f>
        <v>0</v>
      </c>
      <c r="K87" s="209" t="s">
        <v>19</v>
      </c>
      <c r="L87" s="47"/>
      <c r="M87" s="214" t="s">
        <v>19</v>
      </c>
      <c r="N87" s="215" t="s">
        <v>46</v>
      </c>
      <c r="O87" s="87"/>
      <c r="P87" s="216">
        <f>O87*H87</f>
        <v>0</v>
      </c>
      <c r="Q87" s="216">
        <v>0</v>
      </c>
      <c r="R87" s="216">
        <f>Q87*H87</f>
        <v>0</v>
      </c>
      <c r="S87" s="216">
        <v>0</v>
      </c>
      <c r="T87" s="217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8" t="s">
        <v>163</v>
      </c>
      <c r="AT87" s="218" t="s">
        <v>159</v>
      </c>
      <c r="AU87" s="218" t="s">
        <v>85</v>
      </c>
      <c r="AY87" s="20" t="s">
        <v>157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20" t="s">
        <v>83</v>
      </c>
      <c r="BK87" s="219">
        <f>ROUND(I87*H87,2)</f>
        <v>0</v>
      </c>
      <c r="BL87" s="20" t="s">
        <v>163</v>
      </c>
      <c r="BM87" s="218" t="s">
        <v>934</v>
      </c>
    </row>
    <row r="88" s="2" customFormat="1">
      <c r="A88" s="41"/>
      <c r="B88" s="42"/>
      <c r="C88" s="43"/>
      <c r="D88" s="220" t="s">
        <v>165</v>
      </c>
      <c r="E88" s="43"/>
      <c r="F88" s="221" t="s">
        <v>166</v>
      </c>
      <c r="G88" s="43"/>
      <c r="H88" s="43"/>
      <c r="I88" s="222"/>
      <c r="J88" s="43"/>
      <c r="K88" s="43"/>
      <c r="L88" s="47"/>
      <c r="M88" s="223"/>
      <c r="N88" s="224"/>
      <c r="O88" s="87"/>
      <c r="P88" s="87"/>
      <c r="Q88" s="87"/>
      <c r="R88" s="87"/>
      <c r="S88" s="87"/>
      <c r="T88" s="88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165</v>
      </c>
      <c r="AU88" s="20" t="s">
        <v>85</v>
      </c>
    </row>
    <row r="89" s="2" customFormat="1">
      <c r="A89" s="41"/>
      <c r="B89" s="42"/>
      <c r="C89" s="43"/>
      <c r="D89" s="220" t="s">
        <v>167</v>
      </c>
      <c r="E89" s="43"/>
      <c r="F89" s="225" t="s">
        <v>168</v>
      </c>
      <c r="G89" s="43"/>
      <c r="H89" s="43"/>
      <c r="I89" s="222"/>
      <c r="J89" s="43"/>
      <c r="K89" s="43"/>
      <c r="L89" s="47"/>
      <c r="M89" s="223"/>
      <c r="N89" s="224"/>
      <c r="O89" s="87"/>
      <c r="P89" s="87"/>
      <c r="Q89" s="87"/>
      <c r="R89" s="87"/>
      <c r="S89" s="87"/>
      <c r="T89" s="88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167</v>
      </c>
      <c r="AU89" s="20" t="s">
        <v>85</v>
      </c>
    </row>
    <row r="90" s="13" customFormat="1">
      <c r="A90" s="13"/>
      <c r="B90" s="226"/>
      <c r="C90" s="227"/>
      <c r="D90" s="220" t="s">
        <v>169</v>
      </c>
      <c r="E90" s="228" t="s">
        <v>19</v>
      </c>
      <c r="F90" s="229" t="s">
        <v>935</v>
      </c>
      <c r="G90" s="227"/>
      <c r="H90" s="230">
        <v>225</v>
      </c>
      <c r="I90" s="231"/>
      <c r="J90" s="227"/>
      <c r="K90" s="227"/>
      <c r="L90" s="232"/>
      <c r="M90" s="233"/>
      <c r="N90" s="234"/>
      <c r="O90" s="234"/>
      <c r="P90" s="234"/>
      <c r="Q90" s="234"/>
      <c r="R90" s="234"/>
      <c r="S90" s="234"/>
      <c r="T90" s="235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6" t="s">
        <v>169</v>
      </c>
      <c r="AU90" s="236" t="s">
        <v>85</v>
      </c>
      <c r="AV90" s="13" t="s">
        <v>85</v>
      </c>
      <c r="AW90" s="13" t="s">
        <v>37</v>
      </c>
      <c r="AX90" s="13" t="s">
        <v>83</v>
      </c>
      <c r="AY90" s="236" t="s">
        <v>157</v>
      </c>
    </row>
    <row r="91" s="2" customFormat="1" ht="24.15" customHeight="1">
      <c r="A91" s="41"/>
      <c r="B91" s="42"/>
      <c r="C91" s="207" t="s">
        <v>85</v>
      </c>
      <c r="D91" s="207" t="s">
        <v>159</v>
      </c>
      <c r="E91" s="208" t="s">
        <v>171</v>
      </c>
      <c r="F91" s="209" t="s">
        <v>172</v>
      </c>
      <c r="G91" s="210" t="s">
        <v>173</v>
      </c>
      <c r="H91" s="211">
        <v>676.48000000000002</v>
      </c>
      <c r="I91" s="212"/>
      <c r="J91" s="213">
        <f>ROUND(I91*H91,2)</f>
        <v>0</v>
      </c>
      <c r="K91" s="209" t="s">
        <v>174</v>
      </c>
      <c r="L91" s="47"/>
      <c r="M91" s="214" t="s">
        <v>19</v>
      </c>
      <c r="N91" s="215" t="s">
        <v>46</v>
      </c>
      <c r="O91" s="87"/>
      <c r="P91" s="216">
        <f>O91*H91</f>
        <v>0</v>
      </c>
      <c r="Q91" s="216">
        <v>0</v>
      </c>
      <c r="R91" s="216">
        <f>Q91*H91</f>
        <v>0</v>
      </c>
      <c r="S91" s="216">
        <v>1.8</v>
      </c>
      <c r="T91" s="217">
        <f>S91*H91</f>
        <v>1217.664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8" t="s">
        <v>163</v>
      </c>
      <c r="AT91" s="218" t="s">
        <v>159</v>
      </c>
      <c r="AU91" s="218" t="s">
        <v>85</v>
      </c>
      <c r="AY91" s="20" t="s">
        <v>157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20" t="s">
        <v>83</v>
      </c>
      <c r="BK91" s="219">
        <f>ROUND(I91*H91,2)</f>
        <v>0</v>
      </c>
      <c r="BL91" s="20" t="s">
        <v>163</v>
      </c>
      <c r="BM91" s="218" t="s">
        <v>936</v>
      </c>
    </row>
    <row r="92" s="2" customFormat="1">
      <c r="A92" s="41"/>
      <c r="B92" s="42"/>
      <c r="C92" s="43"/>
      <c r="D92" s="220" t="s">
        <v>165</v>
      </c>
      <c r="E92" s="43"/>
      <c r="F92" s="221" t="s">
        <v>176</v>
      </c>
      <c r="G92" s="43"/>
      <c r="H92" s="43"/>
      <c r="I92" s="222"/>
      <c r="J92" s="43"/>
      <c r="K92" s="43"/>
      <c r="L92" s="47"/>
      <c r="M92" s="223"/>
      <c r="N92" s="224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165</v>
      </c>
      <c r="AU92" s="20" t="s">
        <v>85</v>
      </c>
    </row>
    <row r="93" s="2" customFormat="1">
      <c r="A93" s="41"/>
      <c r="B93" s="42"/>
      <c r="C93" s="43"/>
      <c r="D93" s="237" t="s">
        <v>177</v>
      </c>
      <c r="E93" s="43"/>
      <c r="F93" s="238" t="s">
        <v>178</v>
      </c>
      <c r="G93" s="43"/>
      <c r="H93" s="43"/>
      <c r="I93" s="222"/>
      <c r="J93" s="43"/>
      <c r="K93" s="43"/>
      <c r="L93" s="47"/>
      <c r="M93" s="223"/>
      <c r="N93" s="224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177</v>
      </c>
      <c r="AU93" s="20" t="s">
        <v>85</v>
      </c>
    </row>
    <row r="94" s="13" customFormat="1">
      <c r="A94" s="13"/>
      <c r="B94" s="226"/>
      <c r="C94" s="227"/>
      <c r="D94" s="220" t="s">
        <v>169</v>
      </c>
      <c r="E94" s="228" t="s">
        <v>19</v>
      </c>
      <c r="F94" s="229" t="s">
        <v>937</v>
      </c>
      <c r="G94" s="227"/>
      <c r="H94" s="230">
        <v>676.48000000000002</v>
      </c>
      <c r="I94" s="231"/>
      <c r="J94" s="227"/>
      <c r="K94" s="227"/>
      <c r="L94" s="232"/>
      <c r="M94" s="233"/>
      <c r="N94" s="234"/>
      <c r="O94" s="234"/>
      <c r="P94" s="234"/>
      <c r="Q94" s="234"/>
      <c r="R94" s="234"/>
      <c r="S94" s="234"/>
      <c r="T94" s="235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6" t="s">
        <v>169</v>
      </c>
      <c r="AU94" s="236" t="s">
        <v>85</v>
      </c>
      <c r="AV94" s="13" t="s">
        <v>85</v>
      </c>
      <c r="AW94" s="13" t="s">
        <v>37</v>
      </c>
      <c r="AX94" s="13" t="s">
        <v>83</v>
      </c>
      <c r="AY94" s="236" t="s">
        <v>157</v>
      </c>
    </row>
    <row r="95" s="2" customFormat="1" ht="24.15" customHeight="1">
      <c r="A95" s="41"/>
      <c r="B95" s="42"/>
      <c r="C95" s="207" t="s">
        <v>188</v>
      </c>
      <c r="D95" s="207" t="s">
        <v>159</v>
      </c>
      <c r="E95" s="208" t="s">
        <v>196</v>
      </c>
      <c r="F95" s="209" t="s">
        <v>197</v>
      </c>
      <c r="G95" s="210" t="s">
        <v>173</v>
      </c>
      <c r="H95" s="211">
        <v>676.48000000000002</v>
      </c>
      <c r="I95" s="212"/>
      <c r="J95" s="213">
        <f>ROUND(I95*H95,2)</f>
        <v>0</v>
      </c>
      <c r="K95" s="209" t="s">
        <v>174</v>
      </c>
      <c r="L95" s="47"/>
      <c r="M95" s="214" t="s">
        <v>19</v>
      </c>
      <c r="N95" s="215" t="s">
        <v>46</v>
      </c>
      <c r="O95" s="87"/>
      <c r="P95" s="216">
        <f>O95*H95</f>
        <v>0</v>
      </c>
      <c r="Q95" s="216">
        <v>0.40000000000000002</v>
      </c>
      <c r="R95" s="216">
        <f>Q95*H95</f>
        <v>270.59200000000004</v>
      </c>
      <c r="S95" s="216">
        <v>0</v>
      </c>
      <c r="T95" s="217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163</v>
      </c>
      <c r="AT95" s="218" t="s">
        <v>159</v>
      </c>
      <c r="AU95" s="218" t="s">
        <v>85</v>
      </c>
      <c r="AY95" s="20" t="s">
        <v>157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20" t="s">
        <v>83</v>
      </c>
      <c r="BK95" s="219">
        <f>ROUND(I95*H95,2)</f>
        <v>0</v>
      </c>
      <c r="BL95" s="20" t="s">
        <v>163</v>
      </c>
      <c r="BM95" s="218" t="s">
        <v>938</v>
      </c>
    </row>
    <row r="96" s="2" customFormat="1">
      <c r="A96" s="41"/>
      <c r="B96" s="42"/>
      <c r="C96" s="43"/>
      <c r="D96" s="220" t="s">
        <v>165</v>
      </c>
      <c r="E96" s="43"/>
      <c r="F96" s="221" t="s">
        <v>199</v>
      </c>
      <c r="G96" s="43"/>
      <c r="H96" s="43"/>
      <c r="I96" s="222"/>
      <c r="J96" s="43"/>
      <c r="K96" s="43"/>
      <c r="L96" s="47"/>
      <c r="M96" s="223"/>
      <c r="N96" s="224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165</v>
      </c>
      <c r="AU96" s="20" t="s">
        <v>85</v>
      </c>
    </row>
    <row r="97" s="2" customFormat="1">
      <c r="A97" s="41"/>
      <c r="B97" s="42"/>
      <c r="C97" s="43"/>
      <c r="D97" s="237" t="s">
        <v>177</v>
      </c>
      <c r="E97" s="43"/>
      <c r="F97" s="238" t="s">
        <v>200</v>
      </c>
      <c r="G97" s="43"/>
      <c r="H97" s="43"/>
      <c r="I97" s="222"/>
      <c r="J97" s="43"/>
      <c r="K97" s="43"/>
      <c r="L97" s="47"/>
      <c r="M97" s="223"/>
      <c r="N97" s="22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177</v>
      </c>
      <c r="AU97" s="20" t="s">
        <v>85</v>
      </c>
    </row>
    <row r="98" s="13" customFormat="1">
      <c r="A98" s="13"/>
      <c r="B98" s="226"/>
      <c r="C98" s="227"/>
      <c r="D98" s="220" t="s">
        <v>169</v>
      </c>
      <c r="E98" s="228" t="s">
        <v>19</v>
      </c>
      <c r="F98" s="229" t="s">
        <v>937</v>
      </c>
      <c r="G98" s="227"/>
      <c r="H98" s="230">
        <v>676.48000000000002</v>
      </c>
      <c r="I98" s="231"/>
      <c r="J98" s="227"/>
      <c r="K98" s="227"/>
      <c r="L98" s="232"/>
      <c r="M98" s="233"/>
      <c r="N98" s="234"/>
      <c r="O98" s="234"/>
      <c r="P98" s="234"/>
      <c r="Q98" s="234"/>
      <c r="R98" s="234"/>
      <c r="S98" s="234"/>
      <c r="T98" s="235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6" t="s">
        <v>169</v>
      </c>
      <c r="AU98" s="236" t="s">
        <v>85</v>
      </c>
      <c r="AV98" s="13" t="s">
        <v>85</v>
      </c>
      <c r="AW98" s="13" t="s">
        <v>37</v>
      </c>
      <c r="AX98" s="13" t="s">
        <v>83</v>
      </c>
      <c r="AY98" s="236" t="s">
        <v>157</v>
      </c>
    </row>
    <row r="99" s="2" customFormat="1" ht="33" customHeight="1">
      <c r="A99" s="41"/>
      <c r="B99" s="42"/>
      <c r="C99" s="207" t="s">
        <v>163</v>
      </c>
      <c r="D99" s="207" t="s">
        <v>159</v>
      </c>
      <c r="E99" s="208" t="s">
        <v>202</v>
      </c>
      <c r="F99" s="209" t="s">
        <v>203</v>
      </c>
      <c r="G99" s="210" t="s">
        <v>173</v>
      </c>
      <c r="H99" s="211">
        <v>676.48000000000002</v>
      </c>
      <c r="I99" s="212"/>
      <c r="J99" s="213">
        <f>ROUND(I99*H99,2)</f>
        <v>0</v>
      </c>
      <c r="K99" s="209" t="s">
        <v>174</v>
      </c>
      <c r="L99" s="47"/>
      <c r="M99" s="214" t="s">
        <v>19</v>
      </c>
      <c r="N99" s="215" t="s">
        <v>46</v>
      </c>
      <c r="O99" s="87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163</v>
      </c>
      <c r="AT99" s="218" t="s">
        <v>159</v>
      </c>
      <c r="AU99" s="218" t="s">
        <v>85</v>
      </c>
      <c r="AY99" s="20" t="s">
        <v>157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83</v>
      </c>
      <c r="BK99" s="219">
        <f>ROUND(I99*H99,2)</f>
        <v>0</v>
      </c>
      <c r="BL99" s="20" t="s">
        <v>163</v>
      </c>
      <c r="BM99" s="218" t="s">
        <v>939</v>
      </c>
    </row>
    <row r="100" s="2" customFormat="1">
      <c r="A100" s="41"/>
      <c r="B100" s="42"/>
      <c r="C100" s="43"/>
      <c r="D100" s="220" t="s">
        <v>165</v>
      </c>
      <c r="E100" s="43"/>
      <c r="F100" s="221" t="s">
        <v>205</v>
      </c>
      <c r="G100" s="43"/>
      <c r="H100" s="43"/>
      <c r="I100" s="222"/>
      <c r="J100" s="43"/>
      <c r="K100" s="43"/>
      <c r="L100" s="47"/>
      <c r="M100" s="223"/>
      <c r="N100" s="22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165</v>
      </c>
      <c r="AU100" s="20" t="s">
        <v>85</v>
      </c>
    </row>
    <row r="101" s="2" customFormat="1">
      <c r="A101" s="41"/>
      <c r="B101" s="42"/>
      <c r="C101" s="43"/>
      <c r="D101" s="237" t="s">
        <v>177</v>
      </c>
      <c r="E101" s="43"/>
      <c r="F101" s="238" t="s">
        <v>206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177</v>
      </c>
      <c r="AU101" s="20" t="s">
        <v>85</v>
      </c>
    </row>
    <row r="102" s="13" customFormat="1">
      <c r="A102" s="13"/>
      <c r="B102" s="226"/>
      <c r="C102" s="227"/>
      <c r="D102" s="220" t="s">
        <v>169</v>
      </c>
      <c r="E102" s="228" t="s">
        <v>19</v>
      </c>
      <c r="F102" s="229" t="s">
        <v>937</v>
      </c>
      <c r="G102" s="227"/>
      <c r="H102" s="230">
        <v>676.48000000000002</v>
      </c>
      <c r="I102" s="231"/>
      <c r="J102" s="227"/>
      <c r="K102" s="227"/>
      <c r="L102" s="232"/>
      <c r="M102" s="233"/>
      <c r="N102" s="234"/>
      <c r="O102" s="234"/>
      <c r="P102" s="234"/>
      <c r="Q102" s="234"/>
      <c r="R102" s="234"/>
      <c r="S102" s="234"/>
      <c r="T102" s="235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6" t="s">
        <v>169</v>
      </c>
      <c r="AU102" s="236" t="s">
        <v>85</v>
      </c>
      <c r="AV102" s="13" t="s">
        <v>85</v>
      </c>
      <c r="AW102" s="13" t="s">
        <v>37</v>
      </c>
      <c r="AX102" s="13" t="s">
        <v>83</v>
      </c>
      <c r="AY102" s="236" t="s">
        <v>157</v>
      </c>
    </row>
    <row r="103" s="2" customFormat="1" ht="33" customHeight="1">
      <c r="A103" s="41"/>
      <c r="B103" s="42"/>
      <c r="C103" s="207" t="s">
        <v>201</v>
      </c>
      <c r="D103" s="207" t="s">
        <v>159</v>
      </c>
      <c r="E103" s="208" t="s">
        <v>208</v>
      </c>
      <c r="F103" s="209" t="s">
        <v>209</v>
      </c>
      <c r="G103" s="210" t="s">
        <v>173</v>
      </c>
      <c r="H103" s="211">
        <v>2255.8899999999999</v>
      </c>
      <c r="I103" s="212"/>
      <c r="J103" s="213">
        <f>ROUND(I103*H103,2)</f>
        <v>0</v>
      </c>
      <c r="K103" s="209" t="s">
        <v>174</v>
      </c>
      <c r="L103" s="47"/>
      <c r="M103" s="214" t="s">
        <v>19</v>
      </c>
      <c r="N103" s="215" t="s">
        <v>46</v>
      </c>
      <c r="O103" s="87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8" t="s">
        <v>163</v>
      </c>
      <c r="AT103" s="218" t="s">
        <v>159</v>
      </c>
      <c r="AU103" s="218" t="s">
        <v>85</v>
      </c>
      <c r="AY103" s="20" t="s">
        <v>157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20" t="s">
        <v>83</v>
      </c>
      <c r="BK103" s="219">
        <f>ROUND(I103*H103,2)</f>
        <v>0</v>
      </c>
      <c r="BL103" s="20" t="s">
        <v>163</v>
      </c>
      <c r="BM103" s="218" t="s">
        <v>940</v>
      </c>
    </row>
    <row r="104" s="2" customFormat="1">
      <c r="A104" s="41"/>
      <c r="B104" s="42"/>
      <c r="C104" s="43"/>
      <c r="D104" s="220" t="s">
        <v>165</v>
      </c>
      <c r="E104" s="43"/>
      <c r="F104" s="221" t="s">
        <v>211</v>
      </c>
      <c r="G104" s="43"/>
      <c r="H104" s="43"/>
      <c r="I104" s="222"/>
      <c r="J104" s="43"/>
      <c r="K104" s="43"/>
      <c r="L104" s="47"/>
      <c r="M104" s="223"/>
      <c r="N104" s="224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165</v>
      </c>
      <c r="AU104" s="20" t="s">
        <v>85</v>
      </c>
    </row>
    <row r="105" s="2" customFormat="1">
      <c r="A105" s="41"/>
      <c r="B105" s="42"/>
      <c r="C105" s="43"/>
      <c r="D105" s="237" t="s">
        <v>177</v>
      </c>
      <c r="E105" s="43"/>
      <c r="F105" s="238" t="s">
        <v>212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177</v>
      </c>
      <c r="AU105" s="20" t="s">
        <v>85</v>
      </c>
    </row>
    <row r="106" s="13" customFormat="1">
      <c r="A106" s="13"/>
      <c r="B106" s="226"/>
      <c r="C106" s="227"/>
      <c r="D106" s="220" t="s">
        <v>169</v>
      </c>
      <c r="E106" s="228" t="s">
        <v>19</v>
      </c>
      <c r="F106" s="229" t="s">
        <v>941</v>
      </c>
      <c r="G106" s="227"/>
      <c r="H106" s="230">
        <v>2255.8899999999999</v>
      </c>
      <c r="I106" s="231"/>
      <c r="J106" s="227"/>
      <c r="K106" s="227"/>
      <c r="L106" s="232"/>
      <c r="M106" s="233"/>
      <c r="N106" s="234"/>
      <c r="O106" s="234"/>
      <c r="P106" s="234"/>
      <c r="Q106" s="234"/>
      <c r="R106" s="234"/>
      <c r="S106" s="234"/>
      <c r="T106" s="235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6" t="s">
        <v>169</v>
      </c>
      <c r="AU106" s="236" t="s">
        <v>85</v>
      </c>
      <c r="AV106" s="13" t="s">
        <v>85</v>
      </c>
      <c r="AW106" s="13" t="s">
        <v>37</v>
      </c>
      <c r="AX106" s="13" t="s">
        <v>83</v>
      </c>
      <c r="AY106" s="236" t="s">
        <v>157</v>
      </c>
    </row>
    <row r="107" s="2" customFormat="1" ht="33" customHeight="1">
      <c r="A107" s="41"/>
      <c r="B107" s="42"/>
      <c r="C107" s="207" t="s">
        <v>207</v>
      </c>
      <c r="D107" s="207" t="s">
        <v>159</v>
      </c>
      <c r="E107" s="208" t="s">
        <v>942</v>
      </c>
      <c r="F107" s="209" t="s">
        <v>943</v>
      </c>
      <c r="G107" s="210" t="s">
        <v>173</v>
      </c>
      <c r="H107" s="211">
        <v>1058.0519999999999</v>
      </c>
      <c r="I107" s="212"/>
      <c r="J107" s="213">
        <f>ROUND(I107*H107,2)</f>
        <v>0</v>
      </c>
      <c r="K107" s="209" t="s">
        <v>174</v>
      </c>
      <c r="L107" s="47"/>
      <c r="M107" s="214" t="s">
        <v>19</v>
      </c>
      <c r="N107" s="215" t="s">
        <v>46</v>
      </c>
      <c r="O107" s="87"/>
      <c r="P107" s="216">
        <f>O107*H107</f>
        <v>0</v>
      </c>
      <c r="Q107" s="216">
        <v>0</v>
      </c>
      <c r="R107" s="216">
        <f>Q107*H107</f>
        <v>0</v>
      </c>
      <c r="S107" s="216">
        <v>0</v>
      </c>
      <c r="T107" s="217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8" t="s">
        <v>163</v>
      </c>
      <c r="AT107" s="218" t="s">
        <v>159</v>
      </c>
      <c r="AU107" s="218" t="s">
        <v>85</v>
      </c>
      <c r="AY107" s="20" t="s">
        <v>157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20" t="s">
        <v>83</v>
      </c>
      <c r="BK107" s="219">
        <f>ROUND(I107*H107,2)</f>
        <v>0</v>
      </c>
      <c r="BL107" s="20" t="s">
        <v>163</v>
      </c>
      <c r="BM107" s="218" t="s">
        <v>944</v>
      </c>
    </row>
    <row r="108" s="2" customFormat="1">
      <c r="A108" s="41"/>
      <c r="B108" s="42"/>
      <c r="C108" s="43"/>
      <c r="D108" s="220" t="s">
        <v>165</v>
      </c>
      <c r="E108" s="43"/>
      <c r="F108" s="221" t="s">
        <v>945</v>
      </c>
      <c r="G108" s="43"/>
      <c r="H108" s="43"/>
      <c r="I108" s="222"/>
      <c r="J108" s="43"/>
      <c r="K108" s="43"/>
      <c r="L108" s="47"/>
      <c r="M108" s="223"/>
      <c r="N108" s="224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165</v>
      </c>
      <c r="AU108" s="20" t="s">
        <v>85</v>
      </c>
    </row>
    <row r="109" s="2" customFormat="1">
      <c r="A109" s="41"/>
      <c r="B109" s="42"/>
      <c r="C109" s="43"/>
      <c r="D109" s="237" t="s">
        <v>177</v>
      </c>
      <c r="E109" s="43"/>
      <c r="F109" s="238" t="s">
        <v>946</v>
      </c>
      <c r="G109" s="43"/>
      <c r="H109" s="43"/>
      <c r="I109" s="222"/>
      <c r="J109" s="43"/>
      <c r="K109" s="43"/>
      <c r="L109" s="47"/>
      <c r="M109" s="223"/>
      <c r="N109" s="224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177</v>
      </c>
      <c r="AU109" s="20" t="s">
        <v>85</v>
      </c>
    </row>
    <row r="110" s="13" customFormat="1">
      <c r="A110" s="13"/>
      <c r="B110" s="226"/>
      <c r="C110" s="227"/>
      <c r="D110" s="220" t="s">
        <v>169</v>
      </c>
      <c r="E110" s="228" t="s">
        <v>19</v>
      </c>
      <c r="F110" s="229" t="s">
        <v>947</v>
      </c>
      <c r="G110" s="227"/>
      <c r="H110" s="230">
        <v>130.40000000000001</v>
      </c>
      <c r="I110" s="231"/>
      <c r="J110" s="227"/>
      <c r="K110" s="227"/>
      <c r="L110" s="232"/>
      <c r="M110" s="233"/>
      <c r="N110" s="234"/>
      <c r="O110" s="234"/>
      <c r="P110" s="234"/>
      <c r="Q110" s="234"/>
      <c r="R110" s="234"/>
      <c r="S110" s="234"/>
      <c r="T110" s="235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6" t="s">
        <v>169</v>
      </c>
      <c r="AU110" s="236" t="s">
        <v>85</v>
      </c>
      <c r="AV110" s="13" t="s">
        <v>85</v>
      </c>
      <c r="AW110" s="13" t="s">
        <v>37</v>
      </c>
      <c r="AX110" s="13" t="s">
        <v>75</v>
      </c>
      <c r="AY110" s="236" t="s">
        <v>157</v>
      </c>
    </row>
    <row r="111" s="13" customFormat="1">
      <c r="A111" s="13"/>
      <c r="B111" s="226"/>
      <c r="C111" s="227"/>
      <c r="D111" s="220" t="s">
        <v>169</v>
      </c>
      <c r="E111" s="228" t="s">
        <v>19</v>
      </c>
      <c r="F111" s="229" t="s">
        <v>948</v>
      </c>
      <c r="G111" s="227"/>
      <c r="H111" s="230">
        <v>657.05999999999995</v>
      </c>
      <c r="I111" s="231"/>
      <c r="J111" s="227"/>
      <c r="K111" s="227"/>
      <c r="L111" s="232"/>
      <c r="M111" s="233"/>
      <c r="N111" s="234"/>
      <c r="O111" s="234"/>
      <c r="P111" s="234"/>
      <c r="Q111" s="234"/>
      <c r="R111" s="234"/>
      <c r="S111" s="234"/>
      <c r="T111" s="235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6" t="s">
        <v>169</v>
      </c>
      <c r="AU111" s="236" t="s">
        <v>85</v>
      </c>
      <c r="AV111" s="13" t="s">
        <v>85</v>
      </c>
      <c r="AW111" s="13" t="s">
        <v>37</v>
      </c>
      <c r="AX111" s="13" t="s">
        <v>75</v>
      </c>
      <c r="AY111" s="236" t="s">
        <v>157</v>
      </c>
    </row>
    <row r="112" s="13" customFormat="1">
      <c r="A112" s="13"/>
      <c r="B112" s="226"/>
      <c r="C112" s="227"/>
      <c r="D112" s="220" t="s">
        <v>169</v>
      </c>
      <c r="E112" s="228" t="s">
        <v>19</v>
      </c>
      <c r="F112" s="229" t="s">
        <v>949</v>
      </c>
      <c r="G112" s="227"/>
      <c r="H112" s="230">
        <v>270.59199999999998</v>
      </c>
      <c r="I112" s="231"/>
      <c r="J112" s="227"/>
      <c r="K112" s="227"/>
      <c r="L112" s="232"/>
      <c r="M112" s="233"/>
      <c r="N112" s="234"/>
      <c r="O112" s="234"/>
      <c r="P112" s="234"/>
      <c r="Q112" s="234"/>
      <c r="R112" s="234"/>
      <c r="S112" s="234"/>
      <c r="T112" s="235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6" t="s">
        <v>169</v>
      </c>
      <c r="AU112" s="236" t="s">
        <v>85</v>
      </c>
      <c r="AV112" s="13" t="s">
        <v>85</v>
      </c>
      <c r="AW112" s="13" t="s">
        <v>37</v>
      </c>
      <c r="AX112" s="13" t="s">
        <v>75</v>
      </c>
      <c r="AY112" s="236" t="s">
        <v>157</v>
      </c>
    </row>
    <row r="113" s="15" customFormat="1">
      <c r="A113" s="15"/>
      <c r="B113" s="249"/>
      <c r="C113" s="250"/>
      <c r="D113" s="220" t="s">
        <v>169</v>
      </c>
      <c r="E113" s="251" t="s">
        <v>19</v>
      </c>
      <c r="F113" s="252" t="s">
        <v>187</v>
      </c>
      <c r="G113" s="250"/>
      <c r="H113" s="253">
        <v>1058.0519999999999</v>
      </c>
      <c r="I113" s="254"/>
      <c r="J113" s="250"/>
      <c r="K113" s="250"/>
      <c r="L113" s="255"/>
      <c r="M113" s="256"/>
      <c r="N113" s="257"/>
      <c r="O113" s="257"/>
      <c r="P113" s="257"/>
      <c r="Q113" s="257"/>
      <c r="R113" s="257"/>
      <c r="S113" s="257"/>
      <c r="T113" s="258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T113" s="259" t="s">
        <v>169</v>
      </c>
      <c r="AU113" s="259" t="s">
        <v>85</v>
      </c>
      <c r="AV113" s="15" t="s">
        <v>163</v>
      </c>
      <c r="AW113" s="15" t="s">
        <v>37</v>
      </c>
      <c r="AX113" s="15" t="s">
        <v>83</v>
      </c>
      <c r="AY113" s="259" t="s">
        <v>157</v>
      </c>
    </row>
    <row r="114" s="2" customFormat="1" ht="37.8" customHeight="1">
      <c r="A114" s="41"/>
      <c r="B114" s="42"/>
      <c r="C114" s="207" t="s">
        <v>216</v>
      </c>
      <c r="D114" s="207" t="s">
        <v>159</v>
      </c>
      <c r="E114" s="208" t="s">
        <v>217</v>
      </c>
      <c r="F114" s="209" t="s">
        <v>218</v>
      </c>
      <c r="G114" s="210" t="s">
        <v>173</v>
      </c>
      <c r="H114" s="211">
        <v>405.88799999999998</v>
      </c>
      <c r="I114" s="212"/>
      <c r="J114" s="213">
        <f>ROUND(I114*H114,2)</f>
        <v>0</v>
      </c>
      <c r="K114" s="209" t="s">
        <v>174</v>
      </c>
      <c r="L114" s="47"/>
      <c r="M114" s="214" t="s">
        <v>19</v>
      </c>
      <c r="N114" s="215" t="s">
        <v>46</v>
      </c>
      <c r="O114" s="87"/>
      <c r="P114" s="216">
        <f>O114*H114</f>
        <v>0</v>
      </c>
      <c r="Q114" s="216">
        <v>0</v>
      </c>
      <c r="R114" s="216">
        <f>Q114*H114</f>
        <v>0</v>
      </c>
      <c r="S114" s="216">
        <v>0</v>
      </c>
      <c r="T114" s="217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8" t="s">
        <v>163</v>
      </c>
      <c r="AT114" s="218" t="s">
        <v>159</v>
      </c>
      <c r="AU114" s="218" t="s">
        <v>85</v>
      </c>
      <c r="AY114" s="20" t="s">
        <v>157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20" t="s">
        <v>83</v>
      </c>
      <c r="BK114" s="219">
        <f>ROUND(I114*H114,2)</f>
        <v>0</v>
      </c>
      <c r="BL114" s="20" t="s">
        <v>163</v>
      </c>
      <c r="BM114" s="218" t="s">
        <v>950</v>
      </c>
    </row>
    <row r="115" s="2" customFormat="1">
      <c r="A115" s="41"/>
      <c r="B115" s="42"/>
      <c r="C115" s="43"/>
      <c r="D115" s="220" t="s">
        <v>165</v>
      </c>
      <c r="E115" s="43"/>
      <c r="F115" s="221" t="s">
        <v>220</v>
      </c>
      <c r="G115" s="43"/>
      <c r="H115" s="43"/>
      <c r="I115" s="222"/>
      <c r="J115" s="43"/>
      <c r="K115" s="43"/>
      <c r="L115" s="47"/>
      <c r="M115" s="223"/>
      <c r="N115" s="224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165</v>
      </c>
      <c r="AU115" s="20" t="s">
        <v>85</v>
      </c>
    </row>
    <row r="116" s="2" customFormat="1">
      <c r="A116" s="41"/>
      <c r="B116" s="42"/>
      <c r="C116" s="43"/>
      <c r="D116" s="237" t="s">
        <v>177</v>
      </c>
      <c r="E116" s="43"/>
      <c r="F116" s="238" t="s">
        <v>221</v>
      </c>
      <c r="G116" s="43"/>
      <c r="H116" s="43"/>
      <c r="I116" s="222"/>
      <c r="J116" s="43"/>
      <c r="K116" s="43"/>
      <c r="L116" s="47"/>
      <c r="M116" s="223"/>
      <c r="N116" s="224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177</v>
      </c>
      <c r="AU116" s="20" t="s">
        <v>85</v>
      </c>
    </row>
    <row r="117" s="14" customFormat="1">
      <c r="A117" s="14"/>
      <c r="B117" s="239"/>
      <c r="C117" s="240"/>
      <c r="D117" s="220" t="s">
        <v>169</v>
      </c>
      <c r="E117" s="241" t="s">
        <v>19</v>
      </c>
      <c r="F117" s="242" t="s">
        <v>222</v>
      </c>
      <c r="G117" s="240"/>
      <c r="H117" s="241" t="s">
        <v>19</v>
      </c>
      <c r="I117" s="243"/>
      <c r="J117" s="240"/>
      <c r="K117" s="240"/>
      <c r="L117" s="244"/>
      <c r="M117" s="245"/>
      <c r="N117" s="246"/>
      <c r="O117" s="246"/>
      <c r="P117" s="246"/>
      <c r="Q117" s="246"/>
      <c r="R117" s="246"/>
      <c r="S117" s="246"/>
      <c r="T117" s="247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8" t="s">
        <v>169</v>
      </c>
      <c r="AU117" s="248" t="s">
        <v>85</v>
      </c>
      <c r="AV117" s="14" t="s">
        <v>83</v>
      </c>
      <c r="AW117" s="14" t="s">
        <v>37</v>
      </c>
      <c r="AX117" s="14" t="s">
        <v>75</v>
      </c>
      <c r="AY117" s="248" t="s">
        <v>157</v>
      </c>
    </row>
    <row r="118" s="13" customFormat="1">
      <c r="A118" s="13"/>
      <c r="B118" s="226"/>
      <c r="C118" s="227"/>
      <c r="D118" s="220" t="s">
        <v>169</v>
      </c>
      <c r="E118" s="228" t="s">
        <v>19</v>
      </c>
      <c r="F118" s="229" t="s">
        <v>951</v>
      </c>
      <c r="G118" s="227"/>
      <c r="H118" s="230">
        <v>405.88799999999998</v>
      </c>
      <c r="I118" s="231"/>
      <c r="J118" s="227"/>
      <c r="K118" s="227"/>
      <c r="L118" s="232"/>
      <c r="M118" s="233"/>
      <c r="N118" s="234"/>
      <c r="O118" s="234"/>
      <c r="P118" s="234"/>
      <c r="Q118" s="234"/>
      <c r="R118" s="234"/>
      <c r="S118" s="234"/>
      <c r="T118" s="235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6" t="s">
        <v>169</v>
      </c>
      <c r="AU118" s="236" t="s">
        <v>85</v>
      </c>
      <c r="AV118" s="13" t="s">
        <v>85</v>
      </c>
      <c r="AW118" s="13" t="s">
        <v>37</v>
      </c>
      <c r="AX118" s="13" t="s">
        <v>83</v>
      </c>
      <c r="AY118" s="236" t="s">
        <v>157</v>
      </c>
    </row>
    <row r="119" s="2" customFormat="1" ht="37.8" customHeight="1">
      <c r="A119" s="41"/>
      <c r="B119" s="42"/>
      <c r="C119" s="207" t="s">
        <v>225</v>
      </c>
      <c r="D119" s="207" t="s">
        <v>159</v>
      </c>
      <c r="E119" s="208" t="s">
        <v>226</v>
      </c>
      <c r="F119" s="209" t="s">
        <v>227</v>
      </c>
      <c r="G119" s="210" t="s">
        <v>173</v>
      </c>
      <c r="H119" s="211">
        <v>2255.9000000000001</v>
      </c>
      <c r="I119" s="212"/>
      <c r="J119" s="213">
        <f>ROUND(I119*H119,2)</f>
        <v>0</v>
      </c>
      <c r="K119" s="209" t="s">
        <v>174</v>
      </c>
      <c r="L119" s="47"/>
      <c r="M119" s="214" t="s">
        <v>19</v>
      </c>
      <c r="N119" s="215" t="s">
        <v>46</v>
      </c>
      <c r="O119" s="87"/>
      <c r="P119" s="216">
        <f>O119*H119</f>
        <v>0</v>
      </c>
      <c r="Q119" s="216">
        <v>0</v>
      </c>
      <c r="R119" s="216">
        <f>Q119*H119</f>
        <v>0</v>
      </c>
      <c r="S119" s="216">
        <v>0</v>
      </c>
      <c r="T119" s="217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8" t="s">
        <v>163</v>
      </c>
      <c r="AT119" s="218" t="s">
        <v>159</v>
      </c>
      <c r="AU119" s="218" t="s">
        <v>85</v>
      </c>
      <c r="AY119" s="20" t="s">
        <v>157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20" t="s">
        <v>83</v>
      </c>
      <c r="BK119" s="219">
        <f>ROUND(I119*H119,2)</f>
        <v>0</v>
      </c>
      <c r="BL119" s="20" t="s">
        <v>163</v>
      </c>
      <c r="BM119" s="218" t="s">
        <v>952</v>
      </c>
    </row>
    <row r="120" s="2" customFormat="1">
      <c r="A120" s="41"/>
      <c r="B120" s="42"/>
      <c r="C120" s="43"/>
      <c r="D120" s="220" t="s">
        <v>165</v>
      </c>
      <c r="E120" s="43"/>
      <c r="F120" s="221" t="s">
        <v>229</v>
      </c>
      <c r="G120" s="43"/>
      <c r="H120" s="43"/>
      <c r="I120" s="222"/>
      <c r="J120" s="43"/>
      <c r="K120" s="43"/>
      <c r="L120" s="47"/>
      <c r="M120" s="223"/>
      <c r="N120" s="224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165</v>
      </c>
      <c r="AU120" s="20" t="s">
        <v>85</v>
      </c>
    </row>
    <row r="121" s="2" customFormat="1">
      <c r="A121" s="41"/>
      <c r="B121" s="42"/>
      <c r="C121" s="43"/>
      <c r="D121" s="237" t="s">
        <v>177</v>
      </c>
      <c r="E121" s="43"/>
      <c r="F121" s="238" t="s">
        <v>230</v>
      </c>
      <c r="G121" s="43"/>
      <c r="H121" s="43"/>
      <c r="I121" s="222"/>
      <c r="J121" s="43"/>
      <c r="K121" s="43"/>
      <c r="L121" s="47"/>
      <c r="M121" s="223"/>
      <c r="N121" s="224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177</v>
      </c>
      <c r="AU121" s="20" t="s">
        <v>85</v>
      </c>
    </row>
    <row r="122" s="14" customFormat="1">
      <c r="A122" s="14"/>
      <c r="B122" s="239"/>
      <c r="C122" s="240"/>
      <c r="D122" s="220" t="s">
        <v>169</v>
      </c>
      <c r="E122" s="241" t="s">
        <v>19</v>
      </c>
      <c r="F122" s="242" t="s">
        <v>231</v>
      </c>
      <c r="G122" s="240"/>
      <c r="H122" s="241" t="s">
        <v>19</v>
      </c>
      <c r="I122" s="243"/>
      <c r="J122" s="240"/>
      <c r="K122" s="240"/>
      <c r="L122" s="244"/>
      <c r="M122" s="245"/>
      <c r="N122" s="246"/>
      <c r="O122" s="246"/>
      <c r="P122" s="246"/>
      <c r="Q122" s="246"/>
      <c r="R122" s="246"/>
      <c r="S122" s="246"/>
      <c r="T122" s="247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8" t="s">
        <v>169</v>
      </c>
      <c r="AU122" s="248" t="s">
        <v>85</v>
      </c>
      <c r="AV122" s="14" t="s">
        <v>83</v>
      </c>
      <c r="AW122" s="14" t="s">
        <v>37</v>
      </c>
      <c r="AX122" s="14" t="s">
        <v>75</v>
      </c>
      <c r="AY122" s="248" t="s">
        <v>157</v>
      </c>
    </row>
    <row r="123" s="13" customFormat="1">
      <c r="A123" s="13"/>
      <c r="B123" s="226"/>
      <c r="C123" s="227"/>
      <c r="D123" s="220" t="s">
        <v>169</v>
      </c>
      <c r="E123" s="228" t="s">
        <v>19</v>
      </c>
      <c r="F123" s="229" t="s">
        <v>953</v>
      </c>
      <c r="G123" s="227"/>
      <c r="H123" s="230">
        <v>2255.9000000000001</v>
      </c>
      <c r="I123" s="231"/>
      <c r="J123" s="227"/>
      <c r="K123" s="227"/>
      <c r="L123" s="232"/>
      <c r="M123" s="233"/>
      <c r="N123" s="234"/>
      <c r="O123" s="234"/>
      <c r="P123" s="234"/>
      <c r="Q123" s="234"/>
      <c r="R123" s="234"/>
      <c r="S123" s="234"/>
      <c r="T123" s="235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6" t="s">
        <v>169</v>
      </c>
      <c r="AU123" s="236" t="s">
        <v>85</v>
      </c>
      <c r="AV123" s="13" t="s">
        <v>85</v>
      </c>
      <c r="AW123" s="13" t="s">
        <v>37</v>
      </c>
      <c r="AX123" s="13" t="s">
        <v>75</v>
      </c>
      <c r="AY123" s="236" t="s">
        <v>157</v>
      </c>
    </row>
    <row r="124" s="15" customFormat="1">
      <c r="A124" s="15"/>
      <c r="B124" s="249"/>
      <c r="C124" s="250"/>
      <c r="D124" s="220" t="s">
        <v>169</v>
      </c>
      <c r="E124" s="251" t="s">
        <v>19</v>
      </c>
      <c r="F124" s="252" t="s">
        <v>187</v>
      </c>
      <c r="G124" s="250"/>
      <c r="H124" s="253">
        <v>2255.9000000000001</v>
      </c>
      <c r="I124" s="254"/>
      <c r="J124" s="250"/>
      <c r="K124" s="250"/>
      <c r="L124" s="255"/>
      <c r="M124" s="256"/>
      <c r="N124" s="257"/>
      <c r="O124" s="257"/>
      <c r="P124" s="257"/>
      <c r="Q124" s="257"/>
      <c r="R124" s="257"/>
      <c r="S124" s="257"/>
      <c r="T124" s="258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59" t="s">
        <v>169</v>
      </c>
      <c r="AU124" s="259" t="s">
        <v>85</v>
      </c>
      <c r="AV124" s="15" t="s">
        <v>163</v>
      </c>
      <c r="AW124" s="15" t="s">
        <v>37</v>
      </c>
      <c r="AX124" s="15" t="s">
        <v>83</v>
      </c>
      <c r="AY124" s="259" t="s">
        <v>157</v>
      </c>
    </row>
    <row r="125" s="2" customFormat="1" ht="24.15" customHeight="1">
      <c r="A125" s="41"/>
      <c r="B125" s="42"/>
      <c r="C125" s="207" t="s">
        <v>233</v>
      </c>
      <c r="D125" s="207" t="s">
        <v>159</v>
      </c>
      <c r="E125" s="208" t="s">
        <v>234</v>
      </c>
      <c r="F125" s="209" t="s">
        <v>235</v>
      </c>
      <c r="G125" s="210" t="s">
        <v>236</v>
      </c>
      <c r="H125" s="211">
        <v>4060.6199999999999</v>
      </c>
      <c r="I125" s="212"/>
      <c r="J125" s="213">
        <f>ROUND(I125*H125,2)</f>
        <v>0</v>
      </c>
      <c r="K125" s="209" t="s">
        <v>174</v>
      </c>
      <c r="L125" s="47"/>
      <c r="M125" s="214" t="s">
        <v>19</v>
      </c>
      <c r="N125" s="215" t="s">
        <v>46</v>
      </c>
      <c r="O125" s="87"/>
      <c r="P125" s="216">
        <f>O125*H125</f>
        <v>0</v>
      </c>
      <c r="Q125" s="216">
        <v>0</v>
      </c>
      <c r="R125" s="216">
        <f>Q125*H125</f>
        <v>0</v>
      </c>
      <c r="S125" s="216">
        <v>0</v>
      </c>
      <c r="T125" s="217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8" t="s">
        <v>163</v>
      </c>
      <c r="AT125" s="218" t="s">
        <v>159</v>
      </c>
      <c r="AU125" s="218" t="s">
        <v>85</v>
      </c>
      <c r="AY125" s="20" t="s">
        <v>157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20" t="s">
        <v>83</v>
      </c>
      <c r="BK125" s="219">
        <f>ROUND(I125*H125,2)</f>
        <v>0</v>
      </c>
      <c r="BL125" s="20" t="s">
        <v>163</v>
      </c>
      <c r="BM125" s="218" t="s">
        <v>954</v>
      </c>
    </row>
    <row r="126" s="2" customFormat="1">
      <c r="A126" s="41"/>
      <c r="B126" s="42"/>
      <c r="C126" s="43"/>
      <c r="D126" s="220" t="s">
        <v>165</v>
      </c>
      <c r="E126" s="43"/>
      <c r="F126" s="221" t="s">
        <v>238</v>
      </c>
      <c r="G126" s="43"/>
      <c r="H126" s="43"/>
      <c r="I126" s="222"/>
      <c r="J126" s="43"/>
      <c r="K126" s="43"/>
      <c r="L126" s="47"/>
      <c r="M126" s="223"/>
      <c r="N126" s="224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165</v>
      </c>
      <c r="AU126" s="20" t="s">
        <v>85</v>
      </c>
    </row>
    <row r="127" s="2" customFormat="1">
      <c r="A127" s="41"/>
      <c r="B127" s="42"/>
      <c r="C127" s="43"/>
      <c r="D127" s="237" t="s">
        <v>177</v>
      </c>
      <c r="E127" s="43"/>
      <c r="F127" s="238" t="s">
        <v>955</v>
      </c>
      <c r="G127" s="43"/>
      <c r="H127" s="43"/>
      <c r="I127" s="222"/>
      <c r="J127" s="43"/>
      <c r="K127" s="43"/>
      <c r="L127" s="47"/>
      <c r="M127" s="223"/>
      <c r="N127" s="224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177</v>
      </c>
      <c r="AU127" s="20" t="s">
        <v>85</v>
      </c>
    </row>
    <row r="128" s="2" customFormat="1">
      <c r="A128" s="41"/>
      <c r="B128" s="42"/>
      <c r="C128" s="43"/>
      <c r="D128" s="220" t="s">
        <v>167</v>
      </c>
      <c r="E128" s="43"/>
      <c r="F128" s="225" t="s">
        <v>239</v>
      </c>
      <c r="G128" s="43"/>
      <c r="H128" s="43"/>
      <c r="I128" s="222"/>
      <c r="J128" s="43"/>
      <c r="K128" s="43"/>
      <c r="L128" s="47"/>
      <c r="M128" s="223"/>
      <c r="N128" s="224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167</v>
      </c>
      <c r="AU128" s="20" t="s">
        <v>85</v>
      </c>
    </row>
    <row r="129" s="13" customFormat="1">
      <c r="A129" s="13"/>
      <c r="B129" s="226"/>
      <c r="C129" s="227"/>
      <c r="D129" s="220" t="s">
        <v>169</v>
      </c>
      <c r="E129" s="228" t="s">
        <v>19</v>
      </c>
      <c r="F129" s="229" t="s">
        <v>956</v>
      </c>
      <c r="G129" s="227"/>
      <c r="H129" s="230">
        <v>4060.6199999999999</v>
      </c>
      <c r="I129" s="231"/>
      <c r="J129" s="227"/>
      <c r="K129" s="227"/>
      <c r="L129" s="232"/>
      <c r="M129" s="233"/>
      <c r="N129" s="234"/>
      <c r="O129" s="234"/>
      <c r="P129" s="234"/>
      <c r="Q129" s="234"/>
      <c r="R129" s="234"/>
      <c r="S129" s="234"/>
      <c r="T129" s="23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6" t="s">
        <v>169</v>
      </c>
      <c r="AU129" s="236" t="s">
        <v>85</v>
      </c>
      <c r="AV129" s="13" t="s">
        <v>85</v>
      </c>
      <c r="AW129" s="13" t="s">
        <v>37</v>
      </c>
      <c r="AX129" s="13" t="s">
        <v>75</v>
      </c>
      <c r="AY129" s="236" t="s">
        <v>157</v>
      </c>
    </row>
    <row r="130" s="15" customFormat="1">
      <c r="A130" s="15"/>
      <c r="B130" s="249"/>
      <c r="C130" s="250"/>
      <c r="D130" s="220" t="s">
        <v>169</v>
      </c>
      <c r="E130" s="251" t="s">
        <v>19</v>
      </c>
      <c r="F130" s="252" t="s">
        <v>187</v>
      </c>
      <c r="G130" s="250"/>
      <c r="H130" s="253">
        <v>4060.6199999999999</v>
      </c>
      <c r="I130" s="254"/>
      <c r="J130" s="250"/>
      <c r="K130" s="250"/>
      <c r="L130" s="255"/>
      <c r="M130" s="256"/>
      <c r="N130" s="257"/>
      <c r="O130" s="257"/>
      <c r="P130" s="257"/>
      <c r="Q130" s="257"/>
      <c r="R130" s="257"/>
      <c r="S130" s="257"/>
      <c r="T130" s="258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59" t="s">
        <v>169</v>
      </c>
      <c r="AU130" s="259" t="s">
        <v>85</v>
      </c>
      <c r="AV130" s="15" t="s">
        <v>163</v>
      </c>
      <c r="AW130" s="15" t="s">
        <v>37</v>
      </c>
      <c r="AX130" s="15" t="s">
        <v>83</v>
      </c>
      <c r="AY130" s="259" t="s">
        <v>157</v>
      </c>
    </row>
    <row r="131" s="2" customFormat="1" ht="44.25" customHeight="1">
      <c r="A131" s="41"/>
      <c r="B131" s="42"/>
      <c r="C131" s="207" t="s">
        <v>241</v>
      </c>
      <c r="D131" s="207" t="s">
        <v>159</v>
      </c>
      <c r="E131" s="208" t="s">
        <v>242</v>
      </c>
      <c r="F131" s="209" t="s">
        <v>243</v>
      </c>
      <c r="G131" s="210" t="s">
        <v>236</v>
      </c>
      <c r="H131" s="211">
        <v>1014.72</v>
      </c>
      <c r="I131" s="212"/>
      <c r="J131" s="213">
        <f>ROUND(I131*H131,2)</f>
        <v>0</v>
      </c>
      <c r="K131" s="209" t="s">
        <v>174</v>
      </c>
      <c r="L131" s="47"/>
      <c r="M131" s="214" t="s">
        <v>19</v>
      </c>
      <c r="N131" s="215" t="s">
        <v>46</v>
      </c>
      <c r="O131" s="87"/>
      <c r="P131" s="216">
        <f>O131*H131</f>
        <v>0</v>
      </c>
      <c r="Q131" s="216">
        <v>0</v>
      </c>
      <c r="R131" s="216">
        <f>Q131*H131</f>
        <v>0</v>
      </c>
      <c r="S131" s="216">
        <v>0</v>
      </c>
      <c r="T131" s="217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8" t="s">
        <v>163</v>
      </c>
      <c r="AT131" s="218" t="s">
        <v>159</v>
      </c>
      <c r="AU131" s="218" t="s">
        <v>85</v>
      </c>
      <c r="AY131" s="20" t="s">
        <v>157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20" t="s">
        <v>83</v>
      </c>
      <c r="BK131" s="219">
        <f>ROUND(I131*H131,2)</f>
        <v>0</v>
      </c>
      <c r="BL131" s="20" t="s">
        <v>163</v>
      </c>
      <c r="BM131" s="218" t="s">
        <v>957</v>
      </c>
    </row>
    <row r="132" s="2" customFormat="1">
      <c r="A132" s="41"/>
      <c r="B132" s="42"/>
      <c r="C132" s="43"/>
      <c r="D132" s="220" t="s">
        <v>165</v>
      </c>
      <c r="E132" s="43"/>
      <c r="F132" s="221" t="s">
        <v>245</v>
      </c>
      <c r="G132" s="43"/>
      <c r="H132" s="43"/>
      <c r="I132" s="222"/>
      <c r="J132" s="43"/>
      <c r="K132" s="43"/>
      <c r="L132" s="47"/>
      <c r="M132" s="223"/>
      <c r="N132" s="224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165</v>
      </c>
      <c r="AU132" s="20" t="s">
        <v>85</v>
      </c>
    </row>
    <row r="133" s="2" customFormat="1">
      <c r="A133" s="41"/>
      <c r="B133" s="42"/>
      <c r="C133" s="43"/>
      <c r="D133" s="237" t="s">
        <v>177</v>
      </c>
      <c r="E133" s="43"/>
      <c r="F133" s="238" t="s">
        <v>246</v>
      </c>
      <c r="G133" s="43"/>
      <c r="H133" s="43"/>
      <c r="I133" s="222"/>
      <c r="J133" s="43"/>
      <c r="K133" s="43"/>
      <c r="L133" s="47"/>
      <c r="M133" s="223"/>
      <c r="N133" s="224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177</v>
      </c>
      <c r="AU133" s="20" t="s">
        <v>85</v>
      </c>
    </row>
    <row r="134" s="2" customFormat="1">
      <c r="A134" s="41"/>
      <c r="B134" s="42"/>
      <c r="C134" s="43"/>
      <c r="D134" s="220" t="s">
        <v>167</v>
      </c>
      <c r="E134" s="43"/>
      <c r="F134" s="225" t="s">
        <v>247</v>
      </c>
      <c r="G134" s="43"/>
      <c r="H134" s="43"/>
      <c r="I134" s="222"/>
      <c r="J134" s="43"/>
      <c r="K134" s="43"/>
      <c r="L134" s="47"/>
      <c r="M134" s="223"/>
      <c r="N134" s="224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167</v>
      </c>
      <c r="AU134" s="20" t="s">
        <v>85</v>
      </c>
    </row>
    <row r="135" s="13" customFormat="1">
      <c r="A135" s="13"/>
      <c r="B135" s="226"/>
      <c r="C135" s="227"/>
      <c r="D135" s="220" t="s">
        <v>169</v>
      </c>
      <c r="E135" s="228" t="s">
        <v>19</v>
      </c>
      <c r="F135" s="229" t="s">
        <v>958</v>
      </c>
      <c r="G135" s="227"/>
      <c r="H135" s="230">
        <v>1014.72</v>
      </c>
      <c r="I135" s="231"/>
      <c r="J135" s="227"/>
      <c r="K135" s="227"/>
      <c r="L135" s="232"/>
      <c r="M135" s="233"/>
      <c r="N135" s="234"/>
      <c r="O135" s="234"/>
      <c r="P135" s="234"/>
      <c r="Q135" s="234"/>
      <c r="R135" s="234"/>
      <c r="S135" s="234"/>
      <c r="T135" s="23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6" t="s">
        <v>169</v>
      </c>
      <c r="AU135" s="236" t="s">
        <v>85</v>
      </c>
      <c r="AV135" s="13" t="s">
        <v>85</v>
      </c>
      <c r="AW135" s="13" t="s">
        <v>37</v>
      </c>
      <c r="AX135" s="13" t="s">
        <v>83</v>
      </c>
      <c r="AY135" s="236" t="s">
        <v>157</v>
      </c>
    </row>
    <row r="136" s="2" customFormat="1" ht="24.15" customHeight="1">
      <c r="A136" s="41"/>
      <c r="B136" s="42"/>
      <c r="C136" s="207" t="s">
        <v>251</v>
      </c>
      <c r="D136" s="207" t="s">
        <v>159</v>
      </c>
      <c r="E136" s="208" t="s">
        <v>252</v>
      </c>
      <c r="F136" s="209" t="s">
        <v>253</v>
      </c>
      <c r="G136" s="210" t="s">
        <v>254</v>
      </c>
      <c r="H136" s="211">
        <v>300</v>
      </c>
      <c r="I136" s="212"/>
      <c r="J136" s="213">
        <f>ROUND(I136*H136,2)</f>
        <v>0</v>
      </c>
      <c r="K136" s="209" t="s">
        <v>174</v>
      </c>
      <c r="L136" s="47"/>
      <c r="M136" s="214" t="s">
        <v>19</v>
      </c>
      <c r="N136" s="215" t="s">
        <v>46</v>
      </c>
      <c r="O136" s="87"/>
      <c r="P136" s="216">
        <f>O136*H136</f>
        <v>0</v>
      </c>
      <c r="Q136" s="216">
        <v>0</v>
      </c>
      <c r="R136" s="216">
        <f>Q136*H136</f>
        <v>0</v>
      </c>
      <c r="S136" s="216">
        <v>0</v>
      </c>
      <c r="T136" s="217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8" t="s">
        <v>163</v>
      </c>
      <c r="AT136" s="218" t="s">
        <v>159</v>
      </c>
      <c r="AU136" s="218" t="s">
        <v>85</v>
      </c>
      <c r="AY136" s="20" t="s">
        <v>157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20" t="s">
        <v>83</v>
      </c>
      <c r="BK136" s="219">
        <f>ROUND(I136*H136,2)</f>
        <v>0</v>
      </c>
      <c r="BL136" s="20" t="s">
        <v>163</v>
      </c>
      <c r="BM136" s="218" t="s">
        <v>959</v>
      </c>
    </row>
    <row r="137" s="2" customFormat="1">
      <c r="A137" s="41"/>
      <c r="B137" s="42"/>
      <c r="C137" s="43"/>
      <c r="D137" s="220" t="s">
        <v>165</v>
      </c>
      <c r="E137" s="43"/>
      <c r="F137" s="221" t="s">
        <v>256</v>
      </c>
      <c r="G137" s="43"/>
      <c r="H137" s="43"/>
      <c r="I137" s="222"/>
      <c r="J137" s="43"/>
      <c r="K137" s="43"/>
      <c r="L137" s="47"/>
      <c r="M137" s="223"/>
      <c r="N137" s="224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165</v>
      </c>
      <c r="AU137" s="20" t="s">
        <v>85</v>
      </c>
    </row>
    <row r="138" s="2" customFormat="1">
      <c r="A138" s="41"/>
      <c r="B138" s="42"/>
      <c r="C138" s="43"/>
      <c r="D138" s="237" t="s">
        <v>177</v>
      </c>
      <c r="E138" s="43"/>
      <c r="F138" s="238" t="s">
        <v>257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177</v>
      </c>
      <c r="AU138" s="20" t="s">
        <v>85</v>
      </c>
    </row>
    <row r="139" s="13" customFormat="1">
      <c r="A139" s="13"/>
      <c r="B139" s="226"/>
      <c r="C139" s="227"/>
      <c r="D139" s="220" t="s">
        <v>169</v>
      </c>
      <c r="E139" s="228" t="s">
        <v>19</v>
      </c>
      <c r="F139" s="229" t="s">
        <v>960</v>
      </c>
      <c r="G139" s="227"/>
      <c r="H139" s="230">
        <v>300</v>
      </c>
      <c r="I139" s="231"/>
      <c r="J139" s="227"/>
      <c r="K139" s="227"/>
      <c r="L139" s="232"/>
      <c r="M139" s="233"/>
      <c r="N139" s="234"/>
      <c r="O139" s="234"/>
      <c r="P139" s="234"/>
      <c r="Q139" s="234"/>
      <c r="R139" s="234"/>
      <c r="S139" s="234"/>
      <c r="T139" s="23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6" t="s">
        <v>169</v>
      </c>
      <c r="AU139" s="236" t="s">
        <v>85</v>
      </c>
      <c r="AV139" s="13" t="s">
        <v>85</v>
      </c>
      <c r="AW139" s="13" t="s">
        <v>37</v>
      </c>
      <c r="AX139" s="13" t="s">
        <v>83</v>
      </c>
      <c r="AY139" s="236" t="s">
        <v>157</v>
      </c>
    </row>
    <row r="140" s="2" customFormat="1" ht="16.5" customHeight="1">
      <c r="A140" s="41"/>
      <c r="B140" s="42"/>
      <c r="C140" s="260" t="s">
        <v>8</v>
      </c>
      <c r="D140" s="260" t="s">
        <v>259</v>
      </c>
      <c r="E140" s="261" t="s">
        <v>260</v>
      </c>
      <c r="F140" s="262" t="s">
        <v>261</v>
      </c>
      <c r="G140" s="263" t="s">
        <v>262</v>
      </c>
      <c r="H140" s="264">
        <v>4.5</v>
      </c>
      <c r="I140" s="265"/>
      <c r="J140" s="266">
        <f>ROUND(I140*H140,2)</f>
        <v>0</v>
      </c>
      <c r="K140" s="262" t="s">
        <v>174</v>
      </c>
      <c r="L140" s="267"/>
      <c r="M140" s="268" t="s">
        <v>19</v>
      </c>
      <c r="N140" s="269" t="s">
        <v>46</v>
      </c>
      <c r="O140" s="87"/>
      <c r="P140" s="216">
        <f>O140*H140</f>
        <v>0</v>
      </c>
      <c r="Q140" s="216">
        <v>0.001</v>
      </c>
      <c r="R140" s="216">
        <f>Q140*H140</f>
        <v>0.0045000000000000005</v>
      </c>
      <c r="S140" s="216">
        <v>0</v>
      </c>
      <c r="T140" s="217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8" t="s">
        <v>225</v>
      </c>
      <c r="AT140" s="218" t="s">
        <v>259</v>
      </c>
      <c r="AU140" s="218" t="s">
        <v>85</v>
      </c>
      <c r="AY140" s="20" t="s">
        <v>157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20" t="s">
        <v>83</v>
      </c>
      <c r="BK140" s="219">
        <f>ROUND(I140*H140,2)</f>
        <v>0</v>
      </c>
      <c r="BL140" s="20" t="s">
        <v>163</v>
      </c>
      <c r="BM140" s="218" t="s">
        <v>961</v>
      </c>
    </row>
    <row r="141" s="2" customFormat="1">
      <c r="A141" s="41"/>
      <c r="B141" s="42"/>
      <c r="C141" s="43"/>
      <c r="D141" s="220" t="s">
        <v>165</v>
      </c>
      <c r="E141" s="43"/>
      <c r="F141" s="221" t="s">
        <v>261</v>
      </c>
      <c r="G141" s="43"/>
      <c r="H141" s="43"/>
      <c r="I141" s="222"/>
      <c r="J141" s="43"/>
      <c r="K141" s="43"/>
      <c r="L141" s="47"/>
      <c r="M141" s="223"/>
      <c r="N141" s="224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165</v>
      </c>
      <c r="AU141" s="20" t="s">
        <v>85</v>
      </c>
    </row>
    <row r="142" s="13" customFormat="1">
      <c r="A142" s="13"/>
      <c r="B142" s="226"/>
      <c r="C142" s="227"/>
      <c r="D142" s="220" t="s">
        <v>169</v>
      </c>
      <c r="E142" s="227"/>
      <c r="F142" s="229" t="s">
        <v>962</v>
      </c>
      <c r="G142" s="227"/>
      <c r="H142" s="230">
        <v>4.5</v>
      </c>
      <c r="I142" s="231"/>
      <c r="J142" s="227"/>
      <c r="K142" s="227"/>
      <c r="L142" s="232"/>
      <c r="M142" s="233"/>
      <c r="N142" s="234"/>
      <c r="O142" s="234"/>
      <c r="P142" s="234"/>
      <c r="Q142" s="234"/>
      <c r="R142" s="234"/>
      <c r="S142" s="234"/>
      <c r="T142" s="23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6" t="s">
        <v>169</v>
      </c>
      <c r="AU142" s="236" t="s">
        <v>85</v>
      </c>
      <c r="AV142" s="13" t="s">
        <v>85</v>
      </c>
      <c r="AW142" s="13" t="s">
        <v>4</v>
      </c>
      <c r="AX142" s="13" t="s">
        <v>83</v>
      </c>
      <c r="AY142" s="236" t="s">
        <v>157</v>
      </c>
    </row>
    <row r="143" s="2" customFormat="1" ht="24.15" customHeight="1">
      <c r="A143" s="41"/>
      <c r="B143" s="42"/>
      <c r="C143" s="207" t="s">
        <v>265</v>
      </c>
      <c r="D143" s="207" t="s">
        <v>159</v>
      </c>
      <c r="E143" s="208" t="s">
        <v>266</v>
      </c>
      <c r="F143" s="209" t="s">
        <v>267</v>
      </c>
      <c r="G143" s="210" t="s">
        <v>254</v>
      </c>
      <c r="H143" s="211">
        <v>1489</v>
      </c>
      <c r="I143" s="212"/>
      <c r="J143" s="213">
        <f>ROUND(I143*H143,2)</f>
        <v>0</v>
      </c>
      <c r="K143" s="209" t="s">
        <v>174</v>
      </c>
      <c r="L143" s="47"/>
      <c r="M143" s="214" t="s">
        <v>19</v>
      </c>
      <c r="N143" s="215" t="s">
        <v>46</v>
      </c>
      <c r="O143" s="87"/>
      <c r="P143" s="216">
        <f>O143*H143</f>
        <v>0</v>
      </c>
      <c r="Q143" s="216">
        <v>0</v>
      </c>
      <c r="R143" s="216">
        <f>Q143*H143</f>
        <v>0</v>
      </c>
      <c r="S143" s="216">
        <v>0</v>
      </c>
      <c r="T143" s="217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8" t="s">
        <v>163</v>
      </c>
      <c r="AT143" s="218" t="s">
        <v>159</v>
      </c>
      <c r="AU143" s="218" t="s">
        <v>85</v>
      </c>
      <c r="AY143" s="20" t="s">
        <v>157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20" t="s">
        <v>83</v>
      </c>
      <c r="BK143" s="219">
        <f>ROUND(I143*H143,2)</f>
        <v>0</v>
      </c>
      <c r="BL143" s="20" t="s">
        <v>163</v>
      </c>
      <c r="BM143" s="218" t="s">
        <v>963</v>
      </c>
    </row>
    <row r="144" s="2" customFormat="1">
      <c r="A144" s="41"/>
      <c r="B144" s="42"/>
      <c r="C144" s="43"/>
      <c r="D144" s="220" t="s">
        <v>165</v>
      </c>
      <c r="E144" s="43"/>
      <c r="F144" s="221" t="s">
        <v>269</v>
      </c>
      <c r="G144" s="43"/>
      <c r="H144" s="43"/>
      <c r="I144" s="222"/>
      <c r="J144" s="43"/>
      <c r="K144" s="43"/>
      <c r="L144" s="47"/>
      <c r="M144" s="223"/>
      <c r="N144" s="224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165</v>
      </c>
      <c r="AU144" s="20" t="s">
        <v>85</v>
      </c>
    </row>
    <row r="145" s="2" customFormat="1">
      <c r="A145" s="41"/>
      <c r="B145" s="42"/>
      <c r="C145" s="43"/>
      <c r="D145" s="237" t="s">
        <v>177</v>
      </c>
      <c r="E145" s="43"/>
      <c r="F145" s="238" t="s">
        <v>270</v>
      </c>
      <c r="G145" s="43"/>
      <c r="H145" s="43"/>
      <c r="I145" s="222"/>
      <c r="J145" s="43"/>
      <c r="K145" s="43"/>
      <c r="L145" s="47"/>
      <c r="M145" s="223"/>
      <c r="N145" s="224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177</v>
      </c>
      <c r="AU145" s="20" t="s">
        <v>85</v>
      </c>
    </row>
    <row r="146" s="14" customFormat="1">
      <c r="A146" s="14"/>
      <c r="B146" s="239"/>
      <c r="C146" s="240"/>
      <c r="D146" s="220" t="s">
        <v>169</v>
      </c>
      <c r="E146" s="241" t="s">
        <v>19</v>
      </c>
      <c r="F146" s="242" t="s">
        <v>271</v>
      </c>
      <c r="G146" s="240"/>
      <c r="H146" s="241" t="s">
        <v>19</v>
      </c>
      <c r="I146" s="243"/>
      <c r="J146" s="240"/>
      <c r="K146" s="240"/>
      <c r="L146" s="244"/>
      <c r="M146" s="245"/>
      <c r="N146" s="246"/>
      <c r="O146" s="246"/>
      <c r="P146" s="246"/>
      <c r="Q146" s="246"/>
      <c r="R146" s="246"/>
      <c r="S146" s="246"/>
      <c r="T146" s="247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8" t="s">
        <v>169</v>
      </c>
      <c r="AU146" s="248" t="s">
        <v>85</v>
      </c>
      <c r="AV146" s="14" t="s">
        <v>83</v>
      </c>
      <c r="AW146" s="14" t="s">
        <v>37</v>
      </c>
      <c r="AX146" s="14" t="s">
        <v>75</v>
      </c>
      <c r="AY146" s="248" t="s">
        <v>157</v>
      </c>
    </row>
    <row r="147" s="13" customFormat="1">
      <c r="A147" s="13"/>
      <c r="B147" s="226"/>
      <c r="C147" s="227"/>
      <c r="D147" s="220" t="s">
        <v>169</v>
      </c>
      <c r="E147" s="228" t="s">
        <v>19</v>
      </c>
      <c r="F147" s="229" t="s">
        <v>964</v>
      </c>
      <c r="G147" s="227"/>
      <c r="H147" s="230">
        <v>1489</v>
      </c>
      <c r="I147" s="231"/>
      <c r="J147" s="227"/>
      <c r="K147" s="227"/>
      <c r="L147" s="232"/>
      <c r="M147" s="233"/>
      <c r="N147" s="234"/>
      <c r="O147" s="234"/>
      <c r="P147" s="234"/>
      <c r="Q147" s="234"/>
      <c r="R147" s="234"/>
      <c r="S147" s="234"/>
      <c r="T147" s="23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6" t="s">
        <v>169</v>
      </c>
      <c r="AU147" s="236" t="s">
        <v>85</v>
      </c>
      <c r="AV147" s="13" t="s">
        <v>85</v>
      </c>
      <c r="AW147" s="13" t="s">
        <v>37</v>
      </c>
      <c r="AX147" s="13" t="s">
        <v>83</v>
      </c>
      <c r="AY147" s="236" t="s">
        <v>157</v>
      </c>
    </row>
    <row r="148" s="2" customFormat="1" ht="24.15" customHeight="1">
      <c r="A148" s="41"/>
      <c r="B148" s="42"/>
      <c r="C148" s="207" t="s">
        <v>273</v>
      </c>
      <c r="D148" s="207" t="s">
        <v>159</v>
      </c>
      <c r="E148" s="208" t="s">
        <v>274</v>
      </c>
      <c r="F148" s="209" t="s">
        <v>275</v>
      </c>
      <c r="G148" s="210" t="s">
        <v>254</v>
      </c>
      <c r="H148" s="211">
        <v>1369</v>
      </c>
      <c r="I148" s="212"/>
      <c r="J148" s="213">
        <f>ROUND(I148*H148,2)</f>
        <v>0</v>
      </c>
      <c r="K148" s="209" t="s">
        <v>174</v>
      </c>
      <c r="L148" s="47"/>
      <c r="M148" s="214" t="s">
        <v>19</v>
      </c>
      <c r="N148" s="215" t="s">
        <v>46</v>
      </c>
      <c r="O148" s="87"/>
      <c r="P148" s="216">
        <f>O148*H148</f>
        <v>0</v>
      </c>
      <c r="Q148" s="216">
        <v>0</v>
      </c>
      <c r="R148" s="216">
        <f>Q148*H148</f>
        <v>0</v>
      </c>
      <c r="S148" s="216">
        <v>0</v>
      </c>
      <c r="T148" s="217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18" t="s">
        <v>163</v>
      </c>
      <c r="AT148" s="218" t="s">
        <v>159</v>
      </c>
      <c r="AU148" s="218" t="s">
        <v>85</v>
      </c>
      <c r="AY148" s="20" t="s">
        <v>157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20" t="s">
        <v>83</v>
      </c>
      <c r="BK148" s="219">
        <f>ROUND(I148*H148,2)</f>
        <v>0</v>
      </c>
      <c r="BL148" s="20" t="s">
        <v>163</v>
      </c>
      <c r="BM148" s="218" t="s">
        <v>965</v>
      </c>
    </row>
    <row r="149" s="2" customFormat="1">
      <c r="A149" s="41"/>
      <c r="B149" s="42"/>
      <c r="C149" s="43"/>
      <c r="D149" s="220" t="s">
        <v>165</v>
      </c>
      <c r="E149" s="43"/>
      <c r="F149" s="221" t="s">
        <v>277</v>
      </c>
      <c r="G149" s="43"/>
      <c r="H149" s="43"/>
      <c r="I149" s="222"/>
      <c r="J149" s="43"/>
      <c r="K149" s="43"/>
      <c r="L149" s="47"/>
      <c r="M149" s="223"/>
      <c r="N149" s="224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165</v>
      </c>
      <c r="AU149" s="20" t="s">
        <v>85</v>
      </c>
    </row>
    <row r="150" s="2" customFormat="1">
      <c r="A150" s="41"/>
      <c r="B150" s="42"/>
      <c r="C150" s="43"/>
      <c r="D150" s="237" t="s">
        <v>177</v>
      </c>
      <c r="E150" s="43"/>
      <c r="F150" s="238" t="s">
        <v>278</v>
      </c>
      <c r="G150" s="43"/>
      <c r="H150" s="43"/>
      <c r="I150" s="222"/>
      <c r="J150" s="43"/>
      <c r="K150" s="43"/>
      <c r="L150" s="47"/>
      <c r="M150" s="223"/>
      <c r="N150" s="224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177</v>
      </c>
      <c r="AU150" s="20" t="s">
        <v>85</v>
      </c>
    </row>
    <row r="151" s="14" customFormat="1">
      <c r="A151" s="14"/>
      <c r="B151" s="239"/>
      <c r="C151" s="240"/>
      <c r="D151" s="220" t="s">
        <v>169</v>
      </c>
      <c r="E151" s="241" t="s">
        <v>19</v>
      </c>
      <c r="F151" s="242" t="s">
        <v>279</v>
      </c>
      <c r="G151" s="240"/>
      <c r="H151" s="241" t="s">
        <v>19</v>
      </c>
      <c r="I151" s="243"/>
      <c r="J151" s="240"/>
      <c r="K151" s="240"/>
      <c r="L151" s="244"/>
      <c r="M151" s="245"/>
      <c r="N151" s="246"/>
      <c r="O151" s="246"/>
      <c r="P151" s="246"/>
      <c r="Q151" s="246"/>
      <c r="R151" s="246"/>
      <c r="S151" s="246"/>
      <c r="T151" s="247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8" t="s">
        <v>169</v>
      </c>
      <c r="AU151" s="248" t="s">
        <v>85</v>
      </c>
      <c r="AV151" s="14" t="s">
        <v>83</v>
      </c>
      <c r="AW151" s="14" t="s">
        <v>37</v>
      </c>
      <c r="AX151" s="14" t="s">
        <v>75</v>
      </c>
      <c r="AY151" s="248" t="s">
        <v>157</v>
      </c>
    </row>
    <row r="152" s="13" customFormat="1">
      <c r="A152" s="13"/>
      <c r="B152" s="226"/>
      <c r="C152" s="227"/>
      <c r="D152" s="220" t="s">
        <v>169</v>
      </c>
      <c r="E152" s="228" t="s">
        <v>19</v>
      </c>
      <c r="F152" s="229" t="s">
        <v>966</v>
      </c>
      <c r="G152" s="227"/>
      <c r="H152" s="230">
        <v>1369</v>
      </c>
      <c r="I152" s="231"/>
      <c r="J152" s="227"/>
      <c r="K152" s="227"/>
      <c r="L152" s="232"/>
      <c r="M152" s="233"/>
      <c r="N152" s="234"/>
      <c r="O152" s="234"/>
      <c r="P152" s="234"/>
      <c r="Q152" s="234"/>
      <c r="R152" s="234"/>
      <c r="S152" s="234"/>
      <c r="T152" s="23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6" t="s">
        <v>169</v>
      </c>
      <c r="AU152" s="236" t="s">
        <v>85</v>
      </c>
      <c r="AV152" s="13" t="s">
        <v>85</v>
      </c>
      <c r="AW152" s="13" t="s">
        <v>37</v>
      </c>
      <c r="AX152" s="13" t="s">
        <v>83</v>
      </c>
      <c r="AY152" s="236" t="s">
        <v>157</v>
      </c>
    </row>
    <row r="153" s="2" customFormat="1" ht="24.15" customHeight="1">
      <c r="A153" s="41"/>
      <c r="B153" s="42"/>
      <c r="C153" s="207" t="s">
        <v>281</v>
      </c>
      <c r="D153" s="207" t="s">
        <v>159</v>
      </c>
      <c r="E153" s="208" t="s">
        <v>282</v>
      </c>
      <c r="F153" s="209" t="s">
        <v>283</v>
      </c>
      <c r="G153" s="210" t="s">
        <v>254</v>
      </c>
      <c r="H153" s="211">
        <v>300</v>
      </c>
      <c r="I153" s="212"/>
      <c r="J153" s="213">
        <f>ROUND(I153*H153,2)</f>
        <v>0</v>
      </c>
      <c r="K153" s="209" t="s">
        <v>174</v>
      </c>
      <c r="L153" s="47"/>
      <c r="M153" s="214" t="s">
        <v>19</v>
      </c>
      <c r="N153" s="215" t="s">
        <v>46</v>
      </c>
      <c r="O153" s="87"/>
      <c r="P153" s="216">
        <f>O153*H153</f>
        <v>0</v>
      </c>
      <c r="Q153" s="216">
        <v>0</v>
      </c>
      <c r="R153" s="216">
        <f>Q153*H153</f>
        <v>0</v>
      </c>
      <c r="S153" s="216">
        <v>0</v>
      </c>
      <c r="T153" s="217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18" t="s">
        <v>163</v>
      </c>
      <c r="AT153" s="218" t="s">
        <v>159</v>
      </c>
      <c r="AU153" s="218" t="s">
        <v>85</v>
      </c>
      <c r="AY153" s="20" t="s">
        <v>157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20" t="s">
        <v>83</v>
      </c>
      <c r="BK153" s="219">
        <f>ROUND(I153*H153,2)</f>
        <v>0</v>
      </c>
      <c r="BL153" s="20" t="s">
        <v>163</v>
      </c>
      <c r="BM153" s="218" t="s">
        <v>967</v>
      </c>
    </row>
    <row r="154" s="2" customFormat="1">
      <c r="A154" s="41"/>
      <c r="B154" s="42"/>
      <c r="C154" s="43"/>
      <c r="D154" s="220" t="s">
        <v>165</v>
      </c>
      <c r="E154" s="43"/>
      <c r="F154" s="221" t="s">
        <v>285</v>
      </c>
      <c r="G154" s="43"/>
      <c r="H154" s="43"/>
      <c r="I154" s="222"/>
      <c r="J154" s="43"/>
      <c r="K154" s="43"/>
      <c r="L154" s="47"/>
      <c r="M154" s="223"/>
      <c r="N154" s="224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165</v>
      </c>
      <c r="AU154" s="20" t="s">
        <v>85</v>
      </c>
    </row>
    <row r="155" s="2" customFormat="1">
      <c r="A155" s="41"/>
      <c r="B155" s="42"/>
      <c r="C155" s="43"/>
      <c r="D155" s="237" t="s">
        <v>177</v>
      </c>
      <c r="E155" s="43"/>
      <c r="F155" s="238" t="s">
        <v>286</v>
      </c>
      <c r="G155" s="43"/>
      <c r="H155" s="43"/>
      <c r="I155" s="222"/>
      <c r="J155" s="43"/>
      <c r="K155" s="43"/>
      <c r="L155" s="47"/>
      <c r="M155" s="223"/>
      <c r="N155" s="224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177</v>
      </c>
      <c r="AU155" s="20" t="s">
        <v>85</v>
      </c>
    </row>
    <row r="156" s="13" customFormat="1">
      <c r="A156" s="13"/>
      <c r="B156" s="226"/>
      <c r="C156" s="227"/>
      <c r="D156" s="220" t="s">
        <v>169</v>
      </c>
      <c r="E156" s="228" t="s">
        <v>19</v>
      </c>
      <c r="F156" s="229" t="s">
        <v>960</v>
      </c>
      <c r="G156" s="227"/>
      <c r="H156" s="230">
        <v>300</v>
      </c>
      <c r="I156" s="231"/>
      <c r="J156" s="227"/>
      <c r="K156" s="227"/>
      <c r="L156" s="232"/>
      <c r="M156" s="233"/>
      <c r="N156" s="234"/>
      <c r="O156" s="234"/>
      <c r="P156" s="234"/>
      <c r="Q156" s="234"/>
      <c r="R156" s="234"/>
      <c r="S156" s="234"/>
      <c r="T156" s="23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6" t="s">
        <v>169</v>
      </c>
      <c r="AU156" s="236" t="s">
        <v>85</v>
      </c>
      <c r="AV156" s="13" t="s">
        <v>85</v>
      </c>
      <c r="AW156" s="13" t="s">
        <v>37</v>
      </c>
      <c r="AX156" s="13" t="s">
        <v>83</v>
      </c>
      <c r="AY156" s="236" t="s">
        <v>157</v>
      </c>
    </row>
    <row r="157" s="2" customFormat="1" ht="16.5" customHeight="1">
      <c r="A157" s="41"/>
      <c r="B157" s="42"/>
      <c r="C157" s="260" t="s">
        <v>287</v>
      </c>
      <c r="D157" s="260" t="s">
        <v>259</v>
      </c>
      <c r="E157" s="261" t="s">
        <v>288</v>
      </c>
      <c r="F157" s="262" t="s">
        <v>289</v>
      </c>
      <c r="G157" s="263" t="s">
        <v>236</v>
      </c>
      <c r="H157" s="264">
        <v>45</v>
      </c>
      <c r="I157" s="265"/>
      <c r="J157" s="266">
        <f>ROUND(I157*H157,2)</f>
        <v>0</v>
      </c>
      <c r="K157" s="262" t="s">
        <v>174</v>
      </c>
      <c r="L157" s="267"/>
      <c r="M157" s="268" t="s">
        <v>19</v>
      </c>
      <c r="N157" s="269" t="s">
        <v>46</v>
      </c>
      <c r="O157" s="87"/>
      <c r="P157" s="216">
        <f>O157*H157</f>
        <v>0</v>
      </c>
      <c r="Q157" s="216">
        <v>1</v>
      </c>
      <c r="R157" s="216">
        <f>Q157*H157</f>
        <v>45</v>
      </c>
      <c r="S157" s="216">
        <v>0</v>
      </c>
      <c r="T157" s="217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8" t="s">
        <v>225</v>
      </c>
      <c r="AT157" s="218" t="s">
        <v>259</v>
      </c>
      <c r="AU157" s="218" t="s">
        <v>85</v>
      </c>
      <c r="AY157" s="20" t="s">
        <v>157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20" t="s">
        <v>83</v>
      </c>
      <c r="BK157" s="219">
        <f>ROUND(I157*H157,2)</f>
        <v>0</v>
      </c>
      <c r="BL157" s="20" t="s">
        <v>163</v>
      </c>
      <c r="BM157" s="218" t="s">
        <v>968</v>
      </c>
    </row>
    <row r="158" s="2" customFormat="1">
      <c r="A158" s="41"/>
      <c r="B158" s="42"/>
      <c r="C158" s="43"/>
      <c r="D158" s="220" t="s">
        <v>165</v>
      </c>
      <c r="E158" s="43"/>
      <c r="F158" s="221" t="s">
        <v>289</v>
      </c>
      <c r="G158" s="43"/>
      <c r="H158" s="43"/>
      <c r="I158" s="222"/>
      <c r="J158" s="43"/>
      <c r="K158" s="43"/>
      <c r="L158" s="47"/>
      <c r="M158" s="223"/>
      <c r="N158" s="224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165</v>
      </c>
      <c r="AU158" s="20" t="s">
        <v>85</v>
      </c>
    </row>
    <row r="159" s="13" customFormat="1">
      <c r="A159" s="13"/>
      <c r="B159" s="226"/>
      <c r="C159" s="227"/>
      <c r="D159" s="220" t="s">
        <v>169</v>
      </c>
      <c r="E159" s="227"/>
      <c r="F159" s="229" t="s">
        <v>969</v>
      </c>
      <c r="G159" s="227"/>
      <c r="H159" s="230">
        <v>45</v>
      </c>
      <c r="I159" s="231"/>
      <c r="J159" s="227"/>
      <c r="K159" s="227"/>
      <c r="L159" s="232"/>
      <c r="M159" s="233"/>
      <c r="N159" s="234"/>
      <c r="O159" s="234"/>
      <c r="P159" s="234"/>
      <c r="Q159" s="234"/>
      <c r="R159" s="234"/>
      <c r="S159" s="234"/>
      <c r="T159" s="23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6" t="s">
        <v>169</v>
      </c>
      <c r="AU159" s="236" t="s">
        <v>85</v>
      </c>
      <c r="AV159" s="13" t="s">
        <v>85</v>
      </c>
      <c r="AW159" s="13" t="s">
        <v>4</v>
      </c>
      <c r="AX159" s="13" t="s">
        <v>83</v>
      </c>
      <c r="AY159" s="236" t="s">
        <v>157</v>
      </c>
    </row>
    <row r="160" s="2" customFormat="1" ht="33" customHeight="1">
      <c r="A160" s="41"/>
      <c r="B160" s="42"/>
      <c r="C160" s="207" t="s">
        <v>293</v>
      </c>
      <c r="D160" s="207" t="s">
        <v>159</v>
      </c>
      <c r="E160" s="208" t="s">
        <v>970</v>
      </c>
      <c r="F160" s="209" t="s">
        <v>971</v>
      </c>
      <c r="G160" s="210" t="s">
        <v>401</v>
      </c>
      <c r="H160" s="211">
        <v>5</v>
      </c>
      <c r="I160" s="212"/>
      <c r="J160" s="213">
        <f>ROUND(I160*H160,2)</f>
        <v>0</v>
      </c>
      <c r="K160" s="209" t="s">
        <v>174</v>
      </c>
      <c r="L160" s="47"/>
      <c r="M160" s="214" t="s">
        <v>19</v>
      </c>
      <c r="N160" s="215" t="s">
        <v>46</v>
      </c>
      <c r="O160" s="87"/>
      <c r="P160" s="216">
        <f>O160*H160</f>
        <v>0</v>
      </c>
      <c r="Q160" s="216">
        <v>0</v>
      </c>
      <c r="R160" s="216">
        <f>Q160*H160</f>
        <v>0</v>
      </c>
      <c r="S160" s="216">
        <v>0</v>
      </c>
      <c r="T160" s="217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18" t="s">
        <v>163</v>
      </c>
      <c r="AT160" s="218" t="s">
        <v>159</v>
      </c>
      <c r="AU160" s="218" t="s">
        <v>85</v>
      </c>
      <c r="AY160" s="20" t="s">
        <v>157</v>
      </c>
      <c r="BE160" s="219">
        <f>IF(N160="základní",J160,0)</f>
        <v>0</v>
      </c>
      <c r="BF160" s="219">
        <f>IF(N160="snížená",J160,0)</f>
        <v>0</v>
      </c>
      <c r="BG160" s="219">
        <f>IF(N160="zákl. přenesená",J160,0)</f>
        <v>0</v>
      </c>
      <c r="BH160" s="219">
        <f>IF(N160="sníž. přenesená",J160,0)</f>
        <v>0</v>
      </c>
      <c r="BI160" s="219">
        <f>IF(N160="nulová",J160,0)</f>
        <v>0</v>
      </c>
      <c r="BJ160" s="20" t="s">
        <v>83</v>
      </c>
      <c r="BK160" s="219">
        <f>ROUND(I160*H160,2)</f>
        <v>0</v>
      </c>
      <c r="BL160" s="20" t="s">
        <v>163</v>
      </c>
      <c r="BM160" s="218" t="s">
        <v>972</v>
      </c>
    </row>
    <row r="161" s="2" customFormat="1">
      <c r="A161" s="41"/>
      <c r="B161" s="42"/>
      <c r="C161" s="43"/>
      <c r="D161" s="220" t="s">
        <v>165</v>
      </c>
      <c r="E161" s="43"/>
      <c r="F161" s="221" t="s">
        <v>973</v>
      </c>
      <c r="G161" s="43"/>
      <c r="H161" s="43"/>
      <c r="I161" s="222"/>
      <c r="J161" s="43"/>
      <c r="K161" s="43"/>
      <c r="L161" s="47"/>
      <c r="M161" s="223"/>
      <c r="N161" s="224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165</v>
      </c>
      <c r="AU161" s="20" t="s">
        <v>85</v>
      </c>
    </row>
    <row r="162" s="2" customFormat="1">
      <c r="A162" s="41"/>
      <c r="B162" s="42"/>
      <c r="C162" s="43"/>
      <c r="D162" s="237" t="s">
        <v>177</v>
      </c>
      <c r="E162" s="43"/>
      <c r="F162" s="238" t="s">
        <v>974</v>
      </c>
      <c r="G162" s="43"/>
      <c r="H162" s="43"/>
      <c r="I162" s="222"/>
      <c r="J162" s="43"/>
      <c r="K162" s="43"/>
      <c r="L162" s="47"/>
      <c r="M162" s="223"/>
      <c r="N162" s="224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177</v>
      </c>
      <c r="AU162" s="20" t="s">
        <v>85</v>
      </c>
    </row>
    <row r="163" s="2" customFormat="1" ht="16.5" customHeight="1">
      <c r="A163" s="41"/>
      <c r="B163" s="42"/>
      <c r="C163" s="260" t="s">
        <v>301</v>
      </c>
      <c r="D163" s="260" t="s">
        <v>259</v>
      </c>
      <c r="E163" s="261" t="s">
        <v>975</v>
      </c>
      <c r="F163" s="262" t="s">
        <v>976</v>
      </c>
      <c r="G163" s="263" t="s">
        <v>401</v>
      </c>
      <c r="H163" s="264">
        <v>5</v>
      </c>
      <c r="I163" s="265"/>
      <c r="J163" s="266">
        <f>ROUND(I163*H163,2)</f>
        <v>0</v>
      </c>
      <c r="K163" s="262" t="s">
        <v>174</v>
      </c>
      <c r="L163" s="267"/>
      <c r="M163" s="268" t="s">
        <v>19</v>
      </c>
      <c r="N163" s="269" t="s">
        <v>46</v>
      </c>
      <c r="O163" s="87"/>
      <c r="P163" s="216">
        <f>O163*H163</f>
        <v>0</v>
      </c>
      <c r="Q163" s="216">
        <v>0</v>
      </c>
      <c r="R163" s="216">
        <f>Q163*H163</f>
        <v>0</v>
      </c>
      <c r="S163" s="216">
        <v>0</v>
      </c>
      <c r="T163" s="217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18" t="s">
        <v>225</v>
      </c>
      <c r="AT163" s="218" t="s">
        <v>259</v>
      </c>
      <c r="AU163" s="218" t="s">
        <v>85</v>
      </c>
      <c r="AY163" s="20" t="s">
        <v>157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20" t="s">
        <v>83</v>
      </c>
      <c r="BK163" s="219">
        <f>ROUND(I163*H163,2)</f>
        <v>0</v>
      </c>
      <c r="BL163" s="20" t="s">
        <v>163</v>
      </c>
      <c r="BM163" s="218" t="s">
        <v>977</v>
      </c>
    </row>
    <row r="164" s="2" customFormat="1">
      <c r="A164" s="41"/>
      <c r="B164" s="42"/>
      <c r="C164" s="43"/>
      <c r="D164" s="220" t="s">
        <v>165</v>
      </c>
      <c r="E164" s="43"/>
      <c r="F164" s="221" t="s">
        <v>978</v>
      </c>
      <c r="G164" s="43"/>
      <c r="H164" s="43"/>
      <c r="I164" s="222"/>
      <c r="J164" s="43"/>
      <c r="K164" s="43"/>
      <c r="L164" s="47"/>
      <c r="M164" s="223"/>
      <c r="N164" s="224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165</v>
      </c>
      <c r="AU164" s="20" t="s">
        <v>85</v>
      </c>
    </row>
    <row r="165" s="13" customFormat="1">
      <c r="A165" s="13"/>
      <c r="B165" s="226"/>
      <c r="C165" s="227"/>
      <c r="D165" s="220" t="s">
        <v>169</v>
      </c>
      <c r="E165" s="228" t="s">
        <v>19</v>
      </c>
      <c r="F165" s="229" t="s">
        <v>201</v>
      </c>
      <c r="G165" s="227"/>
      <c r="H165" s="230">
        <v>5</v>
      </c>
      <c r="I165" s="231"/>
      <c r="J165" s="227"/>
      <c r="K165" s="227"/>
      <c r="L165" s="232"/>
      <c r="M165" s="233"/>
      <c r="N165" s="234"/>
      <c r="O165" s="234"/>
      <c r="P165" s="234"/>
      <c r="Q165" s="234"/>
      <c r="R165" s="234"/>
      <c r="S165" s="234"/>
      <c r="T165" s="235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6" t="s">
        <v>169</v>
      </c>
      <c r="AU165" s="236" t="s">
        <v>85</v>
      </c>
      <c r="AV165" s="13" t="s">
        <v>85</v>
      </c>
      <c r="AW165" s="13" t="s">
        <v>37</v>
      </c>
      <c r="AX165" s="13" t="s">
        <v>83</v>
      </c>
      <c r="AY165" s="236" t="s">
        <v>157</v>
      </c>
    </row>
    <row r="166" s="2" customFormat="1" ht="33" customHeight="1">
      <c r="A166" s="41"/>
      <c r="B166" s="42"/>
      <c r="C166" s="207" t="s">
        <v>309</v>
      </c>
      <c r="D166" s="207" t="s">
        <v>159</v>
      </c>
      <c r="E166" s="208" t="s">
        <v>979</v>
      </c>
      <c r="F166" s="209" t="s">
        <v>980</v>
      </c>
      <c r="G166" s="210" t="s">
        <v>401</v>
      </c>
      <c r="H166" s="211">
        <v>5</v>
      </c>
      <c r="I166" s="212"/>
      <c r="J166" s="213">
        <f>ROUND(I166*H166,2)</f>
        <v>0</v>
      </c>
      <c r="K166" s="209" t="s">
        <v>174</v>
      </c>
      <c r="L166" s="47"/>
      <c r="M166" s="214" t="s">
        <v>19</v>
      </c>
      <c r="N166" s="215" t="s">
        <v>46</v>
      </c>
      <c r="O166" s="87"/>
      <c r="P166" s="216">
        <f>O166*H166</f>
        <v>0</v>
      </c>
      <c r="Q166" s="216">
        <v>0</v>
      </c>
      <c r="R166" s="216">
        <f>Q166*H166</f>
        <v>0</v>
      </c>
      <c r="S166" s="216">
        <v>0</v>
      </c>
      <c r="T166" s="217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18" t="s">
        <v>163</v>
      </c>
      <c r="AT166" s="218" t="s">
        <v>159</v>
      </c>
      <c r="AU166" s="218" t="s">
        <v>85</v>
      </c>
      <c r="AY166" s="20" t="s">
        <v>157</v>
      </c>
      <c r="BE166" s="219">
        <f>IF(N166="základní",J166,0)</f>
        <v>0</v>
      </c>
      <c r="BF166" s="219">
        <f>IF(N166="snížená",J166,0)</f>
        <v>0</v>
      </c>
      <c r="BG166" s="219">
        <f>IF(N166="zákl. přenesená",J166,0)</f>
        <v>0</v>
      </c>
      <c r="BH166" s="219">
        <f>IF(N166="sníž. přenesená",J166,0)</f>
        <v>0</v>
      </c>
      <c r="BI166" s="219">
        <f>IF(N166="nulová",J166,0)</f>
        <v>0</v>
      </c>
      <c r="BJ166" s="20" t="s">
        <v>83</v>
      </c>
      <c r="BK166" s="219">
        <f>ROUND(I166*H166,2)</f>
        <v>0</v>
      </c>
      <c r="BL166" s="20" t="s">
        <v>163</v>
      </c>
      <c r="BM166" s="218" t="s">
        <v>981</v>
      </c>
    </row>
    <row r="167" s="2" customFormat="1">
      <c r="A167" s="41"/>
      <c r="B167" s="42"/>
      <c r="C167" s="43"/>
      <c r="D167" s="220" t="s">
        <v>165</v>
      </c>
      <c r="E167" s="43"/>
      <c r="F167" s="221" t="s">
        <v>982</v>
      </c>
      <c r="G167" s="43"/>
      <c r="H167" s="43"/>
      <c r="I167" s="222"/>
      <c r="J167" s="43"/>
      <c r="K167" s="43"/>
      <c r="L167" s="47"/>
      <c r="M167" s="223"/>
      <c r="N167" s="224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165</v>
      </c>
      <c r="AU167" s="20" t="s">
        <v>85</v>
      </c>
    </row>
    <row r="168" s="2" customFormat="1">
      <c r="A168" s="41"/>
      <c r="B168" s="42"/>
      <c r="C168" s="43"/>
      <c r="D168" s="237" t="s">
        <v>177</v>
      </c>
      <c r="E168" s="43"/>
      <c r="F168" s="238" t="s">
        <v>983</v>
      </c>
      <c r="G168" s="43"/>
      <c r="H168" s="43"/>
      <c r="I168" s="222"/>
      <c r="J168" s="43"/>
      <c r="K168" s="43"/>
      <c r="L168" s="47"/>
      <c r="M168" s="223"/>
      <c r="N168" s="224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177</v>
      </c>
      <c r="AU168" s="20" t="s">
        <v>85</v>
      </c>
    </row>
    <row r="169" s="13" customFormat="1">
      <c r="A169" s="13"/>
      <c r="B169" s="226"/>
      <c r="C169" s="227"/>
      <c r="D169" s="220" t="s">
        <v>169</v>
      </c>
      <c r="E169" s="228" t="s">
        <v>19</v>
      </c>
      <c r="F169" s="229" t="s">
        <v>201</v>
      </c>
      <c r="G169" s="227"/>
      <c r="H169" s="230">
        <v>5</v>
      </c>
      <c r="I169" s="231"/>
      <c r="J169" s="227"/>
      <c r="K169" s="227"/>
      <c r="L169" s="232"/>
      <c r="M169" s="233"/>
      <c r="N169" s="234"/>
      <c r="O169" s="234"/>
      <c r="P169" s="234"/>
      <c r="Q169" s="234"/>
      <c r="R169" s="234"/>
      <c r="S169" s="234"/>
      <c r="T169" s="23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6" t="s">
        <v>169</v>
      </c>
      <c r="AU169" s="236" t="s">
        <v>85</v>
      </c>
      <c r="AV169" s="13" t="s">
        <v>85</v>
      </c>
      <c r="AW169" s="13" t="s">
        <v>37</v>
      </c>
      <c r="AX169" s="13" t="s">
        <v>83</v>
      </c>
      <c r="AY169" s="236" t="s">
        <v>157</v>
      </c>
    </row>
    <row r="170" s="2" customFormat="1" ht="33" customHeight="1">
      <c r="A170" s="41"/>
      <c r="B170" s="42"/>
      <c r="C170" s="207" t="s">
        <v>317</v>
      </c>
      <c r="D170" s="207" t="s">
        <v>159</v>
      </c>
      <c r="E170" s="208" t="s">
        <v>984</v>
      </c>
      <c r="F170" s="209" t="s">
        <v>985</v>
      </c>
      <c r="G170" s="210" t="s">
        <v>401</v>
      </c>
      <c r="H170" s="211">
        <v>5</v>
      </c>
      <c r="I170" s="212"/>
      <c r="J170" s="213">
        <f>ROUND(I170*H170,2)</f>
        <v>0</v>
      </c>
      <c r="K170" s="209" t="s">
        <v>174</v>
      </c>
      <c r="L170" s="47"/>
      <c r="M170" s="214" t="s">
        <v>19</v>
      </c>
      <c r="N170" s="215" t="s">
        <v>46</v>
      </c>
      <c r="O170" s="87"/>
      <c r="P170" s="216">
        <f>O170*H170</f>
        <v>0</v>
      </c>
      <c r="Q170" s="216">
        <v>6.0000000000000002E-05</v>
      </c>
      <c r="R170" s="216">
        <f>Q170*H170</f>
        <v>0.00030000000000000003</v>
      </c>
      <c r="S170" s="216">
        <v>0</v>
      </c>
      <c r="T170" s="217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18" t="s">
        <v>163</v>
      </c>
      <c r="AT170" s="218" t="s">
        <v>159</v>
      </c>
      <c r="AU170" s="218" t="s">
        <v>85</v>
      </c>
      <c r="AY170" s="20" t="s">
        <v>157</v>
      </c>
      <c r="BE170" s="219">
        <f>IF(N170="základní",J170,0)</f>
        <v>0</v>
      </c>
      <c r="BF170" s="219">
        <f>IF(N170="snížená",J170,0)</f>
        <v>0</v>
      </c>
      <c r="BG170" s="219">
        <f>IF(N170="zákl. přenesená",J170,0)</f>
        <v>0</v>
      </c>
      <c r="BH170" s="219">
        <f>IF(N170="sníž. přenesená",J170,0)</f>
        <v>0</v>
      </c>
      <c r="BI170" s="219">
        <f>IF(N170="nulová",J170,0)</f>
        <v>0</v>
      </c>
      <c r="BJ170" s="20" t="s">
        <v>83</v>
      </c>
      <c r="BK170" s="219">
        <f>ROUND(I170*H170,2)</f>
        <v>0</v>
      </c>
      <c r="BL170" s="20" t="s">
        <v>163</v>
      </c>
      <c r="BM170" s="218" t="s">
        <v>986</v>
      </c>
    </row>
    <row r="171" s="2" customFormat="1">
      <c r="A171" s="41"/>
      <c r="B171" s="42"/>
      <c r="C171" s="43"/>
      <c r="D171" s="220" t="s">
        <v>165</v>
      </c>
      <c r="E171" s="43"/>
      <c r="F171" s="221" t="s">
        <v>987</v>
      </c>
      <c r="G171" s="43"/>
      <c r="H171" s="43"/>
      <c r="I171" s="222"/>
      <c r="J171" s="43"/>
      <c r="K171" s="43"/>
      <c r="L171" s="47"/>
      <c r="M171" s="223"/>
      <c r="N171" s="224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165</v>
      </c>
      <c r="AU171" s="20" t="s">
        <v>85</v>
      </c>
    </row>
    <row r="172" s="2" customFormat="1">
      <c r="A172" s="41"/>
      <c r="B172" s="42"/>
      <c r="C172" s="43"/>
      <c r="D172" s="237" t="s">
        <v>177</v>
      </c>
      <c r="E172" s="43"/>
      <c r="F172" s="238" t="s">
        <v>988</v>
      </c>
      <c r="G172" s="43"/>
      <c r="H172" s="43"/>
      <c r="I172" s="222"/>
      <c r="J172" s="43"/>
      <c r="K172" s="43"/>
      <c r="L172" s="47"/>
      <c r="M172" s="223"/>
      <c r="N172" s="224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177</v>
      </c>
      <c r="AU172" s="20" t="s">
        <v>85</v>
      </c>
    </row>
    <row r="173" s="13" customFormat="1">
      <c r="A173" s="13"/>
      <c r="B173" s="226"/>
      <c r="C173" s="227"/>
      <c r="D173" s="220" t="s">
        <v>169</v>
      </c>
      <c r="E173" s="228" t="s">
        <v>19</v>
      </c>
      <c r="F173" s="229" t="s">
        <v>201</v>
      </c>
      <c r="G173" s="227"/>
      <c r="H173" s="230">
        <v>5</v>
      </c>
      <c r="I173" s="231"/>
      <c r="J173" s="227"/>
      <c r="K173" s="227"/>
      <c r="L173" s="232"/>
      <c r="M173" s="233"/>
      <c r="N173" s="234"/>
      <c r="O173" s="234"/>
      <c r="P173" s="234"/>
      <c r="Q173" s="234"/>
      <c r="R173" s="234"/>
      <c r="S173" s="234"/>
      <c r="T173" s="23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6" t="s">
        <v>169</v>
      </c>
      <c r="AU173" s="236" t="s">
        <v>85</v>
      </c>
      <c r="AV173" s="13" t="s">
        <v>85</v>
      </c>
      <c r="AW173" s="13" t="s">
        <v>37</v>
      </c>
      <c r="AX173" s="13" t="s">
        <v>83</v>
      </c>
      <c r="AY173" s="236" t="s">
        <v>157</v>
      </c>
    </row>
    <row r="174" s="2" customFormat="1" ht="21.75" customHeight="1">
      <c r="A174" s="41"/>
      <c r="B174" s="42"/>
      <c r="C174" s="260" t="s">
        <v>487</v>
      </c>
      <c r="D174" s="260" t="s">
        <v>259</v>
      </c>
      <c r="E174" s="261" t="s">
        <v>989</v>
      </c>
      <c r="F174" s="262" t="s">
        <v>990</v>
      </c>
      <c r="G174" s="263" t="s">
        <v>401</v>
      </c>
      <c r="H174" s="264">
        <v>15</v>
      </c>
      <c r="I174" s="265"/>
      <c r="J174" s="266">
        <f>ROUND(I174*H174,2)</f>
        <v>0</v>
      </c>
      <c r="K174" s="262" t="s">
        <v>174</v>
      </c>
      <c r="L174" s="267"/>
      <c r="M174" s="268" t="s">
        <v>19</v>
      </c>
      <c r="N174" s="269" t="s">
        <v>46</v>
      </c>
      <c r="O174" s="87"/>
      <c r="P174" s="216">
        <f>O174*H174</f>
        <v>0</v>
      </c>
      <c r="Q174" s="216">
        <v>0.0058999999999999999</v>
      </c>
      <c r="R174" s="216">
        <f>Q174*H174</f>
        <v>0.088499999999999995</v>
      </c>
      <c r="S174" s="216">
        <v>0</v>
      </c>
      <c r="T174" s="217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8" t="s">
        <v>225</v>
      </c>
      <c r="AT174" s="218" t="s">
        <v>259</v>
      </c>
      <c r="AU174" s="218" t="s">
        <v>85</v>
      </c>
      <c r="AY174" s="20" t="s">
        <v>157</v>
      </c>
      <c r="BE174" s="219">
        <f>IF(N174="základní",J174,0)</f>
        <v>0</v>
      </c>
      <c r="BF174" s="219">
        <f>IF(N174="snížená",J174,0)</f>
        <v>0</v>
      </c>
      <c r="BG174" s="219">
        <f>IF(N174="zákl. přenesená",J174,0)</f>
        <v>0</v>
      </c>
      <c r="BH174" s="219">
        <f>IF(N174="sníž. přenesená",J174,0)</f>
        <v>0</v>
      </c>
      <c r="BI174" s="219">
        <f>IF(N174="nulová",J174,0)</f>
        <v>0</v>
      </c>
      <c r="BJ174" s="20" t="s">
        <v>83</v>
      </c>
      <c r="BK174" s="219">
        <f>ROUND(I174*H174,2)</f>
        <v>0</v>
      </c>
      <c r="BL174" s="20" t="s">
        <v>163</v>
      </c>
      <c r="BM174" s="218" t="s">
        <v>991</v>
      </c>
    </row>
    <row r="175" s="2" customFormat="1">
      <c r="A175" s="41"/>
      <c r="B175" s="42"/>
      <c r="C175" s="43"/>
      <c r="D175" s="220" t="s">
        <v>165</v>
      </c>
      <c r="E175" s="43"/>
      <c r="F175" s="221" t="s">
        <v>990</v>
      </c>
      <c r="G175" s="43"/>
      <c r="H175" s="43"/>
      <c r="I175" s="222"/>
      <c r="J175" s="43"/>
      <c r="K175" s="43"/>
      <c r="L175" s="47"/>
      <c r="M175" s="223"/>
      <c r="N175" s="224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165</v>
      </c>
      <c r="AU175" s="20" t="s">
        <v>85</v>
      </c>
    </row>
    <row r="176" s="2" customFormat="1" ht="24.15" customHeight="1">
      <c r="A176" s="41"/>
      <c r="B176" s="42"/>
      <c r="C176" s="207" t="s">
        <v>7</v>
      </c>
      <c r="D176" s="207" t="s">
        <v>159</v>
      </c>
      <c r="E176" s="208" t="s">
        <v>992</v>
      </c>
      <c r="F176" s="209" t="s">
        <v>993</v>
      </c>
      <c r="G176" s="210" t="s">
        <v>401</v>
      </c>
      <c r="H176" s="211">
        <v>5</v>
      </c>
      <c r="I176" s="212"/>
      <c r="J176" s="213">
        <f>ROUND(I176*H176,2)</f>
        <v>0</v>
      </c>
      <c r="K176" s="209" t="s">
        <v>174</v>
      </c>
      <c r="L176" s="47"/>
      <c r="M176" s="214" t="s">
        <v>19</v>
      </c>
      <c r="N176" s="215" t="s">
        <v>46</v>
      </c>
      <c r="O176" s="87"/>
      <c r="P176" s="216">
        <f>O176*H176</f>
        <v>0</v>
      </c>
      <c r="Q176" s="216">
        <v>0</v>
      </c>
      <c r="R176" s="216">
        <f>Q176*H176</f>
        <v>0</v>
      </c>
      <c r="S176" s="216">
        <v>0</v>
      </c>
      <c r="T176" s="217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18" t="s">
        <v>163</v>
      </c>
      <c r="AT176" s="218" t="s">
        <v>159</v>
      </c>
      <c r="AU176" s="218" t="s">
        <v>85</v>
      </c>
      <c r="AY176" s="20" t="s">
        <v>157</v>
      </c>
      <c r="BE176" s="219">
        <f>IF(N176="základní",J176,0)</f>
        <v>0</v>
      </c>
      <c r="BF176" s="219">
        <f>IF(N176="snížená",J176,0)</f>
        <v>0</v>
      </c>
      <c r="BG176" s="219">
        <f>IF(N176="zákl. přenesená",J176,0)</f>
        <v>0</v>
      </c>
      <c r="BH176" s="219">
        <f>IF(N176="sníž. přenesená",J176,0)</f>
        <v>0</v>
      </c>
      <c r="BI176" s="219">
        <f>IF(N176="nulová",J176,0)</f>
        <v>0</v>
      </c>
      <c r="BJ176" s="20" t="s">
        <v>83</v>
      </c>
      <c r="BK176" s="219">
        <f>ROUND(I176*H176,2)</f>
        <v>0</v>
      </c>
      <c r="BL176" s="20" t="s">
        <v>163</v>
      </c>
      <c r="BM176" s="218" t="s">
        <v>994</v>
      </c>
    </row>
    <row r="177" s="2" customFormat="1">
      <c r="A177" s="41"/>
      <c r="B177" s="42"/>
      <c r="C177" s="43"/>
      <c r="D177" s="220" t="s">
        <v>165</v>
      </c>
      <c r="E177" s="43"/>
      <c r="F177" s="221" t="s">
        <v>995</v>
      </c>
      <c r="G177" s="43"/>
      <c r="H177" s="43"/>
      <c r="I177" s="222"/>
      <c r="J177" s="43"/>
      <c r="K177" s="43"/>
      <c r="L177" s="47"/>
      <c r="M177" s="223"/>
      <c r="N177" s="224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165</v>
      </c>
      <c r="AU177" s="20" t="s">
        <v>85</v>
      </c>
    </row>
    <row r="178" s="2" customFormat="1">
      <c r="A178" s="41"/>
      <c r="B178" s="42"/>
      <c r="C178" s="43"/>
      <c r="D178" s="237" t="s">
        <v>177</v>
      </c>
      <c r="E178" s="43"/>
      <c r="F178" s="238" t="s">
        <v>996</v>
      </c>
      <c r="G178" s="43"/>
      <c r="H178" s="43"/>
      <c r="I178" s="222"/>
      <c r="J178" s="43"/>
      <c r="K178" s="43"/>
      <c r="L178" s="47"/>
      <c r="M178" s="223"/>
      <c r="N178" s="224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177</v>
      </c>
      <c r="AU178" s="20" t="s">
        <v>85</v>
      </c>
    </row>
    <row r="179" s="12" customFormat="1" ht="22.8" customHeight="1">
      <c r="A179" s="12"/>
      <c r="B179" s="191"/>
      <c r="C179" s="192"/>
      <c r="D179" s="193" t="s">
        <v>74</v>
      </c>
      <c r="E179" s="205" t="s">
        <v>163</v>
      </c>
      <c r="F179" s="205" t="s">
        <v>292</v>
      </c>
      <c r="G179" s="192"/>
      <c r="H179" s="192"/>
      <c r="I179" s="195"/>
      <c r="J179" s="206">
        <f>BK179</f>
        <v>0</v>
      </c>
      <c r="K179" s="192"/>
      <c r="L179" s="197"/>
      <c r="M179" s="198"/>
      <c r="N179" s="199"/>
      <c r="O179" s="199"/>
      <c r="P179" s="200">
        <f>SUM(P180:P200)</f>
        <v>0</v>
      </c>
      <c r="Q179" s="199"/>
      <c r="R179" s="200">
        <f>SUM(R180:R200)</f>
        <v>2327.3731739999998</v>
      </c>
      <c r="S179" s="199"/>
      <c r="T179" s="201">
        <f>SUM(T180:T200)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02" t="s">
        <v>83</v>
      </c>
      <c r="AT179" s="203" t="s">
        <v>74</v>
      </c>
      <c r="AU179" s="203" t="s">
        <v>83</v>
      </c>
      <c r="AY179" s="202" t="s">
        <v>157</v>
      </c>
      <c r="BK179" s="204">
        <f>SUM(BK180:BK200)</f>
        <v>0</v>
      </c>
    </row>
    <row r="180" s="2" customFormat="1" ht="24.15" customHeight="1">
      <c r="A180" s="41"/>
      <c r="B180" s="42"/>
      <c r="C180" s="207" t="s">
        <v>453</v>
      </c>
      <c r="D180" s="207" t="s">
        <v>159</v>
      </c>
      <c r="E180" s="208" t="s">
        <v>294</v>
      </c>
      <c r="F180" s="209" t="s">
        <v>295</v>
      </c>
      <c r="G180" s="210" t="s">
        <v>254</v>
      </c>
      <c r="H180" s="211">
        <v>122.25</v>
      </c>
      <c r="I180" s="212"/>
      <c r="J180" s="213">
        <f>ROUND(I180*H180,2)</f>
        <v>0</v>
      </c>
      <c r="K180" s="209" t="s">
        <v>174</v>
      </c>
      <c r="L180" s="47"/>
      <c r="M180" s="214" t="s">
        <v>19</v>
      </c>
      <c r="N180" s="215" t="s">
        <v>46</v>
      </c>
      <c r="O180" s="87"/>
      <c r="P180" s="216">
        <f>O180*H180</f>
        <v>0</v>
      </c>
      <c r="Q180" s="216">
        <v>0</v>
      </c>
      <c r="R180" s="216">
        <f>Q180*H180</f>
        <v>0</v>
      </c>
      <c r="S180" s="216">
        <v>0</v>
      </c>
      <c r="T180" s="217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18" t="s">
        <v>163</v>
      </c>
      <c r="AT180" s="218" t="s">
        <v>159</v>
      </c>
      <c r="AU180" s="218" t="s">
        <v>85</v>
      </c>
      <c r="AY180" s="20" t="s">
        <v>157</v>
      </c>
      <c r="BE180" s="219">
        <f>IF(N180="základní",J180,0)</f>
        <v>0</v>
      </c>
      <c r="BF180" s="219">
        <f>IF(N180="snížená",J180,0)</f>
        <v>0</v>
      </c>
      <c r="BG180" s="219">
        <f>IF(N180="zákl. přenesená",J180,0)</f>
        <v>0</v>
      </c>
      <c r="BH180" s="219">
        <f>IF(N180="sníž. přenesená",J180,0)</f>
        <v>0</v>
      </c>
      <c r="BI180" s="219">
        <f>IF(N180="nulová",J180,0)</f>
        <v>0</v>
      </c>
      <c r="BJ180" s="20" t="s">
        <v>83</v>
      </c>
      <c r="BK180" s="219">
        <f>ROUND(I180*H180,2)</f>
        <v>0</v>
      </c>
      <c r="BL180" s="20" t="s">
        <v>163</v>
      </c>
      <c r="BM180" s="218" t="s">
        <v>997</v>
      </c>
    </row>
    <row r="181" s="2" customFormat="1">
      <c r="A181" s="41"/>
      <c r="B181" s="42"/>
      <c r="C181" s="43"/>
      <c r="D181" s="220" t="s">
        <v>165</v>
      </c>
      <c r="E181" s="43"/>
      <c r="F181" s="221" t="s">
        <v>297</v>
      </c>
      <c r="G181" s="43"/>
      <c r="H181" s="43"/>
      <c r="I181" s="222"/>
      <c r="J181" s="43"/>
      <c r="K181" s="43"/>
      <c r="L181" s="47"/>
      <c r="M181" s="223"/>
      <c r="N181" s="224"/>
      <c r="O181" s="87"/>
      <c r="P181" s="87"/>
      <c r="Q181" s="87"/>
      <c r="R181" s="87"/>
      <c r="S181" s="87"/>
      <c r="T181" s="88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20" t="s">
        <v>165</v>
      </c>
      <c r="AU181" s="20" t="s">
        <v>85</v>
      </c>
    </row>
    <row r="182" s="2" customFormat="1">
      <c r="A182" s="41"/>
      <c r="B182" s="42"/>
      <c r="C182" s="43"/>
      <c r="D182" s="237" t="s">
        <v>177</v>
      </c>
      <c r="E182" s="43"/>
      <c r="F182" s="238" t="s">
        <v>298</v>
      </c>
      <c r="G182" s="43"/>
      <c r="H182" s="43"/>
      <c r="I182" s="222"/>
      <c r="J182" s="43"/>
      <c r="K182" s="43"/>
      <c r="L182" s="47"/>
      <c r="M182" s="223"/>
      <c r="N182" s="224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177</v>
      </c>
      <c r="AU182" s="20" t="s">
        <v>85</v>
      </c>
    </row>
    <row r="183" s="14" customFormat="1">
      <c r="A183" s="14"/>
      <c r="B183" s="239"/>
      <c r="C183" s="240"/>
      <c r="D183" s="220" t="s">
        <v>169</v>
      </c>
      <c r="E183" s="241" t="s">
        <v>19</v>
      </c>
      <c r="F183" s="242" t="s">
        <v>299</v>
      </c>
      <c r="G183" s="240"/>
      <c r="H183" s="241" t="s">
        <v>19</v>
      </c>
      <c r="I183" s="243"/>
      <c r="J183" s="240"/>
      <c r="K183" s="240"/>
      <c r="L183" s="244"/>
      <c r="M183" s="245"/>
      <c r="N183" s="246"/>
      <c r="O183" s="246"/>
      <c r="P183" s="246"/>
      <c r="Q183" s="246"/>
      <c r="R183" s="246"/>
      <c r="S183" s="246"/>
      <c r="T183" s="247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8" t="s">
        <v>169</v>
      </c>
      <c r="AU183" s="248" t="s">
        <v>85</v>
      </c>
      <c r="AV183" s="14" t="s">
        <v>83</v>
      </c>
      <c r="AW183" s="14" t="s">
        <v>37</v>
      </c>
      <c r="AX183" s="14" t="s">
        <v>75</v>
      </c>
      <c r="AY183" s="248" t="s">
        <v>157</v>
      </c>
    </row>
    <row r="184" s="13" customFormat="1">
      <c r="A184" s="13"/>
      <c r="B184" s="226"/>
      <c r="C184" s="227"/>
      <c r="D184" s="220" t="s">
        <v>169</v>
      </c>
      <c r="E184" s="228" t="s">
        <v>19</v>
      </c>
      <c r="F184" s="229" t="s">
        <v>998</v>
      </c>
      <c r="G184" s="227"/>
      <c r="H184" s="230">
        <v>122.25</v>
      </c>
      <c r="I184" s="231"/>
      <c r="J184" s="227"/>
      <c r="K184" s="227"/>
      <c r="L184" s="232"/>
      <c r="M184" s="233"/>
      <c r="N184" s="234"/>
      <c r="O184" s="234"/>
      <c r="P184" s="234"/>
      <c r="Q184" s="234"/>
      <c r="R184" s="234"/>
      <c r="S184" s="234"/>
      <c r="T184" s="235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6" t="s">
        <v>169</v>
      </c>
      <c r="AU184" s="236" t="s">
        <v>85</v>
      </c>
      <c r="AV184" s="13" t="s">
        <v>85</v>
      </c>
      <c r="AW184" s="13" t="s">
        <v>37</v>
      </c>
      <c r="AX184" s="13" t="s">
        <v>83</v>
      </c>
      <c r="AY184" s="236" t="s">
        <v>157</v>
      </c>
    </row>
    <row r="185" s="2" customFormat="1" ht="37.8" customHeight="1">
      <c r="A185" s="41"/>
      <c r="B185" s="42"/>
      <c r="C185" s="207" t="s">
        <v>381</v>
      </c>
      <c r="D185" s="207" t="s">
        <v>159</v>
      </c>
      <c r="E185" s="208" t="s">
        <v>302</v>
      </c>
      <c r="F185" s="209" t="s">
        <v>303</v>
      </c>
      <c r="G185" s="210" t="s">
        <v>173</v>
      </c>
      <c r="H185" s="211">
        <v>130.40000000000001</v>
      </c>
      <c r="I185" s="212"/>
      <c r="J185" s="213">
        <f>ROUND(I185*H185,2)</f>
        <v>0</v>
      </c>
      <c r="K185" s="209" t="s">
        <v>174</v>
      </c>
      <c r="L185" s="47"/>
      <c r="M185" s="214" t="s">
        <v>19</v>
      </c>
      <c r="N185" s="215" t="s">
        <v>46</v>
      </c>
      <c r="O185" s="87"/>
      <c r="P185" s="216">
        <f>O185*H185</f>
        <v>0</v>
      </c>
      <c r="Q185" s="216">
        <v>1.8480000000000001</v>
      </c>
      <c r="R185" s="216">
        <f>Q185*H185</f>
        <v>240.97920000000002</v>
      </c>
      <c r="S185" s="216">
        <v>0</v>
      </c>
      <c r="T185" s="217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18" t="s">
        <v>163</v>
      </c>
      <c r="AT185" s="218" t="s">
        <v>159</v>
      </c>
      <c r="AU185" s="218" t="s">
        <v>85</v>
      </c>
      <c r="AY185" s="20" t="s">
        <v>157</v>
      </c>
      <c r="BE185" s="219">
        <f>IF(N185="základní",J185,0)</f>
        <v>0</v>
      </c>
      <c r="BF185" s="219">
        <f>IF(N185="snížená",J185,0)</f>
        <v>0</v>
      </c>
      <c r="BG185" s="219">
        <f>IF(N185="zákl. přenesená",J185,0)</f>
        <v>0</v>
      </c>
      <c r="BH185" s="219">
        <f>IF(N185="sníž. přenesená",J185,0)</f>
        <v>0</v>
      </c>
      <c r="BI185" s="219">
        <f>IF(N185="nulová",J185,0)</f>
        <v>0</v>
      </c>
      <c r="BJ185" s="20" t="s">
        <v>83</v>
      </c>
      <c r="BK185" s="219">
        <f>ROUND(I185*H185,2)</f>
        <v>0</v>
      </c>
      <c r="BL185" s="20" t="s">
        <v>163</v>
      </c>
      <c r="BM185" s="218" t="s">
        <v>999</v>
      </c>
    </row>
    <row r="186" s="2" customFormat="1">
      <c r="A186" s="41"/>
      <c r="B186" s="42"/>
      <c r="C186" s="43"/>
      <c r="D186" s="220" t="s">
        <v>165</v>
      </c>
      <c r="E186" s="43"/>
      <c r="F186" s="221" t="s">
        <v>305</v>
      </c>
      <c r="G186" s="43"/>
      <c r="H186" s="43"/>
      <c r="I186" s="222"/>
      <c r="J186" s="43"/>
      <c r="K186" s="43"/>
      <c r="L186" s="47"/>
      <c r="M186" s="223"/>
      <c r="N186" s="224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0" t="s">
        <v>165</v>
      </c>
      <c r="AU186" s="20" t="s">
        <v>85</v>
      </c>
    </row>
    <row r="187" s="2" customFormat="1">
      <c r="A187" s="41"/>
      <c r="B187" s="42"/>
      <c r="C187" s="43"/>
      <c r="D187" s="237" t="s">
        <v>177</v>
      </c>
      <c r="E187" s="43"/>
      <c r="F187" s="238" t="s">
        <v>306</v>
      </c>
      <c r="G187" s="43"/>
      <c r="H187" s="43"/>
      <c r="I187" s="222"/>
      <c r="J187" s="43"/>
      <c r="K187" s="43"/>
      <c r="L187" s="47"/>
      <c r="M187" s="223"/>
      <c r="N187" s="224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177</v>
      </c>
      <c r="AU187" s="20" t="s">
        <v>85</v>
      </c>
    </row>
    <row r="188" s="14" customFormat="1">
      <c r="A188" s="14"/>
      <c r="B188" s="239"/>
      <c r="C188" s="240"/>
      <c r="D188" s="220" t="s">
        <v>169</v>
      </c>
      <c r="E188" s="241" t="s">
        <v>19</v>
      </c>
      <c r="F188" s="242" t="s">
        <v>307</v>
      </c>
      <c r="G188" s="240"/>
      <c r="H188" s="241" t="s">
        <v>19</v>
      </c>
      <c r="I188" s="243"/>
      <c r="J188" s="240"/>
      <c r="K188" s="240"/>
      <c r="L188" s="244"/>
      <c r="M188" s="245"/>
      <c r="N188" s="246"/>
      <c r="O188" s="246"/>
      <c r="P188" s="246"/>
      <c r="Q188" s="246"/>
      <c r="R188" s="246"/>
      <c r="S188" s="246"/>
      <c r="T188" s="247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8" t="s">
        <v>169</v>
      </c>
      <c r="AU188" s="248" t="s">
        <v>85</v>
      </c>
      <c r="AV188" s="14" t="s">
        <v>83</v>
      </c>
      <c r="AW188" s="14" t="s">
        <v>37</v>
      </c>
      <c r="AX188" s="14" t="s">
        <v>75</v>
      </c>
      <c r="AY188" s="248" t="s">
        <v>157</v>
      </c>
    </row>
    <row r="189" s="13" customFormat="1">
      <c r="A189" s="13"/>
      <c r="B189" s="226"/>
      <c r="C189" s="227"/>
      <c r="D189" s="220" t="s">
        <v>169</v>
      </c>
      <c r="E189" s="228" t="s">
        <v>19</v>
      </c>
      <c r="F189" s="229" t="s">
        <v>1000</v>
      </c>
      <c r="G189" s="227"/>
      <c r="H189" s="230">
        <v>130.40000000000001</v>
      </c>
      <c r="I189" s="231"/>
      <c r="J189" s="227"/>
      <c r="K189" s="227"/>
      <c r="L189" s="232"/>
      <c r="M189" s="233"/>
      <c r="N189" s="234"/>
      <c r="O189" s="234"/>
      <c r="P189" s="234"/>
      <c r="Q189" s="234"/>
      <c r="R189" s="234"/>
      <c r="S189" s="234"/>
      <c r="T189" s="23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6" t="s">
        <v>169</v>
      </c>
      <c r="AU189" s="236" t="s">
        <v>85</v>
      </c>
      <c r="AV189" s="13" t="s">
        <v>85</v>
      </c>
      <c r="AW189" s="13" t="s">
        <v>37</v>
      </c>
      <c r="AX189" s="13" t="s">
        <v>83</v>
      </c>
      <c r="AY189" s="236" t="s">
        <v>157</v>
      </c>
    </row>
    <row r="190" s="2" customFormat="1" ht="24.15" customHeight="1">
      <c r="A190" s="41"/>
      <c r="B190" s="42"/>
      <c r="C190" s="207" t="s">
        <v>462</v>
      </c>
      <c r="D190" s="207" t="s">
        <v>159</v>
      </c>
      <c r="E190" s="208" t="s">
        <v>310</v>
      </c>
      <c r="F190" s="209" t="s">
        <v>311</v>
      </c>
      <c r="G190" s="210" t="s">
        <v>173</v>
      </c>
      <c r="H190" s="211">
        <v>657.05999999999995</v>
      </c>
      <c r="I190" s="212"/>
      <c r="J190" s="213">
        <f>ROUND(I190*H190,2)</f>
        <v>0</v>
      </c>
      <c r="K190" s="209" t="s">
        <v>174</v>
      </c>
      <c r="L190" s="47"/>
      <c r="M190" s="214" t="s">
        <v>19</v>
      </c>
      <c r="N190" s="215" t="s">
        <v>46</v>
      </c>
      <c r="O190" s="87"/>
      <c r="P190" s="216">
        <f>O190*H190</f>
        <v>0</v>
      </c>
      <c r="Q190" s="216">
        <v>2.4142999999999999</v>
      </c>
      <c r="R190" s="216">
        <f>Q190*H190</f>
        <v>1586.3399579999998</v>
      </c>
      <c r="S190" s="216">
        <v>0</v>
      </c>
      <c r="T190" s="217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18" t="s">
        <v>163</v>
      </c>
      <c r="AT190" s="218" t="s">
        <v>159</v>
      </c>
      <c r="AU190" s="218" t="s">
        <v>85</v>
      </c>
      <c r="AY190" s="20" t="s">
        <v>157</v>
      </c>
      <c r="BE190" s="219">
        <f>IF(N190="základní",J190,0)</f>
        <v>0</v>
      </c>
      <c r="BF190" s="219">
        <f>IF(N190="snížená",J190,0)</f>
        <v>0</v>
      </c>
      <c r="BG190" s="219">
        <f>IF(N190="zákl. přenesená",J190,0)</f>
        <v>0</v>
      </c>
      <c r="BH190" s="219">
        <f>IF(N190="sníž. přenesená",J190,0)</f>
        <v>0</v>
      </c>
      <c r="BI190" s="219">
        <f>IF(N190="nulová",J190,0)</f>
        <v>0</v>
      </c>
      <c r="BJ190" s="20" t="s">
        <v>83</v>
      </c>
      <c r="BK190" s="219">
        <f>ROUND(I190*H190,2)</f>
        <v>0</v>
      </c>
      <c r="BL190" s="20" t="s">
        <v>163</v>
      </c>
      <c r="BM190" s="218" t="s">
        <v>1001</v>
      </c>
    </row>
    <row r="191" s="2" customFormat="1">
      <c r="A191" s="41"/>
      <c r="B191" s="42"/>
      <c r="C191" s="43"/>
      <c r="D191" s="220" t="s">
        <v>165</v>
      </c>
      <c r="E191" s="43"/>
      <c r="F191" s="221" t="s">
        <v>313</v>
      </c>
      <c r="G191" s="43"/>
      <c r="H191" s="43"/>
      <c r="I191" s="222"/>
      <c r="J191" s="43"/>
      <c r="K191" s="43"/>
      <c r="L191" s="47"/>
      <c r="M191" s="223"/>
      <c r="N191" s="224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0" t="s">
        <v>165</v>
      </c>
      <c r="AU191" s="20" t="s">
        <v>85</v>
      </c>
    </row>
    <row r="192" s="2" customFormat="1">
      <c r="A192" s="41"/>
      <c r="B192" s="42"/>
      <c r="C192" s="43"/>
      <c r="D192" s="237" t="s">
        <v>177</v>
      </c>
      <c r="E192" s="43"/>
      <c r="F192" s="238" t="s">
        <v>314</v>
      </c>
      <c r="G192" s="43"/>
      <c r="H192" s="43"/>
      <c r="I192" s="222"/>
      <c r="J192" s="43"/>
      <c r="K192" s="43"/>
      <c r="L192" s="47"/>
      <c r="M192" s="223"/>
      <c r="N192" s="224"/>
      <c r="O192" s="87"/>
      <c r="P192" s="87"/>
      <c r="Q192" s="87"/>
      <c r="R192" s="87"/>
      <c r="S192" s="87"/>
      <c r="T192" s="88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T192" s="20" t="s">
        <v>177</v>
      </c>
      <c r="AU192" s="20" t="s">
        <v>85</v>
      </c>
    </row>
    <row r="193" s="14" customFormat="1">
      <c r="A193" s="14"/>
      <c r="B193" s="239"/>
      <c r="C193" s="240"/>
      <c r="D193" s="220" t="s">
        <v>169</v>
      </c>
      <c r="E193" s="241" t="s">
        <v>19</v>
      </c>
      <c r="F193" s="242" t="s">
        <v>1002</v>
      </c>
      <c r="G193" s="240"/>
      <c r="H193" s="241" t="s">
        <v>19</v>
      </c>
      <c r="I193" s="243"/>
      <c r="J193" s="240"/>
      <c r="K193" s="240"/>
      <c r="L193" s="244"/>
      <c r="M193" s="245"/>
      <c r="N193" s="246"/>
      <c r="O193" s="246"/>
      <c r="P193" s="246"/>
      <c r="Q193" s="246"/>
      <c r="R193" s="246"/>
      <c r="S193" s="246"/>
      <c r="T193" s="247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8" t="s">
        <v>169</v>
      </c>
      <c r="AU193" s="248" t="s">
        <v>85</v>
      </c>
      <c r="AV193" s="14" t="s">
        <v>83</v>
      </c>
      <c r="AW193" s="14" t="s">
        <v>37</v>
      </c>
      <c r="AX193" s="14" t="s">
        <v>75</v>
      </c>
      <c r="AY193" s="248" t="s">
        <v>157</v>
      </c>
    </row>
    <row r="194" s="13" customFormat="1">
      <c r="A194" s="13"/>
      <c r="B194" s="226"/>
      <c r="C194" s="227"/>
      <c r="D194" s="220" t="s">
        <v>169</v>
      </c>
      <c r="E194" s="228" t="s">
        <v>19</v>
      </c>
      <c r="F194" s="229" t="s">
        <v>1003</v>
      </c>
      <c r="G194" s="227"/>
      <c r="H194" s="230">
        <v>377.94</v>
      </c>
      <c r="I194" s="231"/>
      <c r="J194" s="227"/>
      <c r="K194" s="227"/>
      <c r="L194" s="232"/>
      <c r="M194" s="233"/>
      <c r="N194" s="234"/>
      <c r="O194" s="234"/>
      <c r="P194" s="234"/>
      <c r="Q194" s="234"/>
      <c r="R194" s="234"/>
      <c r="S194" s="234"/>
      <c r="T194" s="23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6" t="s">
        <v>169</v>
      </c>
      <c r="AU194" s="236" t="s">
        <v>85</v>
      </c>
      <c r="AV194" s="13" t="s">
        <v>85</v>
      </c>
      <c r="AW194" s="13" t="s">
        <v>37</v>
      </c>
      <c r="AX194" s="13" t="s">
        <v>75</v>
      </c>
      <c r="AY194" s="236" t="s">
        <v>157</v>
      </c>
    </row>
    <row r="195" s="13" customFormat="1">
      <c r="A195" s="13"/>
      <c r="B195" s="226"/>
      <c r="C195" s="227"/>
      <c r="D195" s="220" t="s">
        <v>169</v>
      </c>
      <c r="E195" s="228" t="s">
        <v>19</v>
      </c>
      <c r="F195" s="229" t="s">
        <v>1004</v>
      </c>
      <c r="G195" s="227"/>
      <c r="H195" s="230">
        <v>279.12</v>
      </c>
      <c r="I195" s="231"/>
      <c r="J195" s="227"/>
      <c r="K195" s="227"/>
      <c r="L195" s="232"/>
      <c r="M195" s="233"/>
      <c r="N195" s="234"/>
      <c r="O195" s="234"/>
      <c r="P195" s="234"/>
      <c r="Q195" s="234"/>
      <c r="R195" s="234"/>
      <c r="S195" s="234"/>
      <c r="T195" s="23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6" t="s">
        <v>169</v>
      </c>
      <c r="AU195" s="236" t="s">
        <v>85</v>
      </c>
      <c r="AV195" s="13" t="s">
        <v>85</v>
      </c>
      <c r="AW195" s="13" t="s">
        <v>37</v>
      </c>
      <c r="AX195" s="13" t="s">
        <v>75</v>
      </c>
      <c r="AY195" s="236" t="s">
        <v>157</v>
      </c>
    </row>
    <row r="196" s="15" customFormat="1">
      <c r="A196" s="15"/>
      <c r="B196" s="249"/>
      <c r="C196" s="250"/>
      <c r="D196" s="220" t="s">
        <v>169</v>
      </c>
      <c r="E196" s="251" t="s">
        <v>19</v>
      </c>
      <c r="F196" s="252" t="s">
        <v>187</v>
      </c>
      <c r="G196" s="250"/>
      <c r="H196" s="253">
        <v>657.05999999999995</v>
      </c>
      <c r="I196" s="254"/>
      <c r="J196" s="250"/>
      <c r="K196" s="250"/>
      <c r="L196" s="255"/>
      <c r="M196" s="256"/>
      <c r="N196" s="257"/>
      <c r="O196" s="257"/>
      <c r="P196" s="257"/>
      <c r="Q196" s="257"/>
      <c r="R196" s="257"/>
      <c r="S196" s="257"/>
      <c r="T196" s="258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59" t="s">
        <v>169</v>
      </c>
      <c r="AU196" s="259" t="s">
        <v>85</v>
      </c>
      <c r="AV196" s="15" t="s">
        <v>163</v>
      </c>
      <c r="AW196" s="15" t="s">
        <v>37</v>
      </c>
      <c r="AX196" s="15" t="s">
        <v>83</v>
      </c>
      <c r="AY196" s="259" t="s">
        <v>157</v>
      </c>
    </row>
    <row r="197" s="2" customFormat="1" ht="24.15" customHeight="1">
      <c r="A197" s="41"/>
      <c r="B197" s="42"/>
      <c r="C197" s="207" t="s">
        <v>386</v>
      </c>
      <c r="D197" s="207" t="s">
        <v>159</v>
      </c>
      <c r="E197" s="208" t="s">
        <v>318</v>
      </c>
      <c r="F197" s="209" t="s">
        <v>319</v>
      </c>
      <c r="G197" s="210" t="s">
        <v>173</v>
      </c>
      <c r="H197" s="211">
        <v>270.59199999999998</v>
      </c>
      <c r="I197" s="212"/>
      <c r="J197" s="213">
        <f>ROUND(I197*H197,2)</f>
        <v>0</v>
      </c>
      <c r="K197" s="209" t="s">
        <v>174</v>
      </c>
      <c r="L197" s="47"/>
      <c r="M197" s="214" t="s">
        <v>19</v>
      </c>
      <c r="N197" s="215" t="s">
        <v>46</v>
      </c>
      <c r="O197" s="87"/>
      <c r="P197" s="216">
        <f>O197*H197</f>
        <v>0</v>
      </c>
      <c r="Q197" s="216">
        <v>1.8480000000000001</v>
      </c>
      <c r="R197" s="216">
        <f>Q197*H197</f>
        <v>500.05401599999999</v>
      </c>
      <c r="S197" s="216">
        <v>0</v>
      </c>
      <c r="T197" s="217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18" t="s">
        <v>163</v>
      </c>
      <c r="AT197" s="218" t="s">
        <v>159</v>
      </c>
      <c r="AU197" s="218" t="s">
        <v>85</v>
      </c>
      <c r="AY197" s="20" t="s">
        <v>157</v>
      </c>
      <c r="BE197" s="219">
        <f>IF(N197="základní",J197,0)</f>
        <v>0</v>
      </c>
      <c r="BF197" s="219">
        <f>IF(N197="snížená",J197,0)</f>
        <v>0</v>
      </c>
      <c r="BG197" s="219">
        <f>IF(N197="zákl. přenesená",J197,0)</f>
        <v>0</v>
      </c>
      <c r="BH197" s="219">
        <f>IF(N197="sníž. přenesená",J197,0)</f>
        <v>0</v>
      </c>
      <c r="BI197" s="219">
        <f>IF(N197="nulová",J197,0)</f>
        <v>0</v>
      </c>
      <c r="BJ197" s="20" t="s">
        <v>83</v>
      </c>
      <c r="BK197" s="219">
        <f>ROUND(I197*H197,2)</f>
        <v>0</v>
      </c>
      <c r="BL197" s="20" t="s">
        <v>163</v>
      </c>
      <c r="BM197" s="218" t="s">
        <v>1005</v>
      </c>
    </row>
    <row r="198" s="2" customFormat="1">
      <c r="A198" s="41"/>
      <c r="B198" s="42"/>
      <c r="C198" s="43"/>
      <c r="D198" s="220" t="s">
        <v>165</v>
      </c>
      <c r="E198" s="43"/>
      <c r="F198" s="221" t="s">
        <v>321</v>
      </c>
      <c r="G198" s="43"/>
      <c r="H198" s="43"/>
      <c r="I198" s="222"/>
      <c r="J198" s="43"/>
      <c r="K198" s="43"/>
      <c r="L198" s="47"/>
      <c r="M198" s="223"/>
      <c r="N198" s="224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165</v>
      </c>
      <c r="AU198" s="20" t="s">
        <v>85</v>
      </c>
    </row>
    <row r="199" s="2" customFormat="1">
      <c r="A199" s="41"/>
      <c r="B199" s="42"/>
      <c r="C199" s="43"/>
      <c r="D199" s="237" t="s">
        <v>177</v>
      </c>
      <c r="E199" s="43"/>
      <c r="F199" s="238" t="s">
        <v>1006</v>
      </c>
      <c r="G199" s="43"/>
      <c r="H199" s="43"/>
      <c r="I199" s="222"/>
      <c r="J199" s="43"/>
      <c r="K199" s="43"/>
      <c r="L199" s="47"/>
      <c r="M199" s="223"/>
      <c r="N199" s="224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177</v>
      </c>
      <c r="AU199" s="20" t="s">
        <v>85</v>
      </c>
    </row>
    <row r="200" s="13" customFormat="1">
      <c r="A200" s="13"/>
      <c r="B200" s="226"/>
      <c r="C200" s="227"/>
      <c r="D200" s="220" t="s">
        <v>169</v>
      </c>
      <c r="E200" s="228" t="s">
        <v>19</v>
      </c>
      <c r="F200" s="229" t="s">
        <v>1007</v>
      </c>
      <c r="G200" s="227"/>
      <c r="H200" s="230">
        <v>270.59199999999998</v>
      </c>
      <c r="I200" s="231"/>
      <c r="J200" s="227"/>
      <c r="K200" s="227"/>
      <c r="L200" s="232"/>
      <c r="M200" s="233"/>
      <c r="N200" s="234"/>
      <c r="O200" s="234"/>
      <c r="P200" s="234"/>
      <c r="Q200" s="234"/>
      <c r="R200" s="234"/>
      <c r="S200" s="234"/>
      <c r="T200" s="235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6" t="s">
        <v>169</v>
      </c>
      <c r="AU200" s="236" t="s">
        <v>85</v>
      </c>
      <c r="AV200" s="13" t="s">
        <v>85</v>
      </c>
      <c r="AW200" s="13" t="s">
        <v>37</v>
      </c>
      <c r="AX200" s="13" t="s">
        <v>83</v>
      </c>
      <c r="AY200" s="236" t="s">
        <v>157</v>
      </c>
    </row>
    <row r="201" s="12" customFormat="1" ht="22.8" customHeight="1">
      <c r="A201" s="12"/>
      <c r="B201" s="191"/>
      <c r="C201" s="192"/>
      <c r="D201" s="193" t="s">
        <v>74</v>
      </c>
      <c r="E201" s="205" t="s">
        <v>201</v>
      </c>
      <c r="F201" s="205" t="s">
        <v>893</v>
      </c>
      <c r="G201" s="192"/>
      <c r="H201" s="192"/>
      <c r="I201" s="195"/>
      <c r="J201" s="206">
        <f>BK201</f>
        <v>0</v>
      </c>
      <c r="K201" s="192"/>
      <c r="L201" s="197"/>
      <c r="M201" s="198"/>
      <c r="N201" s="199"/>
      <c r="O201" s="199"/>
      <c r="P201" s="200">
        <f>SUM(P202:P205)</f>
        <v>0</v>
      </c>
      <c r="Q201" s="199"/>
      <c r="R201" s="200">
        <f>SUM(R202:R205)</f>
        <v>252.67023000000003</v>
      </c>
      <c r="S201" s="199"/>
      <c r="T201" s="201">
        <f>SUM(T202:T205)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02" t="s">
        <v>83</v>
      </c>
      <c r="AT201" s="203" t="s">
        <v>74</v>
      </c>
      <c r="AU201" s="203" t="s">
        <v>83</v>
      </c>
      <c r="AY201" s="202" t="s">
        <v>157</v>
      </c>
      <c r="BK201" s="204">
        <f>SUM(BK202:BK205)</f>
        <v>0</v>
      </c>
    </row>
    <row r="202" s="2" customFormat="1" ht="24.15" customHeight="1">
      <c r="A202" s="41"/>
      <c r="B202" s="42"/>
      <c r="C202" s="207" t="s">
        <v>475</v>
      </c>
      <c r="D202" s="207" t="s">
        <v>159</v>
      </c>
      <c r="E202" s="208" t="s">
        <v>1008</v>
      </c>
      <c r="F202" s="209" t="s">
        <v>1009</v>
      </c>
      <c r="G202" s="210" t="s">
        <v>254</v>
      </c>
      <c r="H202" s="211">
        <v>354.60000000000002</v>
      </c>
      <c r="I202" s="212"/>
      <c r="J202" s="213">
        <f>ROUND(I202*H202,2)</f>
        <v>0</v>
      </c>
      <c r="K202" s="209" t="s">
        <v>174</v>
      </c>
      <c r="L202" s="47"/>
      <c r="M202" s="214" t="s">
        <v>19</v>
      </c>
      <c r="N202" s="215" t="s">
        <v>46</v>
      </c>
      <c r="O202" s="87"/>
      <c r="P202" s="216">
        <f>O202*H202</f>
        <v>0</v>
      </c>
      <c r="Q202" s="216">
        <v>0.71255000000000002</v>
      </c>
      <c r="R202" s="216">
        <f>Q202*H202</f>
        <v>252.67023000000003</v>
      </c>
      <c r="S202" s="216">
        <v>0</v>
      </c>
      <c r="T202" s="217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18" t="s">
        <v>163</v>
      </c>
      <c r="AT202" s="218" t="s">
        <v>159</v>
      </c>
      <c r="AU202" s="218" t="s">
        <v>85</v>
      </c>
      <c r="AY202" s="20" t="s">
        <v>157</v>
      </c>
      <c r="BE202" s="219">
        <f>IF(N202="základní",J202,0)</f>
        <v>0</v>
      </c>
      <c r="BF202" s="219">
        <f>IF(N202="snížená",J202,0)</f>
        <v>0</v>
      </c>
      <c r="BG202" s="219">
        <f>IF(N202="zákl. přenesená",J202,0)</f>
        <v>0</v>
      </c>
      <c r="BH202" s="219">
        <f>IF(N202="sníž. přenesená",J202,0)</f>
        <v>0</v>
      </c>
      <c r="BI202" s="219">
        <f>IF(N202="nulová",J202,0)</f>
        <v>0</v>
      </c>
      <c r="BJ202" s="20" t="s">
        <v>83</v>
      </c>
      <c r="BK202" s="219">
        <f>ROUND(I202*H202,2)</f>
        <v>0</v>
      </c>
      <c r="BL202" s="20" t="s">
        <v>163</v>
      </c>
      <c r="BM202" s="218" t="s">
        <v>1010</v>
      </c>
    </row>
    <row r="203" s="2" customFormat="1">
      <c r="A203" s="41"/>
      <c r="B203" s="42"/>
      <c r="C203" s="43"/>
      <c r="D203" s="220" t="s">
        <v>165</v>
      </c>
      <c r="E203" s="43"/>
      <c r="F203" s="221" t="s">
        <v>1011</v>
      </c>
      <c r="G203" s="43"/>
      <c r="H203" s="43"/>
      <c r="I203" s="222"/>
      <c r="J203" s="43"/>
      <c r="K203" s="43"/>
      <c r="L203" s="47"/>
      <c r="M203" s="223"/>
      <c r="N203" s="224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0" t="s">
        <v>165</v>
      </c>
      <c r="AU203" s="20" t="s">
        <v>85</v>
      </c>
    </row>
    <row r="204" s="2" customFormat="1">
      <c r="A204" s="41"/>
      <c r="B204" s="42"/>
      <c r="C204" s="43"/>
      <c r="D204" s="237" t="s">
        <v>177</v>
      </c>
      <c r="E204" s="43"/>
      <c r="F204" s="238" t="s">
        <v>1012</v>
      </c>
      <c r="G204" s="43"/>
      <c r="H204" s="43"/>
      <c r="I204" s="222"/>
      <c r="J204" s="43"/>
      <c r="K204" s="43"/>
      <c r="L204" s="47"/>
      <c r="M204" s="223"/>
      <c r="N204" s="224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177</v>
      </c>
      <c r="AU204" s="20" t="s">
        <v>85</v>
      </c>
    </row>
    <row r="205" s="13" customFormat="1">
      <c r="A205" s="13"/>
      <c r="B205" s="226"/>
      <c r="C205" s="227"/>
      <c r="D205" s="220" t="s">
        <v>169</v>
      </c>
      <c r="E205" s="228" t="s">
        <v>19</v>
      </c>
      <c r="F205" s="229" t="s">
        <v>1013</v>
      </c>
      <c r="G205" s="227"/>
      <c r="H205" s="230">
        <v>354.60000000000002</v>
      </c>
      <c r="I205" s="231"/>
      <c r="J205" s="227"/>
      <c r="K205" s="227"/>
      <c r="L205" s="232"/>
      <c r="M205" s="233"/>
      <c r="N205" s="234"/>
      <c r="O205" s="234"/>
      <c r="P205" s="234"/>
      <c r="Q205" s="234"/>
      <c r="R205" s="234"/>
      <c r="S205" s="234"/>
      <c r="T205" s="235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6" t="s">
        <v>169</v>
      </c>
      <c r="AU205" s="236" t="s">
        <v>85</v>
      </c>
      <c r="AV205" s="13" t="s">
        <v>85</v>
      </c>
      <c r="AW205" s="13" t="s">
        <v>37</v>
      </c>
      <c r="AX205" s="13" t="s">
        <v>83</v>
      </c>
      <c r="AY205" s="236" t="s">
        <v>157</v>
      </c>
    </row>
    <row r="206" s="12" customFormat="1" ht="22.8" customHeight="1">
      <c r="A206" s="12"/>
      <c r="B206" s="191"/>
      <c r="C206" s="192"/>
      <c r="D206" s="193" t="s">
        <v>74</v>
      </c>
      <c r="E206" s="205" t="s">
        <v>323</v>
      </c>
      <c r="F206" s="205" t="s">
        <v>324</v>
      </c>
      <c r="G206" s="192"/>
      <c r="H206" s="192"/>
      <c r="I206" s="195"/>
      <c r="J206" s="206">
        <f>BK206</f>
        <v>0</v>
      </c>
      <c r="K206" s="192"/>
      <c r="L206" s="197"/>
      <c r="M206" s="198"/>
      <c r="N206" s="199"/>
      <c r="O206" s="199"/>
      <c r="P206" s="200">
        <f>SUM(P207:P209)</f>
        <v>0</v>
      </c>
      <c r="Q206" s="199"/>
      <c r="R206" s="200">
        <f>SUM(R207:R209)</f>
        <v>0</v>
      </c>
      <c r="S206" s="199"/>
      <c r="T206" s="201">
        <f>SUM(T207:T209)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02" t="s">
        <v>83</v>
      </c>
      <c r="AT206" s="203" t="s">
        <v>74</v>
      </c>
      <c r="AU206" s="203" t="s">
        <v>83</v>
      </c>
      <c r="AY206" s="202" t="s">
        <v>157</v>
      </c>
      <c r="BK206" s="204">
        <f>SUM(BK207:BK209)</f>
        <v>0</v>
      </c>
    </row>
    <row r="207" s="2" customFormat="1" ht="16.5" customHeight="1">
      <c r="A207" s="41"/>
      <c r="B207" s="42"/>
      <c r="C207" s="207" t="s">
        <v>392</v>
      </c>
      <c r="D207" s="207" t="s">
        <v>159</v>
      </c>
      <c r="E207" s="208" t="s">
        <v>325</v>
      </c>
      <c r="F207" s="209" t="s">
        <v>326</v>
      </c>
      <c r="G207" s="210" t="s">
        <v>236</v>
      </c>
      <c r="H207" s="211">
        <v>2895.7289999999998</v>
      </c>
      <c r="I207" s="212"/>
      <c r="J207" s="213">
        <f>ROUND(I207*H207,2)</f>
        <v>0</v>
      </c>
      <c r="K207" s="209" t="s">
        <v>174</v>
      </c>
      <c r="L207" s="47"/>
      <c r="M207" s="214" t="s">
        <v>19</v>
      </c>
      <c r="N207" s="215" t="s">
        <v>46</v>
      </c>
      <c r="O207" s="87"/>
      <c r="P207" s="216">
        <f>O207*H207</f>
        <v>0</v>
      </c>
      <c r="Q207" s="216">
        <v>0</v>
      </c>
      <c r="R207" s="216">
        <f>Q207*H207</f>
        <v>0</v>
      </c>
      <c r="S207" s="216">
        <v>0</v>
      </c>
      <c r="T207" s="217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18" t="s">
        <v>163</v>
      </c>
      <c r="AT207" s="218" t="s">
        <v>159</v>
      </c>
      <c r="AU207" s="218" t="s">
        <v>85</v>
      </c>
      <c r="AY207" s="20" t="s">
        <v>157</v>
      </c>
      <c r="BE207" s="219">
        <f>IF(N207="základní",J207,0)</f>
        <v>0</v>
      </c>
      <c r="BF207" s="219">
        <f>IF(N207="snížená",J207,0)</f>
        <v>0</v>
      </c>
      <c r="BG207" s="219">
        <f>IF(N207="zákl. přenesená",J207,0)</f>
        <v>0</v>
      </c>
      <c r="BH207" s="219">
        <f>IF(N207="sníž. přenesená",J207,0)</f>
        <v>0</v>
      </c>
      <c r="BI207" s="219">
        <f>IF(N207="nulová",J207,0)</f>
        <v>0</v>
      </c>
      <c r="BJ207" s="20" t="s">
        <v>83</v>
      </c>
      <c r="BK207" s="219">
        <f>ROUND(I207*H207,2)</f>
        <v>0</v>
      </c>
      <c r="BL207" s="20" t="s">
        <v>163</v>
      </c>
      <c r="BM207" s="218" t="s">
        <v>1014</v>
      </c>
    </row>
    <row r="208" s="2" customFormat="1">
      <c r="A208" s="41"/>
      <c r="B208" s="42"/>
      <c r="C208" s="43"/>
      <c r="D208" s="220" t="s">
        <v>165</v>
      </c>
      <c r="E208" s="43"/>
      <c r="F208" s="221" t="s">
        <v>328</v>
      </c>
      <c r="G208" s="43"/>
      <c r="H208" s="43"/>
      <c r="I208" s="222"/>
      <c r="J208" s="43"/>
      <c r="K208" s="43"/>
      <c r="L208" s="47"/>
      <c r="M208" s="223"/>
      <c r="N208" s="224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20" t="s">
        <v>165</v>
      </c>
      <c r="AU208" s="20" t="s">
        <v>85</v>
      </c>
    </row>
    <row r="209" s="2" customFormat="1">
      <c r="A209" s="41"/>
      <c r="B209" s="42"/>
      <c r="C209" s="43"/>
      <c r="D209" s="237" t="s">
        <v>177</v>
      </c>
      <c r="E209" s="43"/>
      <c r="F209" s="238" t="s">
        <v>329</v>
      </c>
      <c r="G209" s="43"/>
      <c r="H209" s="43"/>
      <c r="I209" s="222"/>
      <c r="J209" s="43"/>
      <c r="K209" s="43"/>
      <c r="L209" s="47"/>
      <c r="M209" s="270"/>
      <c r="N209" s="271"/>
      <c r="O209" s="272"/>
      <c r="P209" s="272"/>
      <c r="Q209" s="272"/>
      <c r="R209" s="272"/>
      <c r="S209" s="272"/>
      <c r="T209" s="273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177</v>
      </c>
      <c r="AU209" s="20" t="s">
        <v>85</v>
      </c>
    </row>
    <row r="210" s="2" customFormat="1" ht="6.96" customHeight="1">
      <c r="A210" s="41"/>
      <c r="B210" s="62"/>
      <c r="C210" s="63"/>
      <c r="D210" s="63"/>
      <c r="E210" s="63"/>
      <c r="F210" s="63"/>
      <c r="G210" s="63"/>
      <c r="H210" s="63"/>
      <c r="I210" s="63"/>
      <c r="J210" s="63"/>
      <c r="K210" s="63"/>
      <c r="L210" s="47"/>
      <c r="M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</row>
  </sheetData>
  <sheetProtection sheet="1" autoFilter="0" formatColumns="0" formatRows="0" objects="1" scenarios="1" spinCount="100000" saltValue="yWQ2zTOGl3BiDN6KCLJLVlzXpnJGEXEomsxiCoLSzvwbUKyPeS6dfwJ9kxZX2ZE9kMRHq2z/4z46hAaCq8k69w==" hashValue="abV6+80hHko/oReAl8lpL+PZ+/O4Wf/+la2bHvixPGbR/Tsst0aHvaimLk7lD9eV9EDGxpElz+g4RlUN7hXV8g==" algorithmName="SHA-512" password="CC35"/>
  <autoFilter ref="C83:K209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93" r:id="rId1" display="https://podminky.urs.cz/item/CS_URS_2025_01/114203101"/>
    <hyperlink ref="F97" r:id="rId2" display="https://podminky.urs.cz/item/CS_URS_2025_01/114203201"/>
    <hyperlink ref="F101" r:id="rId3" display="https://podminky.urs.cz/item/CS_URS_2025_01/114203301"/>
    <hyperlink ref="F105" r:id="rId4" display="https://podminky.urs.cz/item/CS_URS_2025_01/124253101"/>
    <hyperlink ref="F109" r:id="rId5" display="https://podminky.urs.cz/item/CS_URS_2025_01/124253102"/>
    <hyperlink ref="F116" r:id="rId6" display="https://podminky.urs.cz/item/CS_URS_2025_01/162651132"/>
    <hyperlink ref="F121" r:id="rId7" display="https://podminky.urs.cz/item/CS_URS_2025_01/162751137"/>
    <hyperlink ref="F127" r:id="rId8" display="https://podminky.urs.cz/item/CS_URS_2025_01/171201211R"/>
    <hyperlink ref="F133" r:id="rId9" display="https://podminky.urs.cz/item/CS_URS_2025_01/171201231R"/>
    <hyperlink ref="F138" r:id="rId10" display="https://podminky.urs.cz/item/CS_URS_2025_01/181411122"/>
    <hyperlink ref="F145" r:id="rId11" display="https://podminky.urs.cz/item/CS_URS_2025_01/181951112"/>
    <hyperlink ref="F150" r:id="rId12" display="https://podminky.urs.cz/item/CS_URS_2025_01/182151111"/>
    <hyperlink ref="F155" r:id="rId13" display="https://podminky.urs.cz/item/CS_URS_2025_01/182351123"/>
    <hyperlink ref="F162" r:id="rId14" display="https://podminky.urs.cz/item/CS_URS_2025_01/183102321R"/>
    <hyperlink ref="F168" r:id="rId15" display="https://podminky.urs.cz/item/CS_URS_2025_01/184102136"/>
    <hyperlink ref="F172" r:id="rId16" display="https://podminky.urs.cz/item/CS_URS_2025_01/184215133"/>
    <hyperlink ref="F178" r:id="rId17" display="https://podminky.urs.cz/item/CS_URS_2025_01/184215432"/>
    <hyperlink ref="F182" r:id="rId18" display="https://podminky.urs.cz/item/CS_URS_2025_01/457315813"/>
    <hyperlink ref="F187" r:id="rId19" display="https://podminky.urs.cz/item/CS_URS_2025_01/463211153"/>
    <hyperlink ref="F192" r:id="rId20" display="https://podminky.urs.cz/item/CS_URS_2025_01/463212121"/>
    <hyperlink ref="F199" r:id="rId21" display="https://podminky.urs.cz/item/CS_URS_2025_01/464511111R"/>
    <hyperlink ref="F204" r:id="rId22" display="https://podminky.urs.cz/item/CS_URS_2025_01/5976611R01"/>
    <hyperlink ref="F209" r:id="rId23" display="https://podminky.urs.cz/item/CS_URS_2025_01/998332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4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100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85</v>
      </c>
    </row>
    <row r="4" s="1" customFormat="1" ht="24.96" customHeight="1">
      <c r="B4" s="23"/>
      <c r="D4" s="133" t="s">
        <v>131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Vrchlice v Kutné Hoře - revitalizace a PPO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132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1015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331</v>
      </c>
      <c r="G12" s="41"/>
      <c r="H12" s="41"/>
      <c r="I12" s="135" t="s">
        <v>23</v>
      </c>
      <c r="J12" s="140" t="str">
        <f>'Rekapitulace stavby'!AN8</f>
        <v>16. 8. 2023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tr">
        <f>IF('Rekapitulace stavby'!AN10="","",'Rekapitulace stavby'!AN10)</f>
        <v>00236195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tr">
        <f>IF('Rekapitulace stavby'!E11="","",'Rekapitulace stavby'!E11)</f>
        <v>Město Kutná Hora</v>
      </c>
      <c r="F15" s="41"/>
      <c r="G15" s="41"/>
      <c r="H15" s="41"/>
      <c r="I15" s="135" t="s">
        <v>29</v>
      </c>
      <c r="J15" s="139" t="str">
        <f>IF('Rekapitulace stavby'!AN11="","",'Rekapitulace stavby'!AN11)</f>
        <v>CZ00236195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tr">
        <f>IF('Rekapitulace stavby'!AN16="","",'Rekapitulace stavby'!AN16)</f>
        <v>47116901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stavby'!E17="","",'Rekapitulace stavby'!E17)</f>
        <v>Vodohospodářský rozvoj a výstavba a.s.</v>
      </c>
      <c r="F21" s="41"/>
      <c r="G21" s="41"/>
      <c r="H21" s="41"/>
      <c r="I21" s="135" t="s">
        <v>29</v>
      </c>
      <c r="J21" s="139" t="str">
        <f>IF('Rekapitulace stavby'!AN17="","",'Rekapitulace stavby'!AN17)</f>
        <v>CZ47116901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38</v>
      </c>
      <c r="E23" s="41"/>
      <c r="F23" s="41"/>
      <c r="G23" s="41"/>
      <c r="H23" s="41"/>
      <c r="I23" s="135" t="s">
        <v>26</v>
      </c>
      <c r="J23" s="139" t="str">
        <f>IF('Rekapitulace stavby'!AN19="","",'Rekapitulace stavby'!AN19)</f>
        <v>47116901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tr">
        <f>IF('Rekapitulace stavby'!E20="","",'Rekapitulace stavby'!E20)</f>
        <v>Vodohospodářský rozvoj a výstavba a.s.</v>
      </c>
      <c r="F24" s="41"/>
      <c r="G24" s="41"/>
      <c r="H24" s="41"/>
      <c r="I24" s="135" t="s">
        <v>29</v>
      </c>
      <c r="J24" s="139" t="str">
        <f>IF('Rekapitulace stavby'!AN20="","",'Rekapitulace stavby'!AN20)</f>
        <v>CZ47116901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39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41</v>
      </c>
      <c r="E30" s="41"/>
      <c r="F30" s="41"/>
      <c r="G30" s="41"/>
      <c r="H30" s="41"/>
      <c r="I30" s="41"/>
      <c r="J30" s="147">
        <f>ROUND(J93,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43</v>
      </c>
      <c r="G32" s="41"/>
      <c r="H32" s="41"/>
      <c r="I32" s="148" t="s">
        <v>42</v>
      </c>
      <c r="J32" s="148" t="s">
        <v>44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45</v>
      </c>
      <c r="E33" s="135" t="s">
        <v>46</v>
      </c>
      <c r="F33" s="150">
        <f>ROUND((SUM(BE93:BE323)),  2)</f>
        <v>0</v>
      </c>
      <c r="G33" s="41"/>
      <c r="H33" s="41"/>
      <c r="I33" s="151">
        <v>0.20999999999999999</v>
      </c>
      <c r="J33" s="150">
        <f>ROUND(((SUM(BE93:BE323))*I33),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47</v>
      </c>
      <c r="F34" s="150">
        <f>ROUND((SUM(BF93:BF323)),  2)</f>
        <v>0</v>
      </c>
      <c r="G34" s="41"/>
      <c r="H34" s="41"/>
      <c r="I34" s="151">
        <v>0.12</v>
      </c>
      <c r="J34" s="150">
        <f>ROUND(((SUM(BF93:BF323))*I34),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48</v>
      </c>
      <c r="F35" s="150">
        <f>ROUND((SUM(BG93:BG323)),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49</v>
      </c>
      <c r="F36" s="150">
        <f>ROUND((SUM(BH93:BH323)),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50</v>
      </c>
      <c r="F37" s="150">
        <f>ROUND((SUM(BI93:BI323)),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51</v>
      </c>
      <c r="E39" s="154"/>
      <c r="F39" s="154"/>
      <c r="G39" s="155" t="s">
        <v>52</v>
      </c>
      <c r="H39" s="156" t="s">
        <v>53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134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Vrchlice v Kutné Hoře - revitalizace a PPO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132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02.2 - Opěrná zeď pravobřežní 155,5 m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16. 8. 2023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Město Kutná Hora</v>
      </c>
      <c r="G54" s="43"/>
      <c r="H54" s="43"/>
      <c r="I54" s="35" t="s">
        <v>33</v>
      </c>
      <c r="J54" s="39" t="str">
        <f>E21</f>
        <v>Vodohospodářský rozvoj a výstavba a.s.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5.6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38</v>
      </c>
      <c r="J55" s="39" t="str">
        <f>E24</f>
        <v>Vodohospodářský rozvoj a výstavba a.s.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135</v>
      </c>
      <c r="D57" s="165"/>
      <c r="E57" s="165"/>
      <c r="F57" s="165"/>
      <c r="G57" s="165"/>
      <c r="H57" s="165"/>
      <c r="I57" s="165"/>
      <c r="J57" s="166" t="s">
        <v>136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73</v>
      </c>
      <c r="D59" s="43"/>
      <c r="E59" s="43"/>
      <c r="F59" s="43"/>
      <c r="G59" s="43"/>
      <c r="H59" s="43"/>
      <c r="I59" s="43"/>
      <c r="J59" s="105">
        <f>J93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137</v>
      </c>
    </row>
    <row r="60" s="9" customFormat="1" ht="24.96" customHeight="1">
      <c r="A60" s="9"/>
      <c r="B60" s="168"/>
      <c r="C60" s="169"/>
      <c r="D60" s="170" t="s">
        <v>138</v>
      </c>
      <c r="E60" s="171"/>
      <c r="F60" s="171"/>
      <c r="G60" s="171"/>
      <c r="H60" s="171"/>
      <c r="I60" s="171"/>
      <c r="J60" s="172">
        <f>J94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139</v>
      </c>
      <c r="E61" s="177"/>
      <c r="F61" s="177"/>
      <c r="G61" s="177"/>
      <c r="H61" s="177"/>
      <c r="I61" s="177"/>
      <c r="J61" s="178">
        <f>J95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332</v>
      </c>
      <c r="E62" s="177"/>
      <c r="F62" s="177"/>
      <c r="G62" s="177"/>
      <c r="H62" s="177"/>
      <c r="I62" s="177"/>
      <c r="J62" s="178">
        <f>J135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333</v>
      </c>
      <c r="E63" s="177"/>
      <c r="F63" s="177"/>
      <c r="G63" s="177"/>
      <c r="H63" s="177"/>
      <c r="I63" s="177"/>
      <c r="J63" s="178">
        <f>J164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140</v>
      </c>
      <c r="E64" s="177"/>
      <c r="F64" s="177"/>
      <c r="G64" s="177"/>
      <c r="H64" s="177"/>
      <c r="I64" s="177"/>
      <c r="J64" s="178">
        <f>J205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839</v>
      </c>
      <c r="E65" s="177"/>
      <c r="F65" s="177"/>
      <c r="G65" s="177"/>
      <c r="H65" s="177"/>
      <c r="I65" s="177"/>
      <c r="J65" s="178">
        <f>J222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334</v>
      </c>
      <c r="E66" s="177"/>
      <c r="F66" s="177"/>
      <c r="G66" s="177"/>
      <c r="H66" s="177"/>
      <c r="I66" s="177"/>
      <c r="J66" s="178">
        <f>J230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335</v>
      </c>
      <c r="E67" s="177"/>
      <c r="F67" s="177"/>
      <c r="G67" s="177"/>
      <c r="H67" s="177"/>
      <c r="I67" s="177"/>
      <c r="J67" s="178">
        <f>J267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141</v>
      </c>
      <c r="E68" s="177"/>
      <c r="F68" s="177"/>
      <c r="G68" s="177"/>
      <c r="H68" s="177"/>
      <c r="I68" s="177"/>
      <c r="J68" s="178">
        <f>J285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8"/>
      <c r="C69" s="169"/>
      <c r="D69" s="170" t="s">
        <v>336</v>
      </c>
      <c r="E69" s="171"/>
      <c r="F69" s="171"/>
      <c r="G69" s="171"/>
      <c r="H69" s="171"/>
      <c r="I69" s="171"/>
      <c r="J69" s="172">
        <f>J289</f>
        <v>0</v>
      </c>
      <c r="K69" s="169"/>
      <c r="L69" s="173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74"/>
      <c r="C70" s="175"/>
      <c r="D70" s="176" t="s">
        <v>337</v>
      </c>
      <c r="E70" s="177"/>
      <c r="F70" s="177"/>
      <c r="G70" s="177"/>
      <c r="H70" s="177"/>
      <c r="I70" s="177"/>
      <c r="J70" s="178">
        <f>J290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4"/>
      <c r="C71" s="175"/>
      <c r="D71" s="176" t="s">
        <v>338</v>
      </c>
      <c r="E71" s="177"/>
      <c r="F71" s="177"/>
      <c r="G71" s="177"/>
      <c r="H71" s="177"/>
      <c r="I71" s="177"/>
      <c r="J71" s="178">
        <f>J310</f>
        <v>0</v>
      </c>
      <c r="K71" s="175"/>
      <c r="L71" s="17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68"/>
      <c r="C72" s="169"/>
      <c r="D72" s="170" t="s">
        <v>339</v>
      </c>
      <c r="E72" s="171"/>
      <c r="F72" s="171"/>
      <c r="G72" s="171"/>
      <c r="H72" s="171"/>
      <c r="I72" s="171"/>
      <c r="J72" s="172">
        <f>J318</f>
        <v>0</v>
      </c>
      <c r="K72" s="169"/>
      <c r="L72" s="173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74"/>
      <c r="C73" s="175"/>
      <c r="D73" s="176" t="s">
        <v>340</v>
      </c>
      <c r="E73" s="177"/>
      <c r="F73" s="177"/>
      <c r="G73" s="177"/>
      <c r="H73" s="177"/>
      <c r="I73" s="177"/>
      <c r="J73" s="178">
        <f>J319</f>
        <v>0</v>
      </c>
      <c r="K73" s="175"/>
      <c r="L73" s="17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2" customFormat="1" ht="21.84" customHeight="1">
      <c r="A74" s="41"/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9" s="2" customFormat="1" ht="6.96" customHeight="1">
      <c r="A79" s="41"/>
      <c r="B79" s="64"/>
      <c r="C79" s="65"/>
      <c r="D79" s="65"/>
      <c r="E79" s="65"/>
      <c r="F79" s="65"/>
      <c r="G79" s="65"/>
      <c r="H79" s="65"/>
      <c r="I79" s="65"/>
      <c r="J79" s="65"/>
      <c r="K79" s="65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24.96" customHeight="1">
      <c r="A80" s="41"/>
      <c r="B80" s="42"/>
      <c r="C80" s="26" t="s">
        <v>142</v>
      </c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16</v>
      </c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6.5" customHeight="1">
      <c r="A83" s="41"/>
      <c r="B83" s="42"/>
      <c r="C83" s="43"/>
      <c r="D83" s="43"/>
      <c r="E83" s="163" t="str">
        <f>E7</f>
        <v>Vrchlice v Kutné Hoře - revitalizace a PPO</v>
      </c>
      <c r="F83" s="35"/>
      <c r="G83" s="35"/>
      <c r="H83" s="35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5" t="s">
        <v>132</v>
      </c>
      <c r="D84" s="43"/>
      <c r="E84" s="43"/>
      <c r="F84" s="43"/>
      <c r="G84" s="43"/>
      <c r="H84" s="43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6.5" customHeight="1">
      <c r="A85" s="41"/>
      <c r="B85" s="42"/>
      <c r="C85" s="43"/>
      <c r="D85" s="43"/>
      <c r="E85" s="72" t="str">
        <f>E9</f>
        <v>SO 02.2 - Opěrná zeď pravobřežní 155,5 m</v>
      </c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6.96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2" customHeight="1">
      <c r="A87" s="41"/>
      <c r="B87" s="42"/>
      <c r="C87" s="35" t="s">
        <v>21</v>
      </c>
      <c r="D87" s="43"/>
      <c r="E87" s="43"/>
      <c r="F87" s="30" t="str">
        <f>F12</f>
        <v xml:space="preserve"> </v>
      </c>
      <c r="G87" s="43"/>
      <c r="H87" s="43"/>
      <c r="I87" s="35" t="s">
        <v>23</v>
      </c>
      <c r="J87" s="75" t="str">
        <f>IF(J12="","",J12)</f>
        <v>16. 8. 2023</v>
      </c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25.65" customHeight="1">
      <c r="A89" s="41"/>
      <c r="B89" s="42"/>
      <c r="C89" s="35" t="s">
        <v>25</v>
      </c>
      <c r="D89" s="43"/>
      <c r="E89" s="43"/>
      <c r="F89" s="30" t="str">
        <f>E15</f>
        <v>Město Kutná Hora</v>
      </c>
      <c r="G89" s="43"/>
      <c r="H89" s="43"/>
      <c r="I89" s="35" t="s">
        <v>33</v>
      </c>
      <c r="J89" s="39" t="str">
        <f>E21</f>
        <v>Vodohospodářský rozvoj a výstavba a.s.</v>
      </c>
      <c r="K89" s="43"/>
      <c r="L89" s="13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25.65" customHeight="1">
      <c r="A90" s="41"/>
      <c r="B90" s="42"/>
      <c r="C90" s="35" t="s">
        <v>31</v>
      </c>
      <c r="D90" s="43"/>
      <c r="E90" s="43"/>
      <c r="F90" s="30" t="str">
        <f>IF(E18="","",E18)</f>
        <v>Vyplň údaj</v>
      </c>
      <c r="G90" s="43"/>
      <c r="H90" s="43"/>
      <c r="I90" s="35" t="s">
        <v>38</v>
      </c>
      <c r="J90" s="39" t="str">
        <f>E24</f>
        <v>Vodohospodářský rozvoj a výstavba a.s.</v>
      </c>
      <c r="K90" s="43"/>
      <c r="L90" s="13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0.32" customHeight="1">
      <c r="A91" s="41"/>
      <c r="B91" s="42"/>
      <c r="C91" s="43"/>
      <c r="D91" s="43"/>
      <c r="E91" s="43"/>
      <c r="F91" s="43"/>
      <c r="G91" s="43"/>
      <c r="H91" s="43"/>
      <c r="I91" s="43"/>
      <c r="J91" s="43"/>
      <c r="K91" s="43"/>
      <c r="L91" s="13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11" customFormat="1" ht="29.28" customHeight="1">
      <c r="A92" s="180"/>
      <c r="B92" s="181"/>
      <c r="C92" s="182" t="s">
        <v>143</v>
      </c>
      <c r="D92" s="183" t="s">
        <v>60</v>
      </c>
      <c r="E92" s="183" t="s">
        <v>56</v>
      </c>
      <c r="F92" s="183" t="s">
        <v>57</v>
      </c>
      <c r="G92" s="183" t="s">
        <v>144</v>
      </c>
      <c r="H92" s="183" t="s">
        <v>145</v>
      </c>
      <c r="I92" s="183" t="s">
        <v>146</v>
      </c>
      <c r="J92" s="183" t="s">
        <v>136</v>
      </c>
      <c r="K92" s="184" t="s">
        <v>147</v>
      </c>
      <c r="L92" s="185"/>
      <c r="M92" s="95" t="s">
        <v>19</v>
      </c>
      <c r="N92" s="96" t="s">
        <v>45</v>
      </c>
      <c r="O92" s="96" t="s">
        <v>148</v>
      </c>
      <c r="P92" s="96" t="s">
        <v>149</v>
      </c>
      <c r="Q92" s="96" t="s">
        <v>150</v>
      </c>
      <c r="R92" s="96" t="s">
        <v>151</v>
      </c>
      <c r="S92" s="96" t="s">
        <v>152</v>
      </c>
      <c r="T92" s="97" t="s">
        <v>153</v>
      </c>
      <c r="U92" s="180"/>
      <c r="V92" s="180"/>
      <c r="W92" s="180"/>
      <c r="X92" s="180"/>
      <c r="Y92" s="180"/>
      <c r="Z92" s="180"/>
      <c r="AA92" s="180"/>
      <c r="AB92" s="180"/>
      <c r="AC92" s="180"/>
      <c r="AD92" s="180"/>
      <c r="AE92" s="180"/>
    </row>
    <row r="93" s="2" customFormat="1" ht="22.8" customHeight="1">
      <c r="A93" s="41"/>
      <c r="B93" s="42"/>
      <c r="C93" s="102" t="s">
        <v>154</v>
      </c>
      <c r="D93" s="43"/>
      <c r="E93" s="43"/>
      <c r="F93" s="43"/>
      <c r="G93" s="43"/>
      <c r="H93" s="43"/>
      <c r="I93" s="43"/>
      <c r="J93" s="186">
        <f>BK93</f>
        <v>0</v>
      </c>
      <c r="K93" s="43"/>
      <c r="L93" s="47"/>
      <c r="M93" s="98"/>
      <c r="N93" s="187"/>
      <c r="O93" s="99"/>
      <c r="P93" s="188">
        <f>P94+P289+P318</f>
        <v>0</v>
      </c>
      <c r="Q93" s="99"/>
      <c r="R93" s="188">
        <f>R94+R289+R318</f>
        <v>1992.3885351219999</v>
      </c>
      <c r="S93" s="99"/>
      <c r="T93" s="189">
        <f>T94+T289+T318</f>
        <v>1310.4000000000001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74</v>
      </c>
      <c r="AU93" s="20" t="s">
        <v>137</v>
      </c>
      <c r="BK93" s="190">
        <f>BK94+BK289+BK318</f>
        <v>0</v>
      </c>
    </row>
    <row r="94" s="12" customFormat="1" ht="25.92" customHeight="1">
      <c r="A94" s="12"/>
      <c r="B94" s="191"/>
      <c r="C94" s="192"/>
      <c r="D94" s="193" t="s">
        <v>74</v>
      </c>
      <c r="E94" s="194" t="s">
        <v>155</v>
      </c>
      <c r="F94" s="194" t="s">
        <v>156</v>
      </c>
      <c r="G94" s="192"/>
      <c r="H94" s="192"/>
      <c r="I94" s="195"/>
      <c r="J94" s="196">
        <f>BK94</f>
        <v>0</v>
      </c>
      <c r="K94" s="192"/>
      <c r="L94" s="197"/>
      <c r="M94" s="198"/>
      <c r="N94" s="199"/>
      <c r="O94" s="199"/>
      <c r="P94" s="200">
        <f>P95+P135+P164+P205+P222+P230+P267+P285</f>
        <v>0</v>
      </c>
      <c r="Q94" s="199"/>
      <c r="R94" s="200">
        <f>R95+R135+R164+R205+R222+R230+R267+R285</f>
        <v>1990.9351401219999</v>
      </c>
      <c r="S94" s="199"/>
      <c r="T94" s="201">
        <f>T95+T135+T164+T205+T222+T230+T267+T285</f>
        <v>1310.4000000000001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2" t="s">
        <v>83</v>
      </c>
      <c r="AT94" s="203" t="s">
        <v>74</v>
      </c>
      <c r="AU94" s="203" t="s">
        <v>75</v>
      </c>
      <c r="AY94" s="202" t="s">
        <v>157</v>
      </c>
      <c r="BK94" s="204">
        <f>BK95+BK135+BK164+BK205+BK222+BK230+BK267+BK285</f>
        <v>0</v>
      </c>
    </row>
    <row r="95" s="12" customFormat="1" ht="22.8" customHeight="1">
      <c r="A95" s="12"/>
      <c r="B95" s="191"/>
      <c r="C95" s="192"/>
      <c r="D95" s="193" t="s">
        <v>74</v>
      </c>
      <c r="E95" s="205" t="s">
        <v>83</v>
      </c>
      <c r="F95" s="205" t="s">
        <v>158</v>
      </c>
      <c r="G95" s="192"/>
      <c r="H95" s="192"/>
      <c r="I95" s="195"/>
      <c r="J95" s="206">
        <f>BK95</f>
        <v>0</v>
      </c>
      <c r="K95" s="192"/>
      <c r="L95" s="197"/>
      <c r="M95" s="198"/>
      <c r="N95" s="199"/>
      <c r="O95" s="199"/>
      <c r="P95" s="200">
        <f>SUM(P96:P134)</f>
        <v>0</v>
      </c>
      <c r="Q95" s="199"/>
      <c r="R95" s="200">
        <f>SUM(R96:R134)</f>
        <v>39.628518272000001</v>
      </c>
      <c r="S95" s="199"/>
      <c r="T95" s="201">
        <f>SUM(T96:T134)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2" t="s">
        <v>83</v>
      </c>
      <c r="AT95" s="203" t="s">
        <v>74</v>
      </c>
      <c r="AU95" s="203" t="s">
        <v>83</v>
      </c>
      <c r="AY95" s="202" t="s">
        <v>157</v>
      </c>
      <c r="BK95" s="204">
        <f>SUM(BK96:BK134)</f>
        <v>0</v>
      </c>
    </row>
    <row r="96" s="2" customFormat="1" ht="24.15" customHeight="1">
      <c r="A96" s="41"/>
      <c r="B96" s="42"/>
      <c r="C96" s="207" t="s">
        <v>83</v>
      </c>
      <c r="D96" s="207" t="s">
        <v>159</v>
      </c>
      <c r="E96" s="208" t="s">
        <v>341</v>
      </c>
      <c r="F96" s="209" t="s">
        <v>342</v>
      </c>
      <c r="G96" s="210" t="s">
        <v>343</v>
      </c>
      <c r="H96" s="211">
        <v>480</v>
      </c>
      <c r="I96" s="212"/>
      <c r="J96" s="213">
        <f>ROUND(I96*H96,2)</f>
        <v>0</v>
      </c>
      <c r="K96" s="209" t="s">
        <v>174</v>
      </c>
      <c r="L96" s="47"/>
      <c r="M96" s="214" t="s">
        <v>19</v>
      </c>
      <c r="N96" s="215" t="s">
        <v>46</v>
      </c>
      <c r="O96" s="87"/>
      <c r="P96" s="216">
        <f>O96*H96</f>
        <v>0</v>
      </c>
      <c r="Q96" s="216">
        <v>3.0000000000000001E-05</v>
      </c>
      <c r="R96" s="216">
        <f>Q96*H96</f>
        <v>0.0144</v>
      </c>
      <c r="S96" s="216">
        <v>0</v>
      </c>
      <c r="T96" s="21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163</v>
      </c>
      <c r="AT96" s="218" t="s">
        <v>159</v>
      </c>
      <c r="AU96" s="218" t="s">
        <v>85</v>
      </c>
      <c r="AY96" s="20" t="s">
        <v>157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83</v>
      </c>
      <c r="BK96" s="219">
        <f>ROUND(I96*H96,2)</f>
        <v>0</v>
      </c>
      <c r="BL96" s="20" t="s">
        <v>163</v>
      </c>
      <c r="BM96" s="218" t="s">
        <v>225</v>
      </c>
    </row>
    <row r="97" s="2" customFormat="1">
      <c r="A97" s="41"/>
      <c r="B97" s="42"/>
      <c r="C97" s="43"/>
      <c r="D97" s="220" t="s">
        <v>165</v>
      </c>
      <c r="E97" s="43"/>
      <c r="F97" s="221" t="s">
        <v>344</v>
      </c>
      <c r="G97" s="43"/>
      <c r="H97" s="43"/>
      <c r="I97" s="222"/>
      <c r="J97" s="43"/>
      <c r="K97" s="43"/>
      <c r="L97" s="47"/>
      <c r="M97" s="223"/>
      <c r="N97" s="22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165</v>
      </c>
      <c r="AU97" s="20" t="s">
        <v>85</v>
      </c>
    </row>
    <row r="98" s="2" customFormat="1">
      <c r="A98" s="41"/>
      <c r="B98" s="42"/>
      <c r="C98" s="43"/>
      <c r="D98" s="237" t="s">
        <v>177</v>
      </c>
      <c r="E98" s="43"/>
      <c r="F98" s="238" t="s">
        <v>345</v>
      </c>
      <c r="G98" s="43"/>
      <c r="H98" s="43"/>
      <c r="I98" s="222"/>
      <c r="J98" s="43"/>
      <c r="K98" s="43"/>
      <c r="L98" s="47"/>
      <c r="M98" s="223"/>
      <c r="N98" s="224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177</v>
      </c>
      <c r="AU98" s="20" t="s">
        <v>85</v>
      </c>
    </row>
    <row r="99" s="2" customFormat="1" ht="24.15" customHeight="1">
      <c r="A99" s="41"/>
      <c r="B99" s="42"/>
      <c r="C99" s="207" t="s">
        <v>85</v>
      </c>
      <c r="D99" s="207" t="s">
        <v>159</v>
      </c>
      <c r="E99" s="208" t="s">
        <v>347</v>
      </c>
      <c r="F99" s="209" t="s">
        <v>348</v>
      </c>
      <c r="G99" s="210" t="s">
        <v>349</v>
      </c>
      <c r="H99" s="211">
        <v>20</v>
      </c>
      <c r="I99" s="212"/>
      <c r="J99" s="213">
        <f>ROUND(I99*H99,2)</f>
        <v>0</v>
      </c>
      <c r="K99" s="209" t="s">
        <v>174</v>
      </c>
      <c r="L99" s="47"/>
      <c r="M99" s="214" t="s">
        <v>19</v>
      </c>
      <c r="N99" s="215" t="s">
        <v>46</v>
      </c>
      <c r="O99" s="87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163</v>
      </c>
      <c r="AT99" s="218" t="s">
        <v>159</v>
      </c>
      <c r="AU99" s="218" t="s">
        <v>85</v>
      </c>
      <c r="AY99" s="20" t="s">
        <v>157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83</v>
      </c>
      <c r="BK99" s="219">
        <f>ROUND(I99*H99,2)</f>
        <v>0</v>
      </c>
      <c r="BL99" s="20" t="s">
        <v>163</v>
      </c>
      <c r="BM99" s="218" t="s">
        <v>241</v>
      </c>
    </row>
    <row r="100" s="2" customFormat="1">
      <c r="A100" s="41"/>
      <c r="B100" s="42"/>
      <c r="C100" s="43"/>
      <c r="D100" s="220" t="s">
        <v>165</v>
      </c>
      <c r="E100" s="43"/>
      <c r="F100" s="221" t="s">
        <v>350</v>
      </c>
      <c r="G100" s="43"/>
      <c r="H100" s="43"/>
      <c r="I100" s="222"/>
      <c r="J100" s="43"/>
      <c r="K100" s="43"/>
      <c r="L100" s="47"/>
      <c r="M100" s="223"/>
      <c r="N100" s="22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165</v>
      </c>
      <c r="AU100" s="20" t="s">
        <v>85</v>
      </c>
    </row>
    <row r="101" s="2" customFormat="1">
      <c r="A101" s="41"/>
      <c r="B101" s="42"/>
      <c r="C101" s="43"/>
      <c r="D101" s="237" t="s">
        <v>177</v>
      </c>
      <c r="E101" s="43"/>
      <c r="F101" s="238" t="s">
        <v>351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177</v>
      </c>
      <c r="AU101" s="20" t="s">
        <v>85</v>
      </c>
    </row>
    <row r="102" s="13" customFormat="1">
      <c r="A102" s="13"/>
      <c r="B102" s="226"/>
      <c r="C102" s="227"/>
      <c r="D102" s="220" t="s">
        <v>169</v>
      </c>
      <c r="E102" s="228" t="s">
        <v>19</v>
      </c>
      <c r="F102" s="229" t="s">
        <v>1016</v>
      </c>
      <c r="G102" s="227"/>
      <c r="H102" s="230">
        <v>20</v>
      </c>
      <c r="I102" s="231"/>
      <c r="J102" s="227"/>
      <c r="K102" s="227"/>
      <c r="L102" s="232"/>
      <c r="M102" s="233"/>
      <c r="N102" s="234"/>
      <c r="O102" s="234"/>
      <c r="P102" s="234"/>
      <c r="Q102" s="234"/>
      <c r="R102" s="234"/>
      <c r="S102" s="234"/>
      <c r="T102" s="235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6" t="s">
        <v>169</v>
      </c>
      <c r="AU102" s="236" t="s">
        <v>85</v>
      </c>
      <c r="AV102" s="13" t="s">
        <v>85</v>
      </c>
      <c r="AW102" s="13" t="s">
        <v>37</v>
      </c>
      <c r="AX102" s="13" t="s">
        <v>75</v>
      </c>
      <c r="AY102" s="236" t="s">
        <v>157</v>
      </c>
    </row>
    <row r="103" s="15" customFormat="1">
      <c r="A103" s="15"/>
      <c r="B103" s="249"/>
      <c r="C103" s="250"/>
      <c r="D103" s="220" t="s">
        <v>169</v>
      </c>
      <c r="E103" s="251" t="s">
        <v>19</v>
      </c>
      <c r="F103" s="252" t="s">
        <v>187</v>
      </c>
      <c r="G103" s="250"/>
      <c r="H103" s="253">
        <v>20</v>
      </c>
      <c r="I103" s="254"/>
      <c r="J103" s="250"/>
      <c r="K103" s="250"/>
      <c r="L103" s="255"/>
      <c r="M103" s="256"/>
      <c r="N103" s="257"/>
      <c r="O103" s="257"/>
      <c r="P103" s="257"/>
      <c r="Q103" s="257"/>
      <c r="R103" s="257"/>
      <c r="S103" s="257"/>
      <c r="T103" s="258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T103" s="259" t="s">
        <v>169</v>
      </c>
      <c r="AU103" s="259" t="s">
        <v>85</v>
      </c>
      <c r="AV103" s="15" t="s">
        <v>163</v>
      </c>
      <c r="AW103" s="15" t="s">
        <v>37</v>
      </c>
      <c r="AX103" s="15" t="s">
        <v>83</v>
      </c>
      <c r="AY103" s="259" t="s">
        <v>157</v>
      </c>
    </row>
    <row r="104" s="2" customFormat="1" ht="33" customHeight="1">
      <c r="A104" s="41"/>
      <c r="B104" s="42"/>
      <c r="C104" s="207" t="s">
        <v>188</v>
      </c>
      <c r="D104" s="207" t="s">
        <v>159</v>
      </c>
      <c r="E104" s="208" t="s">
        <v>1017</v>
      </c>
      <c r="F104" s="209" t="s">
        <v>1018</v>
      </c>
      <c r="G104" s="210" t="s">
        <v>173</v>
      </c>
      <c r="H104" s="211">
        <v>727.79999999999995</v>
      </c>
      <c r="I104" s="212"/>
      <c r="J104" s="213">
        <f>ROUND(I104*H104,2)</f>
        <v>0</v>
      </c>
      <c r="K104" s="209" t="s">
        <v>174</v>
      </c>
      <c r="L104" s="47"/>
      <c r="M104" s="214" t="s">
        <v>19</v>
      </c>
      <c r="N104" s="215" t="s">
        <v>46</v>
      </c>
      <c r="O104" s="87"/>
      <c r="P104" s="216">
        <f>O104*H104</f>
        <v>0</v>
      </c>
      <c r="Q104" s="216">
        <v>0</v>
      </c>
      <c r="R104" s="216">
        <f>Q104*H104</f>
        <v>0</v>
      </c>
      <c r="S104" s="216">
        <v>0</v>
      </c>
      <c r="T104" s="217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163</v>
      </c>
      <c r="AT104" s="218" t="s">
        <v>159</v>
      </c>
      <c r="AU104" s="218" t="s">
        <v>85</v>
      </c>
      <c r="AY104" s="20" t="s">
        <v>157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83</v>
      </c>
      <c r="BK104" s="219">
        <f>ROUND(I104*H104,2)</f>
        <v>0</v>
      </c>
      <c r="BL104" s="20" t="s">
        <v>163</v>
      </c>
      <c r="BM104" s="218" t="s">
        <v>1019</v>
      </c>
    </row>
    <row r="105" s="2" customFormat="1">
      <c r="A105" s="41"/>
      <c r="B105" s="42"/>
      <c r="C105" s="43"/>
      <c r="D105" s="220" t="s">
        <v>165</v>
      </c>
      <c r="E105" s="43"/>
      <c r="F105" s="221" t="s">
        <v>1020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165</v>
      </c>
      <c r="AU105" s="20" t="s">
        <v>85</v>
      </c>
    </row>
    <row r="106" s="2" customFormat="1">
      <c r="A106" s="41"/>
      <c r="B106" s="42"/>
      <c r="C106" s="43"/>
      <c r="D106" s="237" t="s">
        <v>177</v>
      </c>
      <c r="E106" s="43"/>
      <c r="F106" s="238" t="s">
        <v>1021</v>
      </c>
      <c r="G106" s="43"/>
      <c r="H106" s="43"/>
      <c r="I106" s="222"/>
      <c r="J106" s="43"/>
      <c r="K106" s="43"/>
      <c r="L106" s="47"/>
      <c r="M106" s="223"/>
      <c r="N106" s="224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177</v>
      </c>
      <c r="AU106" s="20" t="s">
        <v>85</v>
      </c>
    </row>
    <row r="107" s="13" customFormat="1">
      <c r="A107" s="13"/>
      <c r="B107" s="226"/>
      <c r="C107" s="227"/>
      <c r="D107" s="220" t="s">
        <v>169</v>
      </c>
      <c r="E107" s="228" t="s">
        <v>19</v>
      </c>
      <c r="F107" s="229" t="s">
        <v>1022</v>
      </c>
      <c r="G107" s="227"/>
      <c r="H107" s="230">
        <v>727.79999999999995</v>
      </c>
      <c r="I107" s="231"/>
      <c r="J107" s="227"/>
      <c r="K107" s="227"/>
      <c r="L107" s="232"/>
      <c r="M107" s="233"/>
      <c r="N107" s="234"/>
      <c r="O107" s="234"/>
      <c r="P107" s="234"/>
      <c r="Q107" s="234"/>
      <c r="R107" s="234"/>
      <c r="S107" s="234"/>
      <c r="T107" s="235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6" t="s">
        <v>169</v>
      </c>
      <c r="AU107" s="236" t="s">
        <v>85</v>
      </c>
      <c r="AV107" s="13" t="s">
        <v>85</v>
      </c>
      <c r="AW107" s="13" t="s">
        <v>37</v>
      </c>
      <c r="AX107" s="13" t="s">
        <v>83</v>
      </c>
      <c r="AY107" s="236" t="s">
        <v>157</v>
      </c>
    </row>
    <row r="108" s="2" customFormat="1" ht="16.5" customHeight="1">
      <c r="A108" s="41"/>
      <c r="B108" s="42"/>
      <c r="C108" s="207" t="s">
        <v>163</v>
      </c>
      <c r="D108" s="207" t="s">
        <v>159</v>
      </c>
      <c r="E108" s="208" t="s">
        <v>358</v>
      </c>
      <c r="F108" s="209" t="s">
        <v>359</v>
      </c>
      <c r="G108" s="210" t="s">
        <v>162</v>
      </c>
      <c r="H108" s="211">
        <v>1712</v>
      </c>
      <c r="I108" s="212"/>
      <c r="J108" s="213">
        <f>ROUND(I108*H108,2)</f>
        <v>0</v>
      </c>
      <c r="K108" s="209" t="s">
        <v>174</v>
      </c>
      <c r="L108" s="47"/>
      <c r="M108" s="214" t="s">
        <v>19</v>
      </c>
      <c r="N108" s="215" t="s">
        <v>46</v>
      </c>
      <c r="O108" s="87"/>
      <c r="P108" s="216">
        <f>O108*H108</f>
        <v>0</v>
      </c>
      <c r="Q108" s="216">
        <v>0.0013302559999999999</v>
      </c>
      <c r="R108" s="216">
        <f>Q108*H108</f>
        <v>2.2773982719999997</v>
      </c>
      <c r="S108" s="216">
        <v>0</v>
      </c>
      <c r="T108" s="217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8" t="s">
        <v>163</v>
      </c>
      <c r="AT108" s="218" t="s">
        <v>159</v>
      </c>
      <c r="AU108" s="218" t="s">
        <v>85</v>
      </c>
      <c r="AY108" s="20" t="s">
        <v>157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20" t="s">
        <v>83</v>
      </c>
      <c r="BK108" s="219">
        <f>ROUND(I108*H108,2)</f>
        <v>0</v>
      </c>
      <c r="BL108" s="20" t="s">
        <v>163</v>
      </c>
      <c r="BM108" s="218" t="s">
        <v>287</v>
      </c>
    </row>
    <row r="109" s="2" customFormat="1">
      <c r="A109" s="41"/>
      <c r="B109" s="42"/>
      <c r="C109" s="43"/>
      <c r="D109" s="220" t="s">
        <v>165</v>
      </c>
      <c r="E109" s="43"/>
      <c r="F109" s="221" t="s">
        <v>360</v>
      </c>
      <c r="G109" s="43"/>
      <c r="H109" s="43"/>
      <c r="I109" s="222"/>
      <c r="J109" s="43"/>
      <c r="K109" s="43"/>
      <c r="L109" s="47"/>
      <c r="M109" s="223"/>
      <c r="N109" s="224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165</v>
      </c>
      <c r="AU109" s="20" t="s">
        <v>85</v>
      </c>
    </row>
    <row r="110" s="2" customFormat="1">
      <c r="A110" s="41"/>
      <c r="B110" s="42"/>
      <c r="C110" s="43"/>
      <c r="D110" s="237" t="s">
        <v>177</v>
      </c>
      <c r="E110" s="43"/>
      <c r="F110" s="238" t="s">
        <v>361</v>
      </c>
      <c r="G110" s="43"/>
      <c r="H110" s="43"/>
      <c r="I110" s="222"/>
      <c r="J110" s="43"/>
      <c r="K110" s="43"/>
      <c r="L110" s="47"/>
      <c r="M110" s="223"/>
      <c r="N110" s="224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177</v>
      </c>
      <c r="AU110" s="20" t="s">
        <v>85</v>
      </c>
    </row>
    <row r="111" s="13" customFormat="1">
      <c r="A111" s="13"/>
      <c r="B111" s="226"/>
      <c r="C111" s="227"/>
      <c r="D111" s="220" t="s">
        <v>169</v>
      </c>
      <c r="E111" s="228" t="s">
        <v>19</v>
      </c>
      <c r="F111" s="229" t="s">
        <v>1023</v>
      </c>
      <c r="G111" s="227"/>
      <c r="H111" s="230">
        <v>1712</v>
      </c>
      <c r="I111" s="231"/>
      <c r="J111" s="227"/>
      <c r="K111" s="227"/>
      <c r="L111" s="232"/>
      <c r="M111" s="233"/>
      <c r="N111" s="234"/>
      <c r="O111" s="234"/>
      <c r="P111" s="234"/>
      <c r="Q111" s="234"/>
      <c r="R111" s="234"/>
      <c r="S111" s="234"/>
      <c r="T111" s="235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6" t="s">
        <v>169</v>
      </c>
      <c r="AU111" s="236" t="s">
        <v>85</v>
      </c>
      <c r="AV111" s="13" t="s">
        <v>85</v>
      </c>
      <c r="AW111" s="13" t="s">
        <v>37</v>
      </c>
      <c r="AX111" s="13" t="s">
        <v>83</v>
      </c>
      <c r="AY111" s="236" t="s">
        <v>157</v>
      </c>
    </row>
    <row r="112" s="2" customFormat="1" ht="16.5" customHeight="1">
      <c r="A112" s="41"/>
      <c r="B112" s="42"/>
      <c r="C112" s="207" t="s">
        <v>201</v>
      </c>
      <c r="D112" s="207" t="s">
        <v>159</v>
      </c>
      <c r="E112" s="208" t="s">
        <v>1024</v>
      </c>
      <c r="F112" s="209" t="s">
        <v>1025</v>
      </c>
      <c r="G112" s="210" t="s">
        <v>162</v>
      </c>
      <c r="H112" s="211">
        <v>1224</v>
      </c>
      <c r="I112" s="212"/>
      <c r="J112" s="213">
        <f>ROUND(I112*H112,2)</f>
        <v>0</v>
      </c>
      <c r="K112" s="209" t="s">
        <v>174</v>
      </c>
      <c r="L112" s="47"/>
      <c r="M112" s="214" t="s">
        <v>19</v>
      </c>
      <c r="N112" s="215" t="s">
        <v>46</v>
      </c>
      <c r="O112" s="87"/>
      <c r="P112" s="216">
        <f>O112*H112</f>
        <v>0</v>
      </c>
      <c r="Q112" s="216">
        <v>0.00088000000000000003</v>
      </c>
      <c r="R112" s="216">
        <f>Q112*H112</f>
        <v>1.0771200000000001</v>
      </c>
      <c r="S112" s="216">
        <v>0</v>
      </c>
      <c r="T112" s="217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8" t="s">
        <v>163</v>
      </c>
      <c r="AT112" s="218" t="s">
        <v>159</v>
      </c>
      <c r="AU112" s="218" t="s">
        <v>85</v>
      </c>
      <c r="AY112" s="20" t="s">
        <v>157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20" t="s">
        <v>83</v>
      </c>
      <c r="BK112" s="219">
        <f>ROUND(I112*H112,2)</f>
        <v>0</v>
      </c>
      <c r="BL112" s="20" t="s">
        <v>163</v>
      </c>
      <c r="BM112" s="218" t="s">
        <v>1026</v>
      </c>
    </row>
    <row r="113" s="2" customFormat="1">
      <c r="A113" s="41"/>
      <c r="B113" s="42"/>
      <c r="C113" s="43"/>
      <c r="D113" s="220" t="s">
        <v>165</v>
      </c>
      <c r="E113" s="43"/>
      <c r="F113" s="221" t="s">
        <v>1027</v>
      </c>
      <c r="G113" s="43"/>
      <c r="H113" s="43"/>
      <c r="I113" s="222"/>
      <c r="J113" s="43"/>
      <c r="K113" s="43"/>
      <c r="L113" s="47"/>
      <c r="M113" s="223"/>
      <c r="N113" s="224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165</v>
      </c>
      <c r="AU113" s="20" t="s">
        <v>85</v>
      </c>
    </row>
    <row r="114" s="2" customFormat="1">
      <c r="A114" s="41"/>
      <c r="B114" s="42"/>
      <c r="C114" s="43"/>
      <c r="D114" s="237" t="s">
        <v>177</v>
      </c>
      <c r="E114" s="43"/>
      <c r="F114" s="238" t="s">
        <v>1028</v>
      </c>
      <c r="G114" s="43"/>
      <c r="H114" s="43"/>
      <c r="I114" s="222"/>
      <c r="J114" s="43"/>
      <c r="K114" s="43"/>
      <c r="L114" s="47"/>
      <c r="M114" s="223"/>
      <c r="N114" s="224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177</v>
      </c>
      <c r="AU114" s="20" t="s">
        <v>85</v>
      </c>
    </row>
    <row r="115" s="13" customFormat="1">
      <c r="A115" s="13"/>
      <c r="B115" s="226"/>
      <c r="C115" s="227"/>
      <c r="D115" s="220" t="s">
        <v>169</v>
      </c>
      <c r="E115" s="228" t="s">
        <v>19</v>
      </c>
      <c r="F115" s="229" t="s">
        <v>1029</v>
      </c>
      <c r="G115" s="227"/>
      <c r="H115" s="230">
        <v>1224</v>
      </c>
      <c r="I115" s="231"/>
      <c r="J115" s="227"/>
      <c r="K115" s="227"/>
      <c r="L115" s="232"/>
      <c r="M115" s="233"/>
      <c r="N115" s="234"/>
      <c r="O115" s="234"/>
      <c r="P115" s="234"/>
      <c r="Q115" s="234"/>
      <c r="R115" s="234"/>
      <c r="S115" s="234"/>
      <c r="T115" s="235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6" t="s">
        <v>169</v>
      </c>
      <c r="AU115" s="236" t="s">
        <v>85</v>
      </c>
      <c r="AV115" s="13" t="s">
        <v>85</v>
      </c>
      <c r="AW115" s="13" t="s">
        <v>37</v>
      </c>
      <c r="AX115" s="13" t="s">
        <v>83</v>
      </c>
      <c r="AY115" s="236" t="s">
        <v>157</v>
      </c>
    </row>
    <row r="116" s="2" customFormat="1" ht="24.15" customHeight="1">
      <c r="A116" s="41"/>
      <c r="B116" s="42"/>
      <c r="C116" s="260" t="s">
        <v>207</v>
      </c>
      <c r="D116" s="260" t="s">
        <v>259</v>
      </c>
      <c r="E116" s="261" t="s">
        <v>850</v>
      </c>
      <c r="F116" s="262" t="s">
        <v>851</v>
      </c>
      <c r="G116" s="263" t="s">
        <v>162</v>
      </c>
      <c r="H116" s="264">
        <v>2936</v>
      </c>
      <c r="I116" s="265"/>
      <c r="J116" s="266">
        <f>ROUND(I116*H116,2)</f>
        <v>0</v>
      </c>
      <c r="K116" s="262" t="s">
        <v>174</v>
      </c>
      <c r="L116" s="267"/>
      <c r="M116" s="268" t="s">
        <v>19</v>
      </c>
      <c r="N116" s="269" t="s">
        <v>46</v>
      </c>
      <c r="O116" s="87"/>
      <c r="P116" s="216">
        <f>O116*H116</f>
        <v>0</v>
      </c>
      <c r="Q116" s="216">
        <v>0.01235</v>
      </c>
      <c r="R116" s="216">
        <f>Q116*H116</f>
        <v>36.259599999999999</v>
      </c>
      <c r="S116" s="216">
        <v>0</v>
      </c>
      <c r="T116" s="217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8" t="s">
        <v>225</v>
      </c>
      <c r="AT116" s="218" t="s">
        <v>259</v>
      </c>
      <c r="AU116" s="218" t="s">
        <v>85</v>
      </c>
      <c r="AY116" s="20" t="s">
        <v>157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20" t="s">
        <v>83</v>
      </c>
      <c r="BK116" s="219">
        <f>ROUND(I116*H116,2)</f>
        <v>0</v>
      </c>
      <c r="BL116" s="20" t="s">
        <v>163</v>
      </c>
      <c r="BM116" s="218" t="s">
        <v>1030</v>
      </c>
    </row>
    <row r="117" s="2" customFormat="1">
      <c r="A117" s="41"/>
      <c r="B117" s="42"/>
      <c r="C117" s="43"/>
      <c r="D117" s="220" t="s">
        <v>165</v>
      </c>
      <c r="E117" s="43"/>
      <c r="F117" s="221" t="s">
        <v>851</v>
      </c>
      <c r="G117" s="43"/>
      <c r="H117" s="43"/>
      <c r="I117" s="222"/>
      <c r="J117" s="43"/>
      <c r="K117" s="43"/>
      <c r="L117" s="47"/>
      <c r="M117" s="223"/>
      <c r="N117" s="224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165</v>
      </c>
      <c r="AU117" s="20" t="s">
        <v>85</v>
      </c>
    </row>
    <row r="118" s="13" customFormat="1">
      <c r="A118" s="13"/>
      <c r="B118" s="226"/>
      <c r="C118" s="227"/>
      <c r="D118" s="220" t="s">
        <v>169</v>
      </c>
      <c r="E118" s="228" t="s">
        <v>19</v>
      </c>
      <c r="F118" s="229" t="s">
        <v>1023</v>
      </c>
      <c r="G118" s="227"/>
      <c r="H118" s="230">
        <v>1712</v>
      </c>
      <c r="I118" s="231"/>
      <c r="J118" s="227"/>
      <c r="K118" s="227"/>
      <c r="L118" s="232"/>
      <c r="M118" s="233"/>
      <c r="N118" s="234"/>
      <c r="O118" s="234"/>
      <c r="P118" s="234"/>
      <c r="Q118" s="234"/>
      <c r="R118" s="234"/>
      <c r="S118" s="234"/>
      <c r="T118" s="235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6" t="s">
        <v>169</v>
      </c>
      <c r="AU118" s="236" t="s">
        <v>85</v>
      </c>
      <c r="AV118" s="13" t="s">
        <v>85</v>
      </c>
      <c r="AW118" s="13" t="s">
        <v>37</v>
      </c>
      <c r="AX118" s="13" t="s">
        <v>75</v>
      </c>
      <c r="AY118" s="236" t="s">
        <v>157</v>
      </c>
    </row>
    <row r="119" s="13" customFormat="1">
      <c r="A119" s="13"/>
      <c r="B119" s="226"/>
      <c r="C119" s="227"/>
      <c r="D119" s="220" t="s">
        <v>169</v>
      </c>
      <c r="E119" s="228" t="s">
        <v>19</v>
      </c>
      <c r="F119" s="229" t="s">
        <v>1029</v>
      </c>
      <c r="G119" s="227"/>
      <c r="H119" s="230">
        <v>1224</v>
      </c>
      <c r="I119" s="231"/>
      <c r="J119" s="227"/>
      <c r="K119" s="227"/>
      <c r="L119" s="232"/>
      <c r="M119" s="233"/>
      <c r="N119" s="234"/>
      <c r="O119" s="234"/>
      <c r="P119" s="234"/>
      <c r="Q119" s="234"/>
      <c r="R119" s="234"/>
      <c r="S119" s="234"/>
      <c r="T119" s="235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6" t="s">
        <v>169</v>
      </c>
      <c r="AU119" s="236" t="s">
        <v>85</v>
      </c>
      <c r="AV119" s="13" t="s">
        <v>85</v>
      </c>
      <c r="AW119" s="13" t="s">
        <v>37</v>
      </c>
      <c r="AX119" s="13" t="s">
        <v>75</v>
      </c>
      <c r="AY119" s="236" t="s">
        <v>157</v>
      </c>
    </row>
    <row r="120" s="15" customFormat="1">
      <c r="A120" s="15"/>
      <c r="B120" s="249"/>
      <c r="C120" s="250"/>
      <c r="D120" s="220" t="s">
        <v>169</v>
      </c>
      <c r="E120" s="251" t="s">
        <v>19</v>
      </c>
      <c r="F120" s="252" t="s">
        <v>187</v>
      </c>
      <c r="G120" s="250"/>
      <c r="H120" s="253">
        <v>2936</v>
      </c>
      <c r="I120" s="254"/>
      <c r="J120" s="250"/>
      <c r="K120" s="250"/>
      <c r="L120" s="255"/>
      <c r="M120" s="256"/>
      <c r="N120" s="257"/>
      <c r="O120" s="257"/>
      <c r="P120" s="257"/>
      <c r="Q120" s="257"/>
      <c r="R120" s="257"/>
      <c r="S120" s="257"/>
      <c r="T120" s="258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59" t="s">
        <v>169</v>
      </c>
      <c r="AU120" s="259" t="s">
        <v>85</v>
      </c>
      <c r="AV120" s="15" t="s">
        <v>163</v>
      </c>
      <c r="AW120" s="15" t="s">
        <v>37</v>
      </c>
      <c r="AX120" s="15" t="s">
        <v>83</v>
      </c>
      <c r="AY120" s="259" t="s">
        <v>157</v>
      </c>
    </row>
    <row r="121" s="2" customFormat="1" ht="37.8" customHeight="1">
      <c r="A121" s="41"/>
      <c r="B121" s="42"/>
      <c r="C121" s="207" t="s">
        <v>216</v>
      </c>
      <c r="D121" s="207" t="s">
        <v>159</v>
      </c>
      <c r="E121" s="208" t="s">
        <v>226</v>
      </c>
      <c r="F121" s="209" t="s">
        <v>227</v>
      </c>
      <c r="G121" s="210" t="s">
        <v>173</v>
      </c>
      <c r="H121" s="211">
        <v>727.79999999999995</v>
      </c>
      <c r="I121" s="212"/>
      <c r="J121" s="213">
        <f>ROUND(I121*H121,2)</f>
        <v>0</v>
      </c>
      <c r="K121" s="209" t="s">
        <v>174</v>
      </c>
      <c r="L121" s="47"/>
      <c r="M121" s="214" t="s">
        <v>19</v>
      </c>
      <c r="N121" s="215" t="s">
        <v>46</v>
      </c>
      <c r="O121" s="87"/>
      <c r="P121" s="216">
        <f>O121*H121</f>
        <v>0</v>
      </c>
      <c r="Q121" s="216">
        <v>0</v>
      </c>
      <c r="R121" s="216">
        <f>Q121*H121</f>
        <v>0</v>
      </c>
      <c r="S121" s="216">
        <v>0</v>
      </c>
      <c r="T121" s="217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163</v>
      </c>
      <c r="AT121" s="218" t="s">
        <v>159</v>
      </c>
      <c r="AU121" s="218" t="s">
        <v>85</v>
      </c>
      <c r="AY121" s="20" t="s">
        <v>157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83</v>
      </c>
      <c r="BK121" s="219">
        <f>ROUND(I121*H121,2)</f>
        <v>0</v>
      </c>
      <c r="BL121" s="20" t="s">
        <v>163</v>
      </c>
      <c r="BM121" s="218" t="s">
        <v>1031</v>
      </c>
    </row>
    <row r="122" s="2" customFormat="1">
      <c r="A122" s="41"/>
      <c r="B122" s="42"/>
      <c r="C122" s="43"/>
      <c r="D122" s="220" t="s">
        <v>165</v>
      </c>
      <c r="E122" s="43"/>
      <c r="F122" s="221" t="s">
        <v>229</v>
      </c>
      <c r="G122" s="43"/>
      <c r="H122" s="43"/>
      <c r="I122" s="222"/>
      <c r="J122" s="43"/>
      <c r="K122" s="43"/>
      <c r="L122" s="47"/>
      <c r="M122" s="223"/>
      <c r="N122" s="224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165</v>
      </c>
      <c r="AU122" s="20" t="s">
        <v>85</v>
      </c>
    </row>
    <row r="123" s="2" customFormat="1">
      <c r="A123" s="41"/>
      <c r="B123" s="42"/>
      <c r="C123" s="43"/>
      <c r="D123" s="237" t="s">
        <v>177</v>
      </c>
      <c r="E123" s="43"/>
      <c r="F123" s="238" t="s">
        <v>230</v>
      </c>
      <c r="G123" s="43"/>
      <c r="H123" s="43"/>
      <c r="I123" s="222"/>
      <c r="J123" s="43"/>
      <c r="K123" s="43"/>
      <c r="L123" s="47"/>
      <c r="M123" s="223"/>
      <c r="N123" s="224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177</v>
      </c>
      <c r="AU123" s="20" t="s">
        <v>85</v>
      </c>
    </row>
    <row r="124" s="13" customFormat="1">
      <c r="A124" s="13"/>
      <c r="B124" s="226"/>
      <c r="C124" s="227"/>
      <c r="D124" s="220" t="s">
        <v>169</v>
      </c>
      <c r="E124" s="228" t="s">
        <v>19</v>
      </c>
      <c r="F124" s="229" t="s">
        <v>1022</v>
      </c>
      <c r="G124" s="227"/>
      <c r="H124" s="230">
        <v>727.79999999999995</v>
      </c>
      <c r="I124" s="231"/>
      <c r="J124" s="227"/>
      <c r="K124" s="227"/>
      <c r="L124" s="232"/>
      <c r="M124" s="233"/>
      <c r="N124" s="234"/>
      <c r="O124" s="234"/>
      <c r="P124" s="234"/>
      <c r="Q124" s="234"/>
      <c r="R124" s="234"/>
      <c r="S124" s="234"/>
      <c r="T124" s="235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6" t="s">
        <v>169</v>
      </c>
      <c r="AU124" s="236" t="s">
        <v>85</v>
      </c>
      <c r="AV124" s="13" t="s">
        <v>85</v>
      </c>
      <c r="AW124" s="13" t="s">
        <v>37</v>
      </c>
      <c r="AX124" s="13" t="s">
        <v>83</v>
      </c>
      <c r="AY124" s="236" t="s">
        <v>157</v>
      </c>
    </row>
    <row r="125" s="2" customFormat="1" ht="33" customHeight="1">
      <c r="A125" s="41"/>
      <c r="B125" s="42"/>
      <c r="C125" s="207" t="s">
        <v>225</v>
      </c>
      <c r="D125" s="207" t="s">
        <v>159</v>
      </c>
      <c r="E125" s="208" t="s">
        <v>406</v>
      </c>
      <c r="F125" s="209" t="s">
        <v>407</v>
      </c>
      <c r="G125" s="210" t="s">
        <v>236</v>
      </c>
      <c r="H125" s="211">
        <v>1310.04</v>
      </c>
      <c r="I125" s="212"/>
      <c r="J125" s="213">
        <f>ROUND(I125*H125,2)</f>
        <v>0</v>
      </c>
      <c r="K125" s="209" t="s">
        <v>174</v>
      </c>
      <c r="L125" s="47"/>
      <c r="M125" s="214" t="s">
        <v>19</v>
      </c>
      <c r="N125" s="215" t="s">
        <v>46</v>
      </c>
      <c r="O125" s="87"/>
      <c r="P125" s="216">
        <f>O125*H125</f>
        <v>0</v>
      </c>
      <c r="Q125" s="216">
        <v>0</v>
      </c>
      <c r="R125" s="216">
        <f>Q125*H125</f>
        <v>0</v>
      </c>
      <c r="S125" s="216">
        <v>0</v>
      </c>
      <c r="T125" s="217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8" t="s">
        <v>163</v>
      </c>
      <c r="AT125" s="218" t="s">
        <v>159</v>
      </c>
      <c r="AU125" s="218" t="s">
        <v>85</v>
      </c>
      <c r="AY125" s="20" t="s">
        <v>157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20" t="s">
        <v>83</v>
      </c>
      <c r="BK125" s="219">
        <f>ROUND(I125*H125,2)</f>
        <v>0</v>
      </c>
      <c r="BL125" s="20" t="s">
        <v>163</v>
      </c>
      <c r="BM125" s="218" t="s">
        <v>1032</v>
      </c>
    </row>
    <row r="126" s="2" customFormat="1">
      <c r="A126" s="41"/>
      <c r="B126" s="42"/>
      <c r="C126" s="43"/>
      <c r="D126" s="220" t="s">
        <v>165</v>
      </c>
      <c r="E126" s="43"/>
      <c r="F126" s="221" t="s">
        <v>245</v>
      </c>
      <c r="G126" s="43"/>
      <c r="H126" s="43"/>
      <c r="I126" s="222"/>
      <c r="J126" s="43"/>
      <c r="K126" s="43"/>
      <c r="L126" s="47"/>
      <c r="M126" s="223"/>
      <c r="N126" s="224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165</v>
      </c>
      <c r="AU126" s="20" t="s">
        <v>85</v>
      </c>
    </row>
    <row r="127" s="2" customFormat="1">
      <c r="A127" s="41"/>
      <c r="B127" s="42"/>
      <c r="C127" s="43"/>
      <c r="D127" s="237" t="s">
        <v>177</v>
      </c>
      <c r="E127" s="43"/>
      <c r="F127" s="238" t="s">
        <v>409</v>
      </c>
      <c r="G127" s="43"/>
      <c r="H127" s="43"/>
      <c r="I127" s="222"/>
      <c r="J127" s="43"/>
      <c r="K127" s="43"/>
      <c r="L127" s="47"/>
      <c r="M127" s="223"/>
      <c r="N127" s="224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177</v>
      </c>
      <c r="AU127" s="20" t="s">
        <v>85</v>
      </c>
    </row>
    <row r="128" s="13" customFormat="1">
      <c r="A128" s="13"/>
      <c r="B128" s="226"/>
      <c r="C128" s="227"/>
      <c r="D128" s="220" t="s">
        <v>169</v>
      </c>
      <c r="E128" s="227"/>
      <c r="F128" s="229" t="s">
        <v>1033</v>
      </c>
      <c r="G128" s="227"/>
      <c r="H128" s="230">
        <v>1310.04</v>
      </c>
      <c r="I128" s="231"/>
      <c r="J128" s="227"/>
      <c r="K128" s="227"/>
      <c r="L128" s="232"/>
      <c r="M128" s="233"/>
      <c r="N128" s="234"/>
      <c r="O128" s="234"/>
      <c r="P128" s="234"/>
      <c r="Q128" s="234"/>
      <c r="R128" s="234"/>
      <c r="S128" s="234"/>
      <c r="T128" s="23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6" t="s">
        <v>169</v>
      </c>
      <c r="AU128" s="236" t="s">
        <v>85</v>
      </c>
      <c r="AV128" s="13" t="s">
        <v>85</v>
      </c>
      <c r="AW128" s="13" t="s">
        <v>4</v>
      </c>
      <c r="AX128" s="13" t="s">
        <v>83</v>
      </c>
      <c r="AY128" s="236" t="s">
        <v>157</v>
      </c>
    </row>
    <row r="129" s="2" customFormat="1" ht="24.15" customHeight="1">
      <c r="A129" s="41"/>
      <c r="B129" s="42"/>
      <c r="C129" s="207" t="s">
        <v>233</v>
      </c>
      <c r="D129" s="207" t="s">
        <v>159</v>
      </c>
      <c r="E129" s="208" t="s">
        <v>266</v>
      </c>
      <c r="F129" s="209" t="s">
        <v>267</v>
      </c>
      <c r="G129" s="210" t="s">
        <v>254</v>
      </c>
      <c r="H129" s="211">
        <v>445.31299999999999</v>
      </c>
      <c r="I129" s="212"/>
      <c r="J129" s="213">
        <f>ROUND(I129*H129,2)</f>
        <v>0</v>
      </c>
      <c r="K129" s="209" t="s">
        <v>174</v>
      </c>
      <c r="L129" s="47"/>
      <c r="M129" s="214" t="s">
        <v>19</v>
      </c>
      <c r="N129" s="215" t="s">
        <v>46</v>
      </c>
      <c r="O129" s="87"/>
      <c r="P129" s="216">
        <f>O129*H129</f>
        <v>0</v>
      </c>
      <c r="Q129" s="216">
        <v>0</v>
      </c>
      <c r="R129" s="216">
        <f>Q129*H129</f>
        <v>0</v>
      </c>
      <c r="S129" s="216">
        <v>0</v>
      </c>
      <c r="T129" s="217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8" t="s">
        <v>163</v>
      </c>
      <c r="AT129" s="218" t="s">
        <v>159</v>
      </c>
      <c r="AU129" s="218" t="s">
        <v>85</v>
      </c>
      <c r="AY129" s="20" t="s">
        <v>157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20" t="s">
        <v>83</v>
      </c>
      <c r="BK129" s="219">
        <f>ROUND(I129*H129,2)</f>
        <v>0</v>
      </c>
      <c r="BL129" s="20" t="s">
        <v>163</v>
      </c>
      <c r="BM129" s="218" t="s">
        <v>1034</v>
      </c>
    </row>
    <row r="130" s="2" customFormat="1">
      <c r="A130" s="41"/>
      <c r="B130" s="42"/>
      <c r="C130" s="43"/>
      <c r="D130" s="220" t="s">
        <v>165</v>
      </c>
      <c r="E130" s="43"/>
      <c r="F130" s="221" t="s">
        <v>269</v>
      </c>
      <c r="G130" s="43"/>
      <c r="H130" s="43"/>
      <c r="I130" s="222"/>
      <c r="J130" s="43"/>
      <c r="K130" s="43"/>
      <c r="L130" s="47"/>
      <c r="M130" s="223"/>
      <c r="N130" s="224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165</v>
      </c>
      <c r="AU130" s="20" t="s">
        <v>85</v>
      </c>
    </row>
    <row r="131" s="2" customFormat="1">
      <c r="A131" s="41"/>
      <c r="B131" s="42"/>
      <c r="C131" s="43"/>
      <c r="D131" s="237" t="s">
        <v>177</v>
      </c>
      <c r="E131" s="43"/>
      <c r="F131" s="238" t="s">
        <v>270</v>
      </c>
      <c r="G131" s="43"/>
      <c r="H131" s="43"/>
      <c r="I131" s="222"/>
      <c r="J131" s="43"/>
      <c r="K131" s="43"/>
      <c r="L131" s="47"/>
      <c r="M131" s="223"/>
      <c r="N131" s="224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177</v>
      </c>
      <c r="AU131" s="20" t="s">
        <v>85</v>
      </c>
    </row>
    <row r="132" s="14" customFormat="1">
      <c r="A132" s="14"/>
      <c r="B132" s="239"/>
      <c r="C132" s="240"/>
      <c r="D132" s="220" t="s">
        <v>169</v>
      </c>
      <c r="E132" s="241" t="s">
        <v>19</v>
      </c>
      <c r="F132" s="242" t="s">
        <v>412</v>
      </c>
      <c r="G132" s="240"/>
      <c r="H132" s="241" t="s">
        <v>19</v>
      </c>
      <c r="I132" s="243"/>
      <c r="J132" s="240"/>
      <c r="K132" s="240"/>
      <c r="L132" s="244"/>
      <c r="M132" s="245"/>
      <c r="N132" s="246"/>
      <c r="O132" s="246"/>
      <c r="P132" s="246"/>
      <c r="Q132" s="246"/>
      <c r="R132" s="246"/>
      <c r="S132" s="246"/>
      <c r="T132" s="247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8" t="s">
        <v>169</v>
      </c>
      <c r="AU132" s="248" t="s">
        <v>85</v>
      </c>
      <c r="AV132" s="14" t="s">
        <v>83</v>
      </c>
      <c r="AW132" s="14" t="s">
        <v>37</v>
      </c>
      <c r="AX132" s="14" t="s">
        <v>75</v>
      </c>
      <c r="AY132" s="248" t="s">
        <v>157</v>
      </c>
    </row>
    <row r="133" s="13" customFormat="1">
      <c r="A133" s="13"/>
      <c r="B133" s="226"/>
      <c r="C133" s="227"/>
      <c r="D133" s="220" t="s">
        <v>169</v>
      </c>
      <c r="E133" s="228" t="s">
        <v>19</v>
      </c>
      <c r="F133" s="229" t="s">
        <v>1035</v>
      </c>
      <c r="G133" s="227"/>
      <c r="H133" s="230">
        <v>445.31299999999999</v>
      </c>
      <c r="I133" s="231"/>
      <c r="J133" s="227"/>
      <c r="K133" s="227"/>
      <c r="L133" s="232"/>
      <c r="M133" s="233"/>
      <c r="N133" s="234"/>
      <c r="O133" s="234"/>
      <c r="P133" s="234"/>
      <c r="Q133" s="234"/>
      <c r="R133" s="234"/>
      <c r="S133" s="234"/>
      <c r="T133" s="23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6" t="s">
        <v>169</v>
      </c>
      <c r="AU133" s="236" t="s">
        <v>85</v>
      </c>
      <c r="AV133" s="13" t="s">
        <v>85</v>
      </c>
      <c r="AW133" s="13" t="s">
        <v>37</v>
      </c>
      <c r="AX133" s="13" t="s">
        <v>75</v>
      </c>
      <c r="AY133" s="236" t="s">
        <v>157</v>
      </c>
    </row>
    <row r="134" s="15" customFormat="1">
      <c r="A134" s="15"/>
      <c r="B134" s="249"/>
      <c r="C134" s="250"/>
      <c r="D134" s="220" t="s">
        <v>169</v>
      </c>
      <c r="E134" s="251" t="s">
        <v>19</v>
      </c>
      <c r="F134" s="252" t="s">
        <v>187</v>
      </c>
      <c r="G134" s="250"/>
      <c r="H134" s="253">
        <v>445.31299999999999</v>
      </c>
      <c r="I134" s="254"/>
      <c r="J134" s="250"/>
      <c r="K134" s="250"/>
      <c r="L134" s="255"/>
      <c r="M134" s="256"/>
      <c r="N134" s="257"/>
      <c r="O134" s="257"/>
      <c r="P134" s="257"/>
      <c r="Q134" s="257"/>
      <c r="R134" s="257"/>
      <c r="S134" s="257"/>
      <c r="T134" s="258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59" t="s">
        <v>169</v>
      </c>
      <c r="AU134" s="259" t="s">
        <v>85</v>
      </c>
      <c r="AV134" s="15" t="s">
        <v>163</v>
      </c>
      <c r="AW134" s="15" t="s">
        <v>37</v>
      </c>
      <c r="AX134" s="15" t="s">
        <v>83</v>
      </c>
      <c r="AY134" s="259" t="s">
        <v>157</v>
      </c>
    </row>
    <row r="135" s="12" customFormat="1" ht="22.8" customHeight="1">
      <c r="A135" s="12"/>
      <c r="B135" s="191"/>
      <c r="C135" s="192"/>
      <c r="D135" s="193" t="s">
        <v>74</v>
      </c>
      <c r="E135" s="205" t="s">
        <v>85</v>
      </c>
      <c r="F135" s="205" t="s">
        <v>414</v>
      </c>
      <c r="G135" s="192"/>
      <c r="H135" s="192"/>
      <c r="I135" s="195"/>
      <c r="J135" s="206">
        <f>BK135</f>
        <v>0</v>
      </c>
      <c r="K135" s="192"/>
      <c r="L135" s="197"/>
      <c r="M135" s="198"/>
      <c r="N135" s="199"/>
      <c r="O135" s="199"/>
      <c r="P135" s="200">
        <f>SUM(P136:P163)</f>
        <v>0</v>
      </c>
      <c r="Q135" s="199"/>
      <c r="R135" s="200">
        <f>SUM(R136:R163)</f>
        <v>1.5723608800000002</v>
      </c>
      <c r="S135" s="199"/>
      <c r="T135" s="201">
        <f>SUM(T136:T163)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02" t="s">
        <v>83</v>
      </c>
      <c r="AT135" s="203" t="s">
        <v>74</v>
      </c>
      <c r="AU135" s="203" t="s">
        <v>83</v>
      </c>
      <c r="AY135" s="202" t="s">
        <v>157</v>
      </c>
      <c r="BK135" s="204">
        <f>SUM(BK136:BK163)</f>
        <v>0</v>
      </c>
    </row>
    <row r="136" s="2" customFormat="1" ht="33" customHeight="1">
      <c r="A136" s="41"/>
      <c r="B136" s="42"/>
      <c r="C136" s="207" t="s">
        <v>241</v>
      </c>
      <c r="D136" s="207" t="s">
        <v>159</v>
      </c>
      <c r="E136" s="208" t="s">
        <v>415</v>
      </c>
      <c r="F136" s="209" t="s">
        <v>416</v>
      </c>
      <c r="G136" s="210" t="s">
        <v>173</v>
      </c>
      <c r="H136" s="211">
        <v>201.24000000000001</v>
      </c>
      <c r="I136" s="212"/>
      <c r="J136" s="213">
        <f>ROUND(I136*H136,2)</f>
        <v>0</v>
      </c>
      <c r="K136" s="209" t="s">
        <v>174</v>
      </c>
      <c r="L136" s="47"/>
      <c r="M136" s="214" t="s">
        <v>19</v>
      </c>
      <c r="N136" s="215" t="s">
        <v>46</v>
      </c>
      <c r="O136" s="87"/>
      <c r="P136" s="216">
        <f>O136*H136</f>
        <v>0</v>
      </c>
      <c r="Q136" s="216">
        <v>0</v>
      </c>
      <c r="R136" s="216">
        <f>Q136*H136</f>
        <v>0</v>
      </c>
      <c r="S136" s="216">
        <v>0</v>
      </c>
      <c r="T136" s="217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8" t="s">
        <v>163</v>
      </c>
      <c r="AT136" s="218" t="s">
        <v>159</v>
      </c>
      <c r="AU136" s="218" t="s">
        <v>85</v>
      </c>
      <c r="AY136" s="20" t="s">
        <v>157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20" t="s">
        <v>83</v>
      </c>
      <c r="BK136" s="219">
        <f>ROUND(I136*H136,2)</f>
        <v>0</v>
      </c>
      <c r="BL136" s="20" t="s">
        <v>163</v>
      </c>
      <c r="BM136" s="218" t="s">
        <v>1036</v>
      </c>
    </row>
    <row r="137" s="2" customFormat="1">
      <c r="A137" s="41"/>
      <c r="B137" s="42"/>
      <c r="C137" s="43"/>
      <c r="D137" s="220" t="s">
        <v>165</v>
      </c>
      <c r="E137" s="43"/>
      <c r="F137" s="221" t="s">
        <v>418</v>
      </c>
      <c r="G137" s="43"/>
      <c r="H137" s="43"/>
      <c r="I137" s="222"/>
      <c r="J137" s="43"/>
      <c r="K137" s="43"/>
      <c r="L137" s="47"/>
      <c r="M137" s="223"/>
      <c r="N137" s="224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165</v>
      </c>
      <c r="AU137" s="20" t="s">
        <v>85</v>
      </c>
    </row>
    <row r="138" s="2" customFormat="1">
      <c r="A138" s="41"/>
      <c r="B138" s="42"/>
      <c r="C138" s="43"/>
      <c r="D138" s="237" t="s">
        <v>177</v>
      </c>
      <c r="E138" s="43"/>
      <c r="F138" s="238" t="s">
        <v>419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177</v>
      </c>
      <c r="AU138" s="20" t="s">
        <v>85</v>
      </c>
    </row>
    <row r="139" s="13" customFormat="1">
      <c r="A139" s="13"/>
      <c r="B139" s="226"/>
      <c r="C139" s="227"/>
      <c r="D139" s="220" t="s">
        <v>169</v>
      </c>
      <c r="E139" s="228" t="s">
        <v>19</v>
      </c>
      <c r="F139" s="229" t="s">
        <v>1037</v>
      </c>
      <c r="G139" s="227"/>
      <c r="H139" s="230">
        <v>201.24000000000001</v>
      </c>
      <c r="I139" s="231"/>
      <c r="J139" s="227"/>
      <c r="K139" s="227"/>
      <c r="L139" s="232"/>
      <c r="M139" s="233"/>
      <c r="N139" s="234"/>
      <c r="O139" s="234"/>
      <c r="P139" s="234"/>
      <c r="Q139" s="234"/>
      <c r="R139" s="234"/>
      <c r="S139" s="234"/>
      <c r="T139" s="23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6" t="s">
        <v>169</v>
      </c>
      <c r="AU139" s="236" t="s">
        <v>85</v>
      </c>
      <c r="AV139" s="13" t="s">
        <v>85</v>
      </c>
      <c r="AW139" s="13" t="s">
        <v>37</v>
      </c>
      <c r="AX139" s="13" t="s">
        <v>83</v>
      </c>
      <c r="AY139" s="236" t="s">
        <v>157</v>
      </c>
    </row>
    <row r="140" s="2" customFormat="1" ht="33" customHeight="1">
      <c r="A140" s="41"/>
      <c r="B140" s="42"/>
      <c r="C140" s="207" t="s">
        <v>251</v>
      </c>
      <c r="D140" s="207" t="s">
        <v>159</v>
      </c>
      <c r="E140" s="208" t="s">
        <v>421</v>
      </c>
      <c r="F140" s="209" t="s">
        <v>422</v>
      </c>
      <c r="G140" s="210" t="s">
        <v>254</v>
      </c>
      <c r="H140" s="211">
        <v>686.39999999999998</v>
      </c>
      <c r="I140" s="212"/>
      <c r="J140" s="213">
        <f>ROUND(I140*H140,2)</f>
        <v>0</v>
      </c>
      <c r="K140" s="209" t="s">
        <v>174</v>
      </c>
      <c r="L140" s="47"/>
      <c r="M140" s="214" t="s">
        <v>19</v>
      </c>
      <c r="N140" s="215" t="s">
        <v>46</v>
      </c>
      <c r="O140" s="87"/>
      <c r="P140" s="216">
        <f>O140*H140</f>
        <v>0</v>
      </c>
      <c r="Q140" s="216">
        <v>0.00030945000000000001</v>
      </c>
      <c r="R140" s="216">
        <f>Q140*H140</f>
        <v>0.21240648000000001</v>
      </c>
      <c r="S140" s="216">
        <v>0</v>
      </c>
      <c r="T140" s="217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8" t="s">
        <v>163</v>
      </c>
      <c r="AT140" s="218" t="s">
        <v>159</v>
      </c>
      <c r="AU140" s="218" t="s">
        <v>85</v>
      </c>
      <c r="AY140" s="20" t="s">
        <v>157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20" t="s">
        <v>83</v>
      </c>
      <c r="BK140" s="219">
        <f>ROUND(I140*H140,2)</f>
        <v>0</v>
      </c>
      <c r="BL140" s="20" t="s">
        <v>163</v>
      </c>
      <c r="BM140" s="218" t="s">
        <v>423</v>
      </c>
    </row>
    <row r="141" s="2" customFormat="1">
      <c r="A141" s="41"/>
      <c r="B141" s="42"/>
      <c r="C141" s="43"/>
      <c r="D141" s="220" t="s">
        <v>165</v>
      </c>
      <c r="E141" s="43"/>
      <c r="F141" s="221" t="s">
        <v>424</v>
      </c>
      <c r="G141" s="43"/>
      <c r="H141" s="43"/>
      <c r="I141" s="222"/>
      <c r="J141" s="43"/>
      <c r="K141" s="43"/>
      <c r="L141" s="47"/>
      <c r="M141" s="223"/>
      <c r="N141" s="224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165</v>
      </c>
      <c r="AU141" s="20" t="s">
        <v>85</v>
      </c>
    </row>
    <row r="142" s="2" customFormat="1">
      <c r="A142" s="41"/>
      <c r="B142" s="42"/>
      <c r="C142" s="43"/>
      <c r="D142" s="237" t="s">
        <v>177</v>
      </c>
      <c r="E142" s="43"/>
      <c r="F142" s="238" t="s">
        <v>425</v>
      </c>
      <c r="G142" s="43"/>
      <c r="H142" s="43"/>
      <c r="I142" s="222"/>
      <c r="J142" s="43"/>
      <c r="K142" s="43"/>
      <c r="L142" s="47"/>
      <c r="M142" s="223"/>
      <c r="N142" s="224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177</v>
      </c>
      <c r="AU142" s="20" t="s">
        <v>85</v>
      </c>
    </row>
    <row r="143" s="13" customFormat="1">
      <c r="A143" s="13"/>
      <c r="B143" s="226"/>
      <c r="C143" s="227"/>
      <c r="D143" s="220" t="s">
        <v>169</v>
      </c>
      <c r="E143" s="228" t="s">
        <v>19</v>
      </c>
      <c r="F143" s="229" t="s">
        <v>1038</v>
      </c>
      <c r="G143" s="227"/>
      <c r="H143" s="230">
        <v>686.39999999999998</v>
      </c>
      <c r="I143" s="231"/>
      <c r="J143" s="227"/>
      <c r="K143" s="227"/>
      <c r="L143" s="232"/>
      <c r="M143" s="233"/>
      <c r="N143" s="234"/>
      <c r="O143" s="234"/>
      <c r="P143" s="234"/>
      <c r="Q143" s="234"/>
      <c r="R143" s="234"/>
      <c r="S143" s="234"/>
      <c r="T143" s="23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6" t="s">
        <v>169</v>
      </c>
      <c r="AU143" s="236" t="s">
        <v>85</v>
      </c>
      <c r="AV143" s="13" t="s">
        <v>85</v>
      </c>
      <c r="AW143" s="13" t="s">
        <v>37</v>
      </c>
      <c r="AX143" s="13" t="s">
        <v>83</v>
      </c>
      <c r="AY143" s="236" t="s">
        <v>157</v>
      </c>
    </row>
    <row r="144" s="2" customFormat="1" ht="24.15" customHeight="1">
      <c r="A144" s="41"/>
      <c r="B144" s="42"/>
      <c r="C144" s="260" t="s">
        <v>8</v>
      </c>
      <c r="D144" s="260" t="s">
        <v>259</v>
      </c>
      <c r="E144" s="261" t="s">
        <v>427</v>
      </c>
      <c r="F144" s="262" t="s">
        <v>428</v>
      </c>
      <c r="G144" s="263" t="s">
        <v>254</v>
      </c>
      <c r="H144" s="264">
        <v>700.12800000000004</v>
      </c>
      <c r="I144" s="265"/>
      <c r="J144" s="266">
        <f>ROUND(I144*H144,2)</f>
        <v>0</v>
      </c>
      <c r="K144" s="262" t="s">
        <v>174</v>
      </c>
      <c r="L144" s="267"/>
      <c r="M144" s="268" t="s">
        <v>19</v>
      </c>
      <c r="N144" s="269" t="s">
        <v>46</v>
      </c>
      <c r="O144" s="87"/>
      <c r="P144" s="216">
        <f>O144*H144</f>
        <v>0</v>
      </c>
      <c r="Q144" s="216">
        <v>0.00059999999999999995</v>
      </c>
      <c r="R144" s="216">
        <f>Q144*H144</f>
        <v>0.42007679999999997</v>
      </c>
      <c r="S144" s="216">
        <v>0</v>
      </c>
      <c r="T144" s="217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8" t="s">
        <v>225</v>
      </c>
      <c r="AT144" s="218" t="s">
        <v>259</v>
      </c>
      <c r="AU144" s="218" t="s">
        <v>85</v>
      </c>
      <c r="AY144" s="20" t="s">
        <v>157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20" t="s">
        <v>83</v>
      </c>
      <c r="BK144" s="219">
        <f>ROUND(I144*H144,2)</f>
        <v>0</v>
      </c>
      <c r="BL144" s="20" t="s">
        <v>163</v>
      </c>
      <c r="BM144" s="218" t="s">
        <v>1039</v>
      </c>
    </row>
    <row r="145" s="2" customFormat="1">
      <c r="A145" s="41"/>
      <c r="B145" s="42"/>
      <c r="C145" s="43"/>
      <c r="D145" s="220" t="s">
        <v>165</v>
      </c>
      <c r="E145" s="43"/>
      <c r="F145" s="221" t="s">
        <v>428</v>
      </c>
      <c r="G145" s="43"/>
      <c r="H145" s="43"/>
      <c r="I145" s="222"/>
      <c r="J145" s="43"/>
      <c r="K145" s="43"/>
      <c r="L145" s="47"/>
      <c r="M145" s="223"/>
      <c r="N145" s="224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165</v>
      </c>
      <c r="AU145" s="20" t="s">
        <v>85</v>
      </c>
    </row>
    <row r="146" s="13" customFormat="1">
      <c r="A146" s="13"/>
      <c r="B146" s="226"/>
      <c r="C146" s="227"/>
      <c r="D146" s="220" t="s">
        <v>169</v>
      </c>
      <c r="E146" s="227"/>
      <c r="F146" s="229" t="s">
        <v>1040</v>
      </c>
      <c r="G146" s="227"/>
      <c r="H146" s="230">
        <v>700.12800000000004</v>
      </c>
      <c r="I146" s="231"/>
      <c r="J146" s="227"/>
      <c r="K146" s="227"/>
      <c r="L146" s="232"/>
      <c r="M146" s="233"/>
      <c r="N146" s="234"/>
      <c r="O146" s="234"/>
      <c r="P146" s="234"/>
      <c r="Q146" s="234"/>
      <c r="R146" s="234"/>
      <c r="S146" s="234"/>
      <c r="T146" s="23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6" t="s">
        <v>169</v>
      </c>
      <c r="AU146" s="236" t="s">
        <v>85</v>
      </c>
      <c r="AV146" s="13" t="s">
        <v>85</v>
      </c>
      <c r="AW146" s="13" t="s">
        <v>4</v>
      </c>
      <c r="AX146" s="13" t="s">
        <v>83</v>
      </c>
      <c r="AY146" s="236" t="s">
        <v>157</v>
      </c>
    </row>
    <row r="147" s="2" customFormat="1" ht="24.15" customHeight="1">
      <c r="A147" s="41"/>
      <c r="B147" s="42"/>
      <c r="C147" s="207" t="s">
        <v>265</v>
      </c>
      <c r="D147" s="207" t="s">
        <v>159</v>
      </c>
      <c r="E147" s="208" t="s">
        <v>431</v>
      </c>
      <c r="F147" s="209" t="s">
        <v>432</v>
      </c>
      <c r="G147" s="210" t="s">
        <v>162</v>
      </c>
      <c r="H147" s="211">
        <v>156</v>
      </c>
      <c r="I147" s="212"/>
      <c r="J147" s="213">
        <f>ROUND(I147*H147,2)</f>
        <v>0</v>
      </c>
      <c r="K147" s="209" t="s">
        <v>174</v>
      </c>
      <c r="L147" s="47"/>
      <c r="M147" s="214" t="s">
        <v>19</v>
      </c>
      <c r="N147" s="215" t="s">
        <v>46</v>
      </c>
      <c r="O147" s="87"/>
      <c r="P147" s="216">
        <f>O147*H147</f>
        <v>0</v>
      </c>
      <c r="Q147" s="216">
        <v>0.00048959999999999997</v>
      </c>
      <c r="R147" s="216">
        <f>Q147*H147</f>
        <v>0.07637759999999999</v>
      </c>
      <c r="S147" s="216">
        <v>0</v>
      </c>
      <c r="T147" s="217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8" t="s">
        <v>163</v>
      </c>
      <c r="AT147" s="218" t="s">
        <v>159</v>
      </c>
      <c r="AU147" s="218" t="s">
        <v>85</v>
      </c>
      <c r="AY147" s="20" t="s">
        <v>157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20" t="s">
        <v>83</v>
      </c>
      <c r="BK147" s="219">
        <f>ROUND(I147*H147,2)</f>
        <v>0</v>
      </c>
      <c r="BL147" s="20" t="s">
        <v>163</v>
      </c>
      <c r="BM147" s="218" t="s">
        <v>433</v>
      </c>
    </row>
    <row r="148" s="2" customFormat="1">
      <c r="A148" s="41"/>
      <c r="B148" s="42"/>
      <c r="C148" s="43"/>
      <c r="D148" s="220" t="s">
        <v>165</v>
      </c>
      <c r="E148" s="43"/>
      <c r="F148" s="221" t="s">
        <v>434</v>
      </c>
      <c r="G148" s="43"/>
      <c r="H148" s="43"/>
      <c r="I148" s="222"/>
      <c r="J148" s="43"/>
      <c r="K148" s="43"/>
      <c r="L148" s="47"/>
      <c r="M148" s="223"/>
      <c r="N148" s="224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165</v>
      </c>
      <c r="AU148" s="20" t="s">
        <v>85</v>
      </c>
    </row>
    <row r="149" s="2" customFormat="1">
      <c r="A149" s="41"/>
      <c r="B149" s="42"/>
      <c r="C149" s="43"/>
      <c r="D149" s="237" t="s">
        <v>177</v>
      </c>
      <c r="E149" s="43"/>
      <c r="F149" s="238" t="s">
        <v>435</v>
      </c>
      <c r="G149" s="43"/>
      <c r="H149" s="43"/>
      <c r="I149" s="222"/>
      <c r="J149" s="43"/>
      <c r="K149" s="43"/>
      <c r="L149" s="47"/>
      <c r="M149" s="223"/>
      <c r="N149" s="224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177</v>
      </c>
      <c r="AU149" s="20" t="s">
        <v>85</v>
      </c>
    </row>
    <row r="150" s="13" customFormat="1">
      <c r="A150" s="13"/>
      <c r="B150" s="226"/>
      <c r="C150" s="227"/>
      <c r="D150" s="220" t="s">
        <v>169</v>
      </c>
      <c r="E150" s="228" t="s">
        <v>19</v>
      </c>
      <c r="F150" s="229" t="s">
        <v>1041</v>
      </c>
      <c r="G150" s="227"/>
      <c r="H150" s="230">
        <v>156</v>
      </c>
      <c r="I150" s="231"/>
      <c r="J150" s="227"/>
      <c r="K150" s="227"/>
      <c r="L150" s="232"/>
      <c r="M150" s="233"/>
      <c r="N150" s="234"/>
      <c r="O150" s="234"/>
      <c r="P150" s="234"/>
      <c r="Q150" s="234"/>
      <c r="R150" s="234"/>
      <c r="S150" s="234"/>
      <c r="T150" s="23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6" t="s">
        <v>169</v>
      </c>
      <c r="AU150" s="236" t="s">
        <v>85</v>
      </c>
      <c r="AV150" s="13" t="s">
        <v>85</v>
      </c>
      <c r="AW150" s="13" t="s">
        <v>37</v>
      </c>
      <c r="AX150" s="13" t="s">
        <v>75</v>
      </c>
      <c r="AY150" s="236" t="s">
        <v>157</v>
      </c>
    </row>
    <row r="151" s="15" customFormat="1">
      <c r="A151" s="15"/>
      <c r="B151" s="249"/>
      <c r="C151" s="250"/>
      <c r="D151" s="220" t="s">
        <v>169</v>
      </c>
      <c r="E151" s="251" t="s">
        <v>19</v>
      </c>
      <c r="F151" s="252" t="s">
        <v>187</v>
      </c>
      <c r="G151" s="250"/>
      <c r="H151" s="253">
        <v>156</v>
      </c>
      <c r="I151" s="254"/>
      <c r="J151" s="250"/>
      <c r="K151" s="250"/>
      <c r="L151" s="255"/>
      <c r="M151" s="256"/>
      <c r="N151" s="257"/>
      <c r="O151" s="257"/>
      <c r="P151" s="257"/>
      <c r="Q151" s="257"/>
      <c r="R151" s="257"/>
      <c r="S151" s="257"/>
      <c r="T151" s="258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59" t="s">
        <v>169</v>
      </c>
      <c r="AU151" s="259" t="s">
        <v>85</v>
      </c>
      <c r="AV151" s="15" t="s">
        <v>163</v>
      </c>
      <c r="AW151" s="15" t="s">
        <v>37</v>
      </c>
      <c r="AX151" s="15" t="s">
        <v>83</v>
      </c>
      <c r="AY151" s="259" t="s">
        <v>157</v>
      </c>
    </row>
    <row r="152" s="2" customFormat="1" ht="24.15" customHeight="1">
      <c r="A152" s="41"/>
      <c r="B152" s="42"/>
      <c r="C152" s="207" t="s">
        <v>273</v>
      </c>
      <c r="D152" s="207" t="s">
        <v>159</v>
      </c>
      <c r="E152" s="208" t="s">
        <v>436</v>
      </c>
      <c r="F152" s="209" t="s">
        <v>1042</v>
      </c>
      <c r="G152" s="210" t="s">
        <v>162</v>
      </c>
      <c r="H152" s="211">
        <v>18.199999999999999</v>
      </c>
      <c r="I152" s="212"/>
      <c r="J152" s="213">
        <f>ROUND(I152*H152,2)</f>
        <v>0</v>
      </c>
      <c r="K152" s="209" t="s">
        <v>19</v>
      </c>
      <c r="L152" s="47"/>
      <c r="M152" s="214" t="s">
        <v>19</v>
      </c>
      <c r="N152" s="215" t="s">
        <v>46</v>
      </c>
      <c r="O152" s="87"/>
      <c r="P152" s="216">
        <f>O152*H152</f>
        <v>0</v>
      </c>
      <c r="Q152" s="216">
        <v>0</v>
      </c>
      <c r="R152" s="216">
        <f>Q152*H152</f>
        <v>0</v>
      </c>
      <c r="S152" s="216">
        <v>0</v>
      </c>
      <c r="T152" s="217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8" t="s">
        <v>163</v>
      </c>
      <c r="AT152" s="218" t="s">
        <v>159</v>
      </c>
      <c r="AU152" s="218" t="s">
        <v>85</v>
      </c>
      <c r="AY152" s="20" t="s">
        <v>157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20" t="s">
        <v>83</v>
      </c>
      <c r="BK152" s="219">
        <f>ROUND(I152*H152,2)</f>
        <v>0</v>
      </c>
      <c r="BL152" s="20" t="s">
        <v>163</v>
      </c>
      <c r="BM152" s="218" t="s">
        <v>629</v>
      </c>
    </row>
    <row r="153" s="2" customFormat="1">
      <c r="A153" s="41"/>
      <c r="B153" s="42"/>
      <c r="C153" s="43"/>
      <c r="D153" s="220" t="s">
        <v>165</v>
      </c>
      <c r="E153" s="43"/>
      <c r="F153" s="221" t="s">
        <v>437</v>
      </c>
      <c r="G153" s="43"/>
      <c r="H153" s="43"/>
      <c r="I153" s="222"/>
      <c r="J153" s="43"/>
      <c r="K153" s="43"/>
      <c r="L153" s="47"/>
      <c r="M153" s="223"/>
      <c r="N153" s="224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165</v>
      </c>
      <c r="AU153" s="20" t="s">
        <v>85</v>
      </c>
    </row>
    <row r="154" s="13" customFormat="1">
      <c r="A154" s="13"/>
      <c r="B154" s="226"/>
      <c r="C154" s="227"/>
      <c r="D154" s="220" t="s">
        <v>169</v>
      </c>
      <c r="E154" s="228" t="s">
        <v>19</v>
      </c>
      <c r="F154" s="229" t="s">
        <v>1043</v>
      </c>
      <c r="G154" s="227"/>
      <c r="H154" s="230">
        <v>18.199999999999999</v>
      </c>
      <c r="I154" s="231"/>
      <c r="J154" s="227"/>
      <c r="K154" s="227"/>
      <c r="L154" s="232"/>
      <c r="M154" s="233"/>
      <c r="N154" s="234"/>
      <c r="O154" s="234"/>
      <c r="P154" s="234"/>
      <c r="Q154" s="234"/>
      <c r="R154" s="234"/>
      <c r="S154" s="234"/>
      <c r="T154" s="23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6" t="s">
        <v>169</v>
      </c>
      <c r="AU154" s="236" t="s">
        <v>85</v>
      </c>
      <c r="AV154" s="13" t="s">
        <v>85</v>
      </c>
      <c r="AW154" s="13" t="s">
        <v>37</v>
      </c>
      <c r="AX154" s="13" t="s">
        <v>75</v>
      </c>
      <c r="AY154" s="236" t="s">
        <v>157</v>
      </c>
    </row>
    <row r="155" s="15" customFormat="1">
      <c r="A155" s="15"/>
      <c r="B155" s="249"/>
      <c r="C155" s="250"/>
      <c r="D155" s="220" t="s">
        <v>169</v>
      </c>
      <c r="E155" s="251" t="s">
        <v>19</v>
      </c>
      <c r="F155" s="252" t="s">
        <v>187</v>
      </c>
      <c r="G155" s="250"/>
      <c r="H155" s="253">
        <v>18.199999999999999</v>
      </c>
      <c r="I155" s="254"/>
      <c r="J155" s="250"/>
      <c r="K155" s="250"/>
      <c r="L155" s="255"/>
      <c r="M155" s="256"/>
      <c r="N155" s="257"/>
      <c r="O155" s="257"/>
      <c r="P155" s="257"/>
      <c r="Q155" s="257"/>
      <c r="R155" s="257"/>
      <c r="S155" s="257"/>
      <c r="T155" s="258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59" t="s">
        <v>169</v>
      </c>
      <c r="AU155" s="259" t="s">
        <v>85</v>
      </c>
      <c r="AV155" s="15" t="s">
        <v>163</v>
      </c>
      <c r="AW155" s="15" t="s">
        <v>37</v>
      </c>
      <c r="AX155" s="15" t="s">
        <v>83</v>
      </c>
      <c r="AY155" s="259" t="s">
        <v>157</v>
      </c>
    </row>
    <row r="156" s="2" customFormat="1" ht="37.8" customHeight="1">
      <c r="A156" s="41"/>
      <c r="B156" s="42"/>
      <c r="C156" s="207" t="s">
        <v>281</v>
      </c>
      <c r="D156" s="207" t="s">
        <v>159</v>
      </c>
      <c r="E156" s="208" t="s">
        <v>469</v>
      </c>
      <c r="F156" s="209" t="s">
        <v>470</v>
      </c>
      <c r="G156" s="210" t="s">
        <v>343</v>
      </c>
      <c r="H156" s="211">
        <v>350</v>
      </c>
      <c r="I156" s="212"/>
      <c r="J156" s="213">
        <f>ROUND(I156*H156,2)</f>
        <v>0</v>
      </c>
      <c r="K156" s="209" t="s">
        <v>174</v>
      </c>
      <c r="L156" s="47"/>
      <c r="M156" s="214" t="s">
        <v>19</v>
      </c>
      <c r="N156" s="215" t="s">
        <v>46</v>
      </c>
      <c r="O156" s="87"/>
      <c r="P156" s="216">
        <f>O156*H156</f>
        <v>0</v>
      </c>
      <c r="Q156" s="216">
        <v>0.00014999999999999999</v>
      </c>
      <c r="R156" s="216">
        <f>Q156*H156</f>
        <v>0.052499999999999998</v>
      </c>
      <c r="S156" s="216">
        <v>0</v>
      </c>
      <c r="T156" s="217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18" t="s">
        <v>163</v>
      </c>
      <c r="AT156" s="218" t="s">
        <v>159</v>
      </c>
      <c r="AU156" s="218" t="s">
        <v>85</v>
      </c>
      <c r="AY156" s="20" t="s">
        <v>157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20" t="s">
        <v>83</v>
      </c>
      <c r="BK156" s="219">
        <f>ROUND(I156*H156,2)</f>
        <v>0</v>
      </c>
      <c r="BL156" s="20" t="s">
        <v>163</v>
      </c>
      <c r="BM156" s="218" t="s">
        <v>471</v>
      </c>
    </row>
    <row r="157" s="2" customFormat="1">
      <c r="A157" s="41"/>
      <c r="B157" s="42"/>
      <c r="C157" s="43"/>
      <c r="D157" s="220" t="s">
        <v>165</v>
      </c>
      <c r="E157" s="43"/>
      <c r="F157" s="221" t="s">
        <v>472</v>
      </c>
      <c r="G157" s="43"/>
      <c r="H157" s="43"/>
      <c r="I157" s="222"/>
      <c r="J157" s="43"/>
      <c r="K157" s="43"/>
      <c r="L157" s="47"/>
      <c r="M157" s="223"/>
      <c r="N157" s="224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165</v>
      </c>
      <c r="AU157" s="20" t="s">
        <v>85</v>
      </c>
    </row>
    <row r="158" s="2" customFormat="1">
      <c r="A158" s="41"/>
      <c r="B158" s="42"/>
      <c r="C158" s="43"/>
      <c r="D158" s="237" t="s">
        <v>177</v>
      </c>
      <c r="E158" s="43"/>
      <c r="F158" s="238" t="s">
        <v>473</v>
      </c>
      <c r="G158" s="43"/>
      <c r="H158" s="43"/>
      <c r="I158" s="222"/>
      <c r="J158" s="43"/>
      <c r="K158" s="43"/>
      <c r="L158" s="47"/>
      <c r="M158" s="223"/>
      <c r="N158" s="224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177</v>
      </c>
      <c r="AU158" s="20" t="s">
        <v>85</v>
      </c>
    </row>
    <row r="159" s="13" customFormat="1">
      <c r="A159" s="13"/>
      <c r="B159" s="226"/>
      <c r="C159" s="227"/>
      <c r="D159" s="220" t="s">
        <v>169</v>
      </c>
      <c r="E159" s="228" t="s">
        <v>19</v>
      </c>
      <c r="F159" s="229" t="s">
        <v>1044</v>
      </c>
      <c r="G159" s="227"/>
      <c r="H159" s="230">
        <v>350</v>
      </c>
      <c r="I159" s="231"/>
      <c r="J159" s="227"/>
      <c r="K159" s="227"/>
      <c r="L159" s="232"/>
      <c r="M159" s="233"/>
      <c r="N159" s="234"/>
      <c r="O159" s="234"/>
      <c r="P159" s="234"/>
      <c r="Q159" s="234"/>
      <c r="R159" s="234"/>
      <c r="S159" s="234"/>
      <c r="T159" s="23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6" t="s">
        <v>169</v>
      </c>
      <c r="AU159" s="236" t="s">
        <v>85</v>
      </c>
      <c r="AV159" s="13" t="s">
        <v>85</v>
      </c>
      <c r="AW159" s="13" t="s">
        <v>37</v>
      </c>
      <c r="AX159" s="13" t="s">
        <v>75</v>
      </c>
      <c r="AY159" s="236" t="s">
        <v>157</v>
      </c>
    </row>
    <row r="160" s="15" customFormat="1">
      <c r="A160" s="15"/>
      <c r="B160" s="249"/>
      <c r="C160" s="250"/>
      <c r="D160" s="220" t="s">
        <v>169</v>
      </c>
      <c r="E160" s="251" t="s">
        <v>19</v>
      </c>
      <c r="F160" s="252" t="s">
        <v>187</v>
      </c>
      <c r="G160" s="250"/>
      <c r="H160" s="253">
        <v>350</v>
      </c>
      <c r="I160" s="254"/>
      <c r="J160" s="250"/>
      <c r="K160" s="250"/>
      <c r="L160" s="255"/>
      <c r="M160" s="256"/>
      <c r="N160" s="257"/>
      <c r="O160" s="257"/>
      <c r="P160" s="257"/>
      <c r="Q160" s="257"/>
      <c r="R160" s="257"/>
      <c r="S160" s="257"/>
      <c r="T160" s="258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59" t="s">
        <v>169</v>
      </c>
      <c r="AU160" s="259" t="s">
        <v>85</v>
      </c>
      <c r="AV160" s="15" t="s">
        <v>163</v>
      </c>
      <c r="AW160" s="15" t="s">
        <v>37</v>
      </c>
      <c r="AX160" s="15" t="s">
        <v>83</v>
      </c>
      <c r="AY160" s="259" t="s">
        <v>157</v>
      </c>
    </row>
    <row r="161" s="2" customFormat="1" ht="16.5" customHeight="1">
      <c r="A161" s="41"/>
      <c r="B161" s="42"/>
      <c r="C161" s="260" t="s">
        <v>287</v>
      </c>
      <c r="D161" s="260" t="s">
        <v>259</v>
      </c>
      <c r="E161" s="261" t="s">
        <v>476</v>
      </c>
      <c r="F161" s="262" t="s">
        <v>477</v>
      </c>
      <c r="G161" s="263" t="s">
        <v>236</v>
      </c>
      <c r="H161" s="264">
        <v>0.81100000000000005</v>
      </c>
      <c r="I161" s="265"/>
      <c r="J161" s="266">
        <f>ROUND(I161*H161,2)</f>
        <v>0</v>
      </c>
      <c r="K161" s="262" t="s">
        <v>174</v>
      </c>
      <c r="L161" s="267"/>
      <c r="M161" s="268" t="s">
        <v>19</v>
      </c>
      <c r="N161" s="269" t="s">
        <v>46</v>
      </c>
      <c r="O161" s="87"/>
      <c r="P161" s="216">
        <f>O161*H161</f>
        <v>0</v>
      </c>
      <c r="Q161" s="216">
        <v>1</v>
      </c>
      <c r="R161" s="216">
        <f>Q161*H161</f>
        <v>0.81100000000000005</v>
      </c>
      <c r="S161" s="216">
        <v>0</v>
      </c>
      <c r="T161" s="217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18" t="s">
        <v>225</v>
      </c>
      <c r="AT161" s="218" t="s">
        <v>259</v>
      </c>
      <c r="AU161" s="218" t="s">
        <v>85</v>
      </c>
      <c r="AY161" s="20" t="s">
        <v>157</v>
      </c>
      <c r="BE161" s="219">
        <f>IF(N161="základní",J161,0)</f>
        <v>0</v>
      </c>
      <c r="BF161" s="219">
        <f>IF(N161="snížená",J161,0)</f>
        <v>0</v>
      </c>
      <c r="BG161" s="219">
        <f>IF(N161="zákl. přenesená",J161,0)</f>
        <v>0</v>
      </c>
      <c r="BH161" s="219">
        <f>IF(N161="sníž. přenesená",J161,0)</f>
        <v>0</v>
      </c>
      <c r="BI161" s="219">
        <f>IF(N161="nulová",J161,0)</f>
        <v>0</v>
      </c>
      <c r="BJ161" s="20" t="s">
        <v>83</v>
      </c>
      <c r="BK161" s="219">
        <f>ROUND(I161*H161,2)</f>
        <v>0</v>
      </c>
      <c r="BL161" s="20" t="s">
        <v>163</v>
      </c>
      <c r="BM161" s="218" t="s">
        <v>478</v>
      </c>
    </row>
    <row r="162" s="2" customFormat="1">
      <c r="A162" s="41"/>
      <c r="B162" s="42"/>
      <c r="C162" s="43"/>
      <c r="D162" s="220" t="s">
        <v>165</v>
      </c>
      <c r="E162" s="43"/>
      <c r="F162" s="221" t="s">
        <v>477</v>
      </c>
      <c r="G162" s="43"/>
      <c r="H162" s="43"/>
      <c r="I162" s="222"/>
      <c r="J162" s="43"/>
      <c r="K162" s="43"/>
      <c r="L162" s="47"/>
      <c r="M162" s="223"/>
      <c r="N162" s="224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165</v>
      </c>
      <c r="AU162" s="20" t="s">
        <v>85</v>
      </c>
    </row>
    <row r="163" s="13" customFormat="1">
      <c r="A163" s="13"/>
      <c r="B163" s="226"/>
      <c r="C163" s="227"/>
      <c r="D163" s="220" t="s">
        <v>169</v>
      </c>
      <c r="E163" s="228" t="s">
        <v>19</v>
      </c>
      <c r="F163" s="229" t="s">
        <v>1045</v>
      </c>
      <c r="G163" s="227"/>
      <c r="H163" s="230">
        <v>0.81100000000000005</v>
      </c>
      <c r="I163" s="231"/>
      <c r="J163" s="227"/>
      <c r="K163" s="227"/>
      <c r="L163" s="232"/>
      <c r="M163" s="233"/>
      <c r="N163" s="234"/>
      <c r="O163" s="234"/>
      <c r="P163" s="234"/>
      <c r="Q163" s="234"/>
      <c r="R163" s="234"/>
      <c r="S163" s="234"/>
      <c r="T163" s="23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6" t="s">
        <v>169</v>
      </c>
      <c r="AU163" s="236" t="s">
        <v>85</v>
      </c>
      <c r="AV163" s="13" t="s">
        <v>85</v>
      </c>
      <c r="AW163" s="13" t="s">
        <v>37</v>
      </c>
      <c r="AX163" s="13" t="s">
        <v>83</v>
      </c>
      <c r="AY163" s="236" t="s">
        <v>157</v>
      </c>
    </row>
    <row r="164" s="12" customFormat="1" ht="22.8" customHeight="1">
      <c r="A164" s="12"/>
      <c r="B164" s="191"/>
      <c r="C164" s="192"/>
      <c r="D164" s="193" t="s">
        <v>74</v>
      </c>
      <c r="E164" s="205" t="s">
        <v>188</v>
      </c>
      <c r="F164" s="205" t="s">
        <v>481</v>
      </c>
      <c r="G164" s="192"/>
      <c r="H164" s="192"/>
      <c r="I164" s="195"/>
      <c r="J164" s="206">
        <f>BK164</f>
        <v>0</v>
      </c>
      <c r="K164" s="192"/>
      <c r="L164" s="197"/>
      <c r="M164" s="198"/>
      <c r="N164" s="199"/>
      <c r="O164" s="199"/>
      <c r="P164" s="200">
        <f>SUM(P165:P204)</f>
        <v>0</v>
      </c>
      <c r="Q164" s="199"/>
      <c r="R164" s="200">
        <f>SUM(R165:R204)</f>
        <v>861.51819441999999</v>
      </c>
      <c r="S164" s="199"/>
      <c r="T164" s="201">
        <f>SUM(T165:T204)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02" t="s">
        <v>83</v>
      </c>
      <c r="AT164" s="203" t="s">
        <v>74</v>
      </c>
      <c r="AU164" s="203" t="s">
        <v>83</v>
      </c>
      <c r="AY164" s="202" t="s">
        <v>157</v>
      </c>
      <c r="BK164" s="204">
        <f>SUM(BK165:BK204)</f>
        <v>0</v>
      </c>
    </row>
    <row r="165" s="2" customFormat="1" ht="44.25" customHeight="1">
      <c r="A165" s="41"/>
      <c r="B165" s="42"/>
      <c r="C165" s="207" t="s">
        <v>293</v>
      </c>
      <c r="D165" s="207" t="s">
        <v>159</v>
      </c>
      <c r="E165" s="208" t="s">
        <v>482</v>
      </c>
      <c r="F165" s="209" t="s">
        <v>483</v>
      </c>
      <c r="G165" s="210" t="s">
        <v>401</v>
      </c>
      <c r="H165" s="211">
        <v>15</v>
      </c>
      <c r="I165" s="212"/>
      <c r="J165" s="213">
        <f>ROUND(I165*H165,2)</f>
        <v>0</v>
      </c>
      <c r="K165" s="209" t="s">
        <v>174</v>
      </c>
      <c r="L165" s="47"/>
      <c r="M165" s="214" t="s">
        <v>19</v>
      </c>
      <c r="N165" s="215" t="s">
        <v>46</v>
      </c>
      <c r="O165" s="87"/>
      <c r="P165" s="216">
        <f>O165*H165</f>
        <v>0</v>
      </c>
      <c r="Q165" s="216">
        <v>0</v>
      </c>
      <c r="R165" s="216">
        <f>Q165*H165</f>
        <v>0</v>
      </c>
      <c r="S165" s="216">
        <v>0</v>
      </c>
      <c r="T165" s="217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18" t="s">
        <v>163</v>
      </c>
      <c r="AT165" s="218" t="s">
        <v>159</v>
      </c>
      <c r="AU165" s="218" t="s">
        <v>85</v>
      </c>
      <c r="AY165" s="20" t="s">
        <v>157</v>
      </c>
      <c r="BE165" s="219">
        <f>IF(N165="základní",J165,0)</f>
        <v>0</v>
      </c>
      <c r="BF165" s="219">
        <f>IF(N165="snížená",J165,0)</f>
        <v>0</v>
      </c>
      <c r="BG165" s="219">
        <f>IF(N165="zákl. přenesená",J165,0)</f>
        <v>0</v>
      </c>
      <c r="BH165" s="219">
        <f>IF(N165="sníž. přenesená",J165,0)</f>
        <v>0</v>
      </c>
      <c r="BI165" s="219">
        <f>IF(N165="nulová",J165,0)</f>
        <v>0</v>
      </c>
      <c r="BJ165" s="20" t="s">
        <v>83</v>
      </c>
      <c r="BK165" s="219">
        <f>ROUND(I165*H165,2)</f>
        <v>0</v>
      </c>
      <c r="BL165" s="20" t="s">
        <v>163</v>
      </c>
      <c r="BM165" s="218" t="s">
        <v>1046</v>
      </c>
    </row>
    <row r="166" s="2" customFormat="1">
      <c r="A166" s="41"/>
      <c r="B166" s="42"/>
      <c r="C166" s="43"/>
      <c r="D166" s="220" t="s">
        <v>165</v>
      </c>
      <c r="E166" s="43"/>
      <c r="F166" s="221" t="s">
        <v>485</v>
      </c>
      <c r="G166" s="43"/>
      <c r="H166" s="43"/>
      <c r="I166" s="222"/>
      <c r="J166" s="43"/>
      <c r="K166" s="43"/>
      <c r="L166" s="47"/>
      <c r="M166" s="223"/>
      <c r="N166" s="224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165</v>
      </c>
      <c r="AU166" s="20" t="s">
        <v>85</v>
      </c>
    </row>
    <row r="167" s="2" customFormat="1">
      <c r="A167" s="41"/>
      <c r="B167" s="42"/>
      <c r="C167" s="43"/>
      <c r="D167" s="237" t="s">
        <v>177</v>
      </c>
      <c r="E167" s="43"/>
      <c r="F167" s="238" t="s">
        <v>486</v>
      </c>
      <c r="G167" s="43"/>
      <c r="H167" s="43"/>
      <c r="I167" s="222"/>
      <c r="J167" s="43"/>
      <c r="K167" s="43"/>
      <c r="L167" s="47"/>
      <c r="M167" s="223"/>
      <c r="N167" s="224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177</v>
      </c>
      <c r="AU167" s="20" t="s">
        <v>85</v>
      </c>
    </row>
    <row r="168" s="13" customFormat="1">
      <c r="A168" s="13"/>
      <c r="B168" s="226"/>
      <c r="C168" s="227"/>
      <c r="D168" s="220" t="s">
        <v>169</v>
      </c>
      <c r="E168" s="228" t="s">
        <v>19</v>
      </c>
      <c r="F168" s="229" t="s">
        <v>1047</v>
      </c>
      <c r="G168" s="227"/>
      <c r="H168" s="230">
        <v>15</v>
      </c>
      <c r="I168" s="231"/>
      <c r="J168" s="227"/>
      <c r="K168" s="227"/>
      <c r="L168" s="232"/>
      <c r="M168" s="233"/>
      <c r="N168" s="234"/>
      <c r="O168" s="234"/>
      <c r="P168" s="234"/>
      <c r="Q168" s="234"/>
      <c r="R168" s="234"/>
      <c r="S168" s="234"/>
      <c r="T168" s="23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6" t="s">
        <v>169</v>
      </c>
      <c r="AU168" s="236" t="s">
        <v>85</v>
      </c>
      <c r="AV168" s="13" t="s">
        <v>85</v>
      </c>
      <c r="AW168" s="13" t="s">
        <v>37</v>
      </c>
      <c r="AX168" s="13" t="s">
        <v>83</v>
      </c>
      <c r="AY168" s="236" t="s">
        <v>157</v>
      </c>
    </row>
    <row r="169" s="2" customFormat="1" ht="24.15" customHeight="1">
      <c r="A169" s="41"/>
      <c r="B169" s="42"/>
      <c r="C169" s="260" t="s">
        <v>301</v>
      </c>
      <c r="D169" s="260" t="s">
        <v>259</v>
      </c>
      <c r="E169" s="261" t="s">
        <v>488</v>
      </c>
      <c r="F169" s="262" t="s">
        <v>489</v>
      </c>
      <c r="G169" s="263" t="s">
        <v>162</v>
      </c>
      <c r="H169" s="264">
        <v>19.5</v>
      </c>
      <c r="I169" s="265"/>
      <c r="J169" s="266">
        <f>ROUND(I169*H169,2)</f>
        <v>0</v>
      </c>
      <c r="K169" s="262" t="s">
        <v>174</v>
      </c>
      <c r="L169" s="267"/>
      <c r="M169" s="268" t="s">
        <v>19</v>
      </c>
      <c r="N169" s="269" t="s">
        <v>46</v>
      </c>
      <c r="O169" s="87"/>
      <c r="P169" s="216">
        <f>O169*H169</f>
        <v>0</v>
      </c>
      <c r="Q169" s="216">
        <v>0.0043099999999999996</v>
      </c>
      <c r="R169" s="216">
        <f>Q169*H169</f>
        <v>0.084044999999999995</v>
      </c>
      <c r="S169" s="216">
        <v>0</v>
      </c>
      <c r="T169" s="217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18" t="s">
        <v>225</v>
      </c>
      <c r="AT169" s="218" t="s">
        <v>259</v>
      </c>
      <c r="AU169" s="218" t="s">
        <v>85</v>
      </c>
      <c r="AY169" s="20" t="s">
        <v>157</v>
      </c>
      <c r="BE169" s="219">
        <f>IF(N169="základní",J169,0)</f>
        <v>0</v>
      </c>
      <c r="BF169" s="219">
        <f>IF(N169="snížená",J169,0)</f>
        <v>0</v>
      </c>
      <c r="BG169" s="219">
        <f>IF(N169="zákl. přenesená",J169,0)</f>
        <v>0</v>
      </c>
      <c r="BH169" s="219">
        <f>IF(N169="sníž. přenesená",J169,0)</f>
        <v>0</v>
      </c>
      <c r="BI169" s="219">
        <f>IF(N169="nulová",J169,0)</f>
        <v>0</v>
      </c>
      <c r="BJ169" s="20" t="s">
        <v>83</v>
      </c>
      <c r="BK169" s="219">
        <f>ROUND(I169*H169,2)</f>
        <v>0</v>
      </c>
      <c r="BL169" s="20" t="s">
        <v>163</v>
      </c>
      <c r="BM169" s="218" t="s">
        <v>1048</v>
      </c>
    </row>
    <row r="170" s="2" customFormat="1">
      <c r="A170" s="41"/>
      <c r="B170" s="42"/>
      <c r="C170" s="43"/>
      <c r="D170" s="220" t="s">
        <v>165</v>
      </c>
      <c r="E170" s="43"/>
      <c r="F170" s="221" t="s">
        <v>489</v>
      </c>
      <c r="G170" s="43"/>
      <c r="H170" s="43"/>
      <c r="I170" s="222"/>
      <c r="J170" s="43"/>
      <c r="K170" s="43"/>
      <c r="L170" s="47"/>
      <c r="M170" s="223"/>
      <c r="N170" s="224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165</v>
      </c>
      <c r="AU170" s="20" t="s">
        <v>85</v>
      </c>
    </row>
    <row r="171" s="13" customFormat="1">
      <c r="A171" s="13"/>
      <c r="B171" s="226"/>
      <c r="C171" s="227"/>
      <c r="D171" s="220" t="s">
        <v>169</v>
      </c>
      <c r="E171" s="228" t="s">
        <v>19</v>
      </c>
      <c r="F171" s="229" t="s">
        <v>1049</v>
      </c>
      <c r="G171" s="227"/>
      <c r="H171" s="230">
        <v>19.5</v>
      </c>
      <c r="I171" s="231"/>
      <c r="J171" s="227"/>
      <c r="K171" s="227"/>
      <c r="L171" s="232"/>
      <c r="M171" s="233"/>
      <c r="N171" s="234"/>
      <c r="O171" s="234"/>
      <c r="P171" s="234"/>
      <c r="Q171" s="234"/>
      <c r="R171" s="234"/>
      <c r="S171" s="234"/>
      <c r="T171" s="23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6" t="s">
        <v>169</v>
      </c>
      <c r="AU171" s="236" t="s">
        <v>85</v>
      </c>
      <c r="AV171" s="13" t="s">
        <v>85</v>
      </c>
      <c r="AW171" s="13" t="s">
        <v>37</v>
      </c>
      <c r="AX171" s="13" t="s">
        <v>83</v>
      </c>
      <c r="AY171" s="236" t="s">
        <v>157</v>
      </c>
    </row>
    <row r="172" s="2" customFormat="1" ht="24.15" customHeight="1">
      <c r="A172" s="41"/>
      <c r="B172" s="42"/>
      <c r="C172" s="260" t="s">
        <v>309</v>
      </c>
      <c r="D172" s="260" t="s">
        <v>259</v>
      </c>
      <c r="E172" s="261" t="s">
        <v>492</v>
      </c>
      <c r="F172" s="262" t="s">
        <v>493</v>
      </c>
      <c r="G172" s="263" t="s">
        <v>162</v>
      </c>
      <c r="H172" s="264">
        <v>3</v>
      </c>
      <c r="I172" s="265"/>
      <c r="J172" s="266">
        <f>ROUND(I172*H172,2)</f>
        <v>0</v>
      </c>
      <c r="K172" s="262" t="s">
        <v>174</v>
      </c>
      <c r="L172" s="267"/>
      <c r="M172" s="268" t="s">
        <v>19</v>
      </c>
      <c r="N172" s="269" t="s">
        <v>46</v>
      </c>
      <c r="O172" s="87"/>
      <c r="P172" s="216">
        <f>O172*H172</f>
        <v>0</v>
      </c>
      <c r="Q172" s="216">
        <v>0.0067299999999999999</v>
      </c>
      <c r="R172" s="216">
        <f>Q172*H172</f>
        <v>0.02019</v>
      </c>
      <c r="S172" s="216">
        <v>0</v>
      </c>
      <c r="T172" s="217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18" t="s">
        <v>225</v>
      </c>
      <c r="AT172" s="218" t="s">
        <v>259</v>
      </c>
      <c r="AU172" s="218" t="s">
        <v>85</v>
      </c>
      <c r="AY172" s="20" t="s">
        <v>157</v>
      </c>
      <c r="BE172" s="219">
        <f>IF(N172="základní",J172,0)</f>
        <v>0</v>
      </c>
      <c r="BF172" s="219">
        <f>IF(N172="snížená",J172,0)</f>
        <v>0</v>
      </c>
      <c r="BG172" s="219">
        <f>IF(N172="zákl. přenesená",J172,0)</f>
        <v>0</v>
      </c>
      <c r="BH172" s="219">
        <f>IF(N172="sníž. přenesená",J172,0)</f>
        <v>0</v>
      </c>
      <c r="BI172" s="219">
        <f>IF(N172="nulová",J172,0)</f>
        <v>0</v>
      </c>
      <c r="BJ172" s="20" t="s">
        <v>83</v>
      </c>
      <c r="BK172" s="219">
        <f>ROUND(I172*H172,2)</f>
        <v>0</v>
      </c>
      <c r="BL172" s="20" t="s">
        <v>163</v>
      </c>
      <c r="BM172" s="218" t="s">
        <v>1050</v>
      </c>
    </row>
    <row r="173" s="2" customFormat="1">
      <c r="A173" s="41"/>
      <c r="B173" s="42"/>
      <c r="C173" s="43"/>
      <c r="D173" s="220" t="s">
        <v>165</v>
      </c>
      <c r="E173" s="43"/>
      <c r="F173" s="221" t="s">
        <v>493</v>
      </c>
      <c r="G173" s="43"/>
      <c r="H173" s="43"/>
      <c r="I173" s="222"/>
      <c r="J173" s="43"/>
      <c r="K173" s="43"/>
      <c r="L173" s="47"/>
      <c r="M173" s="223"/>
      <c r="N173" s="224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165</v>
      </c>
      <c r="AU173" s="20" t="s">
        <v>85</v>
      </c>
    </row>
    <row r="174" s="13" customFormat="1">
      <c r="A174" s="13"/>
      <c r="B174" s="226"/>
      <c r="C174" s="227"/>
      <c r="D174" s="220" t="s">
        <v>169</v>
      </c>
      <c r="E174" s="228" t="s">
        <v>19</v>
      </c>
      <c r="F174" s="229" t="s">
        <v>780</v>
      </c>
      <c r="G174" s="227"/>
      <c r="H174" s="230">
        <v>3</v>
      </c>
      <c r="I174" s="231"/>
      <c r="J174" s="227"/>
      <c r="K174" s="227"/>
      <c r="L174" s="232"/>
      <c r="M174" s="233"/>
      <c r="N174" s="234"/>
      <c r="O174" s="234"/>
      <c r="P174" s="234"/>
      <c r="Q174" s="234"/>
      <c r="R174" s="234"/>
      <c r="S174" s="234"/>
      <c r="T174" s="23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6" t="s">
        <v>169</v>
      </c>
      <c r="AU174" s="236" t="s">
        <v>85</v>
      </c>
      <c r="AV174" s="13" t="s">
        <v>85</v>
      </c>
      <c r="AW174" s="13" t="s">
        <v>37</v>
      </c>
      <c r="AX174" s="13" t="s">
        <v>83</v>
      </c>
      <c r="AY174" s="236" t="s">
        <v>157</v>
      </c>
    </row>
    <row r="175" s="2" customFormat="1" ht="16.5" customHeight="1">
      <c r="A175" s="41"/>
      <c r="B175" s="42"/>
      <c r="C175" s="207" t="s">
        <v>317</v>
      </c>
      <c r="D175" s="207" t="s">
        <v>159</v>
      </c>
      <c r="E175" s="208" t="s">
        <v>497</v>
      </c>
      <c r="F175" s="209" t="s">
        <v>498</v>
      </c>
      <c r="G175" s="210" t="s">
        <v>173</v>
      </c>
      <c r="H175" s="211">
        <v>136.34999999999999</v>
      </c>
      <c r="I175" s="212"/>
      <c r="J175" s="213">
        <f>ROUND(I175*H175,2)</f>
        <v>0</v>
      </c>
      <c r="K175" s="209" t="s">
        <v>174</v>
      </c>
      <c r="L175" s="47"/>
      <c r="M175" s="214" t="s">
        <v>19</v>
      </c>
      <c r="N175" s="215" t="s">
        <v>46</v>
      </c>
      <c r="O175" s="87"/>
      <c r="P175" s="216">
        <f>O175*H175</f>
        <v>0</v>
      </c>
      <c r="Q175" s="216">
        <v>0.18293000000000001</v>
      </c>
      <c r="R175" s="216">
        <f>Q175*H175</f>
        <v>24.942505499999999</v>
      </c>
      <c r="S175" s="216">
        <v>0</v>
      </c>
      <c r="T175" s="217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18" t="s">
        <v>163</v>
      </c>
      <c r="AT175" s="218" t="s">
        <v>159</v>
      </c>
      <c r="AU175" s="218" t="s">
        <v>85</v>
      </c>
      <c r="AY175" s="20" t="s">
        <v>157</v>
      </c>
      <c r="BE175" s="219">
        <f>IF(N175="základní",J175,0)</f>
        <v>0</v>
      </c>
      <c r="BF175" s="219">
        <f>IF(N175="snížená",J175,0)</f>
        <v>0</v>
      </c>
      <c r="BG175" s="219">
        <f>IF(N175="zákl. přenesená",J175,0)</f>
        <v>0</v>
      </c>
      <c r="BH175" s="219">
        <f>IF(N175="sníž. přenesená",J175,0)</f>
        <v>0</v>
      </c>
      <c r="BI175" s="219">
        <f>IF(N175="nulová",J175,0)</f>
        <v>0</v>
      </c>
      <c r="BJ175" s="20" t="s">
        <v>83</v>
      </c>
      <c r="BK175" s="219">
        <f>ROUND(I175*H175,2)</f>
        <v>0</v>
      </c>
      <c r="BL175" s="20" t="s">
        <v>163</v>
      </c>
      <c r="BM175" s="218" t="s">
        <v>1051</v>
      </c>
    </row>
    <row r="176" s="2" customFormat="1">
      <c r="A176" s="41"/>
      <c r="B176" s="42"/>
      <c r="C176" s="43"/>
      <c r="D176" s="220" t="s">
        <v>165</v>
      </c>
      <c r="E176" s="43"/>
      <c r="F176" s="221" t="s">
        <v>500</v>
      </c>
      <c r="G176" s="43"/>
      <c r="H176" s="43"/>
      <c r="I176" s="222"/>
      <c r="J176" s="43"/>
      <c r="K176" s="43"/>
      <c r="L176" s="47"/>
      <c r="M176" s="223"/>
      <c r="N176" s="224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165</v>
      </c>
      <c r="AU176" s="20" t="s">
        <v>85</v>
      </c>
    </row>
    <row r="177" s="2" customFormat="1">
      <c r="A177" s="41"/>
      <c r="B177" s="42"/>
      <c r="C177" s="43"/>
      <c r="D177" s="237" t="s">
        <v>177</v>
      </c>
      <c r="E177" s="43"/>
      <c r="F177" s="238" t="s">
        <v>501</v>
      </c>
      <c r="G177" s="43"/>
      <c r="H177" s="43"/>
      <c r="I177" s="222"/>
      <c r="J177" s="43"/>
      <c r="K177" s="43"/>
      <c r="L177" s="47"/>
      <c r="M177" s="223"/>
      <c r="N177" s="224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177</v>
      </c>
      <c r="AU177" s="20" t="s">
        <v>85</v>
      </c>
    </row>
    <row r="178" s="13" customFormat="1">
      <c r="A178" s="13"/>
      <c r="B178" s="226"/>
      <c r="C178" s="227"/>
      <c r="D178" s="220" t="s">
        <v>169</v>
      </c>
      <c r="E178" s="228" t="s">
        <v>19</v>
      </c>
      <c r="F178" s="229" t="s">
        <v>1052</v>
      </c>
      <c r="G178" s="227"/>
      <c r="H178" s="230">
        <v>136.34999999999999</v>
      </c>
      <c r="I178" s="231"/>
      <c r="J178" s="227"/>
      <c r="K178" s="227"/>
      <c r="L178" s="232"/>
      <c r="M178" s="233"/>
      <c r="N178" s="234"/>
      <c r="O178" s="234"/>
      <c r="P178" s="234"/>
      <c r="Q178" s="234"/>
      <c r="R178" s="234"/>
      <c r="S178" s="234"/>
      <c r="T178" s="235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6" t="s">
        <v>169</v>
      </c>
      <c r="AU178" s="236" t="s">
        <v>85</v>
      </c>
      <c r="AV178" s="13" t="s">
        <v>85</v>
      </c>
      <c r="AW178" s="13" t="s">
        <v>37</v>
      </c>
      <c r="AX178" s="13" t="s">
        <v>83</v>
      </c>
      <c r="AY178" s="236" t="s">
        <v>157</v>
      </c>
    </row>
    <row r="179" s="2" customFormat="1" ht="16.5" customHeight="1">
      <c r="A179" s="41"/>
      <c r="B179" s="42"/>
      <c r="C179" s="260" t="s">
        <v>7</v>
      </c>
      <c r="D179" s="260" t="s">
        <v>259</v>
      </c>
      <c r="E179" s="261" t="s">
        <v>503</v>
      </c>
      <c r="F179" s="262" t="s">
        <v>504</v>
      </c>
      <c r="G179" s="263" t="s">
        <v>236</v>
      </c>
      <c r="H179" s="264">
        <v>273.245</v>
      </c>
      <c r="I179" s="265"/>
      <c r="J179" s="266">
        <f>ROUND(I179*H179,2)</f>
        <v>0</v>
      </c>
      <c r="K179" s="262" t="s">
        <v>505</v>
      </c>
      <c r="L179" s="267"/>
      <c r="M179" s="268" t="s">
        <v>19</v>
      </c>
      <c r="N179" s="269" t="s">
        <v>46</v>
      </c>
      <c r="O179" s="87"/>
      <c r="P179" s="216">
        <f>O179*H179</f>
        <v>0</v>
      </c>
      <c r="Q179" s="216">
        <v>1</v>
      </c>
      <c r="R179" s="216">
        <f>Q179*H179</f>
        <v>273.245</v>
      </c>
      <c r="S179" s="216">
        <v>0</v>
      </c>
      <c r="T179" s="217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18" t="s">
        <v>225</v>
      </c>
      <c r="AT179" s="218" t="s">
        <v>259</v>
      </c>
      <c r="AU179" s="218" t="s">
        <v>85</v>
      </c>
      <c r="AY179" s="20" t="s">
        <v>157</v>
      </c>
      <c r="BE179" s="219">
        <f>IF(N179="základní",J179,0)</f>
        <v>0</v>
      </c>
      <c r="BF179" s="219">
        <f>IF(N179="snížená",J179,0)</f>
        <v>0</v>
      </c>
      <c r="BG179" s="219">
        <f>IF(N179="zákl. přenesená",J179,0)</f>
        <v>0</v>
      </c>
      <c r="BH179" s="219">
        <f>IF(N179="sníž. přenesená",J179,0)</f>
        <v>0</v>
      </c>
      <c r="BI179" s="219">
        <f>IF(N179="nulová",J179,0)</f>
        <v>0</v>
      </c>
      <c r="BJ179" s="20" t="s">
        <v>83</v>
      </c>
      <c r="BK179" s="219">
        <f>ROUND(I179*H179,2)</f>
        <v>0</v>
      </c>
      <c r="BL179" s="20" t="s">
        <v>163</v>
      </c>
      <c r="BM179" s="218" t="s">
        <v>1053</v>
      </c>
    </row>
    <row r="180" s="2" customFormat="1">
      <c r="A180" s="41"/>
      <c r="B180" s="42"/>
      <c r="C180" s="43"/>
      <c r="D180" s="220" t="s">
        <v>165</v>
      </c>
      <c r="E180" s="43"/>
      <c r="F180" s="221" t="s">
        <v>504</v>
      </c>
      <c r="G180" s="43"/>
      <c r="H180" s="43"/>
      <c r="I180" s="222"/>
      <c r="J180" s="43"/>
      <c r="K180" s="43"/>
      <c r="L180" s="47"/>
      <c r="M180" s="223"/>
      <c r="N180" s="224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165</v>
      </c>
      <c r="AU180" s="20" t="s">
        <v>85</v>
      </c>
    </row>
    <row r="181" s="13" customFormat="1">
      <c r="A181" s="13"/>
      <c r="B181" s="226"/>
      <c r="C181" s="227"/>
      <c r="D181" s="220" t="s">
        <v>169</v>
      </c>
      <c r="E181" s="227"/>
      <c r="F181" s="229" t="s">
        <v>1054</v>
      </c>
      <c r="G181" s="227"/>
      <c r="H181" s="230">
        <v>273.245</v>
      </c>
      <c r="I181" s="231"/>
      <c r="J181" s="227"/>
      <c r="K181" s="227"/>
      <c r="L181" s="232"/>
      <c r="M181" s="233"/>
      <c r="N181" s="234"/>
      <c r="O181" s="234"/>
      <c r="P181" s="234"/>
      <c r="Q181" s="234"/>
      <c r="R181" s="234"/>
      <c r="S181" s="234"/>
      <c r="T181" s="23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6" t="s">
        <v>169</v>
      </c>
      <c r="AU181" s="236" t="s">
        <v>85</v>
      </c>
      <c r="AV181" s="13" t="s">
        <v>85</v>
      </c>
      <c r="AW181" s="13" t="s">
        <v>4</v>
      </c>
      <c r="AX181" s="13" t="s">
        <v>83</v>
      </c>
      <c r="AY181" s="236" t="s">
        <v>157</v>
      </c>
    </row>
    <row r="182" s="2" customFormat="1" ht="24.15" customHeight="1">
      <c r="A182" s="41"/>
      <c r="B182" s="42"/>
      <c r="C182" s="207" t="s">
        <v>374</v>
      </c>
      <c r="D182" s="207" t="s">
        <v>159</v>
      </c>
      <c r="E182" s="208" t="s">
        <v>509</v>
      </c>
      <c r="F182" s="209" t="s">
        <v>510</v>
      </c>
      <c r="G182" s="210" t="s">
        <v>173</v>
      </c>
      <c r="H182" s="211">
        <v>204.84</v>
      </c>
      <c r="I182" s="212"/>
      <c r="J182" s="213">
        <f>ROUND(I182*H182,2)</f>
        <v>0</v>
      </c>
      <c r="K182" s="209" t="s">
        <v>174</v>
      </c>
      <c r="L182" s="47"/>
      <c r="M182" s="214" t="s">
        <v>19</v>
      </c>
      <c r="N182" s="215" t="s">
        <v>46</v>
      </c>
      <c r="O182" s="87"/>
      <c r="P182" s="216">
        <f>O182*H182</f>
        <v>0</v>
      </c>
      <c r="Q182" s="216">
        <v>2.5018699999999998</v>
      </c>
      <c r="R182" s="216">
        <f>Q182*H182</f>
        <v>512.4830508</v>
      </c>
      <c r="S182" s="216">
        <v>0</v>
      </c>
      <c r="T182" s="217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18" t="s">
        <v>163</v>
      </c>
      <c r="AT182" s="218" t="s">
        <v>159</v>
      </c>
      <c r="AU182" s="218" t="s">
        <v>85</v>
      </c>
      <c r="AY182" s="20" t="s">
        <v>157</v>
      </c>
      <c r="BE182" s="219">
        <f>IF(N182="základní",J182,0)</f>
        <v>0</v>
      </c>
      <c r="BF182" s="219">
        <f>IF(N182="snížená",J182,0)</f>
        <v>0</v>
      </c>
      <c r="BG182" s="219">
        <f>IF(N182="zákl. přenesená",J182,0)</f>
        <v>0</v>
      </c>
      <c r="BH182" s="219">
        <f>IF(N182="sníž. přenesená",J182,0)</f>
        <v>0</v>
      </c>
      <c r="BI182" s="219">
        <f>IF(N182="nulová",J182,0)</f>
        <v>0</v>
      </c>
      <c r="BJ182" s="20" t="s">
        <v>83</v>
      </c>
      <c r="BK182" s="219">
        <f>ROUND(I182*H182,2)</f>
        <v>0</v>
      </c>
      <c r="BL182" s="20" t="s">
        <v>163</v>
      </c>
      <c r="BM182" s="218" t="s">
        <v>511</v>
      </c>
    </row>
    <row r="183" s="2" customFormat="1">
      <c r="A183" s="41"/>
      <c r="B183" s="42"/>
      <c r="C183" s="43"/>
      <c r="D183" s="220" t="s">
        <v>165</v>
      </c>
      <c r="E183" s="43"/>
      <c r="F183" s="221" t="s">
        <v>512</v>
      </c>
      <c r="G183" s="43"/>
      <c r="H183" s="43"/>
      <c r="I183" s="222"/>
      <c r="J183" s="43"/>
      <c r="K183" s="43"/>
      <c r="L183" s="47"/>
      <c r="M183" s="223"/>
      <c r="N183" s="224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165</v>
      </c>
      <c r="AU183" s="20" t="s">
        <v>85</v>
      </c>
    </row>
    <row r="184" s="2" customFormat="1">
      <c r="A184" s="41"/>
      <c r="B184" s="42"/>
      <c r="C184" s="43"/>
      <c r="D184" s="237" t="s">
        <v>177</v>
      </c>
      <c r="E184" s="43"/>
      <c r="F184" s="238" t="s">
        <v>513</v>
      </c>
      <c r="G184" s="43"/>
      <c r="H184" s="43"/>
      <c r="I184" s="222"/>
      <c r="J184" s="43"/>
      <c r="K184" s="43"/>
      <c r="L184" s="47"/>
      <c r="M184" s="223"/>
      <c r="N184" s="224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177</v>
      </c>
      <c r="AU184" s="20" t="s">
        <v>85</v>
      </c>
    </row>
    <row r="185" s="13" customFormat="1">
      <c r="A185" s="13"/>
      <c r="B185" s="226"/>
      <c r="C185" s="227"/>
      <c r="D185" s="220" t="s">
        <v>169</v>
      </c>
      <c r="E185" s="228" t="s">
        <v>19</v>
      </c>
      <c r="F185" s="229" t="s">
        <v>1055</v>
      </c>
      <c r="G185" s="227"/>
      <c r="H185" s="230">
        <v>204.84</v>
      </c>
      <c r="I185" s="231"/>
      <c r="J185" s="227"/>
      <c r="K185" s="227"/>
      <c r="L185" s="232"/>
      <c r="M185" s="233"/>
      <c r="N185" s="234"/>
      <c r="O185" s="234"/>
      <c r="P185" s="234"/>
      <c r="Q185" s="234"/>
      <c r="R185" s="234"/>
      <c r="S185" s="234"/>
      <c r="T185" s="235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6" t="s">
        <v>169</v>
      </c>
      <c r="AU185" s="236" t="s">
        <v>85</v>
      </c>
      <c r="AV185" s="13" t="s">
        <v>85</v>
      </c>
      <c r="AW185" s="13" t="s">
        <v>37</v>
      </c>
      <c r="AX185" s="13" t="s">
        <v>83</v>
      </c>
      <c r="AY185" s="236" t="s">
        <v>157</v>
      </c>
    </row>
    <row r="186" s="2" customFormat="1" ht="24.15" customHeight="1">
      <c r="A186" s="41"/>
      <c r="B186" s="42"/>
      <c r="C186" s="207" t="s">
        <v>453</v>
      </c>
      <c r="D186" s="207" t="s">
        <v>159</v>
      </c>
      <c r="E186" s="208" t="s">
        <v>517</v>
      </c>
      <c r="F186" s="209" t="s">
        <v>518</v>
      </c>
      <c r="G186" s="210" t="s">
        <v>173</v>
      </c>
      <c r="H186" s="211">
        <v>219.12000000000001</v>
      </c>
      <c r="I186" s="212"/>
      <c r="J186" s="213">
        <f>ROUND(I186*H186,2)</f>
        <v>0</v>
      </c>
      <c r="K186" s="209" t="s">
        <v>174</v>
      </c>
      <c r="L186" s="47"/>
      <c r="M186" s="214" t="s">
        <v>19</v>
      </c>
      <c r="N186" s="215" t="s">
        <v>46</v>
      </c>
      <c r="O186" s="87"/>
      <c r="P186" s="216">
        <f>O186*H186</f>
        <v>0</v>
      </c>
      <c r="Q186" s="216">
        <v>0</v>
      </c>
      <c r="R186" s="216">
        <f>Q186*H186</f>
        <v>0</v>
      </c>
      <c r="S186" s="216">
        <v>0</v>
      </c>
      <c r="T186" s="217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18" t="s">
        <v>163</v>
      </c>
      <c r="AT186" s="218" t="s">
        <v>159</v>
      </c>
      <c r="AU186" s="218" t="s">
        <v>85</v>
      </c>
      <c r="AY186" s="20" t="s">
        <v>157</v>
      </c>
      <c r="BE186" s="219">
        <f>IF(N186="základní",J186,0)</f>
        <v>0</v>
      </c>
      <c r="BF186" s="219">
        <f>IF(N186="snížená",J186,0)</f>
        <v>0</v>
      </c>
      <c r="BG186" s="219">
        <f>IF(N186="zákl. přenesená",J186,0)</f>
        <v>0</v>
      </c>
      <c r="BH186" s="219">
        <f>IF(N186="sníž. přenesená",J186,0)</f>
        <v>0</v>
      </c>
      <c r="BI186" s="219">
        <f>IF(N186="nulová",J186,0)</f>
        <v>0</v>
      </c>
      <c r="BJ186" s="20" t="s">
        <v>83</v>
      </c>
      <c r="BK186" s="219">
        <f>ROUND(I186*H186,2)</f>
        <v>0</v>
      </c>
      <c r="BL186" s="20" t="s">
        <v>163</v>
      </c>
      <c r="BM186" s="218" t="s">
        <v>1056</v>
      </c>
    </row>
    <row r="187" s="2" customFormat="1">
      <c r="A187" s="41"/>
      <c r="B187" s="42"/>
      <c r="C187" s="43"/>
      <c r="D187" s="220" t="s">
        <v>165</v>
      </c>
      <c r="E187" s="43"/>
      <c r="F187" s="221" t="s">
        <v>520</v>
      </c>
      <c r="G187" s="43"/>
      <c r="H187" s="43"/>
      <c r="I187" s="222"/>
      <c r="J187" s="43"/>
      <c r="K187" s="43"/>
      <c r="L187" s="47"/>
      <c r="M187" s="223"/>
      <c r="N187" s="224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165</v>
      </c>
      <c r="AU187" s="20" t="s">
        <v>85</v>
      </c>
    </row>
    <row r="188" s="2" customFormat="1">
      <c r="A188" s="41"/>
      <c r="B188" s="42"/>
      <c r="C188" s="43"/>
      <c r="D188" s="237" t="s">
        <v>177</v>
      </c>
      <c r="E188" s="43"/>
      <c r="F188" s="238" t="s">
        <v>521</v>
      </c>
      <c r="G188" s="43"/>
      <c r="H188" s="43"/>
      <c r="I188" s="222"/>
      <c r="J188" s="43"/>
      <c r="K188" s="43"/>
      <c r="L188" s="47"/>
      <c r="M188" s="223"/>
      <c r="N188" s="224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177</v>
      </c>
      <c r="AU188" s="20" t="s">
        <v>85</v>
      </c>
    </row>
    <row r="189" s="13" customFormat="1">
      <c r="A189" s="13"/>
      <c r="B189" s="226"/>
      <c r="C189" s="227"/>
      <c r="D189" s="220" t="s">
        <v>169</v>
      </c>
      <c r="E189" s="228" t="s">
        <v>19</v>
      </c>
      <c r="F189" s="229" t="s">
        <v>1057</v>
      </c>
      <c r="G189" s="227"/>
      <c r="H189" s="230">
        <v>219.12000000000001</v>
      </c>
      <c r="I189" s="231"/>
      <c r="J189" s="227"/>
      <c r="K189" s="227"/>
      <c r="L189" s="232"/>
      <c r="M189" s="233"/>
      <c r="N189" s="234"/>
      <c r="O189" s="234"/>
      <c r="P189" s="234"/>
      <c r="Q189" s="234"/>
      <c r="R189" s="234"/>
      <c r="S189" s="234"/>
      <c r="T189" s="23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6" t="s">
        <v>169</v>
      </c>
      <c r="AU189" s="236" t="s">
        <v>85</v>
      </c>
      <c r="AV189" s="13" t="s">
        <v>85</v>
      </c>
      <c r="AW189" s="13" t="s">
        <v>37</v>
      </c>
      <c r="AX189" s="13" t="s">
        <v>83</v>
      </c>
      <c r="AY189" s="236" t="s">
        <v>157</v>
      </c>
    </row>
    <row r="190" s="2" customFormat="1" ht="24.15" customHeight="1">
      <c r="A190" s="41"/>
      <c r="B190" s="42"/>
      <c r="C190" s="207" t="s">
        <v>381</v>
      </c>
      <c r="D190" s="207" t="s">
        <v>159</v>
      </c>
      <c r="E190" s="208" t="s">
        <v>524</v>
      </c>
      <c r="F190" s="209" t="s">
        <v>525</v>
      </c>
      <c r="G190" s="210" t="s">
        <v>254</v>
      </c>
      <c r="H190" s="211">
        <v>1173.24</v>
      </c>
      <c r="I190" s="212"/>
      <c r="J190" s="213">
        <f>ROUND(I190*H190,2)</f>
        <v>0</v>
      </c>
      <c r="K190" s="209" t="s">
        <v>174</v>
      </c>
      <c r="L190" s="47"/>
      <c r="M190" s="214" t="s">
        <v>19</v>
      </c>
      <c r="N190" s="215" t="s">
        <v>46</v>
      </c>
      <c r="O190" s="87"/>
      <c r="P190" s="216">
        <f>O190*H190</f>
        <v>0</v>
      </c>
      <c r="Q190" s="216">
        <v>0.0033500000000000001</v>
      </c>
      <c r="R190" s="216">
        <f>Q190*H190</f>
        <v>3.9303540000000003</v>
      </c>
      <c r="S190" s="216">
        <v>0</v>
      </c>
      <c r="T190" s="217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18" t="s">
        <v>163</v>
      </c>
      <c r="AT190" s="218" t="s">
        <v>159</v>
      </c>
      <c r="AU190" s="218" t="s">
        <v>85</v>
      </c>
      <c r="AY190" s="20" t="s">
        <v>157</v>
      </c>
      <c r="BE190" s="219">
        <f>IF(N190="základní",J190,0)</f>
        <v>0</v>
      </c>
      <c r="BF190" s="219">
        <f>IF(N190="snížená",J190,0)</f>
        <v>0</v>
      </c>
      <c r="BG190" s="219">
        <f>IF(N190="zákl. přenesená",J190,0)</f>
        <v>0</v>
      </c>
      <c r="BH190" s="219">
        <f>IF(N190="sníž. přenesená",J190,0)</f>
        <v>0</v>
      </c>
      <c r="BI190" s="219">
        <f>IF(N190="nulová",J190,0)</f>
        <v>0</v>
      </c>
      <c r="BJ190" s="20" t="s">
        <v>83</v>
      </c>
      <c r="BK190" s="219">
        <f>ROUND(I190*H190,2)</f>
        <v>0</v>
      </c>
      <c r="BL190" s="20" t="s">
        <v>163</v>
      </c>
      <c r="BM190" s="218" t="s">
        <v>805</v>
      </c>
    </row>
    <row r="191" s="2" customFormat="1">
      <c r="A191" s="41"/>
      <c r="B191" s="42"/>
      <c r="C191" s="43"/>
      <c r="D191" s="220" t="s">
        <v>165</v>
      </c>
      <c r="E191" s="43"/>
      <c r="F191" s="221" t="s">
        <v>527</v>
      </c>
      <c r="G191" s="43"/>
      <c r="H191" s="43"/>
      <c r="I191" s="222"/>
      <c r="J191" s="43"/>
      <c r="K191" s="43"/>
      <c r="L191" s="47"/>
      <c r="M191" s="223"/>
      <c r="N191" s="224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0" t="s">
        <v>165</v>
      </c>
      <c r="AU191" s="20" t="s">
        <v>85</v>
      </c>
    </row>
    <row r="192" s="2" customFormat="1">
      <c r="A192" s="41"/>
      <c r="B192" s="42"/>
      <c r="C192" s="43"/>
      <c r="D192" s="237" t="s">
        <v>177</v>
      </c>
      <c r="E192" s="43"/>
      <c r="F192" s="238" t="s">
        <v>528</v>
      </c>
      <c r="G192" s="43"/>
      <c r="H192" s="43"/>
      <c r="I192" s="222"/>
      <c r="J192" s="43"/>
      <c r="K192" s="43"/>
      <c r="L192" s="47"/>
      <c r="M192" s="223"/>
      <c r="N192" s="224"/>
      <c r="O192" s="87"/>
      <c r="P192" s="87"/>
      <c r="Q192" s="87"/>
      <c r="R192" s="87"/>
      <c r="S192" s="87"/>
      <c r="T192" s="88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T192" s="20" t="s">
        <v>177</v>
      </c>
      <c r="AU192" s="20" t="s">
        <v>85</v>
      </c>
    </row>
    <row r="193" s="13" customFormat="1">
      <c r="A193" s="13"/>
      <c r="B193" s="226"/>
      <c r="C193" s="227"/>
      <c r="D193" s="220" t="s">
        <v>169</v>
      </c>
      <c r="E193" s="228" t="s">
        <v>19</v>
      </c>
      <c r="F193" s="229" t="s">
        <v>1058</v>
      </c>
      <c r="G193" s="227"/>
      <c r="H193" s="230">
        <v>260.63999999999999</v>
      </c>
      <c r="I193" s="231"/>
      <c r="J193" s="227"/>
      <c r="K193" s="227"/>
      <c r="L193" s="232"/>
      <c r="M193" s="233"/>
      <c r="N193" s="234"/>
      <c r="O193" s="234"/>
      <c r="P193" s="234"/>
      <c r="Q193" s="234"/>
      <c r="R193" s="234"/>
      <c r="S193" s="234"/>
      <c r="T193" s="235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6" t="s">
        <v>169</v>
      </c>
      <c r="AU193" s="236" t="s">
        <v>85</v>
      </c>
      <c r="AV193" s="13" t="s">
        <v>85</v>
      </c>
      <c r="AW193" s="13" t="s">
        <v>37</v>
      </c>
      <c r="AX193" s="13" t="s">
        <v>75</v>
      </c>
      <c r="AY193" s="236" t="s">
        <v>157</v>
      </c>
    </row>
    <row r="194" s="13" customFormat="1">
      <c r="A194" s="13"/>
      <c r="B194" s="226"/>
      <c r="C194" s="227"/>
      <c r="D194" s="220" t="s">
        <v>169</v>
      </c>
      <c r="E194" s="228" t="s">
        <v>19</v>
      </c>
      <c r="F194" s="229" t="s">
        <v>1059</v>
      </c>
      <c r="G194" s="227"/>
      <c r="H194" s="230">
        <v>912.60000000000002</v>
      </c>
      <c r="I194" s="231"/>
      <c r="J194" s="227"/>
      <c r="K194" s="227"/>
      <c r="L194" s="232"/>
      <c r="M194" s="233"/>
      <c r="N194" s="234"/>
      <c r="O194" s="234"/>
      <c r="P194" s="234"/>
      <c r="Q194" s="234"/>
      <c r="R194" s="234"/>
      <c r="S194" s="234"/>
      <c r="T194" s="23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6" t="s">
        <v>169</v>
      </c>
      <c r="AU194" s="236" t="s">
        <v>85</v>
      </c>
      <c r="AV194" s="13" t="s">
        <v>85</v>
      </c>
      <c r="AW194" s="13" t="s">
        <v>37</v>
      </c>
      <c r="AX194" s="13" t="s">
        <v>75</v>
      </c>
      <c r="AY194" s="236" t="s">
        <v>157</v>
      </c>
    </row>
    <row r="195" s="15" customFormat="1">
      <c r="A195" s="15"/>
      <c r="B195" s="249"/>
      <c r="C195" s="250"/>
      <c r="D195" s="220" t="s">
        <v>169</v>
      </c>
      <c r="E195" s="251" t="s">
        <v>19</v>
      </c>
      <c r="F195" s="252" t="s">
        <v>187</v>
      </c>
      <c r="G195" s="250"/>
      <c r="H195" s="253">
        <v>1173.24</v>
      </c>
      <c r="I195" s="254"/>
      <c r="J195" s="250"/>
      <c r="K195" s="250"/>
      <c r="L195" s="255"/>
      <c r="M195" s="256"/>
      <c r="N195" s="257"/>
      <c r="O195" s="257"/>
      <c r="P195" s="257"/>
      <c r="Q195" s="257"/>
      <c r="R195" s="257"/>
      <c r="S195" s="257"/>
      <c r="T195" s="258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59" t="s">
        <v>169</v>
      </c>
      <c r="AU195" s="259" t="s">
        <v>85</v>
      </c>
      <c r="AV195" s="15" t="s">
        <v>163</v>
      </c>
      <c r="AW195" s="15" t="s">
        <v>37</v>
      </c>
      <c r="AX195" s="15" t="s">
        <v>83</v>
      </c>
      <c r="AY195" s="259" t="s">
        <v>157</v>
      </c>
    </row>
    <row r="196" s="2" customFormat="1" ht="24.15" customHeight="1">
      <c r="A196" s="41"/>
      <c r="B196" s="42"/>
      <c r="C196" s="207" t="s">
        <v>462</v>
      </c>
      <c r="D196" s="207" t="s">
        <v>159</v>
      </c>
      <c r="E196" s="208" t="s">
        <v>532</v>
      </c>
      <c r="F196" s="209" t="s">
        <v>533</v>
      </c>
      <c r="G196" s="210" t="s">
        <v>254</v>
      </c>
      <c r="H196" s="211">
        <v>1173.24</v>
      </c>
      <c r="I196" s="212"/>
      <c r="J196" s="213">
        <f>ROUND(I196*H196,2)</f>
        <v>0</v>
      </c>
      <c r="K196" s="209" t="s">
        <v>174</v>
      </c>
      <c r="L196" s="47"/>
      <c r="M196" s="214" t="s">
        <v>19</v>
      </c>
      <c r="N196" s="215" t="s">
        <v>46</v>
      </c>
      <c r="O196" s="87"/>
      <c r="P196" s="216">
        <f>O196*H196</f>
        <v>0</v>
      </c>
      <c r="Q196" s="216">
        <v>0</v>
      </c>
      <c r="R196" s="216">
        <f>Q196*H196</f>
        <v>0</v>
      </c>
      <c r="S196" s="216">
        <v>0</v>
      </c>
      <c r="T196" s="217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18" t="s">
        <v>163</v>
      </c>
      <c r="AT196" s="218" t="s">
        <v>159</v>
      </c>
      <c r="AU196" s="218" t="s">
        <v>85</v>
      </c>
      <c r="AY196" s="20" t="s">
        <v>157</v>
      </c>
      <c r="BE196" s="219">
        <f>IF(N196="základní",J196,0)</f>
        <v>0</v>
      </c>
      <c r="BF196" s="219">
        <f>IF(N196="snížená",J196,0)</f>
        <v>0</v>
      </c>
      <c r="BG196" s="219">
        <f>IF(N196="zákl. přenesená",J196,0)</f>
        <v>0</v>
      </c>
      <c r="BH196" s="219">
        <f>IF(N196="sníž. přenesená",J196,0)</f>
        <v>0</v>
      </c>
      <c r="BI196" s="219">
        <f>IF(N196="nulová",J196,0)</f>
        <v>0</v>
      </c>
      <c r="BJ196" s="20" t="s">
        <v>83</v>
      </c>
      <c r="BK196" s="219">
        <f>ROUND(I196*H196,2)</f>
        <v>0</v>
      </c>
      <c r="BL196" s="20" t="s">
        <v>163</v>
      </c>
      <c r="BM196" s="218" t="s">
        <v>809</v>
      </c>
    </row>
    <row r="197" s="2" customFormat="1">
      <c r="A197" s="41"/>
      <c r="B197" s="42"/>
      <c r="C197" s="43"/>
      <c r="D197" s="220" t="s">
        <v>165</v>
      </c>
      <c r="E197" s="43"/>
      <c r="F197" s="221" t="s">
        <v>535</v>
      </c>
      <c r="G197" s="43"/>
      <c r="H197" s="43"/>
      <c r="I197" s="222"/>
      <c r="J197" s="43"/>
      <c r="K197" s="43"/>
      <c r="L197" s="47"/>
      <c r="M197" s="223"/>
      <c r="N197" s="224"/>
      <c r="O197" s="87"/>
      <c r="P197" s="87"/>
      <c r="Q197" s="87"/>
      <c r="R197" s="87"/>
      <c r="S197" s="87"/>
      <c r="T197" s="88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T197" s="20" t="s">
        <v>165</v>
      </c>
      <c r="AU197" s="20" t="s">
        <v>85</v>
      </c>
    </row>
    <row r="198" s="2" customFormat="1">
      <c r="A198" s="41"/>
      <c r="B198" s="42"/>
      <c r="C198" s="43"/>
      <c r="D198" s="237" t="s">
        <v>177</v>
      </c>
      <c r="E198" s="43"/>
      <c r="F198" s="238" t="s">
        <v>536</v>
      </c>
      <c r="G198" s="43"/>
      <c r="H198" s="43"/>
      <c r="I198" s="222"/>
      <c r="J198" s="43"/>
      <c r="K198" s="43"/>
      <c r="L198" s="47"/>
      <c r="M198" s="223"/>
      <c r="N198" s="224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177</v>
      </c>
      <c r="AU198" s="20" t="s">
        <v>85</v>
      </c>
    </row>
    <row r="199" s="2" customFormat="1" ht="16.5" customHeight="1">
      <c r="A199" s="41"/>
      <c r="B199" s="42"/>
      <c r="C199" s="207" t="s">
        <v>386</v>
      </c>
      <c r="D199" s="207" t="s">
        <v>159</v>
      </c>
      <c r="E199" s="208" t="s">
        <v>538</v>
      </c>
      <c r="F199" s="209" t="s">
        <v>539</v>
      </c>
      <c r="G199" s="210" t="s">
        <v>236</v>
      </c>
      <c r="H199" s="211">
        <v>43.491999999999997</v>
      </c>
      <c r="I199" s="212"/>
      <c r="J199" s="213">
        <f>ROUND(I199*H199,2)</f>
        <v>0</v>
      </c>
      <c r="K199" s="209" t="s">
        <v>174</v>
      </c>
      <c r="L199" s="47"/>
      <c r="M199" s="214" t="s">
        <v>19</v>
      </c>
      <c r="N199" s="215" t="s">
        <v>46</v>
      </c>
      <c r="O199" s="87"/>
      <c r="P199" s="216">
        <f>O199*H199</f>
        <v>0</v>
      </c>
      <c r="Q199" s="216">
        <v>1.07636</v>
      </c>
      <c r="R199" s="216">
        <f>Q199*H199</f>
        <v>46.813049119999995</v>
      </c>
      <c r="S199" s="216">
        <v>0</v>
      </c>
      <c r="T199" s="217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18" t="s">
        <v>163</v>
      </c>
      <c r="AT199" s="218" t="s">
        <v>159</v>
      </c>
      <c r="AU199" s="218" t="s">
        <v>85</v>
      </c>
      <c r="AY199" s="20" t="s">
        <v>157</v>
      </c>
      <c r="BE199" s="219">
        <f>IF(N199="základní",J199,0)</f>
        <v>0</v>
      </c>
      <c r="BF199" s="219">
        <f>IF(N199="snížená",J199,0)</f>
        <v>0</v>
      </c>
      <c r="BG199" s="219">
        <f>IF(N199="zákl. přenesená",J199,0)</f>
        <v>0</v>
      </c>
      <c r="BH199" s="219">
        <f>IF(N199="sníž. přenesená",J199,0)</f>
        <v>0</v>
      </c>
      <c r="BI199" s="219">
        <f>IF(N199="nulová",J199,0)</f>
        <v>0</v>
      </c>
      <c r="BJ199" s="20" t="s">
        <v>83</v>
      </c>
      <c r="BK199" s="219">
        <f>ROUND(I199*H199,2)</f>
        <v>0</v>
      </c>
      <c r="BL199" s="20" t="s">
        <v>163</v>
      </c>
      <c r="BM199" s="218" t="s">
        <v>540</v>
      </c>
    </row>
    <row r="200" s="2" customFormat="1">
      <c r="A200" s="41"/>
      <c r="B200" s="42"/>
      <c r="C200" s="43"/>
      <c r="D200" s="220" t="s">
        <v>165</v>
      </c>
      <c r="E200" s="43"/>
      <c r="F200" s="221" t="s">
        <v>541</v>
      </c>
      <c r="G200" s="43"/>
      <c r="H200" s="43"/>
      <c r="I200" s="222"/>
      <c r="J200" s="43"/>
      <c r="K200" s="43"/>
      <c r="L200" s="47"/>
      <c r="M200" s="223"/>
      <c r="N200" s="224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165</v>
      </c>
      <c r="AU200" s="20" t="s">
        <v>85</v>
      </c>
    </row>
    <row r="201" s="2" customFormat="1">
      <c r="A201" s="41"/>
      <c r="B201" s="42"/>
      <c r="C201" s="43"/>
      <c r="D201" s="237" t="s">
        <v>177</v>
      </c>
      <c r="E201" s="43"/>
      <c r="F201" s="238" t="s">
        <v>542</v>
      </c>
      <c r="G201" s="43"/>
      <c r="H201" s="43"/>
      <c r="I201" s="222"/>
      <c r="J201" s="43"/>
      <c r="K201" s="43"/>
      <c r="L201" s="47"/>
      <c r="M201" s="223"/>
      <c r="N201" s="224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20" t="s">
        <v>177</v>
      </c>
      <c r="AU201" s="20" t="s">
        <v>85</v>
      </c>
    </row>
    <row r="202" s="13" customFormat="1">
      <c r="A202" s="13"/>
      <c r="B202" s="226"/>
      <c r="C202" s="227"/>
      <c r="D202" s="220" t="s">
        <v>169</v>
      </c>
      <c r="E202" s="228" t="s">
        <v>19</v>
      </c>
      <c r="F202" s="229" t="s">
        <v>1060</v>
      </c>
      <c r="G202" s="227"/>
      <c r="H202" s="230">
        <v>20.484000000000002</v>
      </c>
      <c r="I202" s="231"/>
      <c r="J202" s="227"/>
      <c r="K202" s="227"/>
      <c r="L202" s="232"/>
      <c r="M202" s="233"/>
      <c r="N202" s="234"/>
      <c r="O202" s="234"/>
      <c r="P202" s="234"/>
      <c r="Q202" s="234"/>
      <c r="R202" s="234"/>
      <c r="S202" s="234"/>
      <c r="T202" s="235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6" t="s">
        <v>169</v>
      </c>
      <c r="AU202" s="236" t="s">
        <v>85</v>
      </c>
      <c r="AV202" s="13" t="s">
        <v>85</v>
      </c>
      <c r="AW202" s="13" t="s">
        <v>37</v>
      </c>
      <c r="AX202" s="13" t="s">
        <v>75</v>
      </c>
      <c r="AY202" s="236" t="s">
        <v>157</v>
      </c>
    </row>
    <row r="203" s="13" customFormat="1">
      <c r="A203" s="13"/>
      <c r="B203" s="226"/>
      <c r="C203" s="227"/>
      <c r="D203" s="220" t="s">
        <v>169</v>
      </c>
      <c r="E203" s="228" t="s">
        <v>19</v>
      </c>
      <c r="F203" s="229" t="s">
        <v>1061</v>
      </c>
      <c r="G203" s="227"/>
      <c r="H203" s="230">
        <v>23.007999999999999</v>
      </c>
      <c r="I203" s="231"/>
      <c r="J203" s="227"/>
      <c r="K203" s="227"/>
      <c r="L203" s="232"/>
      <c r="M203" s="233"/>
      <c r="N203" s="234"/>
      <c r="O203" s="234"/>
      <c r="P203" s="234"/>
      <c r="Q203" s="234"/>
      <c r="R203" s="234"/>
      <c r="S203" s="234"/>
      <c r="T203" s="23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6" t="s">
        <v>169</v>
      </c>
      <c r="AU203" s="236" t="s">
        <v>85</v>
      </c>
      <c r="AV203" s="13" t="s">
        <v>85</v>
      </c>
      <c r="AW203" s="13" t="s">
        <v>37</v>
      </c>
      <c r="AX203" s="13" t="s">
        <v>75</v>
      </c>
      <c r="AY203" s="236" t="s">
        <v>157</v>
      </c>
    </row>
    <row r="204" s="15" customFormat="1">
      <c r="A204" s="15"/>
      <c r="B204" s="249"/>
      <c r="C204" s="250"/>
      <c r="D204" s="220" t="s">
        <v>169</v>
      </c>
      <c r="E204" s="251" t="s">
        <v>19</v>
      </c>
      <c r="F204" s="252" t="s">
        <v>187</v>
      </c>
      <c r="G204" s="250"/>
      <c r="H204" s="253">
        <v>43.492000000000004</v>
      </c>
      <c r="I204" s="254"/>
      <c r="J204" s="250"/>
      <c r="K204" s="250"/>
      <c r="L204" s="255"/>
      <c r="M204" s="256"/>
      <c r="N204" s="257"/>
      <c r="O204" s="257"/>
      <c r="P204" s="257"/>
      <c r="Q204" s="257"/>
      <c r="R204" s="257"/>
      <c r="S204" s="257"/>
      <c r="T204" s="258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59" t="s">
        <v>169</v>
      </c>
      <c r="AU204" s="259" t="s">
        <v>85</v>
      </c>
      <c r="AV204" s="15" t="s">
        <v>163</v>
      </c>
      <c r="AW204" s="15" t="s">
        <v>37</v>
      </c>
      <c r="AX204" s="15" t="s">
        <v>83</v>
      </c>
      <c r="AY204" s="259" t="s">
        <v>157</v>
      </c>
    </row>
    <row r="205" s="12" customFormat="1" ht="22.8" customHeight="1">
      <c r="A205" s="12"/>
      <c r="B205" s="191"/>
      <c r="C205" s="192"/>
      <c r="D205" s="193" t="s">
        <v>74</v>
      </c>
      <c r="E205" s="205" t="s">
        <v>163</v>
      </c>
      <c r="F205" s="205" t="s">
        <v>292</v>
      </c>
      <c r="G205" s="192"/>
      <c r="H205" s="192"/>
      <c r="I205" s="195"/>
      <c r="J205" s="206">
        <f>BK205</f>
        <v>0</v>
      </c>
      <c r="K205" s="192"/>
      <c r="L205" s="197"/>
      <c r="M205" s="198"/>
      <c r="N205" s="199"/>
      <c r="O205" s="199"/>
      <c r="P205" s="200">
        <f>SUM(P206:P221)</f>
        <v>0</v>
      </c>
      <c r="Q205" s="199"/>
      <c r="R205" s="200">
        <f>SUM(R206:R221)</f>
        <v>1087.94626455</v>
      </c>
      <c r="S205" s="199"/>
      <c r="T205" s="201">
        <f>SUM(T206:T221)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02" t="s">
        <v>83</v>
      </c>
      <c r="AT205" s="203" t="s">
        <v>74</v>
      </c>
      <c r="AU205" s="203" t="s">
        <v>83</v>
      </c>
      <c r="AY205" s="202" t="s">
        <v>157</v>
      </c>
      <c r="BK205" s="204">
        <f>SUM(BK206:BK221)</f>
        <v>0</v>
      </c>
    </row>
    <row r="206" s="2" customFormat="1" ht="24.15" customHeight="1">
      <c r="A206" s="41"/>
      <c r="B206" s="42"/>
      <c r="C206" s="207" t="s">
        <v>475</v>
      </c>
      <c r="D206" s="207" t="s">
        <v>159</v>
      </c>
      <c r="E206" s="208" t="s">
        <v>547</v>
      </c>
      <c r="F206" s="209" t="s">
        <v>548</v>
      </c>
      <c r="G206" s="210" t="s">
        <v>254</v>
      </c>
      <c r="H206" s="211">
        <v>445.31299999999999</v>
      </c>
      <c r="I206" s="212"/>
      <c r="J206" s="213">
        <f>ROUND(I206*H206,2)</f>
        <v>0</v>
      </c>
      <c r="K206" s="209" t="s">
        <v>174</v>
      </c>
      <c r="L206" s="47"/>
      <c r="M206" s="214" t="s">
        <v>19</v>
      </c>
      <c r="N206" s="215" t="s">
        <v>46</v>
      </c>
      <c r="O206" s="87"/>
      <c r="P206" s="216">
        <f>O206*H206</f>
        <v>0</v>
      </c>
      <c r="Q206" s="216">
        <v>0.37175000000000002</v>
      </c>
      <c r="R206" s="216">
        <f>Q206*H206</f>
        <v>165.54510775</v>
      </c>
      <c r="S206" s="216">
        <v>0</v>
      </c>
      <c r="T206" s="217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18" t="s">
        <v>163</v>
      </c>
      <c r="AT206" s="218" t="s">
        <v>159</v>
      </c>
      <c r="AU206" s="218" t="s">
        <v>85</v>
      </c>
      <c r="AY206" s="20" t="s">
        <v>157</v>
      </c>
      <c r="BE206" s="219">
        <f>IF(N206="základní",J206,0)</f>
        <v>0</v>
      </c>
      <c r="BF206" s="219">
        <f>IF(N206="snížená",J206,0)</f>
        <v>0</v>
      </c>
      <c r="BG206" s="219">
        <f>IF(N206="zákl. přenesená",J206,0)</f>
        <v>0</v>
      </c>
      <c r="BH206" s="219">
        <f>IF(N206="sníž. přenesená",J206,0)</f>
        <v>0</v>
      </c>
      <c r="BI206" s="219">
        <f>IF(N206="nulová",J206,0)</f>
        <v>0</v>
      </c>
      <c r="BJ206" s="20" t="s">
        <v>83</v>
      </c>
      <c r="BK206" s="219">
        <f>ROUND(I206*H206,2)</f>
        <v>0</v>
      </c>
      <c r="BL206" s="20" t="s">
        <v>163</v>
      </c>
      <c r="BM206" s="218" t="s">
        <v>1062</v>
      </c>
    </row>
    <row r="207" s="2" customFormat="1">
      <c r="A207" s="41"/>
      <c r="B207" s="42"/>
      <c r="C207" s="43"/>
      <c r="D207" s="220" t="s">
        <v>165</v>
      </c>
      <c r="E207" s="43"/>
      <c r="F207" s="221" t="s">
        <v>550</v>
      </c>
      <c r="G207" s="43"/>
      <c r="H207" s="43"/>
      <c r="I207" s="222"/>
      <c r="J207" s="43"/>
      <c r="K207" s="43"/>
      <c r="L207" s="47"/>
      <c r="M207" s="223"/>
      <c r="N207" s="224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165</v>
      </c>
      <c r="AU207" s="20" t="s">
        <v>85</v>
      </c>
    </row>
    <row r="208" s="2" customFormat="1">
      <c r="A208" s="41"/>
      <c r="B208" s="42"/>
      <c r="C208" s="43"/>
      <c r="D208" s="237" t="s">
        <v>177</v>
      </c>
      <c r="E208" s="43"/>
      <c r="F208" s="238" t="s">
        <v>551</v>
      </c>
      <c r="G208" s="43"/>
      <c r="H208" s="43"/>
      <c r="I208" s="222"/>
      <c r="J208" s="43"/>
      <c r="K208" s="43"/>
      <c r="L208" s="47"/>
      <c r="M208" s="223"/>
      <c r="N208" s="224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20" t="s">
        <v>177</v>
      </c>
      <c r="AU208" s="20" t="s">
        <v>85</v>
      </c>
    </row>
    <row r="209" s="13" customFormat="1">
      <c r="A209" s="13"/>
      <c r="B209" s="226"/>
      <c r="C209" s="227"/>
      <c r="D209" s="220" t="s">
        <v>169</v>
      </c>
      <c r="E209" s="228" t="s">
        <v>19</v>
      </c>
      <c r="F209" s="229" t="s">
        <v>1035</v>
      </c>
      <c r="G209" s="227"/>
      <c r="H209" s="230">
        <v>445.31299999999999</v>
      </c>
      <c r="I209" s="231"/>
      <c r="J209" s="227"/>
      <c r="K209" s="227"/>
      <c r="L209" s="232"/>
      <c r="M209" s="233"/>
      <c r="N209" s="234"/>
      <c r="O209" s="234"/>
      <c r="P209" s="234"/>
      <c r="Q209" s="234"/>
      <c r="R209" s="234"/>
      <c r="S209" s="234"/>
      <c r="T209" s="235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6" t="s">
        <v>169</v>
      </c>
      <c r="AU209" s="236" t="s">
        <v>85</v>
      </c>
      <c r="AV209" s="13" t="s">
        <v>85</v>
      </c>
      <c r="AW209" s="13" t="s">
        <v>37</v>
      </c>
      <c r="AX209" s="13" t="s">
        <v>83</v>
      </c>
      <c r="AY209" s="236" t="s">
        <v>157</v>
      </c>
    </row>
    <row r="210" s="2" customFormat="1" ht="24.15" customHeight="1">
      <c r="A210" s="41"/>
      <c r="B210" s="42"/>
      <c r="C210" s="207" t="s">
        <v>392</v>
      </c>
      <c r="D210" s="207" t="s">
        <v>159</v>
      </c>
      <c r="E210" s="208" t="s">
        <v>566</v>
      </c>
      <c r="F210" s="209" t="s">
        <v>567</v>
      </c>
      <c r="G210" s="210" t="s">
        <v>173</v>
      </c>
      <c r="H210" s="211">
        <v>129.148</v>
      </c>
      <c r="I210" s="212"/>
      <c r="J210" s="213">
        <f>ROUND(I210*H210,2)</f>
        <v>0</v>
      </c>
      <c r="K210" s="209" t="s">
        <v>174</v>
      </c>
      <c r="L210" s="47"/>
      <c r="M210" s="214" t="s">
        <v>19</v>
      </c>
      <c r="N210" s="215" t="s">
        <v>46</v>
      </c>
      <c r="O210" s="87"/>
      <c r="P210" s="216">
        <f>O210*H210</f>
        <v>0</v>
      </c>
      <c r="Q210" s="216">
        <v>2.4500000000000002</v>
      </c>
      <c r="R210" s="216">
        <f>Q210*H210</f>
        <v>316.4126</v>
      </c>
      <c r="S210" s="216">
        <v>0</v>
      </c>
      <c r="T210" s="217">
        <f>S210*H210</f>
        <v>0</v>
      </c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R210" s="218" t="s">
        <v>163</v>
      </c>
      <c r="AT210" s="218" t="s">
        <v>159</v>
      </c>
      <c r="AU210" s="218" t="s">
        <v>85</v>
      </c>
      <c r="AY210" s="20" t="s">
        <v>157</v>
      </c>
      <c r="BE210" s="219">
        <f>IF(N210="základní",J210,0)</f>
        <v>0</v>
      </c>
      <c r="BF210" s="219">
        <f>IF(N210="snížená",J210,0)</f>
        <v>0</v>
      </c>
      <c r="BG210" s="219">
        <f>IF(N210="zákl. přenesená",J210,0)</f>
        <v>0</v>
      </c>
      <c r="BH210" s="219">
        <f>IF(N210="sníž. přenesená",J210,0)</f>
        <v>0</v>
      </c>
      <c r="BI210" s="219">
        <f>IF(N210="nulová",J210,0)</f>
        <v>0</v>
      </c>
      <c r="BJ210" s="20" t="s">
        <v>83</v>
      </c>
      <c r="BK210" s="219">
        <f>ROUND(I210*H210,2)</f>
        <v>0</v>
      </c>
      <c r="BL210" s="20" t="s">
        <v>163</v>
      </c>
      <c r="BM210" s="218" t="s">
        <v>568</v>
      </c>
    </row>
    <row r="211" s="2" customFormat="1">
      <c r="A211" s="41"/>
      <c r="B211" s="42"/>
      <c r="C211" s="43"/>
      <c r="D211" s="220" t="s">
        <v>165</v>
      </c>
      <c r="E211" s="43"/>
      <c r="F211" s="221" t="s">
        <v>569</v>
      </c>
      <c r="G211" s="43"/>
      <c r="H211" s="43"/>
      <c r="I211" s="222"/>
      <c r="J211" s="43"/>
      <c r="K211" s="43"/>
      <c r="L211" s="47"/>
      <c r="M211" s="223"/>
      <c r="N211" s="224"/>
      <c r="O211" s="87"/>
      <c r="P211" s="87"/>
      <c r="Q211" s="87"/>
      <c r="R211" s="87"/>
      <c r="S211" s="87"/>
      <c r="T211" s="88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T211" s="20" t="s">
        <v>165</v>
      </c>
      <c r="AU211" s="20" t="s">
        <v>85</v>
      </c>
    </row>
    <row r="212" s="2" customFormat="1">
      <c r="A212" s="41"/>
      <c r="B212" s="42"/>
      <c r="C212" s="43"/>
      <c r="D212" s="237" t="s">
        <v>177</v>
      </c>
      <c r="E212" s="43"/>
      <c r="F212" s="238" t="s">
        <v>570</v>
      </c>
      <c r="G212" s="43"/>
      <c r="H212" s="43"/>
      <c r="I212" s="222"/>
      <c r="J212" s="43"/>
      <c r="K212" s="43"/>
      <c r="L212" s="47"/>
      <c r="M212" s="223"/>
      <c r="N212" s="224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177</v>
      </c>
      <c r="AU212" s="20" t="s">
        <v>85</v>
      </c>
    </row>
    <row r="213" s="14" customFormat="1">
      <c r="A213" s="14"/>
      <c r="B213" s="239"/>
      <c r="C213" s="240"/>
      <c r="D213" s="220" t="s">
        <v>169</v>
      </c>
      <c r="E213" s="241" t="s">
        <v>19</v>
      </c>
      <c r="F213" s="242" t="s">
        <v>1063</v>
      </c>
      <c r="G213" s="240"/>
      <c r="H213" s="241" t="s">
        <v>19</v>
      </c>
      <c r="I213" s="243"/>
      <c r="J213" s="240"/>
      <c r="K213" s="240"/>
      <c r="L213" s="244"/>
      <c r="M213" s="245"/>
      <c r="N213" s="246"/>
      <c r="O213" s="246"/>
      <c r="P213" s="246"/>
      <c r="Q213" s="246"/>
      <c r="R213" s="246"/>
      <c r="S213" s="246"/>
      <c r="T213" s="247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8" t="s">
        <v>169</v>
      </c>
      <c r="AU213" s="248" t="s">
        <v>85</v>
      </c>
      <c r="AV213" s="14" t="s">
        <v>83</v>
      </c>
      <c r="AW213" s="14" t="s">
        <v>37</v>
      </c>
      <c r="AX213" s="14" t="s">
        <v>75</v>
      </c>
      <c r="AY213" s="248" t="s">
        <v>157</v>
      </c>
    </row>
    <row r="214" s="14" customFormat="1">
      <c r="A214" s="14"/>
      <c r="B214" s="239"/>
      <c r="C214" s="240"/>
      <c r="D214" s="220" t="s">
        <v>169</v>
      </c>
      <c r="E214" s="241" t="s">
        <v>19</v>
      </c>
      <c r="F214" s="242" t="s">
        <v>571</v>
      </c>
      <c r="G214" s="240"/>
      <c r="H214" s="241" t="s">
        <v>19</v>
      </c>
      <c r="I214" s="243"/>
      <c r="J214" s="240"/>
      <c r="K214" s="240"/>
      <c r="L214" s="244"/>
      <c r="M214" s="245"/>
      <c r="N214" s="246"/>
      <c r="O214" s="246"/>
      <c r="P214" s="246"/>
      <c r="Q214" s="246"/>
      <c r="R214" s="246"/>
      <c r="S214" s="246"/>
      <c r="T214" s="247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8" t="s">
        <v>169</v>
      </c>
      <c r="AU214" s="248" t="s">
        <v>85</v>
      </c>
      <c r="AV214" s="14" t="s">
        <v>83</v>
      </c>
      <c r="AW214" s="14" t="s">
        <v>37</v>
      </c>
      <c r="AX214" s="14" t="s">
        <v>75</v>
      </c>
      <c r="AY214" s="248" t="s">
        <v>157</v>
      </c>
    </row>
    <row r="215" s="13" customFormat="1">
      <c r="A215" s="13"/>
      <c r="B215" s="226"/>
      <c r="C215" s="227"/>
      <c r="D215" s="220" t="s">
        <v>169</v>
      </c>
      <c r="E215" s="228" t="s">
        <v>19</v>
      </c>
      <c r="F215" s="229" t="s">
        <v>1064</v>
      </c>
      <c r="G215" s="227"/>
      <c r="H215" s="230">
        <v>129.148</v>
      </c>
      <c r="I215" s="231"/>
      <c r="J215" s="227"/>
      <c r="K215" s="227"/>
      <c r="L215" s="232"/>
      <c r="M215" s="233"/>
      <c r="N215" s="234"/>
      <c r="O215" s="234"/>
      <c r="P215" s="234"/>
      <c r="Q215" s="234"/>
      <c r="R215" s="234"/>
      <c r="S215" s="234"/>
      <c r="T215" s="235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6" t="s">
        <v>169</v>
      </c>
      <c r="AU215" s="236" t="s">
        <v>85</v>
      </c>
      <c r="AV215" s="13" t="s">
        <v>85</v>
      </c>
      <c r="AW215" s="13" t="s">
        <v>37</v>
      </c>
      <c r="AX215" s="13" t="s">
        <v>75</v>
      </c>
      <c r="AY215" s="236" t="s">
        <v>157</v>
      </c>
    </row>
    <row r="216" s="15" customFormat="1">
      <c r="A216" s="15"/>
      <c r="B216" s="249"/>
      <c r="C216" s="250"/>
      <c r="D216" s="220" t="s">
        <v>169</v>
      </c>
      <c r="E216" s="251" t="s">
        <v>19</v>
      </c>
      <c r="F216" s="252" t="s">
        <v>187</v>
      </c>
      <c r="G216" s="250"/>
      <c r="H216" s="253">
        <v>129.148</v>
      </c>
      <c r="I216" s="254"/>
      <c r="J216" s="250"/>
      <c r="K216" s="250"/>
      <c r="L216" s="255"/>
      <c r="M216" s="256"/>
      <c r="N216" s="257"/>
      <c r="O216" s="257"/>
      <c r="P216" s="257"/>
      <c r="Q216" s="257"/>
      <c r="R216" s="257"/>
      <c r="S216" s="257"/>
      <c r="T216" s="258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59" t="s">
        <v>169</v>
      </c>
      <c r="AU216" s="259" t="s">
        <v>85</v>
      </c>
      <c r="AV216" s="15" t="s">
        <v>163</v>
      </c>
      <c r="AW216" s="15" t="s">
        <v>37</v>
      </c>
      <c r="AX216" s="15" t="s">
        <v>83</v>
      </c>
      <c r="AY216" s="259" t="s">
        <v>157</v>
      </c>
    </row>
    <row r="217" s="2" customFormat="1" ht="24.15" customHeight="1">
      <c r="A217" s="41"/>
      <c r="B217" s="42"/>
      <c r="C217" s="207" t="s">
        <v>487</v>
      </c>
      <c r="D217" s="207" t="s">
        <v>159</v>
      </c>
      <c r="E217" s="208" t="s">
        <v>574</v>
      </c>
      <c r="F217" s="209" t="s">
        <v>575</v>
      </c>
      <c r="G217" s="210" t="s">
        <v>173</v>
      </c>
      <c r="H217" s="211">
        <v>248.96000000000001</v>
      </c>
      <c r="I217" s="212"/>
      <c r="J217" s="213">
        <f>ROUND(I217*H217,2)</f>
        <v>0</v>
      </c>
      <c r="K217" s="209" t="s">
        <v>174</v>
      </c>
      <c r="L217" s="47"/>
      <c r="M217" s="214" t="s">
        <v>19</v>
      </c>
      <c r="N217" s="215" t="s">
        <v>46</v>
      </c>
      <c r="O217" s="87"/>
      <c r="P217" s="216">
        <f>O217*H217</f>
        <v>0</v>
      </c>
      <c r="Q217" s="216">
        <v>2.4340799999999998</v>
      </c>
      <c r="R217" s="216">
        <f>Q217*H217</f>
        <v>605.98855679999997</v>
      </c>
      <c r="S217" s="216">
        <v>0</v>
      </c>
      <c r="T217" s="217">
        <f>S217*H217</f>
        <v>0</v>
      </c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R217" s="218" t="s">
        <v>163</v>
      </c>
      <c r="AT217" s="218" t="s">
        <v>159</v>
      </c>
      <c r="AU217" s="218" t="s">
        <v>85</v>
      </c>
      <c r="AY217" s="20" t="s">
        <v>157</v>
      </c>
      <c r="BE217" s="219">
        <f>IF(N217="základní",J217,0)</f>
        <v>0</v>
      </c>
      <c r="BF217" s="219">
        <f>IF(N217="snížená",J217,0)</f>
        <v>0</v>
      </c>
      <c r="BG217" s="219">
        <f>IF(N217="zákl. přenesená",J217,0)</f>
        <v>0</v>
      </c>
      <c r="BH217" s="219">
        <f>IF(N217="sníž. přenesená",J217,0)</f>
        <v>0</v>
      </c>
      <c r="BI217" s="219">
        <f>IF(N217="nulová",J217,0)</f>
        <v>0</v>
      </c>
      <c r="BJ217" s="20" t="s">
        <v>83</v>
      </c>
      <c r="BK217" s="219">
        <f>ROUND(I217*H217,2)</f>
        <v>0</v>
      </c>
      <c r="BL217" s="20" t="s">
        <v>163</v>
      </c>
      <c r="BM217" s="218" t="s">
        <v>576</v>
      </c>
    </row>
    <row r="218" s="2" customFormat="1">
      <c r="A218" s="41"/>
      <c r="B218" s="42"/>
      <c r="C218" s="43"/>
      <c r="D218" s="220" t="s">
        <v>165</v>
      </c>
      <c r="E218" s="43"/>
      <c r="F218" s="221" t="s">
        <v>577</v>
      </c>
      <c r="G218" s="43"/>
      <c r="H218" s="43"/>
      <c r="I218" s="222"/>
      <c r="J218" s="43"/>
      <c r="K218" s="43"/>
      <c r="L218" s="47"/>
      <c r="M218" s="223"/>
      <c r="N218" s="224"/>
      <c r="O218" s="87"/>
      <c r="P218" s="87"/>
      <c r="Q218" s="87"/>
      <c r="R218" s="87"/>
      <c r="S218" s="87"/>
      <c r="T218" s="88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T218" s="20" t="s">
        <v>165</v>
      </c>
      <c r="AU218" s="20" t="s">
        <v>85</v>
      </c>
    </row>
    <row r="219" s="2" customFormat="1">
      <c r="A219" s="41"/>
      <c r="B219" s="42"/>
      <c r="C219" s="43"/>
      <c r="D219" s="237" t="s">
        <v>177</v>
      </c>
      <c r="E219" s="43"/>
      <c r="F219" s="238" t="s">
        <v>578</v>
      </c>
      <c r="G219" s="43"/>
      <c r="H219" s="43"/>
      <c r="I219" s="222"/>
      <c r="J219" s="43"/>
      <c r="K219" s="43"/>
      <c r="L219" s="47"/>
      <c r="M219" s="223"/>
      <c r="N219" s="224"/>
      <c r="O219" s="87"/>
      <c r="P219" s="87"/>
      <c r="Q219" s="87"/>
      <c r="R219" s="87"/>
      <c r="S219" s="87"/>
      <c r="T219" s="88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20" t="s">
        <v>177</v>
      </c>
      <c r="AU219" s="20" t="s">
        <v>85</v>
      </c>
    </row>
    <row r="220" s="13" customFormat="1">
      <c r="A220" s="13"/>
      <c r="B220" s="226"/>
      <c r="C220" s="227"/>
      <c r="D220" s="220" t="s">
        <v>169</v>
      </c>
      <c r="E220" s="228" t="s">
        <v>19</v>
      </c>
      <c r="F220" s="229" t="s">
        <v>1065</v>
      </c>
      <c r="G220" s="227"/>
      <c r="H220" s="230">
        <v>248.96000000000001</v>
      </c>
      <c r="I220" s="231"/>
      <c r="J220" s="227"/>
      <c r="K220" s="227"/>
      <c r="L220" s="232"/>
      <c r="M220" s="233"/>
      <c r="N220" s="234"/>
      <c r="O220" s="234"/>
      <c r="P220" s="234"/>
      <c r="Q220" s="234"/>
      <c r="R220" s="234"/>
      <c r="S220" s="234"/>
      <c r="T220" s="235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6" t="s">
        <v>169</v>
      </c>
      <c r="AU220" s="236" t="s">
        <v>85</v>
      </c>
      <c r="AV220" s="13" t="s">
        <v>85</v>
      </c>
      <c r="AW220" s="13" t="s">
        <v>37</v>
      </c>
      <c r="AX220" s="13" t="s">
        <v>75</v>
      </c>
      <c r="AY220" s="236" t="s">
        <v>157</v>
      </c>
    </row>
    <row r="221" s="15" customFormat="1">
      <c r="A221" s="15"/>
      <c r="B221" s="249"/>
      <c r="C221" s="250"/>
      <c r="D221" s="220" t="s">
        <v>169</v>
      </c>
      <c r="E221" s="251" t="s">
        <v>19</v>
      </c>
      <c r="F221" s="252" t="s">
        <v>187</v>
      </c>
      <c r="G221" s="250"/>
      <c r="H221" s="253">
        <v>248.96000000000001</v>
      </c>
      <c r="I221" s="254"/>
      <c r="J221" s="250"/>
      <c r="K221" s="250"/>
      <c r="L221" s="255"/>
      <c r="M221" s="256"/>
      <c r="N221" s="257"/>
      <c r="O221" s="257"/>
      <c r="P221" s="257"/>
      <c r="Q221" s="257"/>
      <c r="R221" s="257"/>
      <c r="S221" s="257"/>
      <c r="T221" s="258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59" t="s">
        <v>169</v>
      </c>
      <c r="AU221" s="259" t="s">
        <v>85</v>
      </c>
      <c r="AV221" s="15" t="s">
        <v>163</v>
      </c>
      <c r="AW221" s="15" t="s">
        <v>37</v>
      </c>
      <c r="AX221" s="15" t="s">
        <v>83</v>
      </c>
      <c r="AY221" s="259" t="s">
        <v>157</v>
      </c>
    </row>
    <row r="222" s="12" customFormat="1" ht="22.8" customHeight="1">
      <c r="A222" s="12"/>
      <c r="B222" s="191"/>
      <c r="C222" s="192"/>
      <c r="D222" s="193" t="s">
        <v>74</v>
      </c>
      <c r="E222" s="205" t="s">
        <v>225</v>
      </c>
      <c r="F222" s="205" t="s">
        <v>899</v>
      </c>
      <c r="G222" s="192"/>
      <c r="H222" s="192"/>
      <c r="I222" s="195"/>
      <c r="J222" s="206">
        <f>BK222</f>
        <v>0</v>
      </c>
      <c r="K222" s="192"/>
      <c r="L222" s="197"/>
      <c r="M222" s="198"/>
      <c r="N222" s="199"/>
      <c r="O222" s="199"/>
      <c r="P222" s="200">
        <f>SUM(P223:P229)</f>
        <v>0</v>
      </c>
      <c r="Q222" s="199"/>
      <c r="R222" s="200">
        <f>SUM(R223:R229)</f>
        <v>0.03159</v>
      </c>
      <c r="S222" s="199"/>
      <c r="T222" s="201">
        <f>SUM(T223:T229)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02" t="s">
        <v>83</v>
      </c>
      <c r="AT222" s="203" t="s">
        <v>74</v>
      </c>
      <c r="AU222" s="203" t="s">
        <v>83</v>
      </c>
      <c r="AY222" s="202" t="s">
        <v>157</v>
      </c>
      <c r="BK222" s="204">
        <f>SUM(BK223:BK229)</f>
        <v>0</v>
      </c>
    </row>
    <row r="223" s="2" customFormat="1" ht="16.5" customHeight="1">
      <c r="A223" s="41"/>
      <c r="B223" s="42"/>
      <c r="C223" s="207" t="s">
        <v>398</v>
      </c>
      <c r="D223" s="207" t="s">
        <v>159</v>
      </c>
      <c r="E223" s="208" t="s">
        <v>581</v>
      </c>
      <c r="F223" s="209" t="s">
        <v>582</v>
      </c>
      <c r="G223" s="210" t="s">
        <v>401</v>
      </c>
      <c r="H223" s="211">
        <v>13</v>
      </c>
      <c r="I223" s="212"/>
      <c r="J223" s="213">
        <f>ROUND(I223*H223,2)</f>
        <v>0</v>
      </c>
      <c r="K223" s="209" t="s">
        <v>174</v>
      </c>
      <c r="L223" s="47"/>
      <c r="M223" s="214" t="s">
        <v>19</v>
      </c>
      <c r="N223" s="215" t="s">
        <v>46</v>
      </c>
      <c r="O223" s="87"/>
      <c r="P223" s="216">
        <f>O223*H223</f>
        <v>0</v>
      </c>
      <c r="Q223" s="216">
        <v>0.00040999999999999999</v>
      </c>
      <c r="R223" s="216">
        <f>Q223*H223</f>
        <v>0.0053299999999999997</v>
      </c>
      <c r="S223" s="216">
        <v>0</v>
      </c>
      <c r="T223" s="217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18" t="s">
        <v>163</v>
      </c>
      <c r="AT223" s="218" t="s">
        <v>159</v>
      </c>
      <c r="AU223" s="218" t="s">
        <v>85</v>
      </c>
      <c r="AY223" s="20" t="s">
        <v>157</v>
      </c>
      <c r="BE223" s="219">
        <f>IF(N223="základní",J223,0)</f>
        <v>0</v>
      </c>
      <c r="BF223" s="219">
        <f>IF(N223="snížená",J223,0)</f>
        <v>0</v>
      </c>
      <c r="BG223" s="219">
        <f>IF(N223="zákl. přenesená",J223,0)</f>
        <v>0</v>
      </c>
      <c r="BH223" s="219">
        <f>IF(N223="sníž. přenesená",J223,0)</f>
        <v>0</v>
      </c>
      <c r="BI223" s="219">
        <f>IF(N223="nulová",J223,0)</f>
        <v>0</v>
      </c>
      <c r="BJ223" s="20" t="s">
        <v>83</v>
      </c>
      <c r="BK223" s="219">
        <f>ROUND(I223*H223,2)</f>
        <v>0</v>
      </c>
      <c r="BL223" s="20" t="s">
        <v>163</v>
      </c>
      <c r="BM223" s="218" t="s">
        <v>830</v>
      </c>
    </row>
    <row r="224" s="2" customFormat="1">
      <c r="A224" s="41"/>
      <c r="B224" s="42"/>
      <c r="C224" s="43"/>
      <c r="D224" s="220" t="s">
        <v>165</v>
      </c>
      <c r="E224" s="43"/>
      <c r="F224" s="221" t="s">
        <v>584</v>
      </c>
      <c r="G224" s="43"/>
      <c r="H224" s="43"/>
      <c r="I224" s="222"/>
      <c r="J224" s="43"/>
      <c r="K224" s="43"/>
      <c r="L224" s="47"/>
      <c r="M224" s="223"/>
      <c r="N224" s="224"/>
      <c r="O224" s="87"/>
      <c r="P224" s="87"/>
      <c r="Q224" s="87"/>
      <c r="R224" s="87"/>
      <c r="S224" s="87"/>
      <c r="T224" s="88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T224" s="20" t="s">
        <v>165</v>
      </c>
      <c r="AU224" s="20" t="s">
        <v>85</v>
      </c>
    </row>
    <row r="225" s="2" customFormat="1">
      <c r="A225" s="41"/>
      <c r="B225" s="42"/>
      <c r="C225" s="43"/>
      <c r="D225" s="237" t="s">
        <v>177</v>
      </c>
      <c r="E225" s="43"/>
      <c r="F225" s="238" t="s">
        <v>585</v>
      </c>
      <c r="G225" s="43"/>
      <c r="H225" s="43"/>
      <c r="I225" s="222"/>
      <c r="J225" s="43"/>
      <c r="K225" s="43"/>
      <c r="L225" s="47"/>
      <c r="M225" s="223"/>
      <c r="N225" s="224"/>
      <c r="O225" s="87"/>
      <c r="P225" s="87"/>
      <c r="Q225" s="87"/>
      <c r="R225" s="87"/>
      <c r="S225" s="87"/>
      <c r="T225" s="88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0" t="s">
        <v>177</v>
      </c>
      <c r="AU225" s="20" t="s">
        <v>85</v>
      </c>
    </row>
    <row r="226" s="13" customFormat="1">
      <c r="A226" s="13"/>
      <c r="B226" s="226"/>
      <c r="C226" s="227"/>
      <c r="D226" s="220" t="s">
        <v>169</v>
      </c>
      <c r="E226" s="228" t="s">
        <v>19</v>
      </c>
      <c r="F226" s="229" t="s">
        <v>1066</v>
      </c>
      <c r="G226" s="227"/>
      <c r="H226" s="230">
        <v>13</v>
      </c>
      <c r="I226" s="231"/>
      <c r="J226" s="227"/>
      <c r="K226" s="227"/>
      <c r="L226" s="232"/>
      <c r="M226" s="233"/>
      <c r="N226" s="234"/>
      <c r="O226" s="234"/>
      <c r="P226" s="234"/>
      <c r="Q226" s="234"/>
      <c r="R226" s="234"/>
      <c r="S226" s="234"/>
      <c r="T226" s="235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6" t="s">
        <v>169</v>
      </c>
      <c r="AU226" s="236" t="s">
        <v>85</v>
      </c>
      <c r="AV226" s="13" t="s">
        <v>85</v>
      </c>
      <c r="AW226" s="13" t="s">
        <v>37</v>
      </c>
      <c r="AX226" s="13" t="s">
        <v>75</v>
      </c>
      <c r="AY226" s="236" t="s">
        <v>157</v>
      </c>
    </row>
    <row r="227" s="15" customFormat="1">
      <c r="A227" s="15"/>
      <c r="B227" s="249"/>
      <c r="C227" s="250"/>
      <c r="D227" s="220" t="s">
        <v>169</v>
      </c>
      <c r="E227" s="251" t="s">
        <v>19</v>
      </c>
      <c r="F227" s="252" t="s">
        <v>187</v>
      </c>
      <c r="G227" s="250"/>
      <c r="H227" s="253">
        <v>13</v>
      </c>
      <c r="I227" s="254"/>
      <c r="J227" s="250"/>
      <c r="K227" s="250"/>
      <c r="L227" s="255"/>
      <c r="M227" s="256"/>
      <c r="N227" s="257"/>
      <c r="O227" s="257"/>
      <c r="P227" s="257"/>
      <c r="Q227" s="257"/>
      <c r="R227" s="257"/>
      <c r="S227" s="257"/>
      <c r="T227" s="258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59" t="s">
        <v>169</v>
      </c>
      <c r="AU227" s="259" t="s">
        <v>85</v>
      </c>
      <c r="AV227" s="15" t="s">
        <v>163</v>
      </c>
      <c r="AW227" s="15" t="s">
        <v>37</v>
      </c>
      <c r="AX227" s="15" t="s">
        <v>83</v>
      </c>
      <c r="AY227" s="259" t="s">
        <v>157</v>
      </c>
    </row>
    <row r="228" s="2" customFormat="1" ht="24.15" customHeight="1">
      <c r="A228" s="41"/>
      <c r="B228" s="42"/>
      <c r="C228" s="260" t="s">
        <v>496</v>
      </c>
      <c r="D228" s="260" t="s">
        <v>259</v>
      </c>
      <c r="E228" s="261" t="s">
        <v>588</v>
      </c>
      <c r="F228" s="262" t="s">
        <v>589</v>
      </c>
      <c r="G228" s="263" t="s">
        <v>401</v>
      </c>
      <c r="H228" s="264">
        <v>13</v>
      </c>
      <c r="I228" s="265"/>
      <c r="J228" s="266">
        <f>ROUND(I228*H228,2)</f>
        <v>0</v>
      </c>
      <c r="K228" s="262" t="s">
        <v>19</v>
      </c>
      <c r="L228" s="267"/>
      <c r="M228" s="268" t="s">
        <v>19</v>
      </c>
      <c r="N228" s="269" t="s">
        <v>46</v>
      </c>
      <c r="O228" s="87"/>
      <c r="P228" s="216">
        <f>O228*H228</f>
        <v>0</v>
      </c>
      <c r="Q228" s="216">
        <v>0.0020200000000000001</v>
      </c>
      <c r="R228" s="216">
        <f>Q228*H228</f>
        <v>0.026260000000000002</v>
      </c>
      <c r="S228" s="216">
        <v>0</v>
      </c>
      <c r="T228" s="217">
        <f>S228*H228</f>
        <v>0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R228" s="218" t="s">
        <v>225</v>
      </c>
      <c r="AT228" s="218" t="s">
        <v>259</v>
      </c>
      <c r="AU228" s="218" t="s">
        <v>85</v>
      </c>
      <c r="AY228" s="20" t="s">
        <v>157</v>
      </c>
      <c r="BE228" s="219">
        <f>IF(N228="základní",J228,0)</f>
        <v>0</v>
      </c>
      <c r="BF228" s="219">
        <f>IF(N228="snížená",J228,0)</f>
        <v>0</v>
      </c>
      <c r="BG228" s="219">
        <f>IF(N228="zákl. přenesená",J228,0)</f>
        <v>0</v>
      </c>
      <c r="BH228" s="219">
        <f>IF(N228="sníž. přenesená",J228,0)</f>
        <v>0</v>
      </c>
      <c r="BI228" s="219">
        <f>IF(N228="nulová",J228,0)</f>
        <v>0</v>
      </c>
      <c r="BJ228" s="20" t="s">
        <v>83</v>
      </c>
      <c r="BK228" s="219">
        <f>ROUND(I228*H228,2)</f>
        <v>0</v>
      </c>
      <c r="BL228" s="20" t="s">
        <v>163</v>
      </c>
      <c r="BM228" s="218" t="s">
        <v>1067</v>
      </c>
    </row>
    <row r="229" s="2" customFormat="1">
      <c r="A229" s="41"/>
      <c r="B229" s="42"/>
      <c r="C229" s="43"/>
      <c r="D229" s="220" t="s">
        <v>165</v>
      </c>
      <c r="E229" s="43"/>
      <c r="F229" s="221" t="s">
        <v>589</v>
      </c>
      <c r="G229" s="43"/>
      <c r="H229" s="43"/>
      <c r="I229" s="222"/>
      <c r="J229" s="43"/>
      <c r="K229" s="43"/>
      <c r="L229" s="47"/>
      <c r="M229" s="223"/>
      <c r="N229" s="224"/>
      <c r="O229" s="87"/>
      <c r="P229" s="87"/>
      <c r="Q229" s="87"/>
      <c r="R229" s="87"/>
      <c r="S229" s="87"/>
      <c r="T229" s="88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T229" s="20" t="s">
        <v>165</v>
      </c>
      <c r="AU229" s="20" t="s">
        <v>85</v>
      </c>
    </row>
    <row r="230" s="12" customFormat="1" ht="22.8" customHeight="1">
      <c r="A230" s="12"/>
      <c r="B230" s="191"/>
      <c r="C230" s="192"/>
      <c r="D230" s="193" t="s">
        <v>74</v>
      </c>
      <c r="E230" s="205" t="s">
        <v>233</v>
      </c>
      <c r="F230" s="205" t="s">
        <v>591</v>
      </c>
      <c r="G230" s="192"/>
      <c r="H230" s="192"/>
      <c r="I230" s="195"/>
      <c r="J230" s="206">
        <f>BK230</f>
        <v>0</v>
      </c>
      <c r="K230" s="192"/>
      <c r="L230" s="197"/>
      <c r="M230" s="198"/>
      <c r="N230" s="199"/>
      <c r="O230" s="199"/>
      <c r="P230" s="200">
        <f>SUM(P231:P266)</f>
        <v>0</v>
      </c>
      <c r="Q230" s="199"/>
      <c r="R230" s="200">
        <f>SUM(R231:R266)</f>
        <v>0.23821200000000004</v>
      </c>
      <c r="S230" s="199"/>
      <c r="T230" s="201">
        <f>SUM(T231:T266)</f>
        <v>1310.4000000000001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02" t="s">
        <v>83</v>
      </c>
      <c r="AT230" s="203" t="s">
        <v>74</v>
      </c>
      <c r="AU230" s="203" t="s">
        <v>83</v>
      </c>
      <c r="AY230" s="202" t="s">
        <v>157</v>
      </c>
      <c r="BK230" s="204">
        <f>SUM(BK231:BK266)</f>
        <v>0</v>
      </c>
    </row>
    <row r="231" s="2" customFormat="1" ht="24.15" customHeight="1">
      <c r="A231" s="41"/>
      <c r="B231" s="42"/>
      <c r="C231" s="207" t="s">
        <v>402</v>
      </c>
      <c r="D231" s="207" t="s">
        <v>159</v>
      </c>
      <c r="E231" s="208" t="s">
        <v>593</v>
      </c>
      <c r="F231" s="209" t="s">
        <v>594</v>
      </c>
      <c r="G231" s="210" t="s">
        <v>162</v>
      </c>
      <c r="H231" s="211">
        <v>156</v>
      </c>
      <c r="I231" s="212"/>
      <c r="J231" s="213">
        <f>ROUND(I231*H231,2)</f>
        <v>0</v>
      </c>
      <c r="K231" s="209" t="s">
        <v>174</v>
      </c>
      <c r="L231" s="47"/>
      <c r="M231" s="214" t="s">
        <v>19</v>
      </c>
      <c r="N231" s="215" t="s">
        <v>46</v>
      </c>
      <c r="O231" s="87"/>
      <c r="P231" s="216">
        <f>O231*H231</f>
        <v>0</v>
      </c>
      <c r="Q231" s="216">
        <v>0.00029999999999999997</v>
      </c>
      <c r="R231" s="216">
        <f>Q231*H231</f>
        <v>0.046799999999999994</v>
      </c>
      <c r="S231" s="216">
        <v>0</v>
      </c>
      <c r="T231" s="217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18" t="s">
        <v>163</v>
      </c>
      <c r="AT231" s="218" t="s">
        <v>159</v>
      </c>
      <c r="AU231" s="218" t="s">
        <v>85</v>
      </c>
      <c r="AY231" s="20" t="s">
        <v>157</v>
      </c>
      <c r="BE231" s="219">
        <f>IF(N231="základní",J231,0)</f>
        <v>0</v>
      </c>
      <c r="BF231" s="219">
        <f>IF(N231="snížená",J231,0)</f>
        <v>0</v>
      </c>
      <c r="BG231" s="219">
        <f>IF(N231="zákl. přenesená",J231,0)</f>
        <v>0</v>
      </c>
      <c r="BH231" s="219">
        <f>IF(N231="sníž. přenesená",J231,0)</f>
        <v>0</v>
      </c>
      <c r="BI231" s="219">
        <f>IF(N231="nulová",J231,0)</f>
        <v>0</v>
      </c>
      <c r="BJ231" s="20" t="s">
        <v>83</v>
      </c>
      <c r="BK231" s="219">
        <f>ROUND(I231*H231,2)</f>
        <v>0</v>
      </c>
      <c r="BL231" s="20" t="s">
        <v>163</v>
      </c>
      <c r="BM231" s="218" t="s">
        <v>595</v>
      </c>
    </row>
    <row r="232" s="2" customFormat="1">
      <c r="A232" s="41"/>
      <c r="B232" s="42"/>
      <c r="C232" s="43"/>
      <c r="D232" s="220" t="s">
        <v>165</v>
      </c>
      <c r="E232" s="43"/>
      <c r="F232" s="221" t="s">
        <v>594</v>
      </c>
      <c r="G232" s="43"/>
      <c r="H232" s="43"/>
      <c r="I232" s="222"/>
      <c r="J232" s="43"/>
      <c r="K232" s="43"/>
      <c r="L232" s="47"/>
      <c r="M232" s="223"/>
      <c r="N232" s="224"/>
      <c r="O232" s="87"/>
      <c r="P232" s="87"/>
      <c r="Q232" s="87"/>
      <c r="R232" s="87"/>
      <c r="S232" s="87"/>
      <c r="T232" s="88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T232" s="20" t="s">
        <v>165</v>
      </c>
      <c r="AU232" s="20" t="s">
        <v>85</v>
      </c>
    </row>
    <row r="233" s="2" customFormat="1">
      <c r="A233" s="41"/>
      <c r="B233" s="42"/>
      <c r="C233" s="43"/>
      <c r="D233" s="237" t="s">
        <v>177</v>
      </c>
      <c r="E233" s="43"/>
      <c r="F233" s="238" t="s">
        <v>596</v>
      </c>
      <c r="G233" s="43"/>
      <c r="H233" s="43"/>
      <c r="I233" s="222"/>
      <c r="J233" s="43"/>
      <c r="K233" s="43"/>
      <c r="L233" s="47"/>
      <c r="M233" s="223"/>
      <c r="N233" s="224"/>
      <c r="O233" s="87"/>
      <c r="P233" s="87"/>
      <c r="Q233" s="87"/>
      <c r="R233" s="87"/>
      <c r="S233" s="87"/>
      <c r="T233" s="88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T233" s="20" t="s">
        <v>177</v>
      </c>
      <c r="AU233" s="20" t="s">
        <v>85</v>
      </c>
    </row>
    <row r="234" s="2" customFormat="1" ht="33" customHeight="1">
      <c r="A234" s="41"/>
      <c r="B234" s="42"/>
      <c r="C234" s="260" t="s">
        <v>508</v>
      </c>
      <c r="D234" s="260" t="s">
        <v>259</v>
      </c>
      <c r="E234" s="261" t="s">
        <v>598</v>
      </c>
      <c r="F234" s="262" t="s">
        <v>599</v>
      </c>
      <c r="G234" s="263" t="s">
        <v>162</v>
      </c>
      <c r="H234" s="264">
        <v>156</v>
      </c>
      <c r="I234" s="265"/>
      <c r="J234" s="266">
        <f>ROUND(I234*H234,2)</f>
        <v>0</v>
      </c>
      <c r="K234" s="262" t="s">
        <v>19</v>
      </c>
      <c r="L234" s="267"/>
      <c r="M234" s="268" t="s">
        <v>19</v>
      </c>
      <c r="N234" s="269" t="s">
        <v>46</v>
      </c>
      <c r="O234" s="87"/>
      <c r="P234" s="216">
        <f>O234*H234</f>
        <v>0</v>
      </c>
      <c r="Q234" s="216">
        <v>0</v>
      </c>
      <c r="R234" s="216">
        <f>Q234*H234</f>
        <v>0</v>
      </c>
      <c r="S234" s="216">
        <v>0</v>
      </c>
      <c r="T234" s="217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18" t="s">
        <v>225</v>
      </c>
      <c r="AT234" s="218" t="s">
        <v>259</v>
      </c>
      <c r="AU234" s="218" t="s">
        <v>85</v>
      </c>
      <c r="AY234" s="20" t="s">
        <v>157</v>
      </c>
      <c r="BE234" s="219">
        <f>IF(N234="základní",J234,0)</f>
        <v>0</v>
      </c>
      <c r="BF234" s="219">
        <f>IF(N234="snížená",J234,0)</f>
        <v>0</v>
      </c>
      <c r="BG234" s="219">
        <f>IF(N234="zákl. přenesená",J234,0)</f>
        <v>0</v>
      </c>
      <c r="BH234" s="219">
        <f>IF(N234="sníž. přenesená",J234,0)</f>
        <v>0</v>
      </c>
      <c r="BI234" s="219">
        <f>IF(N234="nulová",J234,0)</f>
        <v>0</v>
      </c>
      <c r="BJ234" s="20" t="s">
        <v>83</v>
      </c>
      <c r="BK234" s="219">
        <f>ROUND(I234*H234,2)</f>
        <v>0</v>
      </c>
      <c r="BL234" s="20" t="s">
        <v>163</v>
      </c>
      <c r="BM234" s="218" t="s">
        <v>600</v>
      </c>
    </row>
    <row r="235" s="2" customFormat="1">
      <c r="A235" s="41"/>
      <c r="B235" s="42"/>
      <c r="C235" s="43"/>
      <c r="D235" s="220" t="s">
        <v>165</v>
      </c>
      <c r="E235" s="43"/>
      <c r="F235" s="221" t="s">
        <v>599</v>
      </c>
      <c r="G235" s="43"/>
      <c r="H235" s="43"/>
      <c r="I235" s="222"/>
      <c r="J235" s="43"/>
      <c r="K235" s="43"/>
      <c r="L235" s="47"/>
      <c r="M235" s="223"/>
      <c r="N235" s="224"/>
      <c r="O235" s="87"/>
      <c r="P235" s="87"/>
      <c r="Q235" s="87"/>
      <c r="R235" s="87"/>
      <c r="S235" s="87"/>
      <c r="T235" s="88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T235" s="20" t="s">
        <v>165</v>
      </c>
      <c r="AU235" s="20" t="s">
        <v>85</v>
      </c>
    </row>
    <row r="236" s="2" customFormat="1" ht="24.15" customHeight="1">
      <c r="A236" s="41"/>
      <c r="B236" s="42"/>
      <c r="C236" s="207" t="s">
        <v>516</v>
      </c>
      <c r="D236" s="207" t="s">
        <v>159</v>
      </c>
      <c r="E236" s="208" t="s">
        <v>602</v>
      </c>
      <c r="F236" s="209" t="s">
        <v>603</v>
      </c>
      <c r="G236" s="210" t="s">
        <v>254</v>
      </c>
      <c r="H236" s="211">
        <v>78</v>
      </c>
      <c r="I236" s="212"/>
      <c r="J236" s="213">
        <f>ROUND(I236*H236,2)</f>
        <v>0</v>
      </c>
      <c r="K236" s="209" t="s">
        <v>174</v>
      </c>
      <c r="L236" s="47"/>
      <c r="M236" s="214" t="s">
        <v>19</v>
      </c>
      <c r="N236" s="215" t="s">
        <v>46</v>
      </c>
      <c r="O236" s="87"/>
      <c r="P236" s="216">
        <f>O236*H236</f>
        <v>0</v>
      </c>
      <c r="Q236" s="216">
        <v>0.00063000000000000003</v>
      </c>
      <c r="R236" s="216">
        <f>Q236*H236</f>
        <v>0.049140000000000003</v>
      </c>
      <c r="S236" s="216">
        <v>0</v>
      </c>
      <c r="T236" s="217">
        <f>S236*H236</f>
        <v>0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R236" s="218" t="s">
        <v>163</v>
      </c>
      <c r="AT236" s="218" t="s">
        <v>159</v>
      </c>
      <c r="AU236" s="218" t="s">
        <v>85</v>
      </c>
      <c r="AY236" s="20" t="s">
        <v>157</v>
      </c>
      <c r="BE236" s="219">
        <f>IF(N236="základní",J236,0)</f>
        <v>0</v>
      </c>
      <c r="BF236" s="219">
        <f>IF(N236="snížená",J236,0)</f>
        <v>0</v>
      </c>
      <c r="BG236" s="219">
        <f>IF(N236="zákl. přenesená",J236,0)</f>
        <v>0</v>
      </c>
      <c r="BH236" s="219">
        <f>IF(N236="sníž. přenesená",J236,0)</f>
        <v>0</v>
      </c>
      <c r="BI236" s="219">
        <f>IF(N236="nulová",J236,0)</f>
        <v>0</v>
      </c>
      <c r="BJ236" s="20" t="s">
        <v>83</v>
      </c>
      <c r="BK236" s="219">
        <f>ROUND(I236*H236,2)</f>
        <v>0</v>
      </c>
      <c r="BL236" s="20" t="s">
        <v>163</v>
      </c>
      <c r="BM236" s="218" t="s">
        <v>604</v>
      </c>
    </row>
    <row r="237" s="2" customFormat="1">
      <c r="A237" s="41"/>
      <c r="B237" s="42"/>
      <c r="C237" s="43"/>
      <c r="D237" s="220" t="s">
        <v>165</v>
      </c>
      <c r="E237" s="43"/>
      <c r="F237" s="221" t="s">
        <v>605</v>
      </c>
      <c r="G237" s="43"/>
      <c r="H237" s="43"/>
      <c r="I237" s="222"/>
      <c r="J237" s="43"/>
      <c r="K237" s="43"/>
      <c r="L237" s="47"/>
      <c r="M237" s="223"/>
      <c r="N237" s="224"/>
      <c r="O237" s="87"/>
      <c r="P237" s="87"/>
      <c r="Q237" s="87"/>
      <c r="R237" s="87"/>
      <c r="S237" s="87"/>
      <c r="T237" s="88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T237" s="20" t="s">
        <v>165</v>
      </c>
      <c r="AU237" s="20" t="s">
        <v>85</v>
      </c>
    </row>
    <row r="238" s="2" customFormat="1">
      <c r="A238" s="41"/>
      <c r="B238" s="42"/>
      <c r="C238" s="43"/>
      <c r="D238" s="237" t="s">
        <v>177</v>
      </c>
      <c r="E238" s="43"/>
      <c r="F238" s="238" t="s">
        <v>606</v>
      </c>
      <c r="G238" s="43"/>
      <c r="H238" s="43"/>
      <c r="I238" s="222"/>
      <c r="J238" s="43"/>
      <c r="K238" s="43"/>
      <c r="L238" s="47"/>
      <c r="M238" s="223"/>
      <c r="N238" s="224"/>
      <c r="O238" s="87"/>
      <c r="P238" s="87"/>
      <c r="Q238" s="87"/>
      <c r="R238" s="87"/>
      <c r="S238" s="87"/>
      <c r="T238" s="88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T238" s="20" t="s">
        <v>177</v>
      </c>
      <c r="AU238" s="20" t="s">
        <v>85</v>
      </c>
    </row>
    <row r="239" s="14" customFormat="1">
      <c r="A239" s="14"/>
      <c r="B239" s="239"/>
      <c r="C239" s="240"/>
      <c r="D239" s="220" t="s">
        <v>169</v>
      </c>
      <c r="E239" s="241" t="s">
        <v>19</v>
      </c>
      <c r="F239" s="242" t="s">
        <v>1068</v>
      </c>
      <c r="G239" s="240"/>
      <c r="H239" s="241" t="s">
        <v>19</v>
      </c>
      <c r="I239" s="243"/>
      <c r="J239" s="240"/>
      <c r="K239" s="240"/>
      <c r="L239" s="244"/>
      <c r="M239" s="245"/>
      <c r="N239" s="246"/>
      <c r="O239" s="246"/>
      <c r="P239" s="246"/>
      <c r="Q239" s="246"/>
      <c r="R239" s="246"/>
      <c r="S239" s="246"/>
      <c r="T239" s="247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8" t="s">
        <v>169</v>
      </c>
      <c r="AU239" s="248" t="s">
        <v>85</v>
      </c>
      <c r="AV239" s="14" t="s">
        <v>83</v>
      </c>
      <c r="AW239" s="14" t="s">
        <v>37</v>
      </c>
      <c r="AX239" s="14" t="s">
        <v>75</v>
      </c>
      <c r="AY239" s="248" t="s">
        <v>157</v>
      </c>
    </row>
    <row r="240" s="13" customFormat="1">
      <c r="A240" s="13"/>
      <c r="B240" s="226"/>
      <c r="C240" s="227"/>
      <c r="D240" s="220" t="s">
        <v>169</v>
      </c>
      <c r="E240" s="228" t="s">
        <v>19</v>
      </c>
      <c r="F240" s="229" t="s">
        <v>1069</v>
      </c>
      <c r="G240" s="227"/>
      <c r="H240" s="230">
        <v>78</v>
      </c>
      <c r="I240" s="231"/>
      <c r="J240" s="227"/>
      <c r="K240" s="227"/>
      <c r="L240" s="232"/>
      <c r="M240" s="233"/>
      <c r="N240" s="234"/>
      <c r="O240" s="234"/>
      <c r="P240" s="234"/>
      <c r="Q240" s="234"/>
      <c r="R240" s="234"/>
      <c r="S240" s="234"/>
      <c r="T240" s="235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6" t="s">
        <v>169</v>
      </c>
      <c r="AU240" s="236" t="s">
        <v>85</v>
      </c>
      <c r="AV240" s="13" t="s">
        <v>85</v>
      </c>
      <c r="AW240" s="13" t="s">
        <v>37</v>
      </c>
      <c r="AX240" s="13" t="s">
        <v>75</v>
      </c>
      <c r="AY240" s="236" t="s">
        <v>157</v>
      </c>
    </row>
    <row r="241" s="15" customFormat="1">
      <c r="A241" s="15"/>
      <c r="B241" s="249"/>
      <c r="C241" s="250"/>
      <c r="D241" s="220" t="s">
        <v>169</v>
      </c>
      <c r="E241" s="251" t="s">
        <v>19</v>
      </c>
      <c r="F241" s="252" t="s">
        <v>187</v>
      </c>
      <c r="G241" s="250"/>
      <c r="H241" s="253">
        <v>78</v>
      </c>
      <c r="I241" s="254"/>
      <c r="J241" s="250"/>
      <c r="K241" s="250"/>
      <c r="L241" s="255"/>
      <c r="M241" s="256"/>
      <c r="N241" s="257"/>
      <c r="O241" s="257"/>
      <c r="P241" s="257"/>
      <c r="Q241" s="257"/>
      <c r="R241" s="257"/>
      <c r="S241" s="257"/>
      <c r="T241" s="258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59" t="s">
        <v>169</v>
      </c>
      <c r="AU241" s="259" t="s">
        <v>85</v>
      </c>
      <c r="AV241" s="15" t="s">
        <v>163</v>
      </c>
      <c r="AW241" s="15" t="s">
        <v>37</v>
      </c>
      <c r="AX241" s="15" t="s">
        <v>83</v>
      </c>
      <c r="AY241" s="259" t="s">
        <v>157</v>
      </c>
    </row>
    <row r="242" s="2" customFormat="1" ht="24.15" customHeight="1">
      <c r="A242" s="41"/>
      <c r="B242" s="42"/>
      <c r="C242" s="207" t="s">
        <v>523</v>
      </c>
      <c r="D242" s="207" t="s">
        <v>159</v>
      </c>
      <c r="E242" s="208" t="s">
        <v>610</v>
      </c>
      <c r="F242" s="209" t="s">
        <v>611</v>
      </c>
      <c r="G242" s="210" t="s">
        <v>162</v>
      </c>
      <c r="H242" s="211">
        <v>179.59999999999999</v>
      </c>
      <c r="I242" s="212"/>
      <c r="J242" s="213">
        <f>ROUND(I242*H242,2)</f>
        <v>0</v>
      </c>
      <c r="K242" s="209" t="s">
        <v>174</v>
      </c>
      <c r="L242" s="47"/>
      <c r="M242" s="214" t="s">
        <v>19</v>
      </c>
      <c r="N242" s="215" t="s">
        <v>46</v>
      </c>
      <c r="O242" s="87"/>
      <c r="P242" s="216">
        <f>O242*H242</f>
        <v>0</v>
      </c>
      <c r="Q242" s="216">
        <v>0.00017000000000000001</v>
      </c>
      <c r="R242" s="216">
        <f>Q242*H242</f>
        <v>0.030532</v>
      </c>
      <c r="S242" s="216">
        <v>0</v>
      </c>
      <c r="T242" s="217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18" t="s">
        <v>163</v>
      </c>
      <c r="AT242" s="218" t="s">
        <v>159</v>
      </c>
      <c r="AU242" s="218" t="s">
        <v>85</v>
      </c>
      <c r="AY242" s="20" t="s">
        <v>157</v>
      </c>
      <c r="BE242" s="219">
        <f>IF(N242="základní",J242,0)</f>
        <v>0</v>
      </c>
      <c r="BF242" s="219">
        <f>IF(N242="snížená",J242,0)</f>
        <v>0</v>
      </c>
      <c r="BG242" s="219">
        <f>IF(N242="zákl. přenesená",J242,0)</f>
        <v>0</v>
      </c>
      <c r="BH242" s="219">
        <f>IF(N242="sníž. přenesená",J242,0)</f>
        <v>0</v>
      </c>
      <c r="BI242" s="219">
        <f>IF(N242="nulová",J242,0)</f>
        <v>0</v>
      </c>
      <c r="BJ242" s="20" t="s">
        <v>83</v>
      </c>
      <c r="BK242" s="219">
        <f>ROUND(I242*H242,2)</f>
        <v>0</v>
      </c>
      <c r="BL242" s="20" t="s">
        <v>163</v>
      </c>
      <c r="BM242" s="218" t="s">
        <v>612</v>
      </c>
    </row>
    <row r="243" s="2" customFormat="1">
      <c r="A243" s="41"/>
      <c r="B243" s="42"/>
      <c r="C243" s="43"/>
      <c r="D243" s="220" t="s">
        <v>165</v>
      </c>
      <c r="E243" s="43"/>
      <c r="F243" s="221" t="s">
        <v>613</v>
      </c>
      <c r="G243" s="43"/>
      <c r="H243" s="43"/>
      <c r="I243" s="222"/>
      <c r="J243" s="43"/>
      <c r="K243" s="43"/>
      <c r="L243" s="47"/>
      <c r="M243" s="223"/>
      <c r="N243" s="224"/>
      <c r="O243" s="87"/>
      <c r="P243" s="87"/>
      <c r="Q243" s="87"/>
      <c r="R243" s="87"/>
      <c r="S243" s="87"/>
      <c r="T243" s="88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T243" s="20" t="s">
        <v>165</v>
      </c>
      <c r="AU243" s="20" t="s">
        <v>85</v>
      </c>
    </row>
    <row r="244" s="2" customFormat="1">
      <c r="A244" s="41"/>
      <c r="B244" s="42"/>
      <c r="C244" s="43"/>
      <c r="D244" s="237" t="s">
        <v>177</v>
      </c>
      <c r="E244" s="43"/>
      <c r="F244" s="238" t="s">
        <v>614</v>
      </c>
      <c r="G244" s="43"/>
      <c r="H244" s="43"/>
      <c r="I244" s="222"/>
      <c r="J244" s="43"/>
      <c r="K244" s="43"/>
      <c r="L244" s="47"/>
      <c r="M244" s="223"/>
      <c r="N244" s="224"/>
      <c r="O244" s="87"/>
      <c r="P244" s="87"/>
      <c r="Q244" s="87"/>
      <c r="R244" s="87"/>
      <c r="S244" s="87"/>
      <c r="T244" s="88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T244" s="20" t="s">
        <v>177</v>
      </c>
      <c r="AU244" s="20" t="s">
        <v>85</v>
      </c>
    </row>
    <row r="245" s="14" customFormat="1">
      <c r="A245" s="14"/>
      <c r="B245" s="239"/>
      <c r="C245" s="240"/>
      <c r="D245" s="220" t="s">
        <v>169</v>
      </c>
      <c r="E245" s="241" t="s">
        <v>19</v>
      </c>
      <c r="F245" s="242" t="s">
        <v>1068</v>
      </c>
      <c r="G245" s="240"/>
      <c r="H245" s="241" t="s">
        <v>19</v>
      </c>
      <c r="I245" s="243"/>
      <c r="J245" s="240"/>
      <c r="K245" s="240"/>
      <c r="L245" s="244"/>
      <c r="M245" s="245"/>
      <c r="N245" s="246"/>
      <c r="O245" s="246"/>
      <c r="P245" s="246"/>
      <c r="Q245" s="246"/>
      <c r="R245" s="246"/>
      <c r="S245" s="246"/>
      <c r="T245" s="247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48" t="s">
        <v>169</v>
      </c>
      <c r="AU245" s="248" t="s">
        <v>85</v>
      </c>
      <c r="AV245" s="14" t="s">
        <v>83</v>
      </c>
      <c r="AW245" s="14" t="s">
        <v>37</v>
      </c>
      <c r="AX245" s="14" t="s">
        <v>75</v>
      </c>
      <c r="AY245" s="248" t="s">
        <v>157</v>
      </c>
    </row>
    <row r="246" s="13" customFormat="1">
      <c r="A246" s="13"/>
      <c r="B246" s="226"/>
      <c r="C246" s="227"/>
      <c r="D246" s="220" t="s">
        <v>169</v>
      </c>
      <c r="E246" s="228" t="s">
        <v>19</v>
      </c>
      <c r="F246" s="229" t="s">
        <v>1070</v>
      </c>
      <c r="G246" s="227"/>
      <c r="H246" s="230">
        <v>179.59999999999999</v>
      </c>
      <c r="I246" s="231"/>
      <c r="J246" s="227"/>
      <c r="K246" s="227"/>
      <c r="L246" s="232"/>
      <c r="M246" s="233"/>
      <c r="N246" s="234"/>
      <c r="O246" s="234"/>
      <c r="P246" s="234"/>
      <c r="Q246" s="234"/>
      <c r="R246" s="234"/>
      <c r="S246" s="234"/>
      <c r="T246" s="235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6" t="s">
        <v>169</v>
      </c>
      <c r="AU246" s="236" t="s">
        <v>85</v>
      </c>
      <c r="AV246" s="13" t="s">
        <v>85</v>
      </c>
      <c r="AW246" s="13" t="s">
        <v>37</v>
      </c>
      <c r="AX246" s="13" t="s">
        <v>75</v>
      </c>
      <c r="AY246" s="236" t="s">
        <v>157</v>
      </c>
    </row>
    <row r="247" s="15" customFormat="1">
      <c r="A247" s="15"/>
      <c r="B247" s="249"/>
      <c r="C247" s="250"/>
      <c r="D247" s="220" t="s">
        <v>169</v>
      </c>
      <c r="E247" s="251" t="s">
        <v>19</v>
      </c>
      <c r="F247" s="252" t="s">
        <v>187</v>
      </c>
      <c r="G247" s="250"/>
      <c r="H247" s="253">
        <v>179.59999999999999</v>
      </c>
      <c r="I247" s="254"/>
      <c r="J247" s="250"/>
      <c r="K247" s="250"/>
      <c r="L247" s="255"/>
      <c r="M247" s="256"/>
      <c r="N247" s="257"/>
      <c r="O247" s="257"/>
      <c r="P247" s="257"/>
      <c r="Q247" s="257"/>
      <c r="R247" s="257"/>
      <c r="S247" s="257"/>
      <c r="T247" s="258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T247" s="259" t="s">
        <v>169</v>
      </c>
      <c r="AU247" s="259" t="s">
        <v>85</v>
      </c>
      <c r="AV247" s="15" t="s">
        <v>163</v>
      </c>
      <c r="AW247" s="15" t="s">
        <v>37</v>
      </c>
      <c r="AX247" s="15" t="s">
        <v>83</v>
      </c>
      <c r="AY247" s="259" t="s">
        <v>157</v>
      </c>
    </row>
    <row r="248" s="2" customFormat="1" ht="24.15" customHeight="1">
      <c r="A248" s="41"/>
      <c r="B248" s="42"/>
      <c r="C248" s="207" t="s">
        <v>531</v>
      </c>
      <c r="D248" s="207" t="s">
        <v>159</v>
      </c>
      <c r="E248" s="208" t="s">
        <v>617</v>
      </c>
      <c r="F248" s="209" t="s">
        <v>618</v>
      </c>
      <c r="G248" s="210" t="s">
        <v>401</v>
      </c>
      <c r="H248" s="211">
        <v>264</v>
      </c>
      <c r="I248" s="212"/>
      <c r="J248" s="213">
        <f>ROUND(I248*H248,2)</f>
        <v>0</v>
      </c>
      <c r="K248" s="209" t="s">
        <v>174</v>
      </c>
      <c r="L248" s="47"/>
      <c r="M248" s="214" t="s">
        <v>19</v>
      </c>
      <c r="N248" s="215" t="s">
        <v>46</v>
      </c>
      <c r="O248" s="87"/>
      <c r="P248" s="216">
        <f>O248*H248</f>
        <v>0</v>
      </c>
      <c r="Q248" s="216">
        <v>4.0000000000000003E-05</v>
      </c>
      <c r="R248" s="216">
        <f>Q248*H248</f>
        <v>0.010560000000000002</v>
      </c>
      <c r="S248" s="216">
        <v>0</v>
      </c>
      <c r="T248" s="217">
        <f>S248*H248</f>
        <v>0</v>
      </c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R248" s="218" t="s">
        <v>163</v>
      </c>
      <c r="AT248" s="218" t="s">
        <v>159</v>
      </c>
      <c r="AU248" s="218" t="s">
        <v>85</v>
      </c>
      <c r="AY248" s="20" t="s">
        <v>157</v>
      </c>
      <c r="BE248" s="219">
        <f>IF(N248="základní",J248,0)</f>
        <v>0</v>
      </c>
      <c r="BF248" s="219">
        <f>IF(N248="snížená",J248,0)</f>
        <v>0</v>
      </c>
      <c r="BG248" s="219">
        <f>IF(N248="zákl. přenesená",J248,0)</f>
        <v>0</v>
      </c>
      <c r="BH248" s="219">
        <f>IF(N248="sníž. přenesená",J248,0)</f>
        <v>0</v>
      </c>
      <c r="BI248" s="219">
        <f>IF(N248="nulová",J248,0)</f>
        <v>0</v>
      </c>
      <c r="BJ248" s="20" t="s">
        <v>83</v>
      </c>
      <c r="BK248" s="219">
        <f>ROUND(I248*H248,2)</f>
        <v>0</v>
      </c>
      <c r="BL248" s="20" t="s">
        <v>163</v>
      </c>
      <c r="BM248" s="218" t="s">
        <v>619</v>
      </c>
    </row>
    <row r="249" s="2" customFormat="1">
      <c r="A249" s="41"/>
      <c r="B249" s="42"/>
      <c r="C249" s="43"/>
      <c r="D249" s="220" t="s">
        <v>165</v>
      </c>
      <c r="E249" s="43"/>
      <c r="F249" s="221" t="s">
        <v>620</v>
      </c>
      <c r="G249" s="43"/>
      <c r="H249" s="43"/>
      <c r="I249" s="222"/>
      <c r="J249" s="43"/>
      <c r="K249" s="43"/>
      <c r="L249" s="47"/>
      <c r="M249" s="223"/>
      <c r="N249" s="224"/>
      <c r="O249" s="87"/>
      <c r="P249" s="87"/>
      <c r="Q249" s="87"/>
      <c r="R249" s="87"/>
      <c r="S249" s="87"/>
      <c r="T249" s="88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T249" s="20" t="s">
        <v>165</v>
      </c>
      <c r="AU249" s="20" t="s">
        <v>85</v>
      </c>
    </row>
    <row r="250" s="2" customFormat="1">
      <c r="A250" s="41"/>
      <c r="B250" s="42"/>
      <c r="C250" s="43"/>
      <c r="D250" s="237" t="s">
        <v>177</v>
      </c>
      <c r="E250" s="43"/>
      <c r="F250" s="238" t="s">
        <v>621</v>
      </c>
      <c r="G250" s="43"/>
      <c r="H250" s="43"/>
      <c r="I250" s="222"/>
      <c r="J250" s="43"/>
      <c r="K250" s="43"/>
      <c r="L250" s="47"/>
      <c r="M250" s="223"/>
      <c r="N250" s="224"/>
      <c r="O250" s="87"/>
      <c r="P250" s="87"/>
      <c r="Q250" s="87"/>
      <c r="R250" s="87"/>
      <c r="S250" s="87"/>
      <c r="T250" s="88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T250" s="20" t="s">
        <v>177</v>
      </c>
      <c r="AU250" s="20" t="s">
        <v>85</v>
      </c>
    </row>
    <row r="251" s="13" customFormat="1">
      <c r="A251" s="13"/>
      <c r="B251" s="226"/>
      <c r="C251" s="227"/>
      <c r="D251" s="220" t="s">
        <v>169</v>
      </c>
      <c r="E251" s="228" t="s">
        <v>19</v>
      </c>
      <c r="F251" s="229" t="s">
        <v>1071</v>
      </c>
      <c r="G251" s="227"/>
      <c r="H251" s="230">
        <v>264</v>
      </c>
      <c r="I251" s="231"/>
      <c r="J251" s="227"/>
      <c r="K251" s="227"/>
      <c r="L251" s="232"/>
      <c r="M251" s="233"/>
      <c r="N251" s="234"/>
      <c r="O251" s="234"/>
      <c r="P251" s="234"/>
      <c r="Q251" s="234"/>
      <c r="R251" s="234"/>
      <c r="S251" s="234"/>
      <c r="T251" s="235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6" t="s">
        <v>169</v>
      </c>
      <c r="AU251" s="236" t="s">
        <v>85</v>
      </c>
      <c r="AV251" s="13" t="s">
        <v>85</v>
      </c>
      <c r="AW251" s="13" t="s">
        <v>37</v>
      </c>
      <c r="AX251" s="13" t="s">
        <v>75</v>
      </c>
      <c r="AY251" s="236" t="s">
        <v>157</v>
      </c>
    </row>
    <row r="252" s="15" customFormat="1">
      <c r="A252" s="15"/>
      <c r="B252" s="249"/>
      <c r="C252" s="250"/>
      <c r="D252" s="220" t="s">
        <v>169</v>
      </c>
      <c r="E252" s="251" t="s">
        <v>19</v>
      </c>
      <c r="F252" s="252" t="s">
        <v>187</v>
      </c>
      <c r="G252" s="250"/>
      <c r="H252" s="253">
        <v>264</v>
      </c>
      <c r="I252" s="254"/>
      <c r="J252" s="250"/>
      <c r="K252" s="250"/>
      <c r="L252" s="255"/>
      <c r="M252" s="256"/>
      <c r="N252" s="257"/>
      <c r="O252" s="257"/>
      <c r="P252" s="257"/>
      <c r="Q252" s="257"/>
      <c r="R252" s="257"/>
      <c r="S252" s="257"/>
      <c r="T252" s="258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59" t="s">
        <v>169</v>
      </c>
      <c r="AU252" s="259" t="s">
        <v>85</v>
      </c>
      <c r="AV252" s="15" t="s">
        <v>163</v>
      </c>
      <c r="AW252" s="15" t="s">
        <v>37</v>
      </c>
      <c r="AX252" s="15" t="s">
        <v>83</v>
      </c>
      <c r="AY252" s="259" t="s">
        <v>157</v>
      </c>
    </row>
    <row r="253" s="2" customFormat="1" ht="21.75" customHeight="1">
      <c r="A253" s="41"/>
      <c r="B253" s="42"/>
      <c r="C253" s="207" t="s">
        <v>537</v>
      </c>
      <c r="D253" s="207" t="s">
        <v>159</v>
      </c>
      <c r="E253" s="208" t="s">
        <v>624</v>
      </c>
      <c r="F253" s="209" t="s">
        <v>625</v>
      </c>
      <c r="G253" s="210" t="s">
        <v>401</v>
      </c>
      <c r="H253" s="211">
        <v>264</v>
      </c>
      <c r="I253" s="212"/>
      <c r="J253" s="213">
        <f>ROUND(I253*H253,2)</f>
        <v>0</v>
      </c>
      <c r="K253" s="209" t="s">
        <v>174</v>
      </c>
      <c r="L253" s="47"/>
      <c r="M253" s="214" t="s">
        <v>19</v>
      </c>
      <c r="N253" s="215" t="s">
        <v>46</v>
      </c>
      <c r="O253" s="87"/>
      <c r="P253" s="216">
        <f>O253*H253</f>
        <v>0</v>
      </c>
      <c r="Q253" s="216">
        <v>0.00036999999999999999</v>
      </c>
      <c r="R253" s="216">
        <f>Q253*H253</f>
        <v>0.097680000000000003</v>
      </c>
      <c r="S253" s="216">
        <v>0</v>
      </c>
      <c r="T253" s="217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18" t="s">
        <v>163</v>
      </c>
      <c r="AT253" s="218" t="s">
        <v>159</v>
      </c>
      <c r="AU253" s="218" t="s">
        <v>85</v>
      </c>
      <c r="AY253" s="20" t="s">
        <v>157</v>
      </c>
      <c r="BE253" s="219">
        <f>IF(N253="základní",J253,0)</f>
        <v>0</v>
      </c>
      <c r="BF253" s="219">
        <f>IF(N253="snížená",J253,0)</f>
        <v>0</v>
      </c>
      <c r="BG253" s="219">
        <f>IF(N253="zákl. přenesená",J253,0)</f>
        <v>0</v>
      </c>
      <c r="BH253" s="219">
        <f>IF(N253="sníž. přenesená",J253,0)</f>
        <v>0</v>
      </c>
      <c r="BI253" s="219">
        <f>IF(N253="nulová",J253,0)</f>
        <v>0</v>
      </c>
      <c r="BJ253" s="20" t="s">
        <v>83</v>
      </c>
      <c r="BK253" s="219">
        <f>ROUND(I253*H253,2)</f>
        <v>0</v>
      </c>
      <c r="BL253" s="20" t="s">
        <v>163</v>
      </c>
      <c r="BM253" s="218" t="s">
        <v>626</v>
      </c>
    </row>
    <row r="254" s="2" customFormat="1">
      <c r="A254" s="41"/>
      <c r="B254" s="42"/>
      <c r="C254" s="43"/>
      <c r="D254" s="220" t="s">
        <v>165</v>
      </c>
      <c r="E254" s="43"/>
      <c r="F254" s="221" t="s">
        <v>627</v>
      </c>
      <c r="G254" s="43"/>
      <c r="H254" s="43"/>
      <c r="I254" s="222"/>
      <c r="J254" s="43"/>
      <c r="K254" s="43"/>
      <c r="L254" s="47"/>
      <c r="M254" s="223"/>
      <c r="N254" s="224"/>
      <c r="O254" s="87"/>
      <c r="P254" s="87"/>
      <c r="Q254" s="87"/>
      <c r="R254" s="87"/>
      <c r="S254" s="87"/>
      <c r="T254" s="88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T254" s="20" t="s">
        <v>165</v>
      </c>
      <c r="AU254" s="20" t="s">
        <v>85</v>
      </c>
    </row>
    <row r="255" s="2" customFormat="1">
      <c r="A255" s="41"/>
      <c r="B255" s="42"/>
      <c r="C255" s="43"/>
      <c r="D255" s="237" t="s">
        <v>177</v>
      </c>
      <c r="E255" s="43"/>
      <c r="F255" s="238" t="s">
        <v>628</v>
      </c>
      <c r="G255" s="43"/>
      <c r="H255" s="43"/>
      <c r="I255" s="222"/>
      <c r="J255" s="43"/>
      <c r="K255" s="43"/>
      <c r="L255" s="47"/>
      <c r="M255" s="223"/>
      <c r="N255" s="224"/>
      <c r="O255" s="87"/>
      <c r="P255" s="87"/>
      <c r="Q255" s="87"/>
      <c r="R255" s="87"/>
      <c r="S255" s="87"/>
      <c r="T255" s="88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T255" s="20" t="s">
        <v>177</v>
      </c>
      <c r="AU255" s="20" t="s">
        <v>85</v>
      </c>
    </row>
    <row r="256" s="2" customFormat="1" ht="16.5" customHeight="1">
      <c r="A256" s="41"/>
      <c r="B256" s="42"/>
      <c r="C256" s="207" t="s">
        <v>546</v>
      </c>
      <c r="D256" s="207" t="s">
        <v>159</v>
      </c>
      <c r="E256" s="208" t="s">
        <v>630</v>
      </c>
      <c r="F256" s="209" t="s">
        <v>631</v>
      </c>
      <c r="G256" s="210" t="s">
        <v>173</v>
      </c>
      <c r="H256" s="211">
        <v>522.60000000000002</v>
      </c>
      <c r="I256" s="212"/>
      <c r="J256" s="213">
        <f>ROUND(I256*H256,2)</f>
        <v>0</v>
      </c>
      <c r="K256" s="209" t="s">
        <v>174</v>
      </c>
      <c r="L256" s="47"/>
      <c r="M256" s="214" t="s">
        <v>19</v>
      </c>
      <c r="N256" s="215" t="s">
        <v>46</v>
      </c>
      <c r="O256" s="87"/>
      <c r="P256" s="216">
        <f>O256*H256</f>
        <v>0</v>
      </c>
      <c r="Q256" s="216">
        <v>0</v>
      </c>
      <c r="R256" s="216">
        <f>Q256*H256</f>
        <v>0</v>
      </c>
      <c r="S256" s="216">
        <v>2.5</v>
      </c>
      <c r="T256" s="217">
        <f>S256*H256</f>
        <v>1306.5</v>
      </c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R256" s="218" t="s">
        <v>163</v>
      </c>
      <c r="AT256" s="218" t="s">
        <v>159</v>
      </c>
      <c r="AU256" s="218" t="s">
        <v>85</v>
      </c>
      <c r="AY256" s="20" t="s">
        <v>157</v>
      </c>
      <c r="BE256" s="219">
        <f>IF(N256="základní",J256,0)</f>
        <v>0</v>
      </c>
      <c r="BF256" s="219">
        <f>IF(N256="snížená",J256,0)</f>
        <v>0</v>
      </c>
      <c r="BG256" s="219">
        <f>IF(N256="zákl. přenesená",J256,0)</f>
        <v>0</v>
      </c>
      <c r="BH256" s="219">
        <f>IF(N256="sníž. přenesená",J256,0)</f>
        <v>0</v>
      </c>
      <c r="BI256" s="219">
        <f>IF(N256="nulová",J256,0)</f>
        <v>0</v>
      </c>
      <c r="BJ256" s="20" t="s">
        <v>83</v>
      </c>
      <c r="BK256" s="219">
        <f>ROUND(I256*H256,2)</f>
        <v>0</v>
      </c>
      <c r="BL256" s="20" t="s">
        <v>163</v>
      </c>
      <c r="BM256" s="218" t="s">
        <v>632</v>
      </c>
    </row>
    <row r="257" s="2" customFormat="1">
      <c r="A257" s="41"/>
      <c r="B257" s="42"/>
      <c r="C257" s="43"/>
      <c r="D257" s="220" t="s">
        <v>165</v>
      </c>
      <c r="E257" s="43"/>
      <c r="F257" s="221" t="s">
        <v>633</v>
      </c>
      <c r="G257" s="43"/>
      <c r="H257" s="43"/>
      <c r="I257" s="222"/>
      <c r="J257" s="43"/>
      <c r="K257" s="43"/>
      <c r="L257" s="47"/>
      <c r="M257" s="223"/>
      <c r="N257" s="224"/>
      <c r="O257" s="87"/>
      <c r="P257" s="87"/>
      <c r="Q257" s="87"/>
      <c r="R257" s="87"/>
      <c r="S257" s="87"/>
      <c r="T257" s="88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T257" s="20" t="s">
        <v>165</v>
      </c>
      <c r="AU257" s="20" t="s">
        <v>85</v>
      </c>
    </row>
    <row r="258" s="2" customFormat="1">
      <c r="A258" s="41"/>
      <c r="B258" s="42"/>
      <c r="C258" s="43"/>
      <c r="D258" s="237" t="s">
        <v>177</v>
      </c>
      <c r="E258" s="43"/>
      <c r="F258" s="238" t="s">
        <v>634</v>
      </c>
      <c r="G258" s="43"/>
      <c r="H258" s="43"/>
      <c r="I258" s="222"/>
      <c r="J258" s="43"/>
      <c r="K258" s="43"/>
      <c r="L258" s="47"/>
      <c r="M258" s="223"/>
      <c r="N258" s="224"/>
      <c r="O258" s="87"/>
      <c r="P258" s="87"/>
      <c r="Q258" s="87"/>
      <c r="R258" s="87"/>
      <c r="S258" s="87"/>
      <c r="T258" s="88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T258" s="20" t="s">
        <v>177</v>
      </c>
      <c r="AU258" s="20" t="s">
        <v>85</v>
      </c>
    </row>
    <row r="259" s="13" customFormat="1">
      <c r="A259" s="13"/>
      <c r="B259" s="226"/>
      <c r="C259" s="227"/>
      <c r="D259" s="220" t="s">
        <v>169</v>
      </c>
      <c r="E259" s="228" t="s">
        <v>19</v>
      </c>
      <c r="F259" s="229" t="s">
        <v>1072</v>
      </c>
      <c r="G259" s="227"/>
      <c r="H259" s="230">
        <v>522.60000000000002</v>
      </c>
      <c r="I259" s="231"/>
      <c r="J259" s="227"/>
      <c r="K259" s="227"/>
      <c r="L259" s="232"/>
      <c r="M259" s="233"/>
      <c r="N259" s="234"/>
      <c r="O259" s="234"/>
      <c r="P259" s="234"/>
      <c r="Q259" s="234"/>
      <c r="R259" s="234"/>
      <c r="S259" s="234"/>
      <c r="T259" s="235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6" t="s">
        <v>169</v>
      </c>
      <c r="AU259" s="236" t="s">
        <v>85</v>
      </c>
      <c r="AV259" s="13" t="s">
        <v>85</v>
      </c>
      <c r="AW259" s="13" t="s">
        <v>37</v>
      </c>
      <c r="AX259" s="13" t="s">
        <v>83</v>
      </c>
      <c r="AY259" s="236" t="s">
        <v>157</v>
      </c>
    </row>
    <row r="260" s="2" customFormat="1" ht="24.15" customHeight="1">
      <c r="A260" s="41"/>
      <c r="B260" s="42"/>
      <c r="C260" s="207" t="s">
        <v>808</v>
      </c>
      <c r="D260" s="207" t="s">
        <v>159</v>
      </c>
      <c r="E260" s="208" t="s">
        <v>645</v>
      </c>
      <c r="F260" s="209" t="s">
        <v>646</v>
      </c>
      <c r="G260" s="210" t="s">
        <v>162</v>
      </c>
      <c r="H260" s="211">
        <v>156</v>
      </c>
      <c r="I260" s="212"/>
      <c r="J260" s="213">
        <f>ROUND(I260*H260,2)</f>
        <v>0</v>
      </c>
      <c r="K260" s="209" t="s">
        <v>174</v>
      </c>
      <c r="L260" s="47"/>
      <c r="M260" s="214" t="s">
        <v>19</v>
      </c>
      <c r="N260" s="215" t="s">
        <v>46</v>
      </c>
      <c r="O260" s="87"/>
      <c r="P260" s="216">
        <f>O260*H260</f>
        <v>0</v>
      </c>
      <c r="Q260" s="216">
        <v>0</v>
      </c>
      <c r="R260" s="216">
        <f>Q260*H260</f>
        <v>0</v>
      </c>
      <c r="S260" s="216">
        <v>0.025000000000000001</v>
      </c>
      <c r="T260" s="217">
        <f>S260*H260</f>
        <v>3.9000000000000004</v>
      </c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R260" s="218" t="s">
        <v>163</v>
      </c>
      <c r="AT260" s="218" t="s">
        <v>159</v>
      </c>
      <c r="AU260" s="218" t="s">
        <v>85</v>
      </c>
      <c r="AY260" s="20" t="s">
        <v>157</v>
      </c>
      <c r="BE260" s="219">
        <f>IF(N260="základní",J260,0)</f>
        <v>0</v>
      </c>
      <c r="BF260" s="219">
        <f>IF(N260="snížená",J260,0)</f>
        <v>0</v>
      </c>
      <c r="BG260" s="219">
        <f>IF(N260="zákl. přenesená",J260,0)</f>
        <v>0</v>
      </c>
      <c r="BH260" s="219">
        <f>IF(N260="sníž. přenesená",J260,0)</f>
        <v>0</v>
      </c>
      <c r="BI260" s="219">
        <f>IF(N260="nulová",J260,0)</f>
        <v>0</v>
      </c>
      <c r="BJ260" s="20" t="s">
        <v>83</v>
      </c>
      <c r="BK260" s="219">
        <f>ROUND(I260*H260,2)</f>
        <v>0</v>
      </c>
      <c r="BL260" s="20" t="s">
        <v>163</v>
      </c>
      <c r="BM260" s="218" t="s">
        <v>647</v>
      </c>
    </row>
    <row r="261" s="2" customFormat="1">
      <c r="A261" s="41"/>
      <c r="B261" s="42"/>
      <c r="C261" s="43"/>
      <c r="D261" s="220" t="s">
        <v>165</v>
      </c>
      <c r="E261" s="43"/>
      <c r="F261" s="221" t="s">
        <v>648</v>
      </c>
      <c r="G261" s="43"/>
      <c r="H261" s="43"/>
      <c r="I261" s="222"/>
      <c r="J261" s="43"/>
      <c r="K261" s="43"/>
      <c r="L261" s="47"/>
      <c r="M261" s="223"/>
      <c r="N261" s="224"/>
      <c r="O261" s="87"/>
      <c r="P261" s="87"/>
      <c r="Q261" s="87"/>
      <c r="R261" s="87"/>
      <c r="S261" s="87"/>
      <c r="T261" s="88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T261" s="20" t="s">
        <v>165</v>
      </c>
      <c r="AU261" s="20" t="s">
        <v>85</v>
      </c>
    </row>
    <row r="262" s="2" customFormat="1">
      <c r="A262" s="41"/>
      <c r="B262" s="42"/>
      <c r="C262" s="43"/>
      <c r="D262" s="237" t="s">
        <v>177</v>
      </c>
      <c r="E262" s="43"/>
      <c r="F262" s="238" t="s">
        <v>649</v>
      </c>
      <c r="G262" s="43"/>
      <c r="H262" s="43"/>
      <c r="I262" s="222"/>
      <c r="J262" s="43"/>
      <c r="K262" s="43"/>
      <c r="L262" s="47"/>
      <c r="M262" s="223"/>
      <c r="N262" s="224"/>
      <c r="O262" s="87"/>
      <c r="P262" s="87"/>
      <c r="Q262" s="87"/>
      <c r="R262" s="87"/>
      <c r="S262" s="87"/>
      <c r="T262" s="88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T262" s="20" t="s">
        <v>177</v>
      </c>
      <c r="AU262" s="20" t="s">
        <v>85</v>
      </c>
    </row>
    <row r="263" s="2" customFormat="1" ht="24.15" customHeight="1">
      <c r="A263" s="41"/>
      <c r="B263" s="42"/>
      <c r="C263" s="207" t="s">
        <v>553</v>
      </c>
      <c r="D263" s="207" t="s">
        <v>159</v>
      </c>
      <c r="E263" s="208" t="s">
        <v>910</v>
      </c>
      <c r="F263" s="209" t="s">
        <v>911</v>
      </c>
      <c r="G263" s="210" t="s">
        <v>401</v>
      </c>
      <c r="H263" s="211">
        <v>350</v>
      </c>
      <c r="I263" s="212"/>
      <c r="J263" s="213">
        <f>ROUND(I263*H263,2)</f>
        <v>0</v>
      </c>
      <c r="K263" s="209" t="s">
        <v>174</v>
      </c>
      <c r="L263" s="47"/>
      <c r="M263" s="214" t="s">
        <v>19</v>
      </c>
      <c r="N263" s="215" t="s">
        <v>46</v>
      </c>
      <c r="O263" s="87"/>
      <c r="P263" s="216">
        <f>O263*H263</f>
        <v>0</v>
      </c>
      <c r="Q263" s="216">
        <v>1.0000000000000001E-05</v>
      </c>
      <c r="R263" s="216">
        <f>Q263*H263</f>
        <v>0.0035000000000000001</v>
      </c>
      <c r="S263" s="216">
        <v>0</v>
      </c>
      <c r="T263" s="217">
        <f>S263*H263</f>
        <v>0</v>
      </c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R263" s="218" t="s">
        <v>163</v>
      </c>
      <c r="AT263" s="218" t="s">
        <v>159</v>
      </c>
      <c r="AU263" s="218" t="s">
        <v>85</v>
      </c>
      <c r="AY263" s="20" t="s">
        <v>157</v>
      </c>
      <c r="BE263" s="219">
        <f>IF(N263="základní",J263,0)</f>
        <v>0</v>
      </c>
      <c r="BF263" s="219">
        <f>IF(N263="snížená",J263,0)</f>
        <v>0</v>
      </c>
      <c r="BG263" s="219">
        <f>IF(N263="zákl. přenesená",J263,0)</f>
        <v>0</v>
      </c>
      <c r="BH263" s="219">
        <f>IF(N263="sníž. přenesená",J263,0)</f>
        <v>0</v>
      </c>
      <c r="BI263" s="219">
        <f>IF(N263="nulová",J263,0)</f>
        <v>0</v>
      </c>
      <c r="BJ263" s="20" t="s">
        <v>83</v>
      </c>
      <c r="BK263" s="219">
        <f>ROUND(I263*H263,2)</f>
        <v>0</v>
      </c>
      <c r="BL263" s="20" t="s">
        <v>163</v>
      </c>
      <c r="BM263" s="218" t="s">
        <v>1073</v>
      </c>
    </row>
    <row r="264" s="2" customFormat="1">
      <c r="A264" s="41"/>
      <c r="B264" s="42"/>
      <c r="C264" s="43"/>
      <c r="D264" s="220" t="s">
        <v>165</v>
      </c>
      <c r="E264" s="43"/>
      <c r="F264" s="221" t="s">
        <v>911</v>
      </c>
      <c r="G264" s="43"/>
      <c r="H264" s="43"/>
      <c r="I264" s="222"/>
      <c r="J264" s="43"/>
      <c r="K264" s="43"/>
      <c r="L264" s="47"/>
      <c r="M264" s="223"/>
      <c r="N264" s="224"/>
      <c r="O264" s="87"/>
      <c r="P264" s="87"/>
      <c r="Q264" s="87"/>
      <c r="R264" s="87"/>
      <c r="S264" s="87"/>
      <c r="T264" s="88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T264" s="20" t="s">
        <v>165</v>
      </c>
      <c r="AU264" s="20" t="s">
        <v>85</v>
      </c>
    </row>
    <row r="265" s="2" customFormat="1">
      <c r="A265" s="41"/>
      <c r="B265" s="42"/>
      <c r="C265" s="43"/>
      <c r="D265" s="237" t="s">
        <v>177</v>
      </c>
      <c r="E265" s="43"/>
      <c r="F265" s="238" t="s">
        <v>913</v>
      </c>
      <c r="G265" s="43"/>
      <c r="H265" s="43"/>
      <c r="I265" s="222"/>
      <c r="J265" s="43"/>
      <c r="K265" s="43"/>
      <c r="L265" s="47"/>
      <c r="M265" s="223"/>
      <c r="N265" s="224"/>
      <c r="O265" s="87"/>
      <c r="P265" s="87"/>
      <c r="Q265" s="87"/>
      <c r="R265" s="87"/>
      <c r="S265" s="87"/>
      <c r="T265" s="88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T265" s="20" t="s">
        <v>177</v>
      </c>
      <c r="AU265" s="20" t="s">
        <v>85</v>
      </c>
    </row>
    <row r="266" s="13" customFormat="1">
      <c r="A266" s="13"/>
      <c r="B266" s="226"/>
      <c r="C266" s="227"/>
      <c r="D266" s="220" t="s">
        <v>169</v>
      </c>
      <c r="E266" s="228" t="s">
        <v>19</v>
      </c>
      <c r="F266" s="229" t="s">
        <v>1074</v>
      </c>
      <c r="G266" s="227"/>
      <c r="H266" s="230">
        <v>350</v>
      </c>
      <c r="I266" s="231"/>
      <c r="J266" s="227"/>
      <c r="K266" s="227"/>
      <c r="L266" s="232"/>
      <c r="M266" s="233"/>
      <c r="N266" s="234"/>
      <c r="O266" s="234"/>
      <c r="P266" s="234"/>
      <c r="Q266" s="234"/>
      <c r="R266" s="234"/>
      <c r="S266" s="234"/>
      <c r="T266" s="235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6" t="s">
        <v>169</v>
      </c>
      <c r="AU266" s="236" t="s">
        <v>85</v>
      </c>
      <c r="AV266" s="13" t="s">
        <v>85</v>
      </c>
      <c r="AW266" s="13" t="s">
        <v>37</v>
      </c>
      <c r="AX266" s="13" t="s">
        <v>83</v>
      </c>
      <c r="AY266" s="236" t="s">
        <v>157</v>
      </c>
    </row>
    <row r="267" s="12" customFormat="1" ht="22.8" customHeight="1">
      <c r="A267" s="12"/>
      <c r="B267" s="191"/>
      <c r="C267" s="192"/>
      <c r="D267" s="193" t="s">
        <v>74</v>
      </c>
      <c r="E267" s="205" t="s">
        <v>650</v>
      </c>
      <c r="F267" s="205" t="s">
        <v>651</v>
      </c>
      <c r="G267" s="192"/>
      <c r="H267" s="192"/>
      <c r="I267" s="195"/>
      <c r="J267" s="206">
        <f>BK267</f>
        <v>0</v>
      </c>
      <c r="K267" s="192"/>
      <c r="L267" s="197"/>
      <c r="M267" s="198"/>
      <c r="N267" s="199"/>
      <c r="O267" s="199"/>
      <c r="P267" s="200">
        <f>SUM(P268:P284)</f>
        <v>0</v>
      </c>
      <c r="Q267" s="199"/>
      <c r="R267" s="200">
        <f>SUM(R268:R284)</f>
        <v>0</v>
      </c>
      <c r="S267" s="199"/>
      <c r="T267" s="201">
        <f>SUM(T268:T284)</f>
        <v>0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202" t="s">
        <v>83</v>
      </c>
      <c r="AT267" s="203" t="s">
        <v>74</v>
      </c>
      <c r="AU267" s="203" t="s">
        <v>83</v>
      </c>
      <c r="AY267" s="202" t="s">
        <v>157</v>
      </c>
      <c r="BK267" s="204">
        <f>SUM(BK268:BK284)</f>
        <v>0</v>
      </c>
    </row>
    <row r="268" s="2" customFormat="1" ht="24.15" customHeight="1">
      <c r="A268" s="41"/>
      <c r="B268" s="42"/>
      <c r="C268" s="207" t="s">
        <v>560</v>
      </c>
      <c r="D268" s="207" t="s">
        <v>159</v>
      </c>
      <c r="E268" s="208" t="s">
        <v>653</v>
      </c>
      <c r="F268" s="209" t="s">
        <v>654</v>
      </c>
      <c r="G268" s="210" t="s">
        <v>236</v>
      </c>
      <c r="H268" s="211">
        <v>1310.4000000000001</v>
      </c>
      <c r="I268" s="212"/>
      <c r="J268" s="213">
        <f>ROUND(I268*H268,2)</f>
        <v>0</v>
      </c>
      <c r="K268" s="209" t="s">
        <v>174</v>
      </c>
      <c r="L268" s="47"/>
      <c r="M268" s="214" t="s">
        <v>19</v>
      </c>
      <c r="N268" s="215" t="s">
        <v>46</v>
      </c>
      <c r="O268" s="87"/>
      <c r="P268" s="216">
        <f>O268*H268</f>
        <v>0</v>
      </c>
      <c r="Q268" s="216">
        <v>0</v>
      </c>
      <c r="R268" s="216">
        <f>Q268*H268</f>
        <v>0</v>
      </c>
      <c r="S268" s="216">
        <v>0</v>
      </c>
      <c r="T268" s="217">
        <f>S268*H268</f>
        <v>0</v>
      </c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R268" s="218" t="s">
        <v>163</v>
      </c>
      <c r="AT268" s="218" t="s">
        <v>159</v>
      </c>
      <c r="AU268" s="218" t="s">
        <v>85</v>
      </c>
      <c r="AY268" s="20" t="s">
        <v>157</v>
      </c>
      <c r="BE268" s="219">
        <f>IF(N268="základní",J268,0)</f>
        <v>0</v>
      </c>
      <c r="BF268" s="219">
        <f>IF(N268="snížená",J268,0)</f>
        <v>0</v>
      </c>
      <c r="BG268" s="219">
        <f>IF(N268="zákl. přenesená",J268,0)</f>
        <v>0</v>
      </c>
      <c r="BH268" s="219">
        <f>IF(N268="sníž. přenesená",J268,0)</f>
        <v>0</v>
      </c>
      <c r="BI268" s="219">
        <f>IF(N268="nulová",J268,0)</f>
        <v>0</v>
      </c>
      <c r="BJ268" s="20" t="s">
        <v>83</v>
      </c>
      <c r="BK268" s="219">
        <f>ROUND(I268*H268,2)</f>
        <v>0</v>
      </c>
      <c r="BL268" s="20" t="s">
        <v>163</v>
      </c>
      <c r="BM268" s="218" t="s">
        <v>655</v>
      </c>
    </row>
    <row r="269" s="2" customFormat="1">
      <c r="A269" s="41"/>
      <c r="B269" s="42"/>
      <c r="C269" s="43"/>
      <c r="D269" s="220" t="s">
        <v>165</v>
      </c>
      <c r="E269" s="43"/>
      <c r="F269" s="221" t="s">
        <v>656</v>
      </c>
      <c r="G269" s="43"/>
      <c r="H269" s="43"/>
      <c r="I269" s="222"/>
      <c r="J269" s="43"/>
      <c r="K269" s="43"/>
      <c r="L269" s="47"/>
      <c r="M269" s="223"/>
      <c r="N269" s="224"/>
      <c r="O269" s="87"/>
      <c r="P269" s="87"/>
      <c r="Q269" s="87"/>
      <c r="R269" s="87"/>
      <c r="S269" s="87"/>
      <c r="T269" s="88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T269" s="20" t="s">
        <v>165</v>
      </c>
      <c r="AU269" s="20" t="s">
        <v>85</v>
      </c>
    </row>
    <row r="270" s="2" customFormat="1">
      <c r="A270" s="41"/>
      <c r="B270" s="42"/>
      <c r="C270" s="43"/>
      <c r="D270" s="237" t="s">
        <v>177</v>
      </c>
      <c r="E270" s="43"/>
      <c r="F270" s="238" t="s">
        <v>657</v>
      </c>
      <c r="G270" s="43"/>
      <c r="H270" s="43"/>
      <c r="I270" s="222"/>
      <c r="J270" s="43"/>
      <c r="K270" s="43"/>
      <c r="L270" s="47"/>
      <c r="M270" s="223"/>
      <c r="N270" s="224"/>
      <c r="O270" s="87"/>
      <c r="P270" s="87"/>
      <c r="Q270" s="87"/>
      <c r="R270" s="87"/>
      <c r="S270" s="87"/>
      <c r="T270" s="88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T270" s="20" t="s">
        <v>177</v>
      </c>
      <c r="AU270" s="20" t="s">
        <v>85</v>
      </c>
    </row>
    <row r="271" s="13" customFormat="1">
      <c r="A271" s="13"/>
      <c r="B271" s="226"/>
      <c r="C271" s="227"/>
      <c r="D271" s="220" t="s">
        <v>169</v>
      </c>
      <c r="E271" s="228" t="s">
        <v>19</v>
      </c>
      <c r="F271" s="229" t="s">
        <v>1075</v>
      </c>
      <c r="G271" s="227"/>
      <c r="H271" s="230">
        <v>1306.5</v>
      </c>
      <c r="I271" s="231"/>
      <c r="J271" s="227"/>
      <c r="K271" s="227"/>
      <c r="L271" s="232"/>
      <c r="M271" s="233"/>
      <c r="N271" s="234"/>
      <c r="O271" s="234"/>
      <c r="P271" s="234"/>
      <c r="Q271" s="234"/>
      <c r="R271" s="234"/>
      <c r="S271" s="234"/>
      <c r="T271" s="235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6" t="s">
        <v>169</v>
      </c>
      <c r="AU271" s="236" t="s">
        <v>85</v>
      </c>
      <c r="AV271" s="13" t="s">
        <v>85</v>
      </c>
      <c r="AW271" s="13" t="s">
        <v>37</v>
      </c>
      <c r="AX271" s="13" t="s">
        <v>75</v>
      </c>
      <c r="AY271" s="236" t="s">
        <v>157</v>
      </c>
    </row>
    <row r="272" s="13" customFormat="1">
      <c r="A272" s="13"/>
      <c r="B272" s="226"/>
      <c r="C272" s="227"/>
      <c r="D272" s="220" t="s">
        <v>169</v>
      </c>
      <c r="E272" s="228" t="s">
        <v>19</v>
      </c>
      <c r="F272" s="229" t="s">
        <v>1076</v>
      </c>
      <c r="G272" s="227"/>
      <c r="H272" s="230">
        <v>3.8999999999999999</v>
      </c>
      <c r="I272" s="231"/>
      <c r="J272" s="227"/>
      <c r="K272" s="227"/>
      <c r="L272" s="232"/>
      <c r="M272" s="233"/>
      <c r="N272" s="234"/>
      <c r="O272" s="234"/>
      <c r="P272" s="234"/>
      <c r="Q272" s="234"/>
      <c r="R272" s="234"/>
      <c r="S272" s="234"/>
      <c r="T272" s="235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6" t="s">
        <v>169</v>
      </c>
      <c r="AU272" s="236" t="s">
        <v>85</v>
      </c>
      <c r="AV272" s="13" t="s">
        <v>85</v>
      </c>
      <c r="AW272" s="13" t="s">
        <v>37</v>
      </c>
      <c r="AX272" s="13" t="s">
        <v>75</v>
      </c>
      <c r="AY272" s="236" t="s">
        <v>157</v>
      </c>
    </row>
    <row r="273" s="15" customFormat="1">
      <c r="A273" s="15"/>
      <c r="B273" s="249"/>
      <c r="C273" s="250"/>
      <c r="D273" s="220" t="s">
        <v>169</v>
      </c>
      <c r="E273" s="251" t="s">
        <v>19</v>
      </c>
      <c r="F273" s="252" t="s">
        <v>187</v>
      </c>
      <c r="G273" s="250"/>
      <c r="H273" s="253">
        <v>1310.4000000000001</v>
      </c>
      <c r="I273" s="254"/>
      <c r="J273" s="250"/>
      <c r="K273" s="250"/>
      <c r="L273" s="255"/>
      <c r="M273" s="256"/>
      <c r="N273" s="257"/>
      <c r="O273" s="257"/>
      <c r="P273" s="257"/>
      <c r="Q273" s="257"/>
      <c r="R273" s="257"/>
      <c r="S273" s="257"/>
      <c r="T273" s="258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T273" s="259" t="s">
        <v>169</v>
      </c>
      <c r="AU273" s="259" t="s">
        <v>85</v>
      </c>
      <c r="AV273" s="15" t="s">
        <v>163</v>
      </c>
      <c r="AW273" s="15" t="s">
        <v>37</v>
      </c>
      <c r="AX273" s="15" t="s">
        <v>83</v>
      </c>
      <c r="AY273" s="259" t="s">
        <v>157</v>
      </c>
    </row>
    <row r="274" s="2" customFormat="1" ht="24.15" customHeight="1">
      <c r="A274" s="41"/>
      <c r="B274" s="42"/>
      <c r="C274" s="207" t="s">
        <v>423</v>
      </c>
      <c r="D274" s="207" t="s">
        <v>159</v>
      </c>
      <c r="E274" s="208" t="s">
        <v>661</v>
      </c>
      <c r="F274" s="209" t="s">
        <v>662</v>
      </c>
      <c r="G274" s="210" t="s">
        <v>236</v>
      </c>
      <c r="H274" s="211">
        <v>11793.6</v>
      </c>
      <c r="I274" s="212"/>
      <c r="J274" s="213">
        <f>ROUND(I274*H274,2)</f>
        <v>0</v>
      </c>
      <c r="K274" s="209" t="s">
        <v>174</v>
      </c>
      <c r="L274" s="47"/>
      <c r="M274" s="214" t="s">
        <v>19</v>
      </c>
      <c r="N274" s="215" t="s">
        <v>46</v>
      </c>
      <c r="O274" s="87"/>
      <c r="P274" s="216">
        <f>O274*H274</f>
        <v>0</v>
      </c>
      <c r="Q274" s="216">
        <v>0</v>
      </c>
      <c r="R274" s="216">
        <f>Q274*H274</f>
        <v>0</v>
      </c>
      <c r="S274" s="216">
        <v>0</v>
      </c>
      <c r="T274" s="217">
        <f>S274*H274</f>
        <v>0</v>
      </c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R274" s="218" t="s">
        <v>163</v>
      </c>
      <c r="AT274" s="218" t="s">
        <v>159</v>
      </c>
      <c r="AU274" s="218" t="s">
        <v>85</v>
      </c>
      <c r="AY274" s="20" t="s">
        <v>157</v>
      </c>
      <c r="BE274" s="219">
        <f>IF(N274="základní",J274,0)</f>
        <v>0</v>
      </c>
      <c r="BF274" s="219">
        <f>IF(N274="snížená",J274,0)</f>
        <v>0</v>
      </c>
      <c r="BG274" s="219">
        <f>IF(N274="zákl. přenesená",J274,0)</f>
        <v>0</v>
      </c>
      <c r="BH274" s="219">
        <f>IF(N274="sníž. přenesená",J274,0)</f>
        <v>0</v>
      </c>
      <c r="BI274" s="219">
        <f>IF(N274="nulová",J274,0)</f>
        <v>0</v>
      </c>
      <c r="BJ274" s="20" t="s">
        <v>83</v>
      </c>
      <c r="BK274" s="219">
        <f>ROUND(I274*H274,2)</f>
        <v>0</v>
      </c>
      <c r="BL274" s="20" t="s">
        <v>163</v>
      </c>
      <c r="BM274" s="218" t="s">
        <v>663</v>
      </c>
    </row>
    <row r="275" s="2" customFormat="1">
      <c r="A275" s="41"/>
      <c r="B275" s="42"/>
      <c r="C275" s="43"/>
      <c r="D275" s="220" t="s">
        <v>165</v>
      </c>
      <c r="E275" s="43"/>
      <c r="F275" s="221" t="s">
        <v>664</v>
      </c>
      <c r="G275" s="43"/>
      <c r="H275" s="43"/>
      <c r="I275" s="222"/>
      <c r="J275" s="43"/>
      <c r="K275" s="43"/>
      <c r="L275" s="47"/>
      <c r="M275" s="223"/>
      <c r="N275" s="224"/>
      <c r="O275" s="87"/>
      <c r="P275" s="87"/>
      <c r="Q275" s="87"/>
      <c r="R275" s="87"/>
      <c r="S275" s="87"/>
      <c r="T275" s="88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T275" s="20" t="s">
        <v>165</v>
      </c>
      <c r="AU275" s="20" t="s">
        <v>85</v>
      </c>
    </row>
    <row r="276" s="2" customFormat="1">
      <c r="A276" s="41"/>
      <c r="B276" s="42"/>
      <c r="C276" s="43"/>
      <c r="D276" s="237" t="s">
        <v>177</v>
      </c>
      <c r="E276" s="43"/>
      <c r="F276" s="238" t="s">
        <v>665</v>
      </c>
      <c r="G276" s="43"/>
      <c r="H276" s="43"/>
      <c r="I276" s="222"/>
      <c r="J276" s="43"/>
      <c r="K276" s="43"/>
      <c r="L276" s="47"/>
      <c r="M276" s="223"/>
      <c r="N276" s="224"/>
      <c r="O276" s="87"/>
      <c r="P276" s="87"/>
      <c r="Q276" s="87"/>
      <c r="R276" s="87"/>
      <c r="S276" s="87"/>
      <c r="T276" s="88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T276" s="20" t="s">
        <v>177</v>
      </c>
      <c r="AU276" s="20" t="s">
        <v>85</v>
      </c>
    </row>
    <row r="277" s="13" customFormat="1">
      <c r="A277" s="13"/>
      <c r="B277" s="226"/>
      <c r="C277" s="227"/>
      <c r="D277" s="220" t="s">
        <v>169</v>
      </c>
      <c r="E277" s="228" t="s">
        <v>19</v>
      </c>
      <c r="F277" s="229" t="s">
        <v>1075</v>
      </c>
      <c r="G277" s="227"/>
      <c r="H277" s="230">
        <v>1306.5</v>
      </c>
      <c r="I277" s="231"/>
      <c r="J277" s="227"/>
      <c r="K277" s="227"/>
      <c r="L277" s="232"/>
      <c r="M277" s="233"/>
      <c r="N277" s="234"/>
      <c r="O277" s="234"/>
      <c r="P277" s="234"/>
      <c r="Q277" s="234"/>
      <c r="R277" s="234"/>
      <c r="S277" s="234"/>
      <c r="T277" s="235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6" t="s">
        <v>169</v>
      </c>
      <c r="AU277" s="236" t="s">
        <v>85</v>
      </c>
      <c r="AV277" s="13" t="s">
        <v>85</v>
      </c>
      <c r="AW277" s="13" t="s">
        <v>37</v>
      </c>
      <c r="AX277" s="13" t="s">
        <v>75</v>
      </c>
      <c r="AY277" s="236" t="s">
        <v>157</v>
      </c>
    </row>
    <row r="278" s="13" customFormat="1">
      <c r="A278" s="13"/>
      <c r="B278" s="226"/>
      <c r="C278" s="227"/>
      <c r="D278" s="220" t="s">
        <v>169</v>
      </c>
      <c r="E278" s="228" t="s">
        <v>19</v>
      </c>
      <c r="F278" s="229" t="s">
        <v>1076</v>
      </c>
      <c r="G278" s="227"/>
      <c r="H278" s="230">
        <v>3.8999999999999999</v>
      </c>
      <c r="I278" s="231"/>
      <c r="J278" s="227"/>
      <c r="K278" s="227"/>
      <c r="L278" s="232"/>
      <c r="M278" s="233"/>
      <c r="N278" s="234"/>
      <c r="O278" s="234"/>
      <c r="P278" s="234"/>
      <c r="Q278" s="234"/>
      <c r="R278" s="234"/>
      <c r="S278" s="234"/>
      <c r="T278" s="235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6" t="s">
        <v>169</v>
      </c>
      <c r="AU278" s="236" t="s">
        <v>85</v>
      </c>
      <c r="AV278" s="13" t="s">
        <v>85</v>
      </c>
      <c r="AW278" s="13" t="s">
        <v>37</v>
      </c>
      <c r="AX278" s="13" t="s">
        <v>75</v>
      </c>
      <c r="AY278" s="236" t="s">
        <v>157</v>
      </c>
    </row>
    <row r="279" s="15" customFormat="1">
      <c r="A279" s="15"/>
      <c r="B279" s="249"/>
      <c r="C279" s="250"/>
      <c r="D279" s="220" t="s">
        <v>169</v>
      </c>
      <c r="E279" s="251" t="s">
        <v>19</v>
      </c>
      <c r="F279" s="252" t="s">
        <v>187</v>
      </c>
      <c r="G279" s="250"/>
      <c r="H279" s="253">
        <v>1310.4000000000001</v>
      </c>
      <c r="I279" s="254"/>
      <c r="J279" s="250"/>
      <c r="K279" s="250"/>
      <c r="L279" s="255"/>
      <c r="M279" s="256"/>
      <c r="N279" s="257"/>
      <c r="O279" s="257"/>
      <c r="P279" s="257"/>
      <c r="Q279" s="257"/>
      <c r="R279" s="257"/>
      <c r="S279" s="257"/>
      <c r="T279" s="258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T279" s="259" t="s">
        <v>169</v>
      </c>
      <c r="AU279" s="259" t="s">
        <v>85</v>
      </c>
      <c r="AV279" s="15" t="s">
        <v>163</v>
      </c>
      <c r="AW279" s="15" t="s">
        <v>37</v>
      </c>
      <c r="AX279" s="15" t="s">
        <v>83</v>
      </c>
      <c r="AY279" s="259" t="s">
        <v>157</v>
      </c>
    </row>
    <row r="280" s="13" customFormat="1">
      <c r="A280" s="13"/>
      <c r="B280" s="226"/>
      <c r="C280" s="227"/>
      <c r="D280" s="220" t="s">
        <v>169</v>
      </c>
      <c r="E280" s="227"/>
      <c r="F280" s="229" t="s">
        <v>1077</v>
      </c>
      <c r="G280" s="227"/>
      <c r="H280" s="230">
        <v>11793.6</v>
      </c>
      <c r="I280" s="231"/>
      <c r="J280" s="227"/>
      <c r="K280" s="227"/>
      <c r="L280" s="232"/>
      <c r="M280" s="233"/>
      <c r="N280" s="234"/>
      <c r="O280" s="234"/>
      <c r="P280" s="234"/>
      <c r="Q280" s="234"/>
      <c r="R280" s="234"/>
      <c r="S280" s="234"/>
      <c r="T280" s="235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6" t="s">
        <v>169</v>
      </c>
      <c r="AU280" s="236" t="s">
        <v>85</v>
      </c>
      <c r="AV280" s="13" t="s">
        <v>85</v>
      </c>
      <c r="AW280" s="13" t="s">
        <v>4</v>
      </c>
      <c r="AX280" s="13" t="s">
        <v>83</v>
      </c>
      <c r="AY280" s="236" t="s">
        <v>157</v>
      </c>
    </row>
    <row r="281" s="2" customFormat="1" ht="44.25" customHeight="1">
      <c r="A281" s="41"/>
      <c r="B281" s="42"/>
      <c r="C281" s="207" t="s">
        <v>573</v>
      </c>
      <c r="D281" s="207" t="s">
        <v>159</v>
      </c>
      <c r="E281" s="208" t="s">
        <v>673</v>
      </c>
      <c r="F281" s="209" t="s">
        <v>245</v>
      </c>
      <c r="G281" s="210" t="s">
        <v>236</v>
      </c>
      <c r="H281" s="211">
        <v>1306.5</v>
      </c>
      <c r="I281" s="212"/>
      <c r="J281" s="213">
        <f>ROUND(I281*H281,2)</f>
        <v>0</v>
      </c>
      <c r="K281" s="209" t="s">
        <v>174</v>
      </c>
      <c r="L281" s="47"/>
      <c r="M281" s="214" t="s">
        <v>19</v>
      </c>
      <c r="N281" s="215" t="s">
        <v>46</v>
      </c>
      <c r="O281" s="87"/>
      <c r="P281" s="216">
        <f>O281*H281</f>
        <v>0</v>
      </c>
      <c r="Q281" s="216">
        <v>0</v>
      </c>
      <c r="R281" s="216">
        <f>Q281*H281</f>
        <v>0</v>
      </c>
      <c r="S281" s="216">
        <v>0</v>
      </c>
      <c r="T281" s="217">
        <f>S281*H281</f>
        <v>0</v>
      </c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R281" s="218" t="s">
        <v>163</v>
      </c>
      <c r="AT281" s="218" t="s">
        <v>159</v>
      </c>
      <c r="AU281" s="218" t="s">
        <v>85</v>
      </c>
      <c r="AY281" s="20" t="s">
        <v>157</v>
      </c>
      <c r="BE281" s="219">
        <f>IF(N281="základní",J281,0)</f>
        <v>0</v>
      </c>
      <c r="BF281" s="219">
        <f>IF(N281="snížená",J281,0)</f>
        <v>0</v>
      </c>
      <c r="BG281" s="219">
        <f>IF(N281="zákl. přenesená",J281,0)</f>
        <v>0</v>
      </c>
      <c r="BH281" s="219">
        <f>IF(N281="sníž. přenesená",J281,0)</f>
        <v>0</v>
      </c>
      <c r="BI281" s="219">
        <f>IF(N281="nulová",J281,0)</f>
        <v>0</v>
      </c>
      <c r="BJ281" s="20" t="s">
        <v>83</v>
      </c>
      <c r="BK281" s="219">
        <f>ROUND(I281*H281,2)</f>
        <v>0</v>
      </c>
      <c r="BL281" s="20" t="s">
        <v>163</v>
      </c>
      <c r="BM281" s="218" t="s">
        <v>1078</v>
      </c>
    </row>
    <row r="282" s="2" customFormat="1">
      <c r="A282" s="41"/>
      <c r="B282" s="42"/>
      <c r="C282" s="43"/>
      <c r="D282" s="220" t="s">
        <v>165</v>
      </c>
      <c r="E282" s="43"/>
      <c r="F282" s="221" t="s">
        <v>245</v>
      </c>
      <c r="G282" s="43"/>
      <c r="H282" s="43"/>
      <c r="I282" s="222"/>
      <c r="J282" s="43"/>
      <c r="K282" s="43"/>
      <c r="L282" s="47"/>
      <c r="M282" s="223"/>
      <c r="N282" s="224"/>
      <c r="O282" s="87"/>
      <c r="P282" s="87"/>
      <c r="Q282" s="87"/>
      <c r="R282" s="87"/>
      <c r="S282" s="87"/>
      <c r="T282" s="88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T282" s="20" t="s">
        <v>165</v>
      </c>
      <c r="AU282" s="20" t="s">
        <v>85</v>
      </c>
    </row>
    <row r="283" s="2" customFormat="1">
      <c r="A283" s="41"/>
      <c r="B283" s="42"/>
      <c r="C283" s="43"/>
      <c r="D283" s="237" t="s">
        <v>177</v>
      </c>
      <c r="E283" s="43"/>
      <c r="F283" s="238" t="s">
        <v>675</v>
      </c>
      <c r="G283" s="43"/>
      <c r="H283" s="43"/>
      <c r="I283" s="222"/>
      <c r="J283" s="43"/>
      <c r="K283" s="43"/>
      <c r="L283" s="47"/>
      <c r="M283" s="223"/>
      <c r="N283" s="224"/>
      <c r="O283" s="87"/>
      <c r="P283" s="87"/>
      <c r="Q283" s="87"/>
      <c r="R283" s="87"/>
      <c r="S283" s="87"/>
      <c r="T283" s="88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T283" s="20" t="s">
        <v>177</v>
      </c>
      <c r="AU283" s="20" t="s">
        <v>85</v>
      </c>
    </row>
    <row r="284" s="13" customFormat="1">
      <c r="A284" s="13"/>
      <c r="B284" s="226"/>
      <c r="C284" s="227"/>
      <c r="D284" s="220" t="s">
        <v>169</v>
      </c>
      <c r="E284" s="228" t="s">
        <v>19</v>
      </c>
      <c r="F284" s="229" t="s">
        <v>1075</v>
      </c>
      <c r="G284" s="227"/>
      <c r="H284" s="230">
        <v>1306.5</v>
      </c>
      <c r="I284" s="231"/>
      <c r="J284" s="227"/>
      <c r="K284" s="227"/>
      <c r="L284" s="232"/>
      <c r="M284" s="233"/>
      <c r="N284" s="234"/>
      <c r="O284" s="234"/>
      <c r="P284" s="234"/>
      <c r="Q284" s="234"/>
      <c r="R284" s="234"/>
      <c r="S284" s="234"/>
      <c r="T284" s="235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6" t="s">
        <v>169</v>
      </c>
      <c r="AU284" s="236" t="s">
        <v>85</v>
      </c>
      <c r="AV284" s="13" t="s">
        <v>85</v>
      </c>
      <c r="AW284" s="13" t="s">
        <v>37</v>
      </c>
      <c r="AX284" s="13" t="s">
        <v>83</v>
      </c>
      <c r="AY284" s="236" t="s">
        <v>157</v>
      </c>
    </row>
    <row r="285" s="12" customFormat="1" ht="22.8" customHeight="1">
      <c r="A285" s="12"/>
      <c r="B285" s="191"/>
      <c r="C285" s="192"/>
      <c r="D285" s="193" t="s">
        <v>74</v>
      </c>
      <c r="E285" s="205" t="s">
        <v>323</v>
      </c>
      <c r="F285" s="205" t="s">
        <v>324</v>
      </c>
      <c r="G285" s="192"/>
      <c r="H285" s="192"/>
      <c r="I285" s="195"/>
      <c r="J285" s="206">
        <f>BK285</f>
        <v>0</v>
      </c>
      <c r="K285" s="192"/>
      <c r="L285" s="197"/>
      <c r="M285" s="198"/>
      <c r="N285" s="199"/>
      <c r="O285" s="199"/>
      <c r="P285" s="200">
        <f>SUM(P286:P288)</f>
        <v>0</v>
      </c>
      <c r="Q285" s="199"/>
      <c r="R285" s="200">
        <f>SUM(R286:R288)</f>
        <v>0</v>
      </c>
      <c r="S285" s="199"/>
      <c r="T285" s="201">
        <f>SUM(T286:T288)</f>
        <v>0</v>
      </c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R285" s="202" t="s">
        <v>83</v>
      </c>
      <c r="AT285" s="203" t="s">
        <v>74</v>
      </c>
      <c r="AU285" s="203" t="s">
        <v>83</v>
      </c>
      <c r="AY285" s="202" t="s">
        <v>157</v>
      </c>
      <c r="BK285" s="204">
        <f>SUM(BK286:BK288)</f>
        <v>0</v>
      </c>
    </row>
    <row r="286" s="2" customFormat="1" ht="16.5" customHeight="1">
      <c r="A286" s="41"/>
      <c r="B286" s="42"/>
      <c r="C286" s="207" t="s">
        <v>580</v>
      </c>
      <c r="D286" s="207" t="s">
        <v>159</v>
      </c>
      <c r="E286" s="208" t="s">
        <v>325</v>
      </c>
      <c r="F286" s="209" t="s">
        <v>326</v>
      </c>
      <c r="G286" s="210" t="s">
        <v>236</v>
      </c>
      <c r="H286" s="211">
        <v>1131.222</v>
      </c>
      <c r="I286" s="212"/>
      <c r="J286" s="213">
        <f>ROUND(I286*H286,2)</f>
        <v>0</v>
      </c>
      <c r="K286" s="209" t="s">
        <v>174</v>
      </c>
      <c r="L286" s="47"/>
      <c r="M286" s="214" t="s">
        <v>19</v>
      </c>
      <c r="N286" s="215" t="s">
        <v>46</v>
      </c>
      <c r="O286" s="87"/>
      <c r="P286" s="216">
        <f>O286*H286</f>
        <v>0</v>
      </c>
      <c r="Q286" s="216">
        <v>0</v>
      </c>
      <c r="R286" s="216">
        <f>Q286*H286</f>
        <v>0</v>
      </c>
      <c r="S286" s="216">
        <v>0</v>
      </c>
      <c r="T286" s="217">
        <f>S286*H286</f>
        <v>0</v>
      </c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R286" s="218" t="s">
        <v>163</v>
      </c>
      <c r="AT286" s="218" t="s">
        <v>159</v>
      </c>
      <c r="AU286" s="218" t="s">
        <v>85</v>
      </c>
      <c r="AY286" s="20" t="s">
        <v>157</v>
      </c>
      <c r="BE286" s="219">
        <f>IF(N286="základní",J286,0)</f>
        <v>0</v>
      </c>
      <c r="BF286" s="219">
        <f>IF(N286="snížená",J286,0)</f>
        <v>0</v>
      </c>
      <c r="BG286" s="219">
        <f>IF(N286="zákl. přenesená",J286,0)</f>
        <v>0</v>
      </c>
      <c r="BH286" s="219">
        <f>IF(N286="sníž. přenesená",J286,0)</f>
        <v>0</v>
      </c>
      <c r="BI286" s="219">
        <f>IF(N286="nulová",J286,0)</f>
        <v>0</v>
      </c>
      <c r="BJ286" s="20" t="s">
        <v>83</v>
      </c>
      <c r="BK286" s="219">
        <f>ROUND(I286*H286,2)</f>
        <v>0</v>
      </c>
      <c r="BL286" s="20" t="s">
        <v>163</v>
      </c>
      <c r="BM286" s="218" t="s">
        <v>677</v>
      </c>
    </row>
    <row r="287" s="2" customFormat="1">
      <c r="A287" s="41"/>
      <c r="B287" s="42"/>
      <c r="C287" s="43"/>
      <c r="D287" s="220" t="s">
        <v>165</v>
      </c>
      <c r="E287" s="43"/>
      <c r="F287" s="221" t="s">
        <v>328</v>
      </c>
      <c r="G287" s="43"/>
      <c r="H287" s="43"/>
      <c r="I287" s="222"/>
      <c r="J287" s="43"/>
      <c r="K287" s="43"/>
      <c r="L287" s="47"/>
      <c r="M287" s="223"/>
      <c r="N287" s="224"/>
      <c r="O287" s="87"/>
      <c r="P287" s="87"/>
      <c r="Q287" s="87"/>
      <c r="R287" s="87"/>
      <c r="S287" s="87"/>
      <c r="T287" s="88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T287" s="20" t="s">
        <v>165</v>
      </c>
      <c r="AU287" s="20" t="s">
        <v>85</v>
      </c>
    </row>
    <row r="288" s="2" customFormat="1">
      <c r="A288" s="41"/>
      <c r="B288" s="42"/>
      <c r="C288" s="43"/>
      <c r="D288" s="237" t="s">
        <v>177</v>
      </c>
      <c r="E288" s="43"/>
      <c r="F288" s="238" t="s">
        <v>329</v>
      </c>
      <c r="G288" s="43"/>
      <c r="H288" s="43"/>
      <c r="I288" s="222"/>
      <c r="J288" s="43"/>
      <c r="K288" s="43"/>
      <c r="L288" s="47"/>
      <c r="M288" s="223"/>
      <c r="N288" s="224"/>
      <c r="O288" s="87"/>
      <c r="P288" s="87"/>
      <c r="Q288" s="87"/>
      <c r="R288" s="87"/>
      <c r="S288" s="87"/>
      <c r="T288" s="88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T288" s="20" t="s">
        <v>177</v>
      </c>
      <c r="AU288" s="20" t="s">
        <v>85</v>
      </c>
    </row>
    <row r="289" s="12" customFormat="1" ht="25.92" customHeight="1">
      <c r="A289" s="12"/>
      <c r="B289" s="191"/>
      <c r="C289" s="192"/>
      <c r="D289" s="193" t="s">
        <v>74</v>
      </c>
      <c r="E289" s="194" t="s">
        <v>678</v>
      </c>
      <c r="F289" s="194" t="s">
        <v>679</v>
      </c>
      <c r="G289" s="192"/>
      <c r="H289" s="192"/>
      <c r="I289" s="195"/>
      <c r="J289" s="196">
        <f>BK289</f>
        <v>0</v>
      </c>
      <c r="K289" s="192"/>
      <c r="L289" s="197"/>
      <c r="M289" s="198"/>
      <c r="N289" s="199"/>
      <c r="O289" s="199"/>
      <c r="P289" s="200">
        <f>P290+P310</f>
        <v>0</v>
      </c>
      <c r="Q289" s="199"/>
      <c r="R289" s="200">
        <f>R290+R310</f>
        <v>1.453395</v>
      </c>
      <c r="S289" s="199"/>
      <c r="T289" s="201">
        <f>T290+T310</f>
        <v>0</v>
      </c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R289" s="202" t="s">
        <v>85</v>
      </c>
      <c r="AT289" s="203" t="s">
        <v>74</v>
      </c>
      <c r="AU289" s="203" t="s">
        <v>75</v>
      </c>
      <c r="AY289" s="202" t="s">
        <v>157</v>
      </c>
      <c r="BK289" s="204">
        <f>BK290+BK310</f>
        <v>0</v>
      </c>
    </row>
    <row r="290" s="12" customFormat="1" ht="22.8" customHeight="1">
      <c r="A290" s="12"/>
      <c r="B290" s="191"/>
      <c r="C290" s="192"/>
      <c r="D290" s="193" t="s">
        <v>74</v>
      </c>
      <c r="E290" s="205" t="s">
        <v>680</v>
      </c>
      <c r="F290" s="205" t="s">
        <v>681</v>
      </c>
      <c r="G290" s="192"/>
      <c r="H290" s="192"/>
      <c r="I290" s="195"/>
      <c r="J290" s="206">
        <f>BK290</f>
        <v>0</v>
      </c>
      <c r="K290" s="192"/>
      <c r="L290" s="197"/>
      <c r="M290" s="198"/>
      <c r="N290" s="199"/>
      <c r="O290" s="199"/>
      <c r="P290" s="200">
        <f>SUM(P291:P309)</f>
        <v>0</v>
      </c>
      <c r="Q290" s="199"/>
      <c r="R290" s="200">
        <f>SUM(R291:R309)</f>
        <v>0.85799999999999998</v>
      </c>
      <c r="S290" s="199"/>
      <c r="T290" s="201">
        <f>SUM(T291:T309)</f>
        <v>0</v>
      </c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R290" s="202" t="s">
        <v>85</v>
      </c>
      <c r="AT290" s="203" t="s">
        <v>74</v>
      </c>
      <c r="AU290" s="203" t="s">
        <v>83</v>
      </c>
      <c r="AY290" s="202" t="s">
        <v>157</v>
      </c>
      <c r="BK290" s="204">
        <f>SUM(BK291:BK309)</f>
        <v>0</v>
      </c>
    </row>
    <row r="291" s="2" customFormat="1" ht="24.15" customHeight="1">
      <c r="A291" s="41"/>
      <c r="B291" s="42"/>
      <c r="C291" s="207" t="s">
        <v>587</v>
      </c>
      <c r="D291" s="207" t="s">
        <v>159</v>
      </c>
      <c r="E291" s="208" t="s">
        <v>682</v>
      </c>
      <c r="F291" s="209" t="s">
        <v>683</v>
      </c>
      <c r="G291" s="210" t="s">
        <v>254</v>
      </c>
      <c r="H291" s="211">
        <v>686.39999999999998</v>
      </c>
      <c r="I291" s="212"/>
      <c r="J291" s="213">
        <f>ROUND(I291*H291,2)</f>
        <v>0</v>
      </c>
      <c r="K291" s="209" t="s">
        <v>174</v>
      </c>
      <c r="L291" s="47"/>
      <c r="M291" s="214" t="s">
        <v>19</v>
      </c>
      <c r="N291" s="215" t="s">
        <v>46</v>
      </c>
      <c r="O291" s="87"/>
      <c r="P291" s="216">
        <f>O291*H291</f>
        <v>0</v>
      </c>
      <c r="Q291" s="216">
        <v>0</v>
      </c>
      <c r="R291" s="216">
        <f>Q291*H291</f>
        <v>0</v>
      </c>
      <c r="S291" s="216">
        <v>0</v>
      </c>
      <c r="T291" s="217">
        <f>S291*H291</f>
        <v>0</v>
      </c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R291" s="218" t="s">
        <v>287</v>
      </c>
      <c r="AT291" s="218" t="s">
        <v>159</v>
      </c>
      <c r="AU291" s="218" t="s">
        <v>85</v>
      </c>
      <c r="AY291" s="20" t="s">
        <v>157</v>
      </c>
      <c r="BE291" s="219">
        <f>IF(N291="základní",J291,0)</f>
        <v>0</v>
      </c>
      <c r="BF291" s="219">
        <f>IF(N291="snížená",J291,0)</f>
        <v>0</v>
      </c>
      <c r="BG291" s="219">
        <f>IF(N291="zákl. přenesená",J291,0)</f>
        <v>0</v>
      </c>
      <c r="BH291" s="219">
        <f>IF(N291="sníž. přenesená",J291,0)</f>
        <v>0</v>
      </c>
      <c r="BI291" s="219">
        <f>IF(N291="nulová",J291,0)</f>
        <v>0</v>
      </c>
      <c r="BJ291" s="20" t="s">
        <v>83</v>
      </c>
      <c r="BK291" s="219">
        <f>ROUND(I291*H291,2)</f>
        <v>0</v>
      </c>
      <c r="BL291" s="20" t="s">
        <v>287</v>
      </c>
      <c r="BM291" s="218" t="s">
        <v>684</v>
      </c>
    </row>
    <row r="292" s="2" customFormat="1">
      <c r="A292" s="41"/>
      <c r="B292" s="42"/>
      <c r="C292" s="43"/>
      <c r="D292" s="220" t="s">
        <v>165</v>
      </c>
      <c r="E292" s="43"/>
      <c r="F292" s="221" t="s">
        <v>685</v>
      </c>
      <c r="G292" s="43"/>
      <c r="H292" s="43"/>
      <c r="I292" s="222"/>
      <c r="J292" s="43"/>
      <c r="K292" s="43"/>
      <c r="L292" s="47"/>
      <c r="M292" s="223"/>
      <c r="N292" s="224"/>
      <c r="O292" s="87"/>
      <c r="P292" s="87"/>
      <c r="Q292" s="87"/>
      <c r="R292" s="87"/>
      <c r="S292" s="87"/>
      <c r="T292" s="88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T292" s="20" t="s">
        <v>165</v>
      </c>
      <c r="AU292" s="20" t="s">
        <v>85</v>
      </c>
    </row>
    <row r="293" s="2" customFormat="1">
      <c r="A293" s="41"/>
      <c r="B293" s="42"/>
      <c r="C293" s="43"/>
      <c r="D293" s="237" t="s">
        <v>177</v>
      </c>
      <c r="E293" s="43"/>
      <c r="F293" s="238" t="s">
        <v>686</v>
      </c>
      <c r="G293" s="43"/>
      <c r="H293" s="43"/>
      <c r="I293" s="222"/>
      <c r="J293" s="43"/>
      <c r="K293" s="43"/>
      <c r="L293" s="47"/>
      <c r="M293" s="223"/>
      <c r="N293" s="224"/>
      <c r="O293" s="87"/>
      <c r="P293" s="87"/>
      <c r="Q293" s="87"/>
      <c r="R293" s="87"/>
      <c r="S293" s="87"/>
      <c r="T293" s="88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T293" s="20" t="s">
        <v>177</v>
      </c>
      <c r="AU293" s="20" t="s">
        <v>85</v>
      </c>
    </row>
    <row r="294" s="13" customFormat="1">
      <c r="A294" s="13"/>
      <c r="B294" s="226"/>
      <c r="C294" s="227"/>
      <c r="D294" s="220" t="s">
        <v>169</v>
      </c>
      <c r="E294" s="228" t="s">
        <v>19</v>
      </c>
      <c r="F294" s="229" t="s">
        <v>1038</v>
      </c>
      <c r="G294" s="227"/>
      <c r="H294" s="230">
        <v>686.39999999999998</v>
      </c>
      <c r="I294" s="231"/>
      <c r="J294" s="227"/>
      <c r="K294" s="227"/>
      <c r="L294" s="232"/>
      <c r="M294" s="233"/>
      <c r="N294" s="234"/>
      <c r="O294" s="234"/>
      <c r="P294" s="234"/>
      <c r="Q294" s="234"/>
      <c r="R294" s="234"/>
      <c r="S294" s="234"/>
      <c r="T294" s="235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6" t="s">
        <v>169</v>
      </c>
      <c r="AU294" s="236" t="s">
        <v>85</v>
      </c>
      <c r="AV294" s="13" t="s">
        <v>85</v>
      </c>
      <c r="AW294" s="13" t="s">
        <v>37</v>
      </c>
      <c r="AX294" s="13" t="s">
        <v>83</v>
      </c>
      <c r="AY294" s="236" t="s">
        <v>157</v>
      </c>
    </row>
    <row r="295" s="2" customFormat="1" ht="16.5" customHeight="1">
      <c r="A295" s="41"/>
      <c r="B295" s="42"/>
      <c r="C295" s="260" t="s">
        <v>592</v>
      </c>
      <c r="D295" s="260" t="s">
        <v>259</v>
      </c>
      <c r="E295" s="261" t="s">
        <v>689</v>
      </c>
      <c r="F295" s="262" t="s">
        <v>690</v>
      </c>
      <c r="G295" s="263" t="s">
        <v>236</v>
      </c>
      <c r="H295" s="264">
        <v>0.23999999999999999</v>
      </c>
      <c r="I295" s="265"/>
      <c r="J295" s="266">
        <f>ROUND(I295*H295,2)</f>
        <v>0</v>
      </c>
      <c r="K295" s="262" t="s">
        <v>174</v>
      </c>
      <c r="L295" s="267"/>
      <c r="M295" s="268" t="s">
        <v>19</v>
      </c>
      <c r="N295" s="269" t="s">
        <v>46</v>
      </c>
      <c r="O295" s="87"/>
      <c r="P295" s="216">
        <f>O295*H295</f>
        <v>0</v>
      </c>
      <c r="Q295" s="216">
        <v>1</v>
      </c>
      <c r="R295" s="216">
        <f>Q295*H295</f>
        <v>0.23999999999999999</v>
      </c>
      <c r="S295" s="216">
        <v>0</v>
      </c>
      <c r="T295" s="217">
        <f>S295*H295</f>
        <v>0</v>
      </c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R295" s="218" t="s">
        <v>402</v>
      </c>
      <c r="AT295" s="218" t="s">
        <v>259</v>
      </c>
      <c r="AU295" s="218" t="s">
        <v>85</v>
      </c>
      <c r="AY295" s="20" t="s">
        <v>157</v>
      </c>
      <c r="BE295" s="219">
        <f>IF(N295="základní",J295,0)</f>
        <v>0</v>
      </c>
      <c r="BF295" s="219">
        <f>IF(N295="snížená",J295,0)</f>
        <v>0</v>
      </c>
      <c r="BG295" s="219">
        <f>IF(N295="zákl. přenesená",J295,0)</f>
        <v>0</v>
      </c>
      <c r="BH295" s="219">
        <f>IF(N295="sníž. přenesená",J295,0)</f>
        <v>0</v>
      </c>
      <c r="BI295" s="219">
        <f>IF(N295="nulová",J295,0)</f>
        <v>0</v>
      </c>
      <c r="BJ295" s="20" t="s">
        <v>83</v>
      </c>
      <c r="BK295" s="219">
        <f>ROUND(I295*H295,2)</f>
        <v>0</v>
      </c>
      <c r="BL295" s="20" t="s">
        <v>287</v>
      </c>
      <c r="BM295" s="218" t="s">
        <v>1079</v>
      </c>
    </row>
    <row r="296" s="2" customFormat="1">
      <c r="A296" s="41"/>
      <c r="B296" s="42"/>
      <c r="C296" s="43"/>
      <c r="D296" s="220" t="s">
        <v>165</v>
      </c>
      <c r="E296" s="43"/>
      <c r="F296" s="221" t="s">
        <v>690</v>
      </c>
      <c r="G296" s="43"/>
      <c r="H296" s="43"/>
      <c r="I296" s="222"/>
      <c r="J296" s="43"/>
      <c r="K296" s="43"/>
      <c r="L296" s="47"/>
      <c r="M296" s="223"/>
      <c r="N296" s="224"/>
      <c r="O296" s="87"/>
      <c r="P296" s="87"/>
      <c r="Q296" s="87"/>
      <c r="R296" s="87"/>
      <c r="S296" s="87"/>
      <c r="T296" s="88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T296" s="20" t="s">
        <v>165</v>
      </c>
      <c r="AU296" s="20" t="s">
        <v>85</v>
      </c>
    </row>
    <row r="297" s="13" customFormat="1">
      <c r="A297" s="13"/>
      <c r="B297" s="226"/>
      <c r="C297" s="227"/>
      <c r="D297" s="220" t="s">
        <v>169</v>
      </c>
      <c r="E297" s="227"/>
      <c r="F297" s="229" t="s">
        <v>1080</v>
      </c>
      <c r="G297" s="227"/>
      <c r="H297" s="230">
        <v>0.23999999999999999</v>
      </c>
      <c r="I297" s="231"/>
      <c r="J297" s="227"/>
      <c r="K297" s="227"/>
      <c r="L297" s="232"/>
      <c r="M297" s="233"/>
      <c r="N297" s="234"/>
      <c r="O297" s="234"/>
      <c r="P297" s="234"/>
      <c r="Q297" s="234"/>
      <c r="R297" s="234"/>
      <c r="S297" s="234"/>
      <c r="T297" s="235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6" t="s">
        <v>169</v>
      </c>
      <c r="AU297" s="236" t="s">
        <v>85</v>
      </c>
      <c r="AV297" s="13" t="s">
        <v>85</v>
      </c>
      <c r="AW297" s="13" t="s">
        <v>4</v>
      </c>
      <c r="AX297" s="13" t="s">
        <v>83</v>
      </c>
      <c r="AY297" s="236" t="s">
        <v>157</v>
      </c>
    </row>
    <row r="298" s="2" customFormat="1" ht="24.15" customHeight="1">
      <c r="A298" s="41"/>
      <c r="B298" s="42"/>
      <c r="C298" s="207" t="s">
        <v>597</v>
      </c>
      <c r="D298" s="207" t="s">
        <v>159</v>
      </c>
      <c r="E298" s="208" t="s">
        <v>693</v>
      </c>
      <c r="F298" s="209" t="s">
        <v>694</v>
      </c>
      <c r="G298" s="210" t="s">
        <v>254</v>
      </c>
      <c r="H298" s="211">
        <v>1372.8</v>
      </c>
      <c r="I298" s="212"/>
      <c r="J298" s="213">
        <f>ROUND(I298*H298,2)</f>
        <v>0</v>
      </c>
      <c r="K298" s="209" t="s">
        <v>174</v>
      </c>
      <c r="L298" s="47"/>
      <c r="M298" s="214" t="s">
        <v>19</v>
      </c>
      <c r="N298" s="215" t="s">
        <v>46</v>
      </c>
      <c r="O298" s="87"/>
      <c r="P298" s="216">
        <f>O298*H298</f>
        <v>0</v>
      </c>
      <c r="Q298" s="216">
        <v>0</v>
      </c>
      <c r="R298" s="216">
        <f>Q298*H298</f>
        <v>0</v>
      </c>
      <c r="S298" s="216">
        <v>0</v>
      </c>
      <c r="T298" s="217">
        <f>S298*H298</f>
        <v>0</v>
      </c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R298" s="218" t="s">
        <v>287</v>
      </c>
      <c r="AT298" s="218" t="s">
        <v>159</v>
      </c>
      <c r="AU298" s="218" t="s">
        <v>85</v>
      </c>
      <c r="AY298" s="20" t="s">
        <v>157</v>
      </c>
      <c r="BE298" s="219">
        <f>IF(N298="základní",J298,0)</f>
        <v>0</v>
      </c>
      <c r="BF298" s="219">
        <f>IF(N298="snížená",J298,0)</f>
        <v>0</v>
      </c>
      <c r="BG298" s="219">
        <f>IF(N298="zákl. přenesená",J298,0)</f>
        <v>0</v>
      </c>
      <c r="BH298" s="219">
        <f>IF(N298="sníž. přenesená",J298,0)</f>
        <v>0</v>
      </c>
      <c r="BI298" s="219">
        <f>IF(N298="nulová",J298,0)</f>
        <v>0</v>
      </c>
      <c r="BJ298" s="20" t="s">
        <v>83</v>
      </c>
      <c r="BK298" s="219">
        <f>ROUND(I298*H298,2)</f>
        <v>0</v>
      </c>
      <c r="BL298" s="20" t="s">
        <v>287</v>
      </c>
      <c r="BM298" s="218" t="s">
        <v>695</v>
      </c>
    </row>
    <row r="299" s="2" customFormat="1">
      <c r="A299" s="41"/>
      <c r="B299" s="42"/>
      <c r="C299" s="43"/>
      <c r="D299" s="220" t="s">
        <v>165</v>
      </c>
      <c r="E299" s="43"/>
      <c r="F299" s="221" t="s">
        <v>696</v>
      </c>
      <c r="G299" s="43"/>
      <c r="H299" s="43"/>
      <c r="I299" s="222"/>
      <c r="J299" s="43"/>
      <c r="K299" s="43"/>
      <c r="L299" s="47"/>
      <c r="M299" s="223"/>
      <c r="N299" s="224"/>
      <c r="O299" s="87"/>
      <c r="P299" s="87"/>
      <c r="Q299" s="87"/>
      <c r="R299" s="87"/>
      <c r="S299" s="87"/>
      <c r="T299" s="88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T299" s="20" t="s">
        <v>165</v>
      </c>
      <c r="AU299" s="20" t="s">
        <v>85</v>
      </c>
    </row>
    <row r="300" s="2" customFormat="1">
      <c r="A300" s="41"/>
      <c r="B300" s="42"/>
      <c r="C300" s="43"/>
      <c r="D300" s="237" t="s">
        <v>177</v>
      </c>
      <c r="E300" s="43"/>
      <c r="F300" s="238" t="s">
        <v>697</v>
      </c>
      <c r="G300" s="43"/>
      <c r="H300" s="43"/>
      <c r="I300" s="222"/>
      <c r="J300" s="43"/>
      <c r="K300" s="43"/>
      <c r="L300" s="47"/>
      <c r="M300" s="223"/>
      <c r="N300" s="224"/>
      <c r="O300" s="87"/>
      <c r="P300" s="87"/>
      <c r="Q300" s="87"/>
      <c r="R300" s="87"/>
      <c r="S300" s="87"/>
      <c r="T300" s="88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T300" s="20" t="s">
        <v>177</v>
      </c>
      <c r="AU300" s="20" t="s">
        <v>85</v>
      </c>
    </row>
    <row r="301" s="14" customFormat="1">
      <c r="A301" s="14"/>
      <c r="B301" s="239"/>
      <c r="C301" s="240"/>
      <c r="D301" s="220" t="s">
        <v>169</v>
      </c>
      <c r="E301" s="241" t="s">
        <v>19</v>
      </c>
      <c r="F301" s="242" t="s">
        <v>1081</v>
      </c>
      <c r="G301" s="240"/>
      <c r="H301" s="241" t="s">
        <v>19</v>
      </c>
      <c r="I301" s="243"/>
      <c r="J301" s="240"/>
      <c r="K301" s="240"/>
      <c r="L301" s="244"/>
      <c r="M301" s="245"/>
      <c r="N301" s="246"/>
      <c r="O301" s="246"/>
      <c r="P301" s="246"/>
      <c r="Q301" s="246"/>
      <c r="R301" s="246"/>
      <c r="S301" s="246"/>
      <c r="T301" s="247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48" t="s">
        <v>169</v>
      </c>
      <c r="AU301" s="248" t="s">
        <v>85</v>
      </c>
      <c r="AV301" s="14" t="s">
        <v>83</v>
      </c>
      <c r="AW301" s="14" t="s">
        <v>37</v>
      </c>
      <c r="AX301" s="14" t="s">
        <v>75</v>
      </c>
      <c r="AY301" s="248" t="s">
        <v>157</v>
      </c>
    </row>
    <row r="302" s="13" customFormat="1">
      <c r="A302" s="13"/>
      <c r="B302" s="226"/>
      <c r="C302" s="227"/>
      <c r="D302" s="220" t="s">
        <v>169</v>
      </c>
      <c r="E302" s="228" t="s">
        <v>19</v>
      </c>
      <c r="F302" s="229" t="s">
        <v>1082</v>
      </c>
      <c r="G302" s="227"/>
      <c r="H302" s="230">
        <v>1372.8</v>
      </c>
      <c r="I302" s="231"/>
      <c r="J302" s="227"/>
      <c r="K302" s="227"/>
      <c r="L302" s="232"/>
      <c r="M302" s="233"/>
      <c r="N302" s="234"/>
      <c r="O302" s="234"/>
      <c r="P302" s="234"/>
      <c r="Q302" s="234"/>
      <c r="R302" s="234"/>
      <c r="S302" s="234"/>
      <c r="T302" s="235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6" t="s">
        <v>169</v>
      </c>
      <c r="AU302" s="236" t="s">
        <v>85</v>
      </c>
      <c r="AV302" s="13" t="s">
        <v>85</v>
      </c>
      <c r="AW302" s="13" t="s">
        <v>37</v>
      </c>
      <c r="AX302" s="13" t="s">
        <v>75</v>
      </c>
      <c r="AY302" s="236" t="s">
        <v>157</v>
      </c>
    </row>
    <row r="303" s="15" customFormat="1">
      <c r="A303" s="15"/>
      <c r="B303" s="249"/>
      <c r="C303" s="250"/>
      <c r="D303" s="220" t="s">
        <v>169</v>
      </c>
      <c r="E303" s="251" t="s">
        <v>19</v>
      </c>
      <c r="F303" s="252" t="s">
        <v>187</v>
      </c>
      <c r="G303" s="250"/>
      <c r="H303" s="253">
        <v>1372.8</v>
      </c>
      <c r="I303" s="254"/>
      <c r="J303" s="250"/>
      <c r="K303" s="250"/>
      <c r="L303" s="255"/>
      <c r="M303" s="256"/>
      <c r="N303" s="257"/>
      <c r="O303" s="257"/>
      <c r="P303" s="257"/>
      <c r="Q303" s="257"/>
      <c r="R303" s="257"/>
      <c r="S303" s="257"/>
      <c r="T303" s="258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T303" s="259" t="s">
        <v>169</v>
      </c>
      <c r="AU303" s="259" t="s">
        <v>85</v>
      </c>
      <c r="AV303" s="15" t="s">
        <v>163</v>
      </c>
      <c r="AW303" s="15" t="s">
        <v>37</v>
      </c>
      <c r="AX303" s="15" t="s">
        <v>83</v>
      </c>
      <c r="AY303" s="259" t="s">
        <v>157</v>
      </c>
    </row>
    <row r="304" s="2" customFormat="1" ht="16.5" customHeight="1">
      <c r="A304" s="41"/>
      <c r="B304" s="42"/>
      <c r="C304" s="260" t="s">
        <v>819</v>
      </c>
      <c r="D304" s="260" t="s">
        <v>259</v>
      </c>
      <c r="E304" s="261" t="s">
        <v>701</v>
      </c>
      <c r="F304" s="262" t="s">
        <v>702</v>
      </c>
      <c r="G304" s="263" t="s">
        <v>236</v>
      </c>
      <c r="H304" s="264">
        <v>0.61799999999999999</v>
      </c>
      <c r="I304" s="265"/>
      <c r="J304" s="266">
        <f>ROUND(I304*H304,2)</f>
        <v>0</v>
      </c>
      <c r="K304" s="262" t="s">
        <v>174</v>
      </c>
      <c r="L304" s="267"/>
      <c r="M304" s="268" t="s">
        <v>19</v>
      </c>
      <c r="N304" s="269" t="s">
        <v>46</v>
      </c>
      <c r="O304" s="87"/>
      <c r="P304" s="216">
        <f>O304*H304</f>
        <v>0</v>
      </c>
      <c r="Q304" s="216">
        <v>1</v>
      </c>
      <c r="R304" s="216">
        <f>Q304*H304</f>
        <v>0.61799999999999999</v>
      </c>
      <c r="S304" s="216">
        <v>0</v>
      </c>
      <c r="T304" s="217">
        <f>S304*H304</f>
        <v>0</v>
      </c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R304" s="218" t="s">
        <v>402</v>
      </c>
      <c r="AT304" s="218" t="s">
        <v>259</v>
      </c>
      <c r="AU304" s="218" t="s">
        <v>85</v>
      </c>
      <c r="AY304" s="20" t="s">
        <v>157</v>
      </c>
      <c r="BE304" s="219">
        <f>IF(N304="základní",J304,0)</f>
        <v>0</v>
      </c>
      <c r="BF304" s="219">
        <f>IF(N304="snížená",J304,0)</f>
        <v>0</v>
      </c>
      <c r="BG304" s="219">
        <f>IF(N304="zákl. přenesená",J304,0)</f>
        <v>0</v>
      </c>
      <c r="BH304" s="219">
        <f>IF(N304="sníž. přenesená",J304,0)</f>
        <v>0</v>
      </c>
      <c r="BI304" s="219">
        <f>IF(N304="nulová",J304,0)</f>
        <v>0</v>
      </c>
      <c r="BJ304" s="20" t="s">
        <v>83</v>
      </c>
      <c r="BK304" s="219">
        <f>ROUND(I304*H304,2)</f>
        <v>0</v>
      </c>
      <c r="BL304" s="20" t="s">
        <v>287</v>
      </c>
      <c r="BM304" s="218" t="s">
        <v>1083</v>
      </c>
    </row>
    <row r="305" s="2" customFormat="1">
      <c r="A305" s="41"/>
      <c r="B305" s="42"/>
      <c r="C305" s="43"/>
      <c r="D305" s="220" t="s">
        <v>165</v>
      </c>
      <c r="E305" s="43"/>
      <c r="F305" s="221" t="s">
        <v>702</v>
      </c>
      <c r="G305" s="43"/>
      <c r="H305" s="43"/>
      <c r="I305" s="222"/>
      <c r="J305" s="43"/>
      <c r="K305" s="43"/>
      <c r="L305" s="47"/>
      <c r="M305" s="223"/>
      <c r="N305" s="224"/>
      <c r="O305" s="87"/>
      <c r="P305" s="87"/>
      <c r="Q305" s="87"/>
      <c r="R305" s="87"/>
      <c r="S305" s="87"/>
      <c r="T305" s="88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T305" s="20" t="s">
        <v>165</v>
      </c>
      <c r="AU305" s="20" t="s">
        <v>85</v>
      </c>
    </row>
    <row r="306" s="13" customFormat="1">
      <c r="A306" s="13"/>
      <c r="B306" s="226"/>
      <c r="C306" s="227"/>
      <c r="D306" s="220" t="s">
        <v>169</v>
      </c>
      <c r="E306" s="227"/>
      <c r="F306" s="229" t="s">
        <v>1084</v>
      </c>
      <c r="G306" s="227"/>
      <c r="H306" s="230">
        <v>0.61799999999999999</v>
      </c>
      <c r="I306" s="231"/>
      <c r="J306" s="227"/>
      <c r="K306" s="227"/>
      <c r="L306" s="232"/>
      <c r="M306" s="233"/>
      <c r="N306" s="234"/>
      <c r="O306" s="234"/>
      <c r="P306" s="234"/>
      <c r="Q306" s="234"/>
      <c r="R306" s="234"/>
      <c r="S306" s="234"/>
      <c r="T306" s="235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36" t="s">
        <v>169</v>
      </c>
      <c r="AU306" s="236" t="s">
        <v>85</v>
      </c>
      <c r="AV306" s="13" t="s">
        <v>85</v>
      </c>
      <c r="AW306" s="13" t="s">
        <v>4</v>
      </c>
      <c r="AX306" s="13" t="s">
        <v>83</v>
      </c>
      <c r="AY306" s="236" t="s">
        <v>157</v>
      </c>
    </row>
    <row r="307" s="2" customFormat="1" ht="24.15" customHeight="1">
      <c r="A307" s="41"/>
      <c r="B307" s="42"/>
      <c r="C307" s="207" t="s">
        <v>927</v>
      </c>
      <c r="D307" s="207" t="s">
        <v>159</v>
      </c>
      <c r="E307" s="208" t="s">
        <v>705</v>
      </c>
      <c r="F307" s="209" t="s">
        <v>706</v>
      </c>
      <c r="G307" s="210" t="s">
        <v>236</v>
      </c>
      <c r="H307" s="211">
        <v>1.042</v>
      </c>
      <c r="I307" s="212"/>
      <c r="J307" s="213">
        <f>ROUND(I307*H307,2)</f>
        <v>0</v>
      </c>
      <c r="K307" s="209" t="s">
        <v>174</v>
      </c>
      <c r="L307" s="47"/>
      <c r="M307" s="214" t="s">
        <v>19</v>
      </c>
      <c r="N307" s="215" t="s">
        <v>46</v>
      </c>
      <c r="O307" s="87"/>
      <c r="P307" s="216">
        <f>O307*H307</f>
        <v>0</v>
      </c>
      <c r="Q307" s="216">
        <v>0</v>
      </c>
      <c r="R307" s="216">
        <f>Q307*H307</f>
        <v>0</v>
      </c>
      <c r="S307" s="216">
        <v>0</v>
      </c>
      <c r="T307" s="217">
        <f>S307*H307</f>
        <v>0</v>
      </c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R307" s="218" t="s">
        <v>287</v>
      </c>
      <c r="AT307" s="218" t="s">
        <v>159</v>
      </c>
      <c r="AU307" s="218" t="s">
        <v>85</v>
      </c>
      <c r="AY307" s="20" t="s">
        <v>157</v>
      </c>
      <c r="BE307" s="219">
        <f>IF(N307="základní",J307,0)</f>
        <v>0</v>
      </c>
      <c r="BF307" s="219">
        <f>IF(N307="snížená",J307,0)</f>
        <v>0</v>
      </c>
      <c r="BG307" s="219">
        <f>IF(N307="zákl. přenesená",J307,0)</f>
        <v>0</v>
      </c>
      <c r="BH307" s="219">
        <f>IF(N307="sníž. přenesená",J307,0)</f>
        <v>0</v>
      </c>
      <c r="BI307" s="219">
        <f>IF(N307="nulová",J307,0)</f>
        <v>0</v>
      </c>
      <c r="BJ307" s="20" t="s">
        <v>83</v>
      </c>
      <c r="BK307" s="219">
        <f>ROUND(I307*H307,2)</f>
        <v>0</v>
      </c>
      <c r="BL307" s="20" t="s">
        <v>287</v>
      </c>
      <c r="BM307" s="218" t="s">
        <v>707</v>
      </c>
    </row>
    <row r="308" s="2" customFormat="1">
      <c r="A308" s="41"/>
      <c r="B308" s="42"/>
      <c r="C308" s="43"/>
      <c r="D308" s="220" t="s">
        <v>165</v>
      </c>
      <c r="E308" s="43"/>
      <c r="F308" s="221" t="s">
        <v>708</v>
      </c>
      <c r="G308" s="43"/>
      <c r="H308" s="43"/>
      <c r="I308" s="222"/>
      <c r="J308" s="43"/>
      <c r="K308" s="43"/>
      <c r="L308" s="47"/>
      <c r="M308" s="223"/>
      <c r="N308" s="224"/>
      <c r="O308" s="87"/>
      <c r="P308" s="87"/>
      <c r="Q308" s="87"/>
      <c r="R308" s="87"/>
      <c r="S308" s="87"/>
      <c r="T308" s="88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T308" s="20" t="s">
        <v>165</v>
      </c>
      <c r="AU308" s="20" t="s">
        <v>85</v>
      </c>
    </row>
    <row r="309" s="2" customFormat="1">
      <c r="A309" s="41"/>
      <c r="B309" s="42"/>
      <c r="C309" s="43"/>
      <c r="D309" s="237" t="s">
        <v>177</v>
      </c>
      <c r="E309" s="43"/>
      <c r="F309" s="238" t="s">
        <v>709</v>
      </c>
      <c r="G309" s="43"/>
      <c r="H309" s="43"/>
      <c r="I309" s="222"/>
      <c r="J309" s="43"/>
      <c r="K309" s="43"/>
      <c r="L309" s="47"/>
      <c r="M309" s="223"/>
      <c r="N309" s="224"/>
      <c r="O309" s="87"/>
      <c r="P309" s="87"/>
      <c r="Q309" s="87"/>
      <c r="R309" s="87"/>
      <c r="S309" s="87"/>
      <c r="T309" s="88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T309" s="20" t="s">
        <v>177</v>
      </c>
      <c r="AU309" s="20" t="s">
        <v>85</v>
      </c>
    </row>
    <row r="310" s="12" customFormat="1" ht="22.8" customHeight="1">
      <c r="A310" s="12"/>
      <c r="B310" s="191"/>
      <c r="C310" s="192"/>
      <c r="D310" s="193" t="s">
        <v>74</v>
      </c>
      <c r="E310" s="205" t="s">
        <v>710</v>
      </c>
      <c r="F310" s="205" t="s">
        <v>711</v>
      </c>
      <c r="G310" s="192"/>
      <c r="H310" s="192"/>
      <c r="I310" s="195"/>
      <c r="J310" s="206">
        <f>BK310</f>
        <v>0</v>
      </c>
      <c r="K310" s="192"/>
      <c r="L310" s="197"/>
      <c r="M310" s="198"/>
      <c r="N310" s="199"/>
      <c r="O310" s="199"/>
      <c r="P310" s="200">
        <f>SUM(P311:P317)</f>
        <v>0</v>
      </c>
      <c r="Q310" s="199"/>
      <c r="R310" s="200">
        <f>SUM(R311:R317)</f>
        <v>0.59539500000000001</v>
      </c>
      <c r="S310" s="199"/>
      <c r="T310" s="201">
        <f>SUM(T311:T317)</f>
        <v>0</v>
      </c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R310" s="202" t="s">
        <v>85</v>
      </c>
      <c r="AT310" s="203" t="s">
        <v>74</v>
      </c>
      <c r="AU310" s="203" t="s">
        <v>83</v>
      </c>
      <c r="AY310" s="202" t="s">
        <v>157</v>
      </c>
      <c r="BK310" s="204">
        <f>SUM(BK311:BK317)</f>
        <v>0</v>
      </c>
    </row>
    <row r="311" s="2" customFormat="1" ht="33" customHeight="1">
      <c r="A311" s="41"/>
      <c r="B311" s="42"/>
      <c r="C311" s="207" t="s">
        <v>601</v>
      </c>
      <c r="D311" s="207" t="s">
        <v>159</v>
      </c>
      <c r="E311" s="208" t="s">
        <v>713</v>
      </c>
      <c r="F311" s="209" t="s">
        <v>714</v>
      </c>
      <c r="G311" s="210" t="s">
        <v>254</v>
      </c>
      <c r="H311" s="211">
        <v>454.5</v>
      </c>
      <c r="I311" s="212"/>
      <c r="J311" s="213">
        <f>ROUND(I311*H311,2)</f>
        <v>0</v>
      </c>
      <c r="K311" s="209" t="s">
        <v>174</v>
      </c>
      <c r="L311" s="47"/>
      <c r="M311" s="214" t="s">
        <v>19</v>
      </c>
      <c r="N311" s="215" t="s">
        <v>46</v>
      </c>
      <c r="O311" s="87"/>
      <c r="P311" s="216">
        <f>O311*H311</f>
        <v>0</v>
      </c>
      <c r="Q311" s="216">
        <v>0.00131</v>
      </c>
      <c r="R311" s="216">
        <f>Q311*H311</f>
        <v>0.59539500000000001</v>
      </c>
      <c r="S311" s="216">
        <v>0</v>
      </c>
      <c r="T311" s="217">
        <f>S311*H311</f>
        <v>0</v>
      </c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R311" s="218" t="s">
        <v>287</v>
      </c>
      <c r="AT311" s="218" t="s">
        <v>159</v>
      </c>
      <c r="AU311" s="218" t="s">
        <v>85</v>
      </c>
      <c r="AY311" s="20" t="s">
        <v>157</v>
      </c>
      <c r="BE311" s="219">
        <f>IF(N311="základní",J311,0)</f>
        <v>0</v>
      </c>
      <c r="BF311" s="219">
        <f>IF(N311="snížená",J311,0)</f>
        <v>0</v>
      </c>
      <c r="BG311" s="219">
        <f>IF(N311="zákl. přenesená",J311,0)</f>
        <v>0</v>
      </c>
      <c r="BH311" s="219">
        <f>IF(N311="sníž. přenesená",J311,0)</f>
        <v>0</v>
      </c>
      <c r="BI311" s="219">
        <f>IF(N311="nulová",J311,0)</f>
        <v>0</v>
      </c>
      <c r="BJ311" s="20" t="s">
        <v>83</v>
      </c>
      <c r="BK311" s="219">
        <f>ROUND(I311*H311,2)</f>
        <v>0</v>
      </c>
      <c r="BL311" s="20" t="s">
        <v>287</v>
      </c>
      <c r="BM311" s="218" t="s">
        <v>1085</v>
      </c>
    </row>
    <row r="312" s="2" customFormat="1">
      <c r="A312" s="41"/>
      <c r="B312" s="42"/>
      <c r="C312" s="43"/>
      <c r="D312" s="220" t="s">
        <v>165</v>
      </c>
      <c r="E312" s="43"/>
      <c r="F312" s="221" t="s">
        <v>716</v>
      </c>
      <c r="G312" s="43"/>
      <c r="H312" s="43"/>
      <c r="I312" s="222"/>
      <c r="J312" s="43"/>
      <c r="K312" s="43"/>
      <c r="L312" s="47"/>
      <c r="M312" s="223"/>
      <c r="N312" s="224"/>
      <c r="O312" s="87"/>
      <c r="P312" s="87"/>
      <c r="Q312" s="87"/>
      <c r="R312" s="87"/>
      <c r="S312" s="87"/>
      <c r="T312" s="88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T312" s="20" t="s">
        <v>165</v>
      </c>
      <c r="AU312" s="20" t="s">
        <v>85</v>
      </c>
    </row>
    <row r="313" s="2" customFormat="1">
      <c r="A313" s="41"/>
      <c r="B313" s="42"/>
      <c r="C313" s="43"/>
      <c r="D313" s="237" t="s">
        <v>177</v>
      </c>
      <c r="E313" s="43"/>
      <c r="F313" s="238" t="s">
        <v>717</v>
      </c>
      <c r="G313" s="43"/>
      <c r="H313" s="43"/>
      <c r="I313" s="222"/>
      <c r="J313" s="43"/>
      <c r="K313" s="43"/>
      <c r="L313" s="47"/>
      <c r="M313" s="223"/>
      <c r="N313" s="224"/>
      <c r="O313" s="87"/>
      <c r="P313" s="87"/>
      <c r="Q313" s="87"/>
      <c r="R313" s="87"/>
      <c r="S313" s="87"/>
      <c r="T313" s="88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T313" s="20" t="s">
        <v>177</v>
      </c>
      <c r="AU313" s="20" t="s">
        <v>85</v>
      </c>
    </row>
    <row r="314" s="13" customFormat="1">
      <c r="A314" s="13"/>
      <c r="B314" s="226"/>
      <c r="C314" s="227"/>
      <c r="D314" s="220" t="s">
        <v>169</v>
      </c>
      <c r="E314" s="228" t="s">
        <v>19</v>
      </c>
      <c r="F314" s="229" t="s">
        <v>1086</v>
      </c>
      <c r="G314" s="227"/>
      <c r="H314" s="230">
        <v>454.5</v>
      </c>
      <c r="I314" s="231"/>
      <c r="J314" s="227"/>
      <c r="K314" s="227"/>
      <c r="L314" s="232"/>
      <c r="M314" s="233"/>
      <c r="N314" s="234"/>
      <c r="O314" s="234"/>
      <c r="P314" s="234"/>
      <c r="Q314" s="234"/>
      <c r="R314" s="234"/>
      <c r="S314" s="234"/>
      <c r="T314" s="235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6" t="s">
        <v>169</v>
      </c>
      <c r="AU314" s="236" t="s">
        <v>85</v>
      </c>
      <c r="AV314" s="13" t="s">
        <v>85</v>
      </c>
      <c r="AW314" s="13" t="s">
        <v>37</v>
      </c>
      <c r="AX314" s="13" t="s">
        <v>83</v>
      </c>
      <c r="AY314" s="236" t="s">
        <v>157</v>
      </c>
    </row>
    <row r="315" s="2" customFormat="1" ht="24.15" customHeight="1">
      <c r="A315" s="41"/>
      <c r="B315" s="42"/>
      <c r="C315" s="207" t="s">
        <v>609</v>
      </c>
      <c r="D315" s="207" t="s">
        <v>159</v>
      </c>
      <c r="E315" s="208" t="s">
        <v>719</v>
      </c>
      <c r="F315" s="209" t="s">
        <v>720</v>
      </c>
      <c r="G315" s="210" t="s">
        <v>236</v>
      </c>
      <c r="H315" s="211">
        <v>0.59499999999999997</v>
      </c>
      <c r="I315" s="212"/>
      <c r="J315" s="213">
        <f>ROUND(I315*H315,2)</f>
        <v>0</v>
      </c>
      <c r="K315" s="209" t="s">
        <v>174</v>
      </c>
      <c r="L315" s="47"/>
      <c r="M315" s="214" t="s">
        <v>19</v>
      </c>
      <c r="N315" s="215" t="s">
        <v>46</v>
      </c>
      <c r="O315" s="87"/>
      <c r="P315" s="216">
        <f>O315*H315</f>
        <v>0</v>
      </c>
      <c r="Q315" s="216">
        <v>0</v>
      </c>
      <c r="R315" s="216">
        <f>Q315*H315</f>
        <v>0</v>
      </c>
      <c r="S315" s="216">
        <v>0</v>
      </c>
      <c r="T315" s="217">
        <f>S315*H315</f>
        <v>0</v>
      </c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R315" s="218" t="s">
        <v>287</v>
      </c>
      <c r="AT315" s="218" t="s">
        <v>159</v>
      </c>
      <c r="AU315" s="218" t="s">
        <v>85</v>
      </c>
      <c r="AY315" s="20" t="s">
        <v>157</v>
      </c>
      <c r="BE315" s="219">
        <f>IF(N315="základní",J315,0)</f>
        <v>0</v>
      </c>
      <c r="BF315" s="219">
        <f>IF(N315="snížená",J315,0)</f>
        <v>0</v>
      </c>
      <c r="BG315" s="219">
        <f>IF(N315="zákl. přenesená",J315,0)</f>
        <v>0</v>
      </c>
      <c r="BH315" s="219">
        <f>IF(N315="sníž. přenesená",J315,0)</f>
        <v>0</v>
      </c>
      <c r="BI315" s="219">
        <f>IF(N315="nulová",J315,0)</f>
        <v>0</v>
      </c>
      <c r="BJ315" s="20" t="s">
        <v>83</v>
      </c>
      <c r="BK315" s="219">
        <f>ROUND(I315*H315,2)</f>
        <v>0</v>
      </c>
      <c r="BL315" s="20" t="s">
        <v>287</v>
      </c>
      <c r="BM315" s="218" t="s">
        <v>1087</v>
      </c>
    </row>
    <row r="316" s="2" customFormat="1">
      <c r="A316" s="41"/>
      <c r="B316" s="42"/>
      <c r="C316" s="43"/>
      <c r="D316" s="220" t="s">
        <v>165</v>
      </c>
      <c r="E316" s="43"/>
      <c r="F316" s="221" t="s">
        <v>722</v>
      </c>
      <c r="G316" s="43"/>
      <c r="H316" s="43"/>
      <c r="I316" s="222"/>
      <c r="J316" s="43"/>
      <c r="K316" s="43"/>
      <c r="L316" s="47"/>
      <c r="M316" s="223"/>
      <c r="N316" s="224"/>
      <c r="O316" s="87"/>
      <c r="P316" s="87"/>
      <c r="Q316" s="87"/>
      <c r="R316" s="87"/>
      <c r="S316" s="87"/>
      <c r="T316" s="88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T316" s="20" t="s">
        <v>165</v>
      </c>
      <c r="AU316" s="20" t="s">
        <v>85</v>
      </c>
    </row>
    <row r="317" s="2" customFormat="1">
      <c r="A317" s="41"/>
      <c r="B317" s="42"/>
      <c r="C317" s="43"/>
      <c r="D317" s="237" t="s">
        <v>177</v>
      </c>
      <c r="E317" s="43"/>
      <c r="F317" s="238" t="s">
        <v>723</v>
      </c>
      <c r="G317" s="43"/>
      <c r="H317" s="43"/>
      <c r="I317" s="222"/>
      <c r="J317" s="43"/>
      <c r="K317" s="43"/>
      <c r="L317" s="47"/>
      <c r="M317" s="223"/>
      <c r="N317" s="224"/>
      <c r="O317" s="87"/>
      <c r="P317" s="87"/>
      <c r="Q317" s="87"/>
      <c r="R317" s="87"/>
      <c r="S317" s="87"/>
      <c r="T317" s="88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T317" s="20" t="s">
        <v>177</v>
      </c>
      <c r="AU317" s="20" t="s">
        <v>85</v>
      </c>
    </row>
    <row r="318" s="12" customFormat="1" ht="25.92" customHeight="1">
      <c r="A318" s="12"/>
      <c r="B318" s="191"/>
      <c r="C318" s="192"/>
      <c r="D318" s="193" t="s">
        <v>74</v>
      </c>
      <c r="E318" s="194" t="s">
        <v>724</v>
      </c>
      <c r="F318" s="194" t="s">
        <v>725</v>
      </c>
      <c r="G318" s="192"/>
      <c r="H318" s="192"/>
      <c r="I318" s="195"/>
      <c r="J318" s="196">
        <f>BK318</f>
        <v>0</v>
      </c>
      <c r="K318" s="192"/>
      <c r="L318" s="197"/>
      <c r="M318" s="198"/>
      <c r="N318" s="199"/>
      <c r="O318" s="199"/>
      <c r="P318" s="200">
        <f>P319</f>
        <v>0</v>
      </c>
      <c r="Q318" s="199"/>
      <c r="R318" s="200">
        <f>R319</f>
        <v>0</v>
      </c>
      <c r="S318" s="199"/>
      <c r="T318" s="201">
        <f>T319</f>
        <v>0</v>
      </c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R318" s="202" t="s">
        <v>201</v>
      </c>
      <c r="AT318" s="203" t="s">
        <v>74</v>
      </c>
      <c r="AU318" s="203" t="s">
        <v>75</v>
      </c>
      <c r="AY318" s="202" t="s">
        <v>157</v>
      </c>
      <c r="BK318" s="204">
        <f>BK319</f>
        <v>0</v>
      </c>
    </row>
    <row r="319" s="12" customFormat="1" ht="22.8" customHeight="1">
      <c r="A319" s="12"/>
      <c r="B319" s="191"/>
      <c r="C319" s="192"/>
      <c r="D319" s="193" t="s">
        <v>74</v>
      </c>
      <c r="E319" s="205" t="s">
        <v>726</v>
      </c>
      <c r="F319" s="205" t="s">
        <v>727</v>
      </c>
      <c r="G319" s="192"/>
      <c r="H319" s="192"/>
      <c r="I319" s="195"/>
      <c r="J319" s="206">
        <f>BK319</f>
        <v>0</v>
      </c>
      <c r="K319" s="192"/>
      <c r="L319" s="197"/>
      <c r="M319" s="198"/>
      <c r="N319" s="199"/>
      <c r="O319" s="199"/>
      <c r="P319" s="200">
        <f>SUM(P320:P323)</f>
        <v>0</v>
      </c>
      <c r="Q319" s="199"/>
      <c r="R319" s="200">
        <f>SUM(R320:R323)</f>
        <v>0</v>
      </c>
      <c r="S319" s="199"/>
      <c r="T319" s="201">
        <f>SUM(T320:T323)</f>
        <v>0</v>
      </c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R319" s="202" t="s">
        <v>201</v>
      </c>
      <c r="AT319" s="203" t="s">
        <v>74</v>
      </c>
      <c r="AU319" s="203" t="s">
        <v>83</v>
      </c>
      <c r="AY319" s="202" t="s">
        <v>157</v>
      </c>
      <c r="BK319" s="204">
        <f>SUM(BK320:BK323)</f>
        <v>0</v>
      </c>
    </row>
    <row r="320" s="2" customFormat="1" ht="16.5" customHeight="1">
      <c r="A320" s="41"/>
      <c r="B320" s="42"/>
      <c r="C320" s="207" t="s">
        <v>433</v>
      </c>
      <c r="D320" s="207" t="s">
        <v>159</v>
      </c>
      <c r="E320" s="208" t="s">
        <v>729</v>
      </c>
      <c r="F320" s="209" t="s">
        <v>730</v>
      </c>
      <c r="G320" s="210" t="s">
        <v>731</v>
      </c>
      <c r="H320" s="211">
        <v>1</v>
      </c>
      <c r="I320" s="212"/>
      <c r="J320" s="213">
        <f>ROUND(I320*H320,2)</f>
        <v>0</v>
      </c>
      <c r="K320" s="209" t="s">
        <v>174</v>
      </c>
      <c r="L320" s="47"/>
      <c r="M320" s="214" t="s">
        <v>19</v>
      </c>
      <c r="N320" s="215" t="s">
        <v>46</v>
      </c>
      <c r="O320" s="87"/>
      <c r="P320" s="216">
        <f>O320*H320</f>
        <v>0</v>
      </c>
      <c r="Q320" s="216">
        <v>0</v>
      </c>
      <c r="R320" s="216">
        <f>Q320*H320</f>
        <v>0</v>
      </c>
      <c r="S320" s="216">
        <v>0</v>
      </c>
      <c r="T320" s="217">
        <f>S320*H320</f>
        <v>0</v>
      </c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R320" s="218" t="s">
        <v>732</v>
      </c>
      <c r="AT320" s="218" t="s">
        <v>159</v>
      </c>
      <c r="AU320" s="218" t="s">
        <v>85</v>
      </c>
      <c r="AY320" s="20" t="s">
        <v>157</v>
      </c>
      <c r="BE320" s="219">
        <f>IF(N320="základní",J320,0)</f>
        <v>0</v>
      </c>
      <c r="BF320" s="219">
        <f>IF(N320="snížená",J320,0)</f>
        <v>0</v>
      </c>
      <c r="BG320" s="219">
        <f>IF(N320="zákl. přenesená",J320,0)</f>
        <v>0</v>
      </c>
      <c r="BH320" s="219">
        <f>IF(N320="sníž. přenesená",J320,0)</f>
        <v>0</v>
      </c>
      <c r="BI320" s="219">
        <f>IF(N320="nulová",J320,0)</f>
        <v>0</v>
      </c>
      <c r="BJ320" s="20" t="s">
        <v>83</v>
      </c>
      <c r="BK320" s="219">
        <f>ROUND(I320*H320,2)</f>
        <v>0</v>
      </c>
      <c r="BL320" s="20" t="s">
        <v>732</v>
      </c>
      <c r="BM320" s="218" t="s">
        <v>1088</v>
      </c>
    </row>
    <row r="321" s="2" customFormat="1">
      <c r="A321" s="41"/>
      <c r="B321" s="42"/>
      <c r="C321" s="43"/>
      <c r="D321" s="220" t="s">
        <v>165</v>
      </c>
      <c r="E321" s="43"/>
      <c r="F321" s="221" t="s">
        <v>730</v>
      </c>
      <c r="G321" s="43"/>
      <c r="H321" s="43"/>
      <c r="I321" s="222"/>
      <c r="J321" s="43"/>
      <c r="K321" s="43"/>
      <c r="L321" s="47"/>
      <c r="M321" s="223"/>
      <c r="N321" s="224"/>
      <c r="O321" s="87"/>
      <c r="P321" s="87"/>
      <c r="Q321" s="87"/>
      <c r="R321" s="87"/>
      <c r="S321" s="87"/>
      <c r="T321" s="88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T321" s="20" t="s">
        <v>165</v>
      </c>
      <c r="AU321" s="20" t="s">
        <v>85</v>
      </c>
    </row>
    <row r="322" s="2" customFormat="1">
      <c r="A322" s="41"/>
      <c r="B322" s="42"/>
      <c r="C322" s="43"/>
      <c r="D322" s="237" t="s">
        <v>177</v>
      </c>
      <c r="E322" s="43"/>
      <c r="F322" s="238" t="s">
        <v>734</v>
      </c>
      <c r="G322" s="43"/>
      <c r="H322" s="43"/>
      <c r="I322" s="222"/>
      <c r="J322" s="43"/>
      <c r="K322" s="43"/>
      <c r="L322" s="47"/>
      <c r="M322" s="223"/>
      <c r="N322" s="224"/>
      <c r="O322" s="87"/>
      <c r="P322" s="87"/>
      <c r="Q322" s="87"/>
      <c r="R322" s="87"/>
      <c r="S322" s="87"/>
      <c r="T322" s="88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T322" s="20" t="s">
        <v>177</v>
      </c>
      <c r="AU322" s="20" t="s">
        <v>85</v>
      </c>
    </row>
    <row r="323" s="13" customFormat="1">
      <c r="A323" s="13"/>
      <c r="B323" s="226"/>
      <c r="C323" s="227"/>
      <c r="D323" s="220" t="s">
        <v>169</v>
      </c>
      <c r="E323" s="228" t="s">
        <v>19</v>
      </c>
      <c r="F323" s="229" t="s">
        <v>1089</v>
      </c>
      <c r="G323" s="227"/>
      <c r="H323" s="230">
        <v>1</v>
      </c>
      <c r="I323" s="231"/>
      <c r="J323" s="227"/>
      <c r="K323" s="227"/>
      <c r="L323" s="232"/>
      <c r="M323" s="274"/>
      <c r="N323" s="275"/>
      <c r="O323" s="275"/>
      <c r="P323" s="275"/>
      <c r="Q323" s="275"/>
      <c r="R323" s="275"/>
      <c r="S323" s="275"/>
      <c r="T323" s="276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6" t="s">
        <v>169</v>
      </c>
      <c r="AU323" s="236" t="s">
        <v>85</v>
      </c>
      <c r="AV323" s="13" t="s">
        <v>85</v>
      </c>
      <c r="AW323" s="13" t="s">
        <v>37</v>
      </c>
      <c r="AX323" s="13" t="s">
        <v>83</v>
      </c>
      <c r="AY323" s="236" t="s">
        <v>157</v>
      </c>
    </row>
    <row r="324" s="2" customFormat="1" ht="6.96" customHeight="1">
      <c r="A324" s="41"/>
      <c r="B324" s="62"/>
      <c r="C324" s="63"/>
      <c r="D324" s="63"/>
      <c r="E324" s="63"/>
      <c r="F324" s="63"/>
      <c r="G324" s="63"/>
      <c r="H324" s="63"/>
      <c r="I324" s="63"/>
      <c r="J324" s="63"/>
      <c r="K324" s="63"/>
      <c r="L324" s="47"/>
      <c r="M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</row>
  </sheetData>
  <sheetProtection sheet="1" autoFilter="0" formatColumns="0" formatRows="0" objects="1" scenarios="1" spinCount="100000" saltValue="wPNuxbcDXD8a/GewvC6oPEEzChhXfggwBgO0ApGWxM9dmNdKA58VSKtVJK1LsuEznttr1e25fRZbWugxkSKAkw==" hashValue="iH2yW4/wcK2pyt6ZGLPuhxZkSX7qUjsH1ZVNEvWpRMi1LiyHpz+QpQcjiacN5zUEkR++P5HMxyr27kNWkaevVA==" algorithmName="SHA-512" password="CC35"/>
  <autoFilter ref="C92:K323"/>
  <mergeCells count="9">
    <mergeCell ref="E7:H7"/>
    <mergeCell ref="E9:H9"/>
    <mergeCell ref="E18:H18"/>
    <mergeCell ref="E27:H27"/>
    <mergeCell ref="E48:H48"/>
    <mergeCell ref="E50:H50"/>
    <mergeCell ref="E83:H83"/>
    <mergeCell ref="E85:H85"/>
    <mergeCell ref="L2:V2"/>
  </mergeCells>
  <hyperlinks>
    <hyperlink ref="F98" r:id="rId1" display="https://podminky.urs.cz/item/CS_URS_2025_01/115101201"/>
    <hyperlink ref="F101" r:id="rId2" display="https://podminky.urs.cz/item/CS_URS_2025_01/115101301"/>
    <hyperlink ref="F106" r:id="rId3" display="https://podminky.urs.cz/item/CS_URS_2025_01/131351206"/>
    <hyperlink ref="F110" r:id="rId4" display="https://podminky.urs.cz/item/CS_URS_2025_01/151711111"/>
    <hyperlink ref="F114" r:id="rId5" display="https://podminky.urs.cz/item/CS_URS_2025_01/151711121"/>
    <hyperlink ref="F123" r:id="rId6" display="https://podminky.urs.cz/item/CS_URS_2025_01/162751137"/>
    <hyperlink ref="F127" r:id="rId7" display="https://podminky.urs.cz/item/CS_URS_2025_01/171201231"/>
    <hyperlink ref="F131" r:id="rId8" display="https://podminky.urs.cz/item/CS_URS_2025_01/181951112"/>
    <hyperlink ref="F138" r:id="rId9" display="https://podminky.urs.cz/item/CS_URS_2025_01/211531111"/>
    <hyperlink ref="F142" r:id="rId10" display="https://podminky.urs.cz/item/CS_URS_2025_01/211971121"/>
    <hyperlink ref="F149" r:id="rId11" display="https://podminky.urs.cz/item/CS_URS_2025_01/212755214"/>
    <hyperlink ref="F158" r:id="rId12" display="https://podminky.urs.cz/item/CS_URS_2025_01/282602112"/>
    <hyperlink ref="F167" r:id="rId13" display="https://podminky.urs.cz/item/CS_URS_2025_01/310001113"/>
    <hyperlink ref="F177" r:id="rId14" display="https://podminky.urs.cz/item/CS_URS_2025_01/321222111"/>
    <hyperlink ref="F184" r:id="rId15" display="https://podminky.urs.cz/item/CS_URS_2025_01/327324127"/>
    <hyperlink ref="F188" r:id="rId16" display="https://podminky.urs.cz/item/CS_URS_2025_01/327324128"/>
    <hyperlink ref="F192" r:id="rId17" display="https://podminky.urs.cz/item/CS_URS_2025_01/327351211"/>
    <hyperlink ref="F198" r:id="rId18" display="https://podminky.urs.cz/item/CS_URS_2025_01/327351221"/>
    <hyperlink ref="F201" r:id="rId19" display="https://podminky.urs.cz/item/CS_URS_2025_01/327361040"/>
    <hyperlink ref="F208" r:id="rId20" display="https://podminky.urs.cz/item/CS_URS_2025_01/451315127"/>
    <hyperlink ref="F212" r:id="rId21" display="https://podminky.urs.cz/item/CS_URS_2025_01/458501112"/>
    <hyperlink ref="F219" r:id="rId22" display="https://podminky.urs.cz/item/CS_URS_2025_01/462512270"/>
    <hyperlink ref="F225" r:id="rId23" display="https://podminky.urs.cz/item/CS_URS_2025_01/891265111"/>
    <hyperlink ref="F233" r:id="rId24" display="https://podminky.urs.cz/item/CS_URS_2025_01/911121111"/>
    <hyperlink ref="F238" r:id="rId25" display="https://podminky.urs.cz/item/CS_URS_2025_01/931992121"/>
    <hyperlink ref="F244" r:id="rId26" display="https://podminky.urs.cz/item/CS_URS_2025_01/931994142"/>
    <hyperlink ref="F250" r:id="rId27" display="https://podminky.urs.cz/item/CS_URS_2025_01/953961214"/>
    <hyperlink ref="F255" r:id="rId28" display="https://podminky.urs.cz/item/CS_URS_2025_01/953965132"/>
    <hyperlink ref="F258" r:id="rId29" display="https://podminky.urs.cz/item/CS_URS_2025_01/961021311"/>
    <hyperlink ref="F262" r:id="rId30" display="https://podminky.urs.cz/item/CS_URS_2025_01/966005211"/>
    <hyperlink ref="F265" r:id="rId31" display="https://podminky.urs.cz/item/CS_URS_2025_01/977271110"/>
    <hyperlink ref="F270" r:id="rId32" display="https://podminky.urs.cz/item/CS_URS_2025_01/997013501"/>
    <hyperlink ref="F276" r:id="rId33" display="https://podminky.urs.cz/item/CS_URS_2025_01/997013509"/>
    <hyperlink ref="F283" r:id="rId34" display="https://podminky.urs.cz/item/CS_URS_2025_01/997013873"/>
    <hyperlink ref="F288" r:id="rId35" display="https://podminky.urs.cz/item/CS_URS_2025_01/998332011"/>
    <hyperlink ref="F293" r:id="rId36" display="https://podminky.urs.cz/item/CS_URS_2025_01/711112001"/>
    <hyperlink ref="F300" r:id="rId37" display="https://podminky.urs.cz/item/CS_URS_2025_01/711112002"/>
    <hyperlink ref="F309" r:id="rId38" display="https://podminky.urs.cz/item/CS_URS_2025_01/998711101"/>
    <hyperlink ref="F313" r:id="rId39" display="https://podminky.urs.cz/item/CS_URS_2025_01/782191141"/>
    <hyperlink ref="F317" r:id="rId40" display="https://podminky.urs.cz/item/CS_URS_2025_01/998782101"/>
    <hyperlink ref="F322" r:id="rId41" display="https://podminky.urs.cz/item/CS_URS_2025_01/013274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2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103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85</v>
      </c>
    </row>
    <row r="4" s="1" customFormat="1" ht="24.96" customHeight="1">
      <c r="B4" s="23"/>
      <c r="D4" s="133" t="s">
        <v>131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Vrchlice v Kutné Hoře - revitalizace a PPO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132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1090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16. 8. 2023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30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">
        <v>34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35</v>
      </c>
      <c r="F21" s="41"/>
      <c r="G21" s="41"/>
      <c r="H21" s="41"/>
      <c r="I21" s="135" t="s">
        <v>29</v>
      </c>
      <c r="J21" s="139" t="s">
        <v>36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38</v>
      </c>
      <c r="E23" s="41"/>
      <c r="F23" s="41"/>
      <c r="G23" s="41"/>
      <c r="H23" s="41"/>
      <c r="I23" s="135" t="s">
        <v>26</v>
      </c>
      <c r="J23" s="139" t="s">
        <v>34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35</v>
      </c>
      <c r="F24" s="41"/>
      <c r="G24" s="41"/>
      <c r="H24" s="41"/>
      <c r="I24" s="135" t="s">
        <v>29</v>
      </c>
      <c r="J24" s="139" t="s">
        <v>36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39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41</v>
      </c>
      <c r="E30" s="41"/>
      <c r="F30" s="41"/>
      <c r="G30" s="41"/>
      <c r="H30" s="41"/>
      <c r="I30" s="41"/>
      <c r="J30" s="147">
        <f>ROUND(J84,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43</v>
      </c>
      <c r="G32" s="41"/>
      <c r="H32" s="41"/>
      <c r="I32" s="148" t="s">
        <v>42</v>
      </c>
      <c r="J32" s="148" t="s">
        <v>44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45</v>
      </c>
      <c r="E33" s="135" t="s">
        <v>46</v>
      </c>
      <c r="F33" s="150">
        <f>ROUND((SUM(BE84:BE185)),  2)</f>
        <v>0</v>
      </c>
      <c r="G33" s="41"/>
      <c r="H33" s="41"/>
      <c r="I33" s="151">
        <v>0.20999999999999999</v>
      </c>
      <c r="J33" s="150">
        <f>ROUND(((SUM(BE84:BE185))*I33),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47</v>
      </c>
      <c r="F34" s="150">
        <f>ROUND((SUM(BF84:BF185)),  2)</f>
        <v>0</v>
      </c>
      <c r="G34" s="41"/>
      <c r="H34" s="41"/>
      <c r="I34" s="151">
        <v>0.12</v>
      </c>
      <c r="J34" s="150">
        <f>ROUND(((SUM(BF84:BF185))*I34),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48</v>
      </c>
      <c r="F35" s="150">
        <f>ROUND((SUM(BG84:BG185)),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49</v>
      </c>
      <c r="F36" s="150">
        <f>ROUND((SUM(BH84:BH185)),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50</v>
      </c>
      <c r="F37" s="150">
        <f>ROUND((SUM(BI84:BI185)),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51</v>
      </c>
      <c r="E39" s="154"/>
      <c r="F39" s="154"/>
      <c r="G39" s="155" t="s">
        <v>52</v>
      </c>
      <c r="H39" s="156" t="s">
        <v>53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134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Vrchlice v Kutné Hoře - revitalizace a PPO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132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03.1 - Revitalizace toku pod Barborou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Kutná Hora</v>
      </c>
      <c r="G52" s="43"/>
      <c r="H52" s="43"/>
      <c r="I52" s="35" t="s">
        <v>23</v>
      </c>
      <c r="J52" s="75" t="str">
        <f>IF(J12="","",J12)</f>
        <v>16. 8. 2023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Město Kutná Hora</v>
      </c>
      <c r="G54" s="43"/>
      <c r="H54" s="43"/>
      <c r="I54" s="35" t="s">
        <v>33</v>
      </c>
      <c r="J54" s="39" t="str">
        <f>E21</f>
        <v>Vodohospodářský rozvoj a výstavba a.s.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5.6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38</v>
      </c>
      <c r="J55" s="39" t="str">
        <f>E24</f>
        <v>Vodohospodářský rozvoj a výstavba a.s.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135</v>
      </c>
      <c r="D57" s="165"/>
      <c r="E57" s="165"/>
      <c r="F57" s="165"/>
      <c r="G57" s="165"/>
      <c r="H57" s="165"/>
      <c r="I57" s="165"/>
      <c r="J57" s="166" t="s">
        <v>136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73</v>
      </c>
      <c r="D59" s="43"/>
      <c r="E59" s="43"/>
      <c r="F59" s="43"/>
      <c r="G59" s="43"/>
      <c r="H59" s="43"/>
      <c r="I59" s="43"/>
      <c r="J59" s="105">
        <f>J84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137</v>
      </c>
    </row>
    <row r="60" s="9" customFormat="1" ht="24.96" customHeight="1">
      <c r="A60" s="9"/>
      <c r="B60" s="168"/>
      <c r="C60" s="169"/>
      <c r="D60" s="170" t="s">
        <v>138</v>
      </c>
      <c r="E60" s="171"/>
      <c r="F60" s="171"/>
      <c r="G60" s="171"/>
      <c r="H60" s="171"/>
      <c r="I60" s="171"/>
      <c r="J60" s="172">
        <f>J85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139</v>
      </c>
      <c r="E61" s="177"/>
      <c r="F61" s="177"/>
      <c r="G61" s="177"/>
      <c r="H61" s="177"/>
      <c r="I61" s="177"/>
      <c r="J61" s="178">
        <f>J86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140</v>
      </c>
      <c r="E62" s="177"/>
      <c r="F62" s="177"/>
      <c r="G62" s="177"/>
      <c r="H62" s="177"/>
      <c r="I62" s="177"/>
      <c r="J62" s="178">
        <f>J155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838</v>
      </c>
      <c r="E63" s="177"/>
      <c r="F63" s="177"/>
      <c r="G63" s="177"/>
      <c r="H63" s="177"/>
      <c r="I63" s="177"/>
      <c r="J63" s="178">
        <f>J181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141</v>
      </c>
      <c r="E64" s="177"/>
      <c r="F64" s="177"/>
      <c r="G64" s="177"/>
      <c r="H64" s="177"/>
      <c r="I64" s="177"/>
      <c r="J64" s="178">
        <f>J182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1"/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137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6.96" customHeight="1">
      <c r="A66" s="41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70" s="2" customFormat="1" ht="6.96" customHeight="1">
      <c r="A70" s="41"/>
      <c r="B70" s="64"/>
      <c r="C70" s="65"/>
      <c r="D70" s="65"/>
      <c r="E70" s="65"/>
      <c r="F70" s="65"/>
      <c r="G70" s="65"/>
      <c r="H70" s="65"/>
      <c r="I70" s="65"/>
      <c r="J70" s="65"/>
      <c r="K70" s="65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24.96" customHeight="1">
      <c r="A71" s="41"/>
      <c r="B71" s="42"/>
      <c r="C71" s="26" t="s">
        <v>142</v>
      </c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5" t="s">
        <v>16</v>
      </c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6.5" customHeight="1">
      <c r="A74" s="41"/>
      <c r="B74" s="42"/>
      <c r="C74" s="43"/>
      <c r="D74" s="43"/>
      <c r="E74" s="163" t="str">
        <f>E7</f>
        <v>Vrchlice v Kutné Hoře - revitalizace a PPO</v>
      </c>
      <c r="F74" s="35"/>
      <c r="G74" s="35"/>
      <c r="H74" s="35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132</v>
      </c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72" t="str">
        <f>E9</f>
        <v>SO 03.1 - Revitalizace toku pod Barborou</v>
      </c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21</v>
      </c>
      <c r="D78" s="43"/>
      <c r="E78" s="43"/>
      <c r="F78" s="30" t="str">
        <f>F12</f>
        <v>Kutná Hora</v>
      </c>
      <c r="G78" s="43"/>
      <c r="H78" s="43"/>
      <c r="I78" s="35" t="s">
        <v>23</v>
      </c>
      <c r="J78" s="75" t="str">
        <f>IF(J12="","",J12)</f>
        <v>16. 8. 2023</v>
      </c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25.65" customHeight="1">
      <c r="A80" s="41"/>
      <c r="B80" s="42"/>
      <c r="C80" s="35" t="s">
        <v>25</v>
      </c>
      <c r="D80" s="43"/>
      <c r="E80" s="43"/>
      <c r="F80" s="30" t="str">
        <f>E15</f>
        <v>Město Kutná Hora</v>
      </c>
      <c r="G80" s="43"/>
      <c r="H80" s="43"/>
      <c r="I80" s="35" t="s">
        <v>33</v>
      </c>
      <c r="J80" s="39" t="str">
        <f>E21</f>
        <v>Vodohospodářský rozvoj a výstavba a.s.</v>
      </c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25.65" customHeight="1">
      <c r="A81" s="41"/>
      <c r="B81" s="42"/>
      <c r="C81" s="35" t="s">
        <v>31</v>
      </c>
      <c r="D81" s="43"/>
      <c r="E81" s="43"/>
      <c r="F81" s="30" t="str">
        <f>IF(E18="","",E18)</f>
        <v>Vyplň údaj</v>
      </c>
      <c r="G81" s="43"/>
      <c r="H81" s="43"/>
      <c r="I81" s="35" t="s">
        <v>38</v>
      </c>
      <c r="J81" s="39" t="str">
        <f>E24</f>
        <v>Vodohospodářský rozvoj a výstavba a.s.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0.32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11" customFormat="1" ht="29.28" customHeight="1">
      <c r="A83" s="180"/>
      <c r="B83" s="181"/>
      <c r="C83" s="182" t="s">
        <v>143</v>
      </c>
      <c r="D83" s="183" t="s">
        <v>60</v>
      </c>
      <c r="E83" s="183" t="s">
        <v>56</v>
      </c>
      <c r="F83" s="183" t="s">
        <v>57</v>
      </c>
      <c r="G83" s="183" t="s">
        <v>144</v>
      </c>
      <c r="H83" s="183" t="s">
        <v>145</v>
      </c>
      <c r="I83" s="183" t="s">
        <v>146</v>
      </c>
      <c r="J83" s="183" t="s">
        <v>136</v>
      </c>
      <c r="K83" s="184" t="s">
        <v>147</v>
      </c>
      <c r="L83" s="185"/>
      <c r="M83" s="95" t="s">
        <v>19</v>
      </c>
      <c r="N83" s="96" t="s">
        <v>45</v>
      </c>
      <c r="O83" s="96" t="s">
        <v>148</v>
      </c>
      <c r="P83" s="96" t="s">
        <v>149</v>
      </c>
      <c r="Q83" s="96" t="s">
        <v>150</v>
      </c>
      <c r="R83" s="96" t="s">
        <v>151</v>
      </c>
      <c r="S83" s="96" t="s">
        <v>152</v>
      </c>
      <c r="T83" s="97" t="s">
        <v>153</v>
      </c>
      <c r="U83" s="180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</row>
    <row r="84" s="2" customFormat="1" ht="22.8" customHeight="1">
      <c r="A84" s="41"/>
      <c r="B84" s="42"/>
      <c r="C84" s="102" t="s">
        <v>154</v>
      </c>
      <c r="D84" s="43"/>
      <c r="E84" s="43"/>
      <c r="F84" s="43"/>
      <c r="G84" s="43"/>
      <c r="H84" s="43"/>
      <c r="I84" s="43"/>
      <c r="J84" s="186">
        <f>BK84</f>
        <v>0</v>
      </c>
      <c r="K84" s="43"/>
      <c r="L84" s="47"/>
      <c r="M84" s="98"/>
      <c r="N84" s="187"/>
      <c r="O84" s="99"/>
      <c r="P84" s="188">
        <f>P85</f>
        <v>0</v>
      </c>
      <c r="Q84" s="99"/>
      <c r="R84" s="188">
        <f>R85</f>
        <v>676.54997600000002</v>
      </c>
      <c r="S84" s="99"/>
      <c r="T84" s="189">
        <f>T85</f>
        <v>249.49800000000002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T84" s="20" t="s">
        <v>74</v>
      </c>
      <c r="AU84" s="20" t="s">
        <v>137</v>
      </c>
      <c r="BK84" s="190">
        <f>BK85</f>
        <v>0</v>
      </c>
    </row>
    <row r="85" s="12" customFormat="1" ht="25.92" customHeight="1">
      <c r="A85" s="12"/>
      <c r="B85" s="191"/>
      <c r="C85" s="192"/>
      <c r="D85" s="193" t="s">
        <v>74</v>
      </c>
      <c r="E85" s="194" t="s">
        <v>155</v>
      </c>
      <c r="F85" s="194" t="s">
        <v>156</v>
      </c>
      <c r="G85" s="192"/>
      <c r="H85" s="192"/>
      <c r="I85" s="195"/>
      <c r="J85" s="196">
        <f>BK85</f>
        <v>0</v>
      </c>
      <c r="K85" s="192"/>
      <c r="L85" s="197"/>
      <c r="M85" s="198"/>
      <c r="N85" s="199"/>
      <c r="O85" s="199"/>
      <c r="P85" s="200">
        <f>P86+P155+P181+P182</f>
        <v>0</v>
      </c>
      <c r="Q85" s="199"/>
      <c r="R85" s="200">
        <f>R86+R155+R181+R182</f>
        <v>676.54997600000002</v>
      </c>
      <c r="S85" s="199"/>
      <c r="T85" s="201">
        <f>T86+T155+T181+T182</f>
        <v>249.49800000000002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2" t="s">
        <v>83</v>
      </c>
      <c r="AT85" s="203" t="s">
        <v>74</v>
      </c>
      <c r="AU85" s="203" t="s">
        <v>75</v>
      </c>
      <c r="AY85" s="202" t="s">
        <v>157</v>
      </c>
      <c r="BK85" s="204">
        <f>BK86+BK155+BK181+BK182</f>
        <v>0</v>
      </c>
    </row>
    <row r="86" s="12" customFormat="1" ht="22.8" customHeight="1">
      <c r="A86" s="12"/>
      <c r="B86" s="191"/>
      <c r="C86" s="192"/>
      <c r="D86" s="193" t="s">
        <v>74</v>
      </c>
      <c r="E86" s="205" t="s">
        <v>83</v>
      </c>
      <c r="F86" s="205" t="s">
        <v>158</v>
      </c>
      <c r="G86" s="192"/>
      <c r="H86" s="192"/>
      <c r="I86" s="195"/>
      <c r="J86" s="206">
        <f>BK86</f>
        <v>0</v>
      </c>
      <c r="K86" s="192"/>
      <c r="L86" s="197"/>
      <c r="M86" s="198"/>
      <c r="N86" s="199"/>
      <c r="O86" s="199"/>
      <c r="P86" s="200">
        <f>SUM(P87:P154)</f>
        <v>0</v>
      </c>
      <c r="Q86" s="199"/>
      <c r="R86" s="200">
        <f>SUM(R87:R154)</f>
        <v>74.525980000000004</v>
      </c>
      <c r="S86" s="199"/>
      <c r="T86" s="201">
        <f>SUM(T87:T154)</f>
        <v>249.49800000000002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83</v>
      </c>
      <c r="AT86" s="203" t="s">
        <v>74</v>
      </c>
      <c r="AU86" s="203" t="s">
        <v>83</v>
      </c>
      <c r="AY86" s="202" t="s">
        <v>157</v>
      </c>
      <c r="BK86" s="204">
        <f>SUM(BK87:BK154)</f>
        <v>0</v>
      </c>
    </row>
    <row r="87" s="2" customFormat="1" ht="44.25" customHeight="1">
      <c r="A87" s="41"/>
      <c r="B87" s="42"/>
      <c r="C87" s="207" t="s">
        <v>83</v>
      </c>
      <c r="D87" s="207" t="s">
        <v>159</v>
      </c>
      <c r="E87" s="208" t="s">
        <v>160</v>
      </c>
      <c r="F87" s="209" t="s">
        <v>161</v>
      </c>
      <c r="G87" s="210" t="s">
        <v>162</v>
      </c>
      <c r="H87" s="211">
        <v>88</v>
      </c>
      <c r="I87" s="212"/>
      <c r="J87" s="213">
        <f>ROUND(I87*H87,2)</f>
        <v>0</v>
      </c>
      <c r="K87" s="209" t="s">
        <v>19</v>
      </c>
      <c r="L87" s="47"/>
      <c r="M87" s="214" t="s">
        <v>19</v>
      </c>
      <c r="N87" s="215" t="s">
        <v>46</v>
      </c>
      <c r="O87" s="87"/>
      <c r="P87" s="216">
        <f>O87*H87</f>
        <v>0</v>
      </c>
      <c r="Q87" s="216">
        <v>0</v>
      </c>
      <c r="R87" s="216">
        <f>Q87*H87</f>
        <v>0</v>
      </c>
      <c r="S87" s="216">
        <v>0</v>
      </c>
      <c r="T87" s="217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8" t="s">
        <v>163</v>
      </c>
      <c r="AT87" s="218" t="s">
        <v>159</v>
      </c>
      <c r="AU87" s="218" t="s">
        <v>85</v>
      </c>
      <c r="AY87" s="20" t="s">
        <v>157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20" t="s">
        <v>83</v>
      </c>
      <c r="BK87" s="219">
        <f>ROUND(I87*H87,2)</f>
        <v>0</v>
      </c>
      <c r="BL87" s="20" t="s">
        <v>163</v>
      </c>
      <c r="BM87" s="218" t="s">
        <v>1091</v>
      </c>
    </row>
    <row r="88" s="2" customFormat="1">
      <c r="A88" s="41"/>
      <c r="B88" s="42"/>
      <c r="C88" s="43"/>
      <c r="D88" s="220" t="s">
        <v>165</v>
      </c>
      <c r="E88" s="43"/>
      <c r="F88" s="221" t="s">
        <v>166</v>
      </c>
      <c r="G88" s="43"/>
      <c r="H88" s="43"/>
      <c r="I88" s="222"/>
      <c r="J88" s="43"/>
      <c r="K88" s="43"/>
      <c r="L88" s="47"/>
      <c r="M88" s="223"/>
      <c r="N88" s="224"/>
      <c r="O88" s="87"/>
      <c r="P88" s="87"/>
      <c r="Q88" s="87"/>
      <c r="R88" s="87"/>
      <c r="S88" s="87"/>
      <c r="T88" s="88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165</v>
      </c>
      <c r="AU88" s="20" t="s">
        <v>85</v>
      </c>
    </row>
    <row r="89" s="2" customFormat="1">
      <c r="A89" s="41"/>
      <c r="B89" s="42"/>
      <c r="C89" s="43"/>
      <c r="D89" s="220" t="s">
        <v>167</v>
      </c>
      <c r="E89" s="43"/>
      <c r="F89" s="225" t="s">
        <v>168</v>
      </c>
      <c r="G89" s="43"/>
      <c r="H89" s="43"/>
      <c r="I89" s="222"/>
      <c r="J89" s="43"/>
      <c r="K89" s="43"/>
      <c r="L89" s="47"/>
      <c r="M89" s="223"/>
      <c r="N89" s="224"/>
      <c r="O89" s="87"/>
      <c r="P89" s="87"/>
      <c r="Q89" s="87"/>
      <c r="R89" s="87"/>
      <c r="S89" s="87"/>
      <c r="T89" s="88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167</v>
      </c>
      <c r="AU89" s="20" t="s">
        <v>85</v>
      </c>
    </row>
    <row r="90" s="13" customFormat="1">
      <c r="A90" s="13"/>
      <c r="B90" s="226"/>
      <c r="C90" s="227"/>
      <c r="D90" s="220" t="s">
        <v>169</v>
      </c>
      <c r="E90" s="228" t="s">
        <v>19</v>
      </c>
      <c r="F90" s="229" t="s">
        <v>1092</v>
      </c>
      <c r="G90" s="227"/>
      <c r="H90" s="230">
        <v>88</v>
      </c>
      <c r="I90" s="231"/>
      <c r="J90" s="227"/>
      <c r="K90" s="227"/>
      <c r="L90" s="232"/>
      <c r="M90" s="233"/>
      <c r="N90" s="234"/>
      <c r="O90" s="234"/>
      <c r="P90" s="234"/>
      <c r="Q90" s="234"/>
      <c r="R90" s="234"/>
      <c r="S90" s="234"/>
      <c r="T90" s="235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6" t="s">
        <v>169</v>
      </c>
      <c r="AU90" s="236" t="s">
        <v>85</v>
      </c>
      <c r="AV90" s="13" t="s">
        <v>85</v>
      </c>
      <c r="AW90" s="13" t="s">
        <v>37</v>
      </c>
      <c r="AX90" s="13" t="s">
        <v>83</v>
      </c>
      <c r="AY90" s="236" t="s">
        <v>157</v>
      </c>
    </row>
    <row r="91" s="2" customFormat="1" ht="24.15" customHeight="1">
      <c r="A91" s="41"/>
      <c r="B91" s="42"/>
      <c r="C91" s="207" t="s">
        <v>85</v>
      </c>
      <c r="D91" s="207" t="s">
        <v>159</v>
      </c>
      <c r="E91" s="208" t="s">
        <v>171</v>
      </c>
      <c r="F91" s="209" t="s">
        <v>172</v>
      </c>
      <c r="G91" s="210" t="s">
        <v>173</v>
      </c>
      <c r="H91" s="211">
        <v>138.61000000000001</v>
      </c>
      <c r="I91" s="212"/>
      <c r="J91" s="213">
        <f>ROUND(I91*H91,2)</f>
        <v>0</v>
      </c>
      <c r="K91" s="209" t="s">
        <v>174</v>
      </c>
      <c r="L91" s="47"/>
      <c r="M91" s="214" t="s">
        <v>19</v>
      </c>
      <c r="N91" s="215" t="s">
        <v>46</v>
      </c>
      <c r="O91" s="87"/>
      <c r="P91" s="216">
        <f>O91*H91</f>
        <v>0</v>
      </c>
      <c r="Q91" s="216">
        <v>0</v>
      </c>
      <c r="R91" s="216">
        <f>Q91*H91</f>
        <v>0</v>
      </c>
      <c r="S91" s="216">
        <v>1.8</v>
      </c>
      <c r="T91" s="217">
        <f>S91*H91</f>
        <v>249.49800000000002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8" t="s">
        <v>163</v>
      </c>
      <c r="AT91" s="218" t="s">
        <v>159</v>
      </c>
      <c r="AU91" s="218" t="s">
        <v>85</v>
      </c>
      <c r="AY91" s="20" t="s">
        <v>157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20" t="s">
        <v>83</v>
      </c>
      <c r="BK91" s="219">
        <f>ROUND(I91*H91,2)</f>
        <v>0</v>
      </c>
      <c r="BL91" s="20" t="s">
        <v>163</v>
      </c>
      <c r="BM91" s="218" t="s">
        <v>1093</v>
      </c>
    </row>
    <row r="92" s="2" customFormat="1">
      <c r="A92" s="41"/>
      <c r="B92" s="42"/>
      <c r="C92" s="43"/>
      <c r="D92" s="220" t="s">
        <v>165</v>
      </c>
      <c r="E92" s="43"/>
      <c r="F92" s="221" t="s">
        <v>176</v>
      </c>
      <c r="G92" s="43"/>
      <c r="H92" s="43"/>
      <c r="I92" s="222"/>
      <c r="J92" s="43"/>
      <c r="K92" s="43"/>
      <c r="L92" s="47"/>
      <c r="M92" s="223"/>
      <c r="N92" s="224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165</v>
      </c>
      <c r="AU92" s="20" t="s">
        <v>85</v>
      </c>
    </row>
    <row r="93" s="2" customFormat="1">
      <c r="A93" s="41"/>
      <c r="B93" s="42"/>
      <c r="C93" s="43"/>
      <c r="D93" s="237" t="s">
        <v>177</v>
      </c>
      <c r="E93" s="43"/>
      <c r="F93" s="238" t="s">
        <v>178</v>
      </c>
      <c r="G93" s="43"/>
      <c r="H93" s="43"/>
      <c r="I93" s="222"/>
      <c r="J93" s="43"/>
      <c r="K93" s="43"/>
      <c r="L93" s="47"/>
      <c r="M93" s="223"/>
      <c r="N93" s="224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177</v>
      </c>
      <c r="AU93" s="20" t="s">
        <v>85</v>
      </c>
    </row>
    <row r="94" s="13" customFormat="1">
      <c r="A94" s="13"/>
      <c r="B94" s="226"/>
      <c r="C94" s="227"/>
      <c r="D94" s="220" t="s">
        <v>169</v>
      </c>
      <c r="E94" s="228" t="s">
        <v>19</v>
      </c>
      <c r="F94" s="229" t="s">
        <v>1094</v>
      </c>
      <c r="G94" s="227"/>
      <c r="H94" s="230">
        <v>138.61000000000001</v>
      </c>
      <c r="I94" s="231"/>
      <c r="J94" s="227"/>
      <c r="K94" s="227"/>
      <c r="L94" s="232"/>
      <c r="M94" s="233"/>
      <c r="N94" s="234"/>
      <c r="O94" s="234"/>
      <c r="P94" s="234"/>
      <c r="Q94" s="234"/>
      <c r="R94" s="234"/>
      <c r="S94" s="234"/>
      <c r="T94" s="235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6" t="s">
        <v>169</v>
      </c>
      <c r="AU94" s="236" t="s">
        <v>85</v>
      </c>
      <c r="AV94" s="13" t="s">
        <v>85</v>
      </c>
      <c r="AW94" s="13" t="s">
        <v>37</v>
      </c>
      <c r="AX94" s="13" t="s">
        <v>83</v>
      </c>
      <c r="AY94" s="236" t="s">
        <v>157</v>
      </c>
    </row>
    <row r="95" s="2" customFormat="1" ht="24.15" customHeight="1">
      <c r="A95" s="41"/>
      <c r="B95" s="42"/>
      <c r="C95" s="207" t="s">
        <v>188</v>
      </c>
      <c r="D95" s="207" t="s">
        <v>159</v>
      </c>
      <c r="E95" s="208" t="s">
        <v>196</v>
      </c>
      <c r="F95" s="209" t="s">
        <v>197</v>
      </c>
      <c r="G95" s="210" t="s">
        <v>173</v>
      </c>
      <c r="H95" s="211">
        <v>136.81</v>
      </c>
      <c r="I95" s="212"/>
      <c r="J95" s="213">
        <f>ROUND(I95*H95,2)</f>
        <v>0</v>
      </c>
      <c r="K95" s="209" t="s">
        <v>174</v>
      </c>
      <c r="L95" s="47"/>
      <c r="M95" s="214" t="s">
        <v>19</v>
      </c>
      <c r="N95" s="215" t="s">
        <v>46</v>
      </c>
      <c r="O95" s="87"/>
      <c r="P95" s="216">
        <f>O95*H95</f>
        <v>0</v>
      </c>
      <c r="Q95" s="216">
        <v>0.40000000000000002</v>
      </c>
      <c r="R95" s="216">
        <f>Q95*H95</f>
        <v>54.724000000000004</v>
      </c>
      <c r="S95" s="216">
        <v>0</v>
      </c>
      <c r="T95" s="217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163</v>
      </c>
      <c r="AT95" s="218" t="s">
        <v>159</v>
      </c>
      <c r="AU95" s="218" t="s">
        <v>85</v>
      </c>
      <c r="AY95" s="20" t="s">
        <v>157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20" t="s">
        <v>83</v>
      </c>
      <c r="BK95" s="219">
        <f>ROUND(I95*H95,2)</f>
        <v>0</v>
      </c>
      <c r="BL95" s="20" t="s">
        <v>163</v>
      </c>
      <c r="BM95" s="218" t="s">
        <v>1095</v>
      </c>
    </row>
    <row r="96" s="2" customFormat="1">
      <c r="A96" s="41"/>
      <c r="B96" s="42"/>
      <c r="C96" s="43"/>
      <c r="D96" s="220" t="s">
        <v>165</v>
      </c>
      <c r="E96" s="43"/>
      <c r="F96" s="221" t="s">
        <v>199</v>
      </c>
      <c r="G96" s="43"/>
      <c r="H96" s="43"/>
      <c r="I96" s="222"/>
      <c r="J96" s="43"/>
      <c r="K96" s="43"/>
      <c r="L96" s="47"/>
      <c r="M96" s="223"/>
      <c r="N96" s="224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165</v>
      </c>
      <c r="AU96" s="20" t="s">
        <v>85</v>
      </c>
    </row>
    <row r="97" s="2" customFormat="1">
      <c r="A97" s="41"/>
      <c r="B97" s="42"/>
      <c r="C97" s="43"/>
      <c r="D97" s="237" t="s">
        <v>177</v>
      </c>
      <c r="E97" s="43"/>
      <c r="F97" s="238" t="s">
        <v>200</v>
      </c>
      <c r="G97" s="43"/>
      <c r="H97" s="43"/>
      <c r="I97" s="222"/>
      <c r="J97" s="43"/>
      <c r="K97" s="43"/>
      <c r="L97" s="47"/>
      <c r="M97" s="223"/>
      <c r="N97" s="22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177</v>
      </c>
      <c r="AU97" s="20" t="s">
        <v>85</v>
      </c>
    </row>
    <row r="98" s="13" customFormat="1">
      <c r="A98" s="13"/>
      <c r="B98" s="226"/>
      <c r="C98" s="227"/>
      <c r="D98" s="220" t="s">
        <v>169</v>
      </c>
      <c r="E98" s="228" t="s">
        <v>19</v>
      </c>
      <c r="F98" s="229" t="s">
        <v>1096</v>
      </c>
      <c r="G98" s="227"/>
      <c r="H98" s="230">
        <v>136.81</v>
      </c>
      <c r="I98" s="231"/>
      <c r="J98" s="227"/>
      <c r="K98" s="227"/>
      <c r="L98" s="232"/>
      <c r="M98" s="233"/>
      <c r="N98" s="234"/>
      <c r="O98" s="234"/>
      <c r="P98" s="234"/>
      <c r="Q98" s="234"/>
      <c r="R98" s="234"/>
      <c r="S98" s="234"/>
      <c r="T98" s="235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6" t="s">
        <v>169</v>
      </c>
      <c r="AU98" s="236" t="s">
        <v>85</v>
      </c>
      <c r="AV98" s="13" t="s">
        <v>85</v>
      </c>
      <c r="AW98" s="13" t="s">
        <v>37</v>
      </c>
      <c r="AX98" s="13" t="s">
        <v>83</v>
      </c>
      <c r="AY98" s="236" t="s">
        <v>157</v>
      </c>
    </row>
    <row r="99" s="2" customFormat="1" ht="33" customHeight="1">
      <c r="A99" s="41"/>
      <c r="B99" s="42"/>
      <c r="C99" s="207" t="s">
        <v>163</v>
      </c>
      <c r="D99" s="207" t="s">
        <v>159</v>
      </c>
      <c r="E99" s="208" t="s">
        <v>202</v>
      </c>
      <c r="F99" s="209" t="s">
        <v>203</v>
      </c>
      <c r="G99" s="210" t="s">
        <v>173</v>
      </c>
      <c r="H99" s="211">
        <v>136.81</v>
      </c>
      <c r="I99" s="212"/>
      <c r="J99" s="213">
        <f>ROUND(I99*H99,2)</f>
        <v>0</v>
      </c>
      <c r="K99" s="209" t="s">
        <v>174</v>
      </c>
      <c r="L99" s="47"/>
      <c r="M99" s="214" t="s">
        <v>19</v>
      </c>
      <c r="N99" s="215" t="s">
        <v>46</v>
      </c>
      <c r="O99" s="87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163</v>
      </c>
      <c r="AT99" s="218" t="s">
        <v>159</v>
      </c>
      <c r="AU99" s="218" t="s">
        <v>85</v>
      </c>
      <c r="AY99" s="20" t="s">
        <v>157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83</v>
      </c>
      <c r="BK99" s="219">
        <f>ROUND(I99*H99,2)</f>
        <v>0</v>
      </c>
      <c r="BL99" s="20" t="s">
        <v>163</v>
      </c>
      <c r="BM99" s="218" t="s">
        <v>1097</v>
      </c>
    </row>
    <row r="100" s="2" customFormat="1">
      <c r="A100" s="41"/>
      <c r="B100" s="42"/>
      <c r="C100" s="43"/>
      <c r="D100" s="220" t="s">
        <v>165</v>
      </c>
      <c r="E100" s="43"/>
      <c r="F100" s="221" t="s">
        <v>205</v>
      </c>
      <c r="G100" s="43"/>
      <c r="H100" s="43"/>
      <c r="I100" s="222"/>
      <c r="J100" s="43"/>
      <c r="K100" s="43"/>
      <c r="L100" s="47"/>
      <c r="M100" s="223"/>
      <c r="N100" s="22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165</v>
      </c>
      <c r="AU100" s="20" t="s">
        <v>85</v>
      </c>
    </row>
    <row r="101" s="2" customFormat="1">
      <c r="A101" s="41"/>
      <c r="B101" s="42"/>
      <c r="C101" s="43"/>
      <c r="D101" s="237" t="s">
        <v>177</v>
      </c>
      <c r="E101" s="43"/>
      <c r="F101" s="238" t="s">
        <v>206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177</v>
      </c>
      <c r="AU101" s="20" t="s">
        <v>85</v>
      </c>
    </row>
    <row r="102" s="13" customFormat="1">
      <c r="A102" s="13"/>
      <c r="B102" s="226"/>
      <c r="C102" s="227"/>
      <c r="D102" s="220" t="s">
        <v>169</v>
      </c>
      <c r="E102" s="228" t="s">
        <v>19</v>
      </c>
      <c r="F102" s="229" t="s">
        <v>1096</v>
      </c>
      <c r="G102" s="227"/>
      <c r="H102" s="230">
        <v>136.81</v>
      </c>
      <c r="I102" s="231"/>
      <c r="J102" s="227"/>
      <c r="K102" s="227"/>
      <c r="L102" s="232"/>
      <c r="M102" s="233"/>
      <c r="N102" s="234"/>
      <c r="O102" s="234"/>
      <c r="P102" s="234"/>
      <c r="Q102" s="234"/>
      <c r="R102" s="234"/>
      <c r="S102" s="234"/>
      <c r="T102" s="235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6" t="s">
        <v>169</v>
      </c>
      <c r="AU102" s="236" t="s">
        <v>85</v>
      </c>
      <c r="AV102" s="13" t="s">
        <v>85</v>
      </c>
      <c r="AW102" s="13" t="s">
        <v>37</v>
      </c>
      <c r="AX102" s="13" t="s">
        <v>83</v>
      </c>
      <c r="AY102" s="236" t="s">
        <v>157</v>
      </c>
    </row>
    <row r="103" s="2" customFormat="1" ht="33" customHeight="1">
      <c r="A103" s="41"/>
      <c r="B103" s="42"/>
      <c r="C103" s="207" t="s">
        <v>201</v>
      </c>
      <c r="D103" s="207" t="s">
        <v>159</v>
      </c>
      <c r="E103" s="208" t="s">
        <v>208</v>
      </c>
      <c r="F103" s="209" t="s">
        <v>209</v>
      </c>
      <c r="G103" s="210" t="s">
        <v>173</v>
      </c>
      <c r="H103" s="211">
        <v>624.80399999999997</v>
      </c>
      <c r="I103" s="212"/>
      <c r="J103" s="213">
        <f>ROUND(I103*H103,2)</f>
        <v>0</v>
      </c>
      <c r="K103" s="209" t="s">
        <v>174</v>
      </c>
      <c r="L103" s="47"/>
      <c r="M103" s="214" t="s">
        <v>19</v>
      </c>
      <c r="N103" s="215" t="s">
        <v>46</v>
      </c>
      <c r="O103" s="87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8" t="s">
        <v>163</v>
      </c>
      <c r="AT103" s="218" t="s">
        <v>159</v>
      </c>
      <c r="AU103" s="218" t="s">
        <v>85</v>
      </c>
      <c r="AY103" s="20" t="s">
        <v>157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20" t="s">
        <v>83</v>
      </c>
      <c r="BK103" s="219">
        <f>ROUND(I103*H103,2)</f>
        <v>0</v>
      </c>
      <c r="BL103" s="20" t="s">
        <v>163</v>
      </c>
      <c r="BM103" s="218" t="s">
        <v>1098</v>
      </c>
    </row>
    <row r="104" s="2" customFormat="1">
      <c r="A104" s="41"/>
      <c r="B104" s="42"/>
      <c r="C104" s="43"/>
      <c r="D104" s="220" t="s">
        <v>165</v>
      </c>
      <c r="E104" s="43"/>
      <c r="F104" s="221" t="s">
        <v>211</v>
      </c>
      <c r="G104" s="43"/>
      <c r="H104" s="43"/>
      <c r="I104" s="222"/>
      <c r="J104" s="43"/>
      <c r="K104" s="43"/>
      <c r="L104" s="47"/>
      <c r="M104" s="223"/>
      <c r="N104" s="224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165</v>
      </c>
      <c r="AU104" s="20" t="s">
        <v>85</v>
      </c>
    </row>
    <row r="105" s="2" customFormat="1">
      <c r="A105" s="41"/>
      <c r="B105" s="42"/>
      <c r="C105" s="43"/>
      <c r="D105" s="237" t="s">
        <v>177</v>
      </c>
      <c r="E105" s="43"/>
      <c r="F105" s="238" t="s">
        <v>212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177</v>
      </c>
      <c r="AU105" s="20" t="s">
        <v>85</v>
      </c>
    </row>
    <row r="106" s="13" customFormat="1">
      <c r="A106" s="13"/>
      <c r="B106" s="226"/>
      <c r="C106" s="227"/>
      <c r="D106" s="220" t="s">
        <v>169</v>
      </c>
      <c r="E106" s="228" t="s">
        <v>19</v>
      </c>
      <c r="F106" s="229" t="s">
        <v>1099</v>
      </c>
      <c r="G106" s="227"/>
      <c r="H106" s="230">
        <v>344.83999999999997</v>
      </c>
      <c r="I106" s="231"/>
      <c r="J106" s="227"/>
      <c r="K106" s="227"/>
      <c r="L106" s="232"/>
      <c r="M106" s="233"/>
      <c r="N106" s="234"/>
      <c r="O106" s="234"/>
      <c r="P106" s="234"/>
      <c r="Q106" s="234"/>
      <c r="R106" s="234"/>
      <c r="S106" s="234"/>
      <c r="T106" s="235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6" t="s">
        <v>169</v>
      </c>
      <c r="AU106" s="236" t="s">
        <v>85</v>
      </c>
      <c r="AV106" s="13" t="s">
        <v>85</v>
      </c>
      <c r="AW106" s="13" t="s">
        <v>37</v>
      </c>
      <c r="AX106" s="13" t="s">
        <v>75</v>
      </c>
      <c r="AY106" s="236" t="s">
        <v>157</v>
      </c>
    </row>
    <row r="107" s="13" customFormat="1">
      <c r="A107" s="13"/>
      <c r="B107" s="226"/>
      <c r="C107" s="227"/>
      <c r="D107" s="220" t="s">
        <v>169</v>
      </c>
      <c r="E107" s="228" t="s">
        <v>19</v>
      </c>
      <c r="F107" s="229" t="s">
        <v>1100</v>
      </c>
      <c r="G107" s="227"/>
      <c r="H107" s="230">
        <v>75.040000000000006</v>
      </c>
      <c r="I107" s="231"/>
      <c r="J107" s="227"/>
      <c r="K107" s="227"/>
      <c r="L107" s="232"/>
      <c r="M107" s="233"/>
      <c r="N107" s="234"/>
      <c r="O107" s="234"/>
      <c r="P107" s="234"/>
      <c r="Q107" s="234"/>
      <c r="R107" s="234"/>
      <c r="S107" s="234"/>
      <c r="T107" s="235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6" t="s">
        <v>169</v>
      </c>
      <c r="AU107" s="236" t="s">
        <v>85</v>
      </c>
      <c r="AV107" s="13" t="s">
        <v>85</v>
      </c>
      <c r="AW107" s="13" t="s">
        <v>37</v>
      </c>
      <c r="AX107" s="13" t="s">
        <v>75</v>
      </c>
      <c r="AY107" s="236" t="s">
        <v>157</v>
      </c>
    </row>
    <row r="108" s="13" customFormat="1">
      <c r="A108" s="13"/>
      <c r="B108" s="226"/>
      <c r="C108" s="227"/>
      <c r="D108" s="220" t="s">
        <v>169</v>
      </c>
      <c r="E108" s="228" t="s">
        <v>19</v>
      </c>
      <c r="F108" s="229" t="s">
        <v>1101</v>
      </c>
      <c r="G108" s="227"/>
      <c r="H108" s="230">
        <v>149.47999999999999</v>
      </c>
      <c r="I108" s="231"/>
      <c r="J108" s="227"/>
      <c r="K108" s="227"/>
      <c r="L108" s="232"/>
      <c r="M108" s="233"/>
      <c r="N108" s="234"/>
      <c r="O108" s="234"/>
      <c r="P108" s="234"/>
      <c r="Q108" s="234"/>
      <c r="R108" s="234"/>
      <c r="S108" s="234"/>
      <c r="T108" s="235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6" t="s">
        <v>169</v>
      </c>
      <c r="AU108" s="236" t="s">
        <v>85</v>
      </c>
      <c r="AV108" s="13" t="s">
        <v>85</v>
      </c>
      <c r="AW108" s="13" t="s">
        <v>37</v>
      </c>
      <c r="AX108" s="13" t="s">
        <v>75</v>
      </c>
      <c r="AY108" s="236" t="s">
        <v>157</v>
      </c>
    </row>
    <row r="109" s="13" customFormat="1">
      <c r="A109" s="13"/>
      <c r="B109" s="226"/>
      <c r="C109" s="227"/>
      <c r="D109" s="220" t="s">
        <v>169</v>
      </c>
      <c r="E109" s="228" t="s">
        <v>19</v>
      </c>
      <c r="F109" s="229" t="s">
        <v>1102</v>
      </c>
      <c r="G109" s="227"/>
      <c r="H109" s="230">
        <v>55.444000000000003</v>
      </c>
      <c r="I109" s="231"/>
      <c r="J109" s="227"/>
      <c r="K109" s="227"/>
      <c r="L109" s="232"/>
      <c r="M109" s="233"/>
      <c r="N109" s="234"/>
      <c r="O109" s="234"/>
      <c r="P109" s="234"/>
      <c r="Q109" s="234"/>
      <c r="R109" s="234"/>
      <c r="S109" s="234"/>
      <c r="T109" s="235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6" t="s">
        <v>169</v>
      </c>
      <c r="AU109" s="236" t="s">
        <v>85</v>
      </c>
      <c r="AV109" s="13" t="s">
        <v>85</v>
      </c>
      <c r="AW109" s="13" t="s">
        <v>37</v>
      </c>
      <c r="AX109" s="13" t="s">
        <v>75</v>
      </c>
      <c r="AY109" s="236" t="s">
        <v>157</v>
      </c>
    </row>
    <row r="110" s="15" customFormat="1">
      <c r="A110" s="15"/>
      <c r="B110" s="249"/>
      <c r="C110" s="250"/>
      <c r="D110" s="220" t="s">
        <v>169</v>
      </c>
      <c r="E110" s="251" t="s">
        <v>19</v>
      </c>
      <c r="F110" s="252" t="s">
        <v>187</v>
      </c>
      <c r="G110" s="250"/>
      <c r="H110" s="253">
        <v>624.80399999999997</v>
      </c>
      <c r="I110" s="254"/>
      <c r="J110" s="250"/>
      <c r="K110" s="250"/>
      <c r="L110" s="255"/>
      <c r="M110" s="256"/>
      <c r="N110" s="257"/>
      <c r="O110" s="257"/>
      <c r="P110" s="257"/>
      <c r="Q110" s="257"/>
      <c r="R110" s="257"/>
      <c r="S110" s="257"/>
      <c r="T110" s="258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T110" s="259" t="s">
        <v>169</v>
      </c>
      <c r="AU110" s="259" t="s">
        <v>85</v>
      </c>
      <c r="AV110" s="15" t="s">
        <v>163</v>
      </c>
      <c r="AW110" s="15" t="s">
        <v>37</v>
      </c>
      <c r="AX110" s="15" t="s">
        <v>83</v>
      </c>
      <c r="AY110" s="259" t="s">
        <v>157</v>
      </c>
    </row>
    <row r="111" s="2" customFormat="1" ht="37.8" customHeight="1">
      <c r="A111" s="41"/>
      <c r="B111" s="42"/>
      <c r="C111" s="207" t="s">
        <v>207</v>
      </c>
      <c r="D111" s="207" t="s">
        <v>159</v>
      </c>
      <c r="E111" s="208" t="s">
        <v>217</v>
      </c>
      <c r="F111" s="209" t="s">
        <v>218</v>
      </c>
      <c r="G111" s="210" t="s">
        <v>173</v>
      </c>
      <c r="H111" s="211">
        <v>83.165999999999997</v>
      </c>
      <c r="I111" s="212"/>
      <c r="J111" s="213">
        <f>ROUND(I111*H111,2)</f>
        <v>0</v>
      </c>
      <c r="K111" s="209" t="s">
        <v>174</v>
      </c>
      <c r="L111" s="47"/>
      <c r="M111" s="214" t="s">
        <v>19</v>
      </c>
      <c r="N111" s="215" t="s">
        <v>46</v>
      </c>
      <c r="O111" s="87"/>
      <c r="P111" s="216">
        <f>O111*H111</f>
        <v>0</v>
      </c>
      <c r="Q111" s="216">
        <v>0</v>
      </c>
      <c r="R111" s="216">
        <f>Q111*H111</f>
        <v>0</v>
      </c>
      <c r="S111" s="216">
        <v>0</v>
      </c>
      <c r="T111" s="217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163</v>
      </c>
      <c r="AT111" s="218" t="s">
        <v>159</v>
      </c>
      <c r="AU111" s="218" t="s">
        <v>85</v>
      </c>
      <c r="AY111" s="20" t="s">
        <v>157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20" t="s">
        <v>83</v>
      </c>
      <c r="BK111" s="219">
        <f>ROUND(I111*H111,2)</f>
        <v>0</v>
      </c>
      <c r="BL111" s="20" t="s">
        <v>163</v>
      </c>
      <c r="BM111" s="218" t="s">
        <v>1103</v>
      </c>
    </row>
    <row r="112" s="2" customFormat="1">
      <c r="A112" s="41"/>
      <c r="B112" s="42"/>
      <c r="C112" s="43"/>
      <c r="D112" s="220" t="s">
        <v>165</v>
      </c>
      <c r="E112" s="43"/>
      <c r="F112" s="221" t="s">
        <v>220</v>
      </c>
      <c r="G112" s="43"/>
      <c r="H112" s="43"/>
      <c r="I112" s="222"/>
      <c r="J112" s="43"/>
      <c r="K112" s="43"/>
      <c r="L112" s="47"/>
      <c r="M112" s="223"/>
      <c r="N112" s="22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165</v>
      </c>
      <c r="AU112" s="20" t="s">
        <v>85</v>
      </c>
    </row>
    <row r="113" s="2" customFormat="1">
      <c r="A113" s="41"/>
      <c r="B113" s="42"/>
      <c r="C113" s="43"/>
      <c r="D113" s="237" t="s">
        <v>177</v>
      </c>
      <c r="E113" s="43"/>
      <c r="F113" s="238" t="s">
        <v>221</v>
      </c>
      <c r="G113" s="43"/>
      <c r="H113" s="43"/>
      <c r="I113" s="222"/>
      <c r="J113" s="43"/>
      <c r="K113" s="43"/>
      <c r="L113" s="47"/>
      <c r="M113" s="223"/>
      <c r="N113" s="224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177</v>
      </c>
      <c r="AU113" s="20" t="s">
        <v>85</v>
      </c>
    </row>
    <row r="114" s="14" customFormat="1">
      <c r="A114" s="14"/>
      <c r="B114" s="239"/>
      <c r="C114" s="240"/>
      <c r="D114" s="220" t="s">
        <v>169</v>
      </c>
      <c r="E114" s="241" t="s">
        <v>19</v>
      </c>
      <c r="F114" s="242" t="s">
        <v>222</v>
      </c>
      <c r="G114" s="240"/>
      <c r="H114" s="241" t="s">
        <v>19</v>
      </c>
      <c r="I114" s="243"/>
      <c r="J114" s="240"/>
      <c r="K114" s="240"/>
      <c r="L114" s="244"/>
      <c r="M114" s="245"/>
      <c r="N114" s="246"/>
      <c r="O114" s="246"/>
      <c r="P114" s="246"/>
      <c r="Q114" s="246"/>
      <c r="R114" s="246"/>
      <c r="S114" s="246"/>
      <c r="T114" s="247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8" t="s">
        <v>169</v>
      </c>
      <c r="AU114" s="248" t="s">
        <v>85</v>
      </c>
      <c r="AV114" s="14" t="s">
        <v>83</v>
      </c>
      <c r="AW114" s="14" t="s">
        <v>37</v>
      </c>
      <c r="AX114" s="14" t="s">
        <v>75</v>
      </c>
      <c r="AY114" s="248" t="s">
        <v>157</v>
      </c>
    </row>
    <row r="115" s="13" customFormat="1">
      <c r="A115" s="13"/>
      <c r="B115" s="226"/>
      <c r="C115" s="227"/>
      <c r="D115" s="220" t="s">
        <v>169</v>
      </c>
      <c r="E115" s="228" t="s">
        <v>19</v>
      </c>
      <c r="F115" s="229" t="s">
        <v>1104</v>
      </c>
      <c r="G115" s="227"/>
      <c r="H115" s="230">
        <v>83.165999999999997</v>
      </c>
      <c r="I115" s="231"/>
      <c r="J115" s="227"/>
      <c r="K115" s="227"/>
      <c r="L115" s="232"/>
      <c r="M115" s="233"/>
      <c r="N115" s="234"/>
      <c r="O115" s="234"/>
      <c r="P115" s="234"/>
      <c r="Q115" s="234"/>
      <c r="R115" s="234"/>
      <c r="S115" s="234"/>
      <c r="T115" s="235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6" t="s">
        <v>169</v>
      </c>
      <c r="AU115" s="236" t="s">
        <v>85</v>
      </c>
      <c r="AV115" s="13" t="s">
        <v>85</v>
      </c>
      <c r="AW115" s="13" t="s">
        <v>37</v>
      </c>
      <c r="AX115" s="13" t="s">
        <v>83</v>
      </c>
      <c r="AY115" s="236" t="s">
        <v>157</v>
      </c>
    </row>
    <row r="116" s="2" customFormat="1" ht="37.8" customHeight="1">
      <c r="A116" s="41"/>
      <c r="B116" s="42"/>
      <c r="C116" s="207" t="s">
        <v>216</v>
      </c>
      <c r="D116" s="207" t="s">
        <v>159</v>
      </c>
      <c r="E116" s="208" t="s">
        <v>226</v>
      </c>
      <c r="F116" s="209" t="s">
        <v>227</v>
      </c>
      <c r="G116" s="210" t="s">
        <v>173</v>
      </c>
      <c r="H116" s="211">
        <v>344.83999999999997</v>
      </c>
      <c r="I116" s="212"/>
      <c r="J116" s="213">
        <f>ROUND(I116*H116,2)</f>
        <v>0</v>
      </c>
      <c r="K116" s="209" t="s">
        <v>174</v>
      </c>
      <c r="L116" s="47"/>
      <c r="M116" s="214" t="s">
        <v>19</v>
      </c>
      <c r="N116" s="215" t="s">
        <v>46</v>
      </c>
      <c r="O116" s="87"/>
      <c r="P116" s="216">
        <f>O116*H116</f>
        <v>0</v>
      </c>
      <c r="Q116" s="216">
        <v>0</v>
      </c>
      <c r="R116" s="216">
        <f>Q116*H116</f>
        <v>0</v>
      </c>
      <c r="S116" s="216">
        <v>0</v>
      </c>
      <c r="T116" s="217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8" t="s">
        <v>163</v>
      </c>
      <c r="AT116" s="218" t="s">
        <v>159</v>
      </c>
      <c r="AU116" s="218" t="s">
        <v>85</v>
      </c>
      <c r="AY116" s="20" t="s">
        <v>157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20" t="s">
        <v>83</v>
      </c>
      <c r="BK116" s="219">
        <f>ROUND(I116*H116,2)</f>
        <v>0</v>
      </c>
      <c r="BL116" s="20" t="s">
        <v>163</v>
      </c>
      <c r="BM116" s="218" t="s">
        <v>1105</v>
      </c>
    </row>
    <row r="117" s="2" customFormat="1">
      <c r="A117" s="41"/>
      <c r="B117" s="42"/>
      <c r="C117" s="43"/>
      <c r="D117" s="220" t="s">
        <v>165</v>
      </c>
      <c r="E117" s="43"/>
      <c r="F117" s="221" t="s">
        <v>229</v>
      </c>
      <c r="G117" s="43"/>
      <c r="H117" s="43"/>
      <c r="I117" s="222"/>
      <c r="J117" s="43"/>
      <c r="K117" s="43"/>
      <c r="L117" s="47"/>
      <c r="M117" s="223"/>
      <c r="N117" s="224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165</v>
      </c>
      <c r="AU117" s="20" t="s">
        <v>85</v>
      </c>
    </row>
    <row r="118" s="2" customFormat="1">
      <c r="A118" s="41"/>
      <c r="B118" s="42"/>
      <c r="C118" s="43"/>
      <c r="D118" s="237" t="s">
        <v>177</v>
      </c>
      <c r="E118" s="43"/>
      <c r="F118" s="238" t="s">
        <v>230</v>
      </c>
      <c r="G118" s="43"/>
      <c r="H118" s="43"/>
      <c r="I118" s="222"/>
      <c r="J118" s="43"/>
      <c r="K118" s="43"/>
      <c r="L118" s="47"/>
      <c r="M118" s="223"/>
      <c r="N118" s="224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177</v>
      </c>
      <c r="AU118" s="20" t="s">
        <v>85</v>
      </c>
    </row>
    <row r="119" s="14" customFormat="1">
      <c r="A119" s="14"/>
      <c r="B119" s="239"/>
      <c r="C119" s="240"/>
      <c r="D119" s="220" t="s">
        <v>169</v>
      </c>
      <c r="E119" s="241" t="s">
        <v>19</v>
      </c>
      <c r="F119" s="242" t="s">
        <v>231</v>
      </c>
      <c r="G119" s="240"/>
      <c r="H119" s="241" t="s">
        <v>19</v>
      </c>
      <c r="I119" s="243"/>
      <c r="J119" s="240"/>
      <c r="K119" s="240"/>
      <c r="L119" s="244"/>
      <c r="M119" s="245"/>
      <c r="N119" s="246"/>
      <c r="O119" s="246"/>
      <c r="P119" s="246"/>
      <c r="Q119" s="246"/>
      <c r="R119" s="246"/>
      <c r="S119" s="246"/>
      <c r="T119" s="247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8" t="s">
        <v>169</v>
      </c>
      <c r="AU119" s="248" t="s">
        <v>85</v>
      </c>
      <c r="AV119" s="14" t="s">
        <v>83</v>
      </c>
      <c r="AW119" s="14" t="s">
        <v>37</v>
      </c>
      <c r="AX119" s="14" t="s">
        <v>75</v>
      </c>
      <c r="AY119" s="248" t="s">
        <v>157</v>
      </c>
    </row>
    <row r="120" s="13" customFormat="1">
      <c r="A120" s="13"/>
      <c r="B120" s="226"/>
      <c r="C120" s="227"/>
      <c r="D120" s="220" t="s">
        <v>169</v>
      </c>
      <c r="E120" s="228" t="s">
        <v>19</v>
      </c>
      <c r="F120" s="229" t="s">
        <v>1106</v>
      </c>
      <c r="G120" s="227"/>
      <c r="H120" s="230">
        <v>344.83999999999997</v>
      </c>
      <c r="I120" s="231"/>
      <c r="J120" s="227"/>
      <c r="K120" s="227"/>
      <c r="L120" s="232"/>
      <c r="M120" s="233"/>
      <c r="N120" s="234"/>
      <c r="O120" s="234"/>
      <c r="P120" s="234"/>
      <c r="Q120" s="234"/>
      <c r="R120" s="234"/>
      <c r="S120" s="234"/>
      <c r="T120" s="235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6" t="s">
        <v>169</v>
      </c>
      <c r="AU120" s="236" t="s">
        <v>85</v>
      </c>
      <c r="AV120" s="13" t="s">
        <v>85</v>
      </c>
      <c r="AW120" s="13" t="s">
        <v>37</v>
      </c>
      <c r="AX120" s="13" t="s">
        <v>75</v>
      </c>
      <c r="AY120" s="236" t="s">
        <v>157</v>
      </c>
    </row>
    <row r="121" s="15" customFormat="1">
      <c r="A121" s="15"/>
      <c r="B121" s="249"/>
      <c r="C121" s="250"/>
      <c r="D121" s="220" t="s">
        <v>169</v>
      </c>
      <c r="E121" s="251" t="s">
        <v>19</v>
      </c>
      <c r="F121" s="252" t="s">
        <v>187</v>
      </c>
      <c r="G121" s="250"/>
      <c r="H121" s="253">
        <v>344.83999999999997</v>
      </c>
      <c r="I121" s="254"/>
      <c r="J121" s="250"/>
      <c r="K121" s="250"/>
      <c r="L121" s="255"/>
      <c r="M121" s="256"/>
      <c r="N121" s="257"/>
      <c r="O121" s="257"/>
      <c r="P121" s="257"/>
      <c r="Q121" s="257"/>
      <c r="R121" s="257"/>
      <c r="S121" s="257"/>
      <c r="T121" s="258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59" t="s">
        <v>169</v>
      </c>
      <c r="AU121" s="259" t="s">
        <v>85</v>
      </c>
      <c r="AV121" s="15" t="s">
        <v>163</v>
      </c>
      <c r="AW121" s="15" t="s">
        <v>37</v>
      </c>
      <c r="AX121" s="15" t="s">
        <v>83</v>
      </c>
      <c r="AY121" s="259" t="s">
        <v>157</v>
      </c>
    </row>
    <row r="122" s="2" customFormat="1" ht="24.15" customHeight="1">
      <c r="A122" s="41"/>
      <c r="B122" s="42"/>
      <c r="C122" s="207" t="s">
        <v>225</v>
      </c>
      <c r="D122" s="207" t="s">
        <v>159</v>
      </c>
      <c r="E122" s="208" t="s">
        <v>234</v>
      </c>
      <c r="F122" s="209" t="s">
        <v>235</v>
      </c>
      <c r="G122" s="210" t="s">
        <v>236</v>
      </c>
      <c r="H122" s="211">
        <v>620.71199999999999</v>
      </c>
      <c r="I122" s="212"/>
      <c r="J122" s="213">
        <f>ROUND(I122*H122,2)</f>
        <v>0</v>
      </c>
      <c r="K122" s="209" t="s">
        <v>19</v>
      </c>
      <c r="L122" s="47"/>
      <c r="M122" s="214" t="s">
        <v>19</v>
      </c>
      <c r="N122" s="215" t="s">
        <v>46</v>
      </c>
      <c r="O122" s="87"/>
      <c r="P122" s="216">
        <f>O122*H122</f>
        <v>0</v>
      </c>
      <c r="Q122" s="216">
        <v>0</v>
      </c>
      <c r="R122" s="216">
        <f>Q122*H122</f>
        <v>0</v>
      </c>
      <c r="S122" s="216">
        <v>0</v>
      </c>
      <c r="T122" s="217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8" t="s">
        <v>163</v>
      </c>
      <c r="AT122" s="218" t="s">
        <v>159</v>
      </c>
      <c r="AU122" s="218" t="s">
        <v>85</v>
      </c>
      <c r="AY122" s="20" t="s">
        <v>157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20" t="s">
        <v>83</v>
      </c>
      <c r="BK122" s="219">
        <f>ROUND(I122*H122,2)</f>
        <v>0</v>
      </c>
      <c r="BL122" s="20" t="s">
        <v>163</v>
      </c>
      <c r="BM122" s="218" t="s">
        <v>1107</v>
      </c>
    </row>
    <row r="123" s="2" customFormat="1">
      <c r="A123" s="41"/>
      <c r="B123" s="42"/>
      <c r="C123" s="43"/>
      <c r="D123" s="220" t="s">
        <v>165</v>
      </c>
      <c r="E123" s="43"/>
      <c r="F123" s="221" t="s">
        <v>238</v>
      </c>
      <c r="G123" s="43"/>
      <c r="H123" s="43"/>
      <c r="I123" s="222"/>
      <c r="J123" s="43"/>
      <c r="K123" s="43"/>
      <c r="L123" s="47"/>
      <c r="M123" s="223"/>
      <c r="N123" s="224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165</v>
      </c>
      <c r="AU123" s="20" t="s">
        <v>85</v>
      </c>
    </row>
    <row r="124" s="2" customFormat="1">
      <c r="A124" s="41"/>
      <c r="B124" s="42"/>
      <c r="C124" s="43"/>
      <c r="D124" s="220" t="s">
        <v>167</v>
      </c>
      <c r="E124" s="43"/>
      <c r="F124" s="225" t="s">
        <v>239</v>
      </c>
      <c r="G124" s="43"/>
      <c r="H124" s="43"/>
      <c r="I124" s="222"/>
      <c r="J124" s="43"/>
      <c r="K124" s="43"/>
      <c r="L124" s="47"/>
      <c r="M124" s="223"/>
      <c r="N124" s="224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167</v>
      </c>
      <c r="AU124" s="20" t="s">
        <v>85</v>
      </c>
    </row>
    <row r="125" s="13" customFormat="1">
      <c r="A125" s="13"/>
      <c r="B125" s="226"/>
      <c r="C125" s="227"/>
      <c r="D125" s="220" t="s">
        <v>169</v>
      </c>
      <c r="E125" s="228" t="s">
        <v>19</v>
      </c>
      <c r="F125" s="229" t="s">
        <v>1108</v>
      </c>
      <c r="G125" s="227"/>
      <c r="H125" s="230">
        <v>620.71199999999999</v>
      </c>
      <c r="I125" s="231"/>
      <c r="J125" s="227"/>
      <c r="K125" s="227"/>
      <c r="L125" s="232"/>
      <c r="M125" s="233"/>
      <c r="N125" s="234"/>
      <c r="O125" s="234"/>
      <c r="P125" s="234"/>
      <c r="Q125" s="234"/>
      <c r="R125" s="234"/>
      <c r="S125" s="234"/>
      <c r="T125" s="235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6" t="s">
        <v>169</v>
      </c>
      <c r="AU125" s="236" t="s">
        <v>85</v>
      </c>
      <c r="AV125" s="13" t="s">
        <v>85</v>
      </c>
      <c r="AW125" s="13" t="s">
        <v>37</v>
      </c>
      <c r="AX125" s="13" t="s">
        <v>75</v>
      </c>
      <c r="AY125" s="236" t="s">
        <v>157</v>
      </c>
    </row>
    <row r="126" s="15" customFormat="1">
      <c r="A126" s="15"/>
      <c r="B126" s="249"/>
      <c r="C126" s="250"/>
      <c r="D126" s="220" t="s">
        <v>169</v>
      </c>
      <c r="E126" s="251" t="s">
        <v>19</v>
      </c>
      <c r="F126" s="252" t="s">
        <v>187</v>
      </c>
      <c r="G126" s="250"/>
      <c r="H126" s="253">
        <v>620.71199999999999</v>
      </c>
      <c r="I126" s="254"/>
      <c r="J126" s="250"/>
      <c r="K126" s="250"/>
      <c r="L126" s="255"/>
      <c r="M126" s="256"/>
      <c r="N126" s="257"/>
      <c r="O126" s="257"/>
      <c r="P126" s="257"/>
      <c r="Q126" s="257"/>
      <c r="R126" s="257"/>
      <c r="S126" s="257"/>
      <c r="T126" s="258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59" t="s">
        <v>169</v>
      </c>
      <c r="AU126" s="259" t="s">
        <v>85</v>
      </c>
      <c r="AV126" s="15" t="s">
        <v>163</v>
      </c>
      <c r="AW126" s="15" t="s">
        <v>37</v>
      </c>
      <c r="AX126" s="15" t="s">
        <v>83</v>
      </c>
      <c r="AY126" s="259" t="s">
        <v>157</v>
      </c>
    </row>
    <row r="127" s="2" customFormat="1" ht="44.25" customHeight="1">
      <c r="A127" s="41"/>
      <c r="B127" s="42"/>
      <c r="C127" s="207" t="s">
        <v>233</v>
      </c>
      <c r="D127" s="207" t="s">
        <v>159</v>
      </c>
      <c r="E127" s="208" t="s">
        <v>242</v>
      </c>
      <c r="F127" s="209" t="s">
        <v>243</v>
      </c>
      <c r="G127" s="210" t="s">
        <v>236</v>
      </c>
      <c r="H127" s="211">
        <v>205.215</v>
      </c>
      <c r="I127" s="212"/>
      <c r="J127" s="213">
        <f>ROUND(I127*H127,2)</f>
        <v>0</v>
      </c>
      <c r="K127" s="209" t="s">
        <v>174</v>
      </c>
      <c r="L127" s="47"/>
      <c r="M127" s="214" t="s">
        <v>19</v>
      </c>
      <c r="N127" s="215" t="s">
        <v>46</v>
      </c>
      <c r="O127" s="87"/>
      <c r="P127" s="216">
        <f>O127*H127</f>
        <v>0</v>
      </c>
      <c r="Q127" s="216">
        <v>0</v>
      </c>
      <c r="R127" s="216">
        <f>Q127*H127</f>
        <v>0</v>
      </c>
      <c r="S127" s="216">
        <v>0</v>
      </c>
      <c r="T127" s="217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8" t="s">
        <v>163</v>
      </c>
      <c r="AT127" s="218" t="s">
        <v>159</v>
      </c>
      <c r="AU127" s="218" t="s">
        <v>85</v>
      </c>
      <c r="AY127" s="20" t="s">
        <v>157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20" t="s">
        <v>83</v>
      </c>
      <c r="BK127" s="219">
        <f>ROUND(I127*H127,2)</f>
        <v>0</v>
      </c>
      <c r="BL127" s="20" t="s">
        <v>163</v>
      </c>
      <c r="BM127" s="218" t="s">
        <v>1109</v>
      </c>
    </row>
    <row r="128" s="2" customFormat="1">
      <c r="A128" s="41"/>
      <c r="B128" s="42"/>
      <c r="C128" s="43"/>
      <c r="D128" s="220" t="s">
        <v>165</v>
      </c>
      <c r="E128" s="43"/>
      <c r="F128" s="221" t="s">
        <v>245</v>
      </c>
      <c r="G128" s="43"/>
      <c r="H128" s="43"/>
      <c r="I128" s="222"/>
      <c r="J128" s="43"/>
      <c r="K128" s="43"/>
      <c r="L128" s="47"/>
      <c r="M128" s="223"/>
      <c r="N128" s="224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165</v>
      </c>
      <c r="AU128" s="20" t="s">
        <v>85</v>
      </c>
    </row>
    <row r="129" s="2" customFormat="1">
      <c r="A129" s="41"/>
      <c r="B129" s="42"/>
      <c r="C129" s="43"/>
      <c r="D129" s="237" t="s">
        <v>177</v>
      </c>
      <c r="E129" s="43"/>
      <c r="F129" s="238" t="s">
        <v>246</v>
      </c>
      <c r="G129" s="43"/>
      <c r="H129" s="43"/>
      <c r="I129" s="222"/>
      <c r="J129" s="43"/>
      <c r="K129" s="43"/>
      <c r="L129" s="47"/>
      <c r="M129" s="223"/>
      <c r="N129" s="224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177</v>
      </c>
      <c r="AU129" s="20" t="s">
        <v>85</v>
      </c>
    </row>
    <row r="130" s="2" customFormat="1">
      <c r="A130" s="41"/>
      <c r="B130" s="42"/>
      <c r="C130" s="43"/>
      <c r="D130" s="220" t="s">
        <v>167</v>
      </c>
      <c r="E130" s="43"/>
      <c r="F130" s="225" t="s">
        <v>247</v>
      </c>
      <c r="G130" s="43"/>
      <c r="H130" s="43"/>
      <c r="I130" s="222"/>
      <c r="J130" s="43"/>
      <c r="K130" s="43"/>
      <c r="L130" s="47"/>
      <c r="M130" s="223"/>
      <c r="N130" s="224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167</v>
      </c>
      <c r="AU130" s="20" t="s">
        <v>85</v>
      </c>
    </row>
    <row r="131" s="13" customFormat="1">
      <c r="A131" s="13"/>
      <c r="B131" s="226"/>
      <c r="C131" s="227"/>
      <c r="D131" s="220" t="s">
        <v>169</v>
      </c>
      <c r="E131" s="228" t="s">
        <v>19</v>
      </c>
      <c r="F131" s="229" t="s">
        <v>1110</v>
      </c>
      <c r="G131" s="227"/>
      <c r="H131" s="230">
        <v>205.215</v>
      </c>
      <c r="I131" s="231"/>
      <c r="J131" s="227"/>
      <c r="K131" s="227"/>
      <c r="L131" s="232"/>
      <c r="M131" s="233"/>
      <c r="N131" s="234"/>
      <c r="O131" s="234"/>
      <c r="P131" s="234"/>
      <c r="Q131" s="234"/>
      <c r="R131" s="234"/>
      <c r="S131" s="234"/>
      <c r="T131" s="23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6" t="s">
        <v>169</v>
      </c>
      <c r="AU131" s="236" t="s">
        <v>85</v>
      </c>
      <c r="AV131" s="13" t="s">
        <v>85</v>
      </c>
      <c r="AW131" s="13" t="s">
        <v>37</v>
      </c>
      <c r="AX131" s="13" t="s">
        <v>83</v>
      </c>
      <c r="AY131" s="236" t="s">
        <v>157</v>
      </c>
    </row>
    <row r="132" s="2" customFormat="1" ht="24.15" customHeight="1">
      <c r="A132" s="41"/>
      <c r="B132" s="42"/>
      <c r="C132" s="207" t="s">
        <v>241</v>
      </c>
      <c r="D132" s="207" t="s">
        <v>159</v>
      </c>
      <c r="E132" s="208" t="s">
        <v>252</v>
      </c>
      <c r="F132" s="209" t="s">
        <v>253</v>
      </c>
      <c r="G132" s="210" t="s">
        <v>254</v>
      </c>
      <c r="H132" s="211">
        <v>132</v>
      </c>
      <c r="I132" s="212"/>
      <c r="J132" s="213">
        <f>ROUND(I132*H132,2)</f>
        <v>0</v>
      </c>
      <c r="K132" s="209" t="s">
        <v>174</v>
      </c>
      <c r="L132" s="47"/>
      <c r="M132" s="214" t="s">
        <v>19</v>
      </c>
      <c r="N132" s="215" t="s">
        <v>46</v>
      </c>
      <c r="O132" s="87"/>
      <c r="P132" s="216">
        <f>O132*H132</f>
        <v>0</v>
      </c>
      <c r="Q132" s="216">
        <v>0</v>
      </c>
      <c r="R132" s="216">
        <f>Q132*H132</f>
        <v>0</v>
      </c>
      <c r="S132" s="216">
        <v>0</v>
      </c>
      <c r="T132" s="217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18" t="s">
        <v>163</v>
      </c>
      <c r="AT132" s="218" t="s">
        <v>159</v>
      </c>
      <c r="AU132" s="218" t="s">
        <v>85</v>
      </c>
      <c r="AY132" s="20" t="s">
        <v>157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20" t="s">
        <v>83</v>
      </c>
      <c r="BK132" s="219">
        <f>ROUND(I132*H132,2)</f>
        <v>0</v>
      </c>
      <c r="BL132" s="20" t="s">
        <v>163</v>
      </c>
      <c r="BM132" s="218" t="s">
        <v>1111</v>
      </c>
    </row>
    <row r="133" s="2" customFormat="1">
      <c r="A133" s="41"/>
      <c r="B133" s="42"/>
      <c r="C133" s="43"/>
      <c r="D133" s="220" t="s">
        <v>165</v>
      </c>
      <c r="E133" s="43"/>
      <c r="F133" s="221" t="s">
        <v>256</v>
      </c>
      <c r="G133" s="43"/>
      <c r="H133" s="43"/>
      <c r="I133" s="222"/>
      <c r="J133" s="43"/>
      <c r="K133" s="43"/>
      <c r="L133" s="47"/>
      <c r="M133" s="223"/>
      <c r="N133" s="224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165</v>
      </c>
      <c r="AU133" s="20" t="s">
        <v>85</v>
      </c>
    </row>
    <row r="134" s="2" customFormat="1">
      <c r="A134" s="41"/>
      <c r="B134" s="42"/>
      <c r="C134" s="43"/>
      <c r="D134" s="237" t="s">
        <v>177</v>
      </c>
      <c r="E134" s="43"/>
      <c r="F134" s="238" t="s">
        <v>257</v>
      </c>
      <c r="G134" s="43"/>
      <c r="H134" s="43"/>
      <c r="I134" s="222"/>
      <c r="J134" s="43"/>
      <c r="K134" s="43"/>
      <c r="L134" s="47"/>
      <c r="M134" s="223"/>
      <c r="N134" s="224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177</v>
      </c>
      <c r="AU134" s="20" t="s">
        <v>85</v>
      </c>
    </row>
    <row r="135" s="2" customFormat="1" ht="16.5" customHeight="1">
      <c r="A135" s="41"/>
      <c r="B135" s="42"/>
      <c r="C135" s="260" t="s">
        <v>251</v>
      </c>
      <c r="D135" s="260" t="s">
        <v>259</v>
      </c>
      <c r="E135" s="261" t="s">
        <v>260</v>
      </c>
      <c r="F135" s="262" t="s">
        <v>261</v>
      </c>
      <c r="G135" s="263" t="s">
        <v>262</v>
      </c>
      <c r="H135" s="264">
        <v>1.98</v>
      </c>
      <c r="I135" s="265"/>
      <c r="J135" s="266">
        <f>ROUND(I135*H135,2)</f>
        <v>0</v>
      </c>
      <c r="K135" s="262" t="s">
        <v>174</v>
      </c>
      <c r="L135" s="267"/>
      <c r="M135" s="268" t="s">
        <v>19</v>
      </c>
      <c r="N135" s="269" t="s">
        <v>46</v>
      </c>
      <c r="O135" s="87"/>
      <c r="P135" s="216">
        <f>O135*H135</f>
        <v>0</v>
      </c>
      <c r="Q135" s="216">
        <v>0.001</v>
      </c>
      <c r="R135" s="216">
        <f>Q135*H135</f>
        <v>0.00198</v>
      </c>
      <c r="S135" s="216">
        <v>0</v>
      </c>
      <c r="T135" s="217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8" t="s">
        <v>225</v>
      </c>
      <c r="AT135" s="218" t="s">
        <v>259</v>
      </c>
      <c r="AU135" s="218" t="s">
        <v>85</v>
      </c>
      <c r="AY135" s="20" t="s">
        <v>157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20" t="s">
        <v>83</v>
      </c>
      <c r="BK135" s="219">
        <f>ROUND(I135*H135,2)</f>
        <v>0</v>
      </c>
      <c r="BL135" s="20" t="s">
        <v>163</v>
      </c>
      <c r="BM135" s="218" t="s">
        <v>1112</v>
      </c>
    </row>
    <row r="136" s="2" customFormat="1">
      <c r="A136" s="41"/>
      <c r="B136" s="42"/>
      <c r="C136" s="43"/>
      <c r="D136" s="220" t="s">
        <v>165</v>
      </c>
      <c r="E136" s="43"/>
      <c r="F136" s="221" t="s">
        <v>261</v>
      </c>
      <c r="G136" s="43"/>
      <c r="H136" s="43"/>
      <c r="I136" s="222"/>
      <c r="J136" s="43"/>
      <c r="K136" s="43"/>
      <c r="L136" s="47"/>
      <c r="M136" s="223"/>
      <c r="N136" s="224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165</v>
      </c>
      <c r="AU136" s="20" t="s">
        <v>85</v>
      </c>
    </row>
    <row r="137" s="13" customFormat="1">
      <c r="A137" s="13"/>
      <c r="B137" s="226"/>
      <c r="C137" s="227"/>
      <c r="D137" s="220" t="s">
        <v>169</v>
      </c>
      <c r="E137" s="227"/>
      <c r="F137" s="229" t="s">
        <v>1113</v>
      </c>
      <c r="G137" s="227"/>
      <c r="H137" s="230">
        <v>1.98</v>
      </c>
      <c r="I137" s="231"/>
      <c r="J137" s="227"/>
      <c r="K137" s="227"/>
      <c r="L137" s="232"/>
      <c r="M137" s="233"/>
      <c r="N137" s="234"/>
      <c r="O137" s="234"/>
      <c r="P137" s="234"/>
      <c r="Q137" s="234"/>
      <c r="R137" s="234"/>
      <c r="S137" s="234"/>
      <c r="T137" s="23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6" t="s">
        <v>169</v>
      </c>
      <c r="AU137" s="236" t="s">
        <v>85</v>
      </c>
      <c r="AV137" s="13" t="s">
        <v>85</v>
      </c>
      <c r="AW137" s="13" t="s">
        <v>4</v>
      </c>
      <c r="AX137" s="13" t="s">
        <v>83</v>
      </c>
      <c r="AY137" s="236" t="s">
        <v>157</v>
      </c>
    </row>
    <row r="138" s="2" customFormat="1" ht="24.15" customHeight="1">
      <c r="A138" s="41"/>
      <c r="B138" s="42"/>
      <c r="C138" s="207" t="s">
        <v>8</v>
      </c>
      <c r="D138" s="207" t="s">
        <v>159</v>
      </c>
      <c r="E138" s="208" t="s">
        <v>266</v>
      </c>
      <c r="F138" s="209" t="s">
        <v>267</v>
      </c>
      <c r="G138" s="210" t="s">
        <v>254</v>
      </c>
      <c r="H138" s="211">
        <v>302</v>
      </c>
      <c r="I138" s="212"/>
      <c r="J138" s="213">
        <f>ROUND(I138*H138,2)</f>
        <v>0</v>
      </c>
      <c r="K138" s="209" t="s">
        <v>174</v>
      </c>
      <c r="L138" s="47"/>
      <c r="M138" s="214" t="s">
        <v>19</v>
      </c>
      <c r="N138" s="215" t="s">
        <v>46</v>
      </c>
      <c r="O138" s="87"/>
      <c r="P138" s="216">
        <f>O138*H138</f>
        <v>0</v>
      </c>
      <c r="Q138" s="216">
        <v>0</v>
      </c>
      <c r="R138" s="216">
        <f>Q138*H138</f>
        <v>0</v>
      </c>
      <c r="S138" s="216">
        <v>0</v>
      </c>
      <c r="T138" s="217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8" t="s">
        <v>163</v>
      </c>
      <c r="AT138" s="218" t="s">
        <v>159</v>
      </c>
      <c r="AU138" s="218" t="s">
        <v>85</v>
      </c>
      <c r="AY138" s="20" t="s">
        <v>157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20" t="s">
        <v>83</v>
      </c>
      <c r="BK138" s="219">
        <f>ROUND(I138*H138,2)</f>
        <v>0</v>
      </c>
      <c r="BL138" s="20" t="s">
        <v>163</v>
      </c>
      <c r="BM138" s="218" t="s">
        <v>1114</v>
      </c>
    </row>
    <row r="139" s="2" customFormat="1">
      <c r="A139" s="41"/>
      <c r="B139" s="42"/>
      <c r="C139" s="43"/>
      <c r="D139" s="220" t="s">
        <v>165</v>
      </c>
      <c r="E139" s="43"/>
      <c r="F139" s="221" t="s">
        <v>269</v>
      </c>
      <c r="G139" s="43"/>
      <c r="H139" s="43"/>
      <c r="I139" s="222"/>
      <c r="J139" s="43"/>
      <c r="K139" s="43"/>
      <c r="L139" s="47"/>
      <c r="M139" s="223"/>
      <c r="N139" s="224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165</v>
      </c>
      <c r="AU139" s="20" t="s">
        <v>85</v>
      </c>
    </row>
    <row r="140" s="2" customFormat="1">
      <c r="A140" s="41"/>
      <c r="B140" s="42"/>
      <c r="C140" s="43"/>
      <c r="D140" s="237" t="s">
        <v>177</v>
      </c>
      <c r="E140" s="43"/>
      <c r="F140" s="238" t="s">
        <v>270</v>
      </c>
      <c r="G140" s="43"/>
      <c r="H140" s="43"/>
      <c r="I140" s="222"/>
      <c r="J140" s="43"/>
      <c r="K140" s="43"/>
      <c r="L140" s="47"/>
      <c r="M140" s="223"/>
      <c r="N140" s="224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177</v>
      </c>
      <c r="AU140" s="20" t="s">
        <v>85</v>
      </c>
    </row>
    <row r="141" s="14" customFormat="1">
      <c r="A141" s="14"/>
      <c r="B141" s="239"/>
      <c r="C141" s="240"/>
      <c r="D141" s="220" t="s">
        <v>169</v>
      </c>
      <c r="E141" s="241" t="s">
        <v>19</v>
      </c>
      <c r="F141" s="242" t="s">
        <v>271</v>
      </c>
      <c r="G141" s="240"/>
      <c r="H141" s="241" t="s">
        <v>19</v>
      </c>
      <c r="I141" s="243"/>
      <c r="J141" s="240"/>
      <c r="K141" s="240"/>
      <c r="L141" s="244"/>
      <c r="M141" s="245"/>
      <c r="N141" s="246"/>
      <c r="O141" s="246"/>
      <c r="P141" s="246"/>
      <c r="Q141" s="246"/>
      <c r="R141" s="246"/>
      <c r="S141" s="246"/>
      <c r="T141" s="247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8" t="s">
        <v>169</v>
      </c>
      <c r="AU141" s="248" t="s">
        <v>85</v>
      </c>
      <c r="AV141" s="14" t="s">
        <v>83</v>
      </c>
      <c r="AW141" s="14" t="s">
        <v>37</v>
      </c>
      <c r="AX141" s="14" t="s">
        <v>75</v>
      </c>
      <c r="AY141" s="248" t="s">
        <v>157</v>
      </c>
    </row>
    <row r="142" s="13" customFormat="1">
      <c r="A142" s="13"/>
      <c r="B142" s="226"/>
      <c r="C142" s="227"/>
      <c r="D142" s="220" t="s">
        <v>169</v>
      </c>
      <c r="E142" s="228" t="s">
        <v>19</v>
      </c>
      <c r="F142" s="229" t="s">
        <v>1115</v>
      </c>
      <c r="G142" s="227"/>
      <c r="H142" s="230">
        <v>302</v>
      </c>
      <c r="I142" s="231"/>
      <c r="J142" s="227"/>
      <c r="K142" s="227"/>
      <c r="L142" s="232"/>
      <c r="M142" s="233"/>
      <c r="N142" s="234"/>
      <c r="O142" s="234"/>
      <c r="P142" s="234"/>
      <c r="Q142" s="234"/>
      <c r="R142" s="234"/>
      <c r="S142" s="234"/>
      <c r="T142" s="23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6" t="s">
        <v>169</v>
      </c>
      <c r="AU142" s="236" t="s">
        <v>85</v>
      </c>
      <c r="AV142" s="13" t="s">
        <v>85</v>
      </c>
      <c r="AW142" s="13" t="s">
        <v>37</v>
      </c>
      <c r="AX142" s="13" t="s">
        <v>83</v>
      </c>
      <c r="AY142" s="236" t="s">
        <v>157</v>
      </c>
    </row>
    <row r="143" s="2" customFormat="1" ht="24.15" customHeight="1">
      <c r="A143" s="41"/>
      <c r="B143" s="42"/>
      <c r="C143" s="207" t="s">
        <v>265</v>
      </c>
      <c r="D143" s="207" t="s">
        <v>159</v>
      </c>
      <c r="E143" s="208" t="s">
        <v>274</v>
      </c>
      <c r="F143" s="209" t="s">
        <v>275</v>
      </c>
      <c r="G143" s="210" t="s">
        <v>254</v>
      </c>
      <c r="H143" s="211">
        <v>281</v>
      </c>
      <c r="I143" s="212"/>
      <c r="J143" s="213">
        <f>ROUND(I143*H143,2)</f>
        <v>0</v>
      </c>
      <c r="K143" s="209" t="s">
        <v>174</v>
      </c>
      <c r="L143" s="47"/>
      <c r="M143" s="214" t="s">
        <v>19</v>
      </c>
      <c r="N143" s="215" t="s">
        <v>46</v>
      </c>
      <c r="O143" s="87"/>
      <c r="P143" s="216">
        <f>O143*H143</f>
        <v>0</v>
      </c>
      <c r="Q143" s="216">
        <v>0</v>
      </c>
      <c r="R143" s="216">
        <f>Q143*H143</f>
        <v>0</v>
      </c>
      <c r="S143" s="216">
        <v>0</v>
      </c>
      <c r="T143" s="217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8" t="s">
        <v>163</v>
      </c>
      <c r="AT143" s="218" t="s">
        <v>159</v>
      </c>
      <c r="AU143" s="218" t="s">
        <v>85</v>
      </c>
      <c r="AY143" s="20" t="s">
        <v>157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20" t="s">
        <v>83</v>
      </c>
      <c r="BK143" s="219">
        <f>ROUND(I143*H143,2)</f>
        <v>0</v>
      </c>
      <c r="BL143" s="20" t="s">
        <v>163</v>
      </c>
      <c r="BM143" s="218" t="s">
        <v>1116</v>
      </c>
    </row>
    <row r="144" s="2" customFormat="1">
      <c r="A144" s="41"/>
      <c r="B144" s="42"/>
      <c r="C144" s="43"/>
      <c r="D144" s="220" t="s">
        <v>165</v>
      </c>
      <c r="E144" s="43"/>
      <c r="F144" s="221" t="s">
        <v>277</v>
      </c>
      <c r="G144" s="43"/>
      <c r="H144" s="43"/>
      <c r="I144" s="222"/>
      <c r="J144" s="43"/>
      <c r="K144" s="43"/>
      <c r="L144" s="47"/>
      <c r="M144" s="223"/>
      <c r="N144" s="224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165</v>
      </c>
      <c r="AU144" s="20" t="s">
        <v>85</v>
      </c>
    </row>
    <row r="145" s="2" customFormat="1">
      <c r="A145" s="41"/>
      <c r="B145" s="42"/>
      <c r="C145" s="43"/>
      <c r="D145" s="237" t="s">
        <v>177</v>
      </c>
      <c r="E145" s="43"/>
      <c r="F145" s="238" t="s">
        <v>278</v>
      </c>
      <c r="G145" s="43"/>
      <c r="H145" s="43"/>
      <c r="I145" s="222"/>
      <c r="J145" s="43"/>
      <c r="K145" s="43"/>
      <c r="L145" s="47"/>
      <c r="M145" s="223"/>
      <c r="N145" s="224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177</v>
      </c>
      <c r="AU145" s="20" t="s">
        <v>85</v>
      </c>
    </row>
    <row r="146" s="14" customFormat="1">
      <c r="A146" s="14"/>
      <c r="B146" s="239"/>
      <c r="C146" s="240"/>
      <c r="D146" s="220" t="s">
        <v>169</v>
      </c>
      <c r="E146" s="241" t="s">
        <v>19</v>
      </c>
      <c r="F146" s="242" t="s">
        <v>279</v>
      </c>
      <c r="G146" s="240"/>
      <c r="H146" s="241" t="s">
        <v>19</v>
      </c>
      <c r="I146" s="243"/>
      <c r="J146" s="240"/>
      <c r="K146" s="240"/>
      <c r="L146" s="244"/>
      <c r="M146" s="245"/>
      <c r="N146" s="246"/>
      <c r="O146" s="246"/>
      <c r="P146" s="246"/>
      <c r="Q146" s="246"/>
      <c r="R146" s="246"/>
      <c r="S146" s="246"/>
      <c r="T146" s="247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8" t="s">
        <v>169</v>
      </c>
      <c r="AU146" s="248" t="s">
        <v>85</v>
      </c>
      <c r="AV146" s="14" t="s">
        <v>83</v>
      </c>
      <c r="AW146" s="14" t="s">
        <v>37</v>
      </c>
      <c r="AX146" s="14" t="s">
        <v>75</v>
      </c>
      <c r="AY146" s="248" t="s">
        <v>157</v>
      </c>
    </row>
    <row r="147" s="13" customFormat="1">
      <c r="A147" s="13"/>
      <c r="B147" s="226"/>
      <c r="C147" s="227"/>
      <c r="D147" s="220" t="s">
        <v>169</v>
      </c>
      <c r="E147" s="228" t="s">
        <v>19</v>
      </c>
      <c r="F147" s="229" t="s">
        <v>1117</v>
      </c>
      <c r="G147" s="227"/>
      <c r="H147" s="230">
        <v>281</v>
      </c>
      <c r="I147" s="231"/>
      <c r="J147" s="227"/>
      <c r="K147" s="227"/>
      <c r="L147" s="232"/>
      <c r="M147" s="233"/>
      <c r="N147" s="234"/>
      <c r="O147" s="234"/>
      <c r="P147" s="234"/>
      <c r="Q147" s="234"/>
      <c r="R147" s="234"/>
      <c r="S147" s="234"/>
      <c r="T147" s="23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6" t="s">
        <v>169</v>
      </c>
      <c r="AU147" s="236" t="s">
        <v>85</v>
      </c>
      <c r="AV147" s="13" t="s">
        <v>85</v>
      </c>
      <c r="AW147" s="13" t="s">
        <v>37</v>
      </c>
      <c r="AX147" s="13" t="s">
        <v>83</v>
      </c>
      <c r="AY147" s="236" t="s">
        <v>157</v>
      </c>
    </row>
    <row r="148" s="2" customFormat="1" ht="24.15" customHeight="1">
      <c r="A148" s="41"/>
      <c r="B148" s="42"/>
      <c r="C148" s="207" t="s">
        <v>273</v>
      </c>
      <c r="D148" s="207" t="s">
        <v>159</v>
      </c>
      <c r="E148" s="208" t="s">
        <v>282</v>
      </c>
      <c r="F148" s="209" t="s">
        <v>283</v>
      </c>
      <c r="G148" s="210" t="s">
        <v>254</v>
      </c>
      <c r="H148" s="211">
        <v>132</v>
      </c>
      <c r="I148" s="212"/>
      <c r="J148" s="213">
        <f>ROUND(I148*H148,2)</f>
        <v>0</v>
      </c>
      <c r="K148" s="209" t="s">
        <v>174</v>
      </c>
      <c r="L148" s="47"/>
      <c r="M148" s="214" t="s">
        <v>19</v>
      </c>
      <c r="N148" s="215" t="s">
        <v>46</v>
      </c>
      <c r="O148" s="87"/>
      <c r="P148" s="216">
        <f>O148*H148</f>
        <v>0</v>
      </c>
      <c r="Q148" s="216">
        <v>0</v>
      </c>
      <c r="R148" s="216">
        <f>Q148*H148</f>
        <v>0</v>
      </c>
      <c r="S148" s="216">
        <v>0</v>
      </c>
      <c r="T148" s="217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18" t="s">
        <v>163</v>
      </c>
      <c r="AT148" s="218" t="s">
        <v>159</v>
      </c>
      <c r="AU148" s="218" t="s">
        <v>85</v>
      </c>
      <c r="AY148" s="20" t="s">
        <v>157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20" t="s">
        <v>83</v>
      </c>
      <c r="BK148" s="219">
        <f>ROUND(I148*H148,2)</f>
        <v>0</v>
      </c>
      <c r="BL148" s="20" t="s">
        <v>163</v>
      </c>
      <c r="BM148" s="218" t="s">
        <v>1118</v>
      </c>
    </row>
    <row r="149" s="2" customFormat="1">
      <c r="A149" s="41"/>
      <c r="B149" s="42"/>
      <c r="C149" s="43"/>
      <c r="D149" s="220" t="s">
        <v>165</v>
      </c>
      <c r="E149" s="43"/>
      <c r="F149" s="221" t="s">
        <v>285</v>
      </c>
      <c r="G149" s="43"/>
      <c r="H149" s="43"/>
      <c r="I149" s="222"/>
      <c r="J149" s="43"/>
      <c r="K149" s="43"/>
      <c r="L149" s="47"/>
      <c r="M149" s="223"/>
      <c r="N149" s="224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165</v>
      </c>
      <c r="AU149" s="20" t="s">
        <v>85</v>
      </c>
    </row>
    <row r="150" s="2" customFormat="1">
      <c r="A150" s="41"/>
      <c r="B150" s="42"/>
      <c r="C150" s="43"/>
      <c r="D150" s="237" t="s">
        <v>177</v>
      </c>
      <c r="E150" s="43"/>
      <c r="F150" s="238" t="s">
        <v>286</v>
      </c>
      <c r="G150" s="43"/>
      <c r="H150" s="43"/>
      <c r="I150" s="222"/>
      <c r="J150" s="43"/>
      <c r="K150" s="43"/>
      <c r="L150" s="47"/>
      <c r="M150" s="223"/>
      <c r="N150" s="224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177</v>
      </c>
      <c r="AU150" s="20" t="s">
        <v>85</v>
      </c>
    </row>
    <row r="151" s="13" customFormat="1">
      <c r="A151" s="13"/>
      <c r="B151" s="226"/>
      <c r="C151" s="227"/>
      <c r="D151" s="220" t="s">
        <v>169</v>
      </c>
      <c r="E151" s="228" t="s">
        <v>19</v>
      </c>
      <c r="F151" s="229" t="s">
        <v>640</v>
      </c>
      <c r="G151" s="227"/>
      <c r="H151" s="230">
        <v>132</v>
      </c>
      <c r="I151" s="231"/>
      <c r="J151" s="227"/>
      <c r="K151" s="227"/>
      <c r="L151" s="232"/>
      <c r="M151" s="233"/>
      <c r="N151" s="234"/>
      <c r="O151" s="234"/>
      <c r="P151" s="234"/>
      <c r="Q151" s="234"/>
      <c r="R151" s="234"/>
      <c r="S151" s="234"/>
      <c r="T151" s="23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6" t="s">
        <v>169</v>
      </c>
      <c r="AU151" s="236" t="s">
        <v>85</v>
      </c>
      <c r="AV151" s="13" t="s">
        <v>85</v>
      </c>
      <c r="AW151" s="13" t="s">
        <v>37</v>
      </c>
      <c r="AX151" s="13" t="s">
        <v>83</v>
      </c>
      <c r="AY151" s="236" t="s">
        <v>157</v>
      </c>
    </row>
    <row r="152" s="2" customFormat="1" ht="16.5" customHeight="1">
      <c r="A152" s="41"/>
      <c r="B152" s="42"/>
      <c r="C152" s="260" t="s">
        <v>281</v>
      </c>
      <c r="D152" s="260" t="s">
        <v>259</v>
      </c>
      <c r="E152" s="261" t="s">
        <v>288</v>
      </c>
      <c r="F152" s="262" t="s">
        <v>289</v>
      </c>
      <c r="G152" s="263" t="s">
        <v>236</v>
      </c>
      <c r="H152" s="264">
        <v>19.800000000000001</v>
      </c>
      <c r="I152" s="265"/>
      <c r="J152" s="266">
        <f>ROUND(I152*H152,2)</f>
        <v>0</v>
      </c>
      <c r="K152" s="262" t="s">
        <v>174</v>
      </c>
      <c r="L152" s="267"/>
      <c r="M152" s="268" t="s">
        <v>19</v>
      </c>
      <c r="N152" s="269" t="s">
        <v>46</v>
      </c>
      <c r="O152" s="87"/>
      <c r="P152" s="216">
        <f>O152*H152</f>
        <v>0</v>
      </c>
      <c r="Q152" s="216">
        <v>1</v>
      </c>
      <c r="R152" s="216">
        <f>Q152*H152</f>
        <v>19.800000000000001</v>
      </c>
      <c r="S152" s="216">
        <v>0</v>
      </c>
      <c r="T152" s="217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8" t="s">
        <v>225</v>
      </c>
      <c r="AT152" s="218" t="s">
        <v>259</v>
      </c>
      <c r="AU152" s="218" t="s">
        <v>85</v>
      </c>
      <c r="AY152" s="20" t="s">
        <v>157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20" t="s">
        <v>83</v>
      </c>
      <c r="BK152" s="219">
        <f>ROUND(I152*H152,2)</f>
        <v>0</v>
      </c>
      <c r="BL152" s="20" t="s">
        <v>163</v>
      </c>
      <c r="BM152" s="218" t="s">
        <v>1119</v>
      </c>
    </row>
    <row r="153" s="2" customFormat="1">
      <c r="A153" s="41"/>
      <c r="B153" s="42"/>
      <c r="C153" s="43"/>
      <c r="D153" s="220" t="s">
        <v>165</v>
      </c>
      <c r="E153" s="43"/>
      <c r="F153" s="221" t="s">
        <v>289</v>
      </c>
      <c r="G153" s="43"/>
      <c r="H153" s="43"/>
      <c r="I153" s="222"/>
      <c r="J153" s="43"/>
      <c r="K153" s="43"/>
      <c r="L153" s="47"/>
      <c r="M153" s="223"/>
      <c r="N153" s="224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165</v>
      </c>
      <c r="AU153" s="20" t="s">
        <v>85</v>
      </c>
    </row>
    <row r="154" s="13" customFormat="1">
      <c r="A154" s="13"/>
      <c r="B154" s="226"/>
      <c r="C154" s="227"/>
      <c r="D154" s="220" t="s">
        <v>169</v>
      </c>
      <c r="E154" s="227"/>
      <c r="F154" s="229" t="s">
        <v>1120</v>
      </c>
      <c r="G154" s="227"/>
      <c r="H154" s="230">
        <v>19.800000000000001</v>
      </c>
      <c r="I154" s="231"/>
      <c r="J154" s="227"/>
      <c r="K154" s="227"/>
      <c r="L154" s="232"/>
      <c r="M154" s="233"/>
      <c r="N154" s="234"/>
      <c r="O154" s="234"/>
      <c r="P154" s="234"/>
      <c r="Q154" s="234"/>
      <c r="R154" s="234"/>
      <c r="S154" s="234"/>
      <c r="T154" s="23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6" t="s">
        <v>169</v>
      </c>
      <c r="AU154" s="236" t="s">
        <v>85</v>
      </c>
      <c r="AV154" s="13" t="s">
        <v>85</v>
      </c>
      <c r="AW154" s="13" t="s">
        <v>4</v>
      </c>
      <c r="AX154" s="13" t="s">
        <v>83</v>
      </c>
      <c r="AY154" s="236" t="s">
        <v>157</v>
      </c>
    </row>
    <row r="155" s="12" customFormat="1" ht="22.8" customHeight="1">
      <c r="A155" s="12"/>
      <c r="B155" s="191"/>
      <c r="C155" s="192"/>
      <c r="D155" s="193" t="s">
        <v>74</v>
      </c>
      <c r="E155" s="205" t="s">
        <v>163</v>
      </c>
      <c r="F155" s="205" t="s">
        <v>292</v>
      </c>
      <c r="G155" s="192"/>
      <c r="H155" s="192"/>
      <c r="I155" s="195"/>
      <c r="J155" s="206">
        <f>BK155</f>
        <v>0</v>
      </c>
      <c r="K155" s="192"/>
      <c r="L155" s="197"/>
      <c r="M155" s="198"/>
      <c r="N155" s="199"/>
      <c r="O155" s="199"/>
      <c r="P155" s="200">
        <f>SUM(P156:P180)</f>
        <v>0</v>
      </c>
      <c r="Q155" s="199"/>
      <c r="R155" s="200">
        <f>SUM(R156:R180)</f>
        <v>602.02399600000001</v>
      </c>
      <c r="S155" s="199"/>
      <c r="T155" s="201">
        <f>SUM(T156:T180)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02" t="s">
        <v>83</v>
      </c>
      <c r="AT155" s="203" t="s">
        <v>74</v>
      </c>
      <c r="AU155" s="203" t="s">
        <v>83</v>
      </c>
      <c r="AY155" s="202" t="s">
        <v>157</v>
      </c>
      <c r="BK155" s="204">
        <f>SUM(BK156:BK180)</f>
        <v>0</v>
      </c>
    </row>
    <row r="156" s="2" customFormat="1" ht="24.15" customHeight="1">
      <c r="A156" s="41"/>
      <c r="B156" s="42"/>
      <c r="C156" s="207" t="s">
        <v>287</v>
      </c>
      <c r="D156" s="207" t="s">
        <v>159</v>
      </c>
      <c r="E156" s="208" t="s">
        <v>1121</v>
      </c>
      <c r="F156" s="209" t="s">
        <v>1122</v>
      </c>
      <c r="G156" s="210" t="s">
        <v>254</v>
      </c>
      <c r="H156" s="211">
        <v>142.65000000000001</v>
      </c>
      <c r="I156" s="212"/>
      <c r="J156" s="213">
        <f>ROUND(I156*H156,2)</f>
        <v>0</v>
      </c>
      <c r="K156" s="209" t="s">
        <v>174</v>
      </c>
      <c r="L156" s="47"/>
      <c r="M156" s="214" t="s">
        <v>19</v>
      </c>
      <c r="N156" s="215" t="s">
        <v>46</v>
      </c>
      <c r="O156" s="87"/>
      <c r="P156" s="216">
        <f>O156*H156</f>
        <v>0</v>
      </c>
      <c r="Q156" s="216">
        <v>0</v>
      </c>
      <c r="R156" s="216">
        <f>Q156*H156</f>
        <v>0</v>
      </c>
      <c r="S156" s="216">
        <v>0</v>
      </c>
      <c r="T156" s="217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18" t="s">
        <v>163</v>
      </c>
      <c r="AT156" s="218" t="s">
        <v>159</v>
      </c>
      <c r="AU156" s="218" t="s">
        <v>85</v>
      </c>
      <c r="AY156" s="20" t="s">
        <v>157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20" t="s">
        <v>83</v>
      </c>
      <c r="BK156" s="219">
        <f>ROUND(I156*H156,2)</f>
        <v>0</v>
      </c>
      <c r="BL156" s="20" t="s">
        <v>163</v>
      </c>
      <c r="BM156" s="218" t="s">
        <v>1123</v>
      </c>
    </row>
    <row r="157" s="2" customFormat="1">
      <c r="A157" s="41"/>
      <c r="B157" s="42"/>
      <c r="C157" s="43"/>
      <c r="D157" s="220" t="s">
        <v>165</v>
      </c>
      <c r="E157" s="43"/>
      <c r="F157" s="221" t="s">
        <v>1124</v>
      </c>
      <c r="G157" s="43"/>
      <c r="H157" s="43"/>
      <c r="I157" s="222"/>
      <c r="J157" s="43"/>
      <c r="K157" s="43"/>
      <c r="L157" s="47"/>
      <c r="M157" s="223"/>
      <c r="N157" s="224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165</v>
      </c>
      <c r="AU157" s="20" t="s">
        <v>85</v>
      </c>
    </row>
    <row r="158" s="2" customFormat="1">
      <c r="A158" s="41"/>
      <c r="B158" s="42"/>
      <c r="C158" s="43"/>
      <c r="D158" s="237" t="s">
        <v>177</v>
      </c>
      <c r="E158" s="43"/>
      <c r="F158" s="238" t="s">
        <v>1125</v>
      </c>
      <c r="G158" s="43"/>
      <c r="H158" s="43"/>
      <c r="I158" s="222"/>
      <c r="J158" s="43"/>
      <c r="K158" s="43"/>
      <c r="L158" s="47"/>
      <c r="M158" s="223"/>
      <c r="N158" s="224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177</v>
      </c>
      <c r="AU158" s="20" t="s">
        <v>85</v>
      </c>
    </row>
    <row r="159" s="13" customFormat="1">
      <c r="A159" s="13"/>
      <c r="B159" s="226"/>
      <c r="C159" s="227"/>
      <c r="D159" s="220" t="s">
        <v>169</v>
      </c>
      <c r="E159" s="228" t="s">
        <v>19</v>
      </c>
      <c r="F159" s="229" t="s">
        <v>1126</v>
      </c>
      <c r="G159" s="227"/>
      <c r="H159" s="230">
        <v>213</v>
      </c>
      <c r="I159" s="231"/>
      <c r="J159" s="227"/>
      <c r="K159" s="227"/>
      <c r="L159" s="232"/>
      <c r="M159" s="233"/>
      <c r="N159" s="234"/>
      <c r="O159" s="234"/>
      <c r="P159" s="234"/>
      <c r="Q159" s="234"/>
      <c r="R159" s="234"/>
      <c r="S159" s="234"/>
      <c r="T159" s="23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6" t="s">
        <v>169</v>
      </c>
      <c r="AU159" s="236" t="s">
        <v>85</v>
      </c>
      <c r="AV159" s="13" t="s">
        <v>85</v>
      </c>
      <c r="AW159" s="13" t="s">
        <v>37</v>
      </c>
      <c r="AX159" s="13" t="s">
        <v>75</v>
      </c>
      <c r="AY159" s="236" t="s">
        <v>157</v>
      </c>
    </row>
    <row r="160" s="13" customFormat="1">
      <c r="A160" s="13"/>
      <c r="B160" s="226"/>
      <c r="C160" s="227"/>
      <c r="D160" s="220" t="s">
        <v>169</v>
      </c>
      <c r="E160" s="228" t="s">
        <v>19</v>
      </c>
      <c r="F160" s="229" t="s">
        <v>1127</v>
      </c>
      <c r="G160" s="227"/>
      <c r="H160" s="230">
        <v>-70.349999999999994</v>
      </c>
      <c r="I160" s="231"/>
      <c r="J160" s="227"/>
      <c r="K160" s="227"/>
      <c r="L160" s="232"/>
      <c r="M160" s="233"/>
      <c r="N160" s="234"/>
      <c r="O160" s="234"/>
      <c r="P160" s="234"/>
      <c r="Q160" s="234"/>
      <c r="R160" s="234"/>
      <c r="S160" s="234"/>
      <c r="T160" s="23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6" t="s">
        <v>169</v>
      </c>
      <c r="AU160" s="236" t="s">
        <v>85</v>
      </c>
      <c r="AV160" s="13" t="s">
        <v>85</v>
      </c>
      <c r="AW160" s="13" t="s">
        <v>37</v>
      </c>
      <c r="AX160" s="13" t="s">
        <v>75</v>
      </c>
      <c r="AY160" s="236" t="s">
        <v>157</v>
      </c>
    </row>
    <row r="161" s="15" customFormat="1">
      <c r="A161" s="15"/>
      <c r="B161" s="249"/>
      <c r="C161" s="250"/>
      <c r="D161" s="220" t="s">
        <v>169</v>
      </c>
      <c r="E161" s="251" t="s">
        <v>19</v>
      </c>
      <c r="F161" s="252" t="s">
        <v>187</v>
      </c>
      <c r="G161" s="250"/>
      <c r="H161" s="253">
        <v>142.65000000000001</v>
      </c>
      <c r="I161" s="254"/>
      <c r="J161" s="250"/>
      <c r="K161" s="250"/>
      <c r="L161" s="255"/>
      <c r="M161" s="256"/>
      <c r="N161" s="257"/>
      <c r="O161" s="257"/>
      <c r="P161" s="257"/>
      <c r="Q161" s="257"/>
      <c r="R161" s="257"/>
      <c r="S161" s="257"/>
      <c r="T161" s="258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59" t="s">
        <v>169</v>
      </c>
      <c r="AU161" s="259" t="s">
        <v>85</v>
      </c>
      <c r="AV161" s="15" t="s">
        <v>163</v>
      </c>
      <c r="AW161" s="15" t="s">
        <v>37</v>
      </c>
      <c r="AX161" s="15" t="s">
        <v>83</v>
      </c>
      <c r="AY161" s="259" t="s">
        <v>157</v>
      </c>
    </row>
    <row r="162" s="2" customFormat="1" ht="24.15" customHeight="1">
      <c r="A162" s="41"/>
      <c r="B162" s="42"/>
      <c r="C162" s="207" t="s">
        <v>293</v>
      </c>
      <c r="D162" s="207" t="s">
        <v>159</v>
      </c>
      <c r="E162" s="208" t="s">
        <v>294</v>
      </c>
      <c r="F162" s="209" t="s">
        <v>295</v>
      </c>
      <c r="G162" s="210" t="s">
        <v>254</v>
      </c>
      <c r="H162" s="211">
        <v>70.349999999999994</v>
      </c>
      <c r="I162" s="212"/>
      <c r="J162" s="213">
        <f>ROUND(I162*H162,2)</f>
        <v>0</v>
      </c>
      <c r="K162" s="209" t="s">
        <v>174</v>
      </c>
      <c r="L162" s="47"/>
      <c r="M162" s="214" t="s">
        <v>19</v>
      </c>
      <c r="N162" s="215" t="s">
        <v>46</v>
      </c>
      <c r="O162" s="87"/>
      <c r="P162" s="216">
        <f>O162*H162</f>
        <v>0</v>
      </c>
      <c r="Q162" s="216">
        <v>0</v>
      </c>
      <c r="R162" s="216">
        <f>Q162*H162</f>
        <v>0</v>
      </c>
      <c r="S162" s="216">
        <v>0</v>
      </c>
      <c r="T162" s="217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18" t="s">
        <v>163</v>
      </c>
      <c r="AT162" s="218" t="s">
        <v>159</v>
      </c>
      <c r="AU162" s="218" t="s">
        <v>85</v>
      </c>
      <c r="AY162" s="20" t="s">
        <v>157</v>
      </c>
      <c r="BE162" s="219">
        <f>IF(N162="základní",J162,0)</f>
        <v>0</v>
      </c>
      <c r="BF162" s="219">
        <f>IF(N162="snížená",J162,0)</f>
        <v>0</v>
      </c>
      <c r="BG162" s="219">
        <f>IF(N162="zákl. přenesená",J162,0)</f>
        <v>0</v>
      </c>
      <c r="BH162" s="219">
        <f>IF(N162="sníž. přenesená",J162,0)</f>
        <v>0</v>
      </c>
      <c r="BI162" s="219">
        <f>IF(N162="nulová",J162,0)</f>
        <v>0</v>
      </c>
      <c r="BJ162" s="20" t="s">
        <v>83</v>
      </c>
      <c r="BK162" s="219">
        <f>ROUND(I162*H162,2)</f>
        <v>0</v>
      </c>
      <c r="BL162" s="20" t="s">
        <v>163</v>
      </c>
      <c r="BM162" s="218" t="s">
        <v>1128</v>
      </c>
    </row>
    <row r="163" s="2" customFormat="1">
      <c r="A163" s="41"/>
      <c r="B163" s="42"/>
      <c r="C163" s="43"/>
      <c r="D163" s="220" t="s">
        <v>165</v>
      </c>
      <c r="E163" s="43"/>
      <c r="F163" s="221" t="s">
        <v>297</v>
      </c>
      <c r="G163" s="43"/>
      <c r="H163" s="43"/>
      <c r="I163" s="222"/>
      <c r="J163" s="43"/>
      <c r="K163" s="43"/>
      <c r="L163" s="47"/>
      <c r="M163" s="223"/>
      <c r="N163" s="224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165</v>
      </c>
      <c r="AU163" s="20" t="s">
        <v>85</v>
      </c>
    </row>
    <row r="164" s="2" customFormat="1">
      <c r="A164" s="41"/>
      <c r="B164" s="42"/>
      <c r="C164" s="43"/>
      <c r="D164" s="237" t="s">
        <v>177</v>
      </c>
      <c r="E164" s="43"/>
      <c r="F164" s="238" t="s">
        <v>298</v>
      </c>
      <c r="G164" s="43"/>
      <c r="H164" s="43"/>
      <c r="I164" s="222"/>
      <c r="J164" s="43"/>
      <c r="K164" s="43"/>
      <c r="L164" s="47"/>
      <c r="M164" s="223"/>
      <c r="N164" s="224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177</v>
      </c>
      <c r="AU164" s="20" t="s">
        <v>85</v>
      </c>
    </row>
    <row r="165" s="14" customFormat="1">
      <c r="A165" s="14"/>
      <c r="B165" s="239"/>
      <c r="C165" s="240"/>
      <c r="D165" s="220" t="s">
        <v>169</v>
      </c>
      <c r="E165" s="241" t="s">
        <v>19</v>
      </c>
      <c r="F165" s="242" t="s">
        <v>1129</v>
      </c>
      <c r="G165" s="240"/>
      <c r="H165" s="241" t="s">
        <v>19</v>
      </c>
      <c r="I165" s="243"/>
      <c r="J165" s="240"/>
      <c r="K165" s="240"/>
      <c r="L165" s="244"/>
      <c r="M165" s="245"/>
      <c r="N165" s="246"/>
      <c r="O165" s="246"/>
      <c r="P165" s="246"/>
      <c r="Q165" s="246"/>
      <c r="R165" s="246"/>
      <c r="S165" s="246"/>
      <c r="T165" s="247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8" t="s">
        <v>169</v>
      </c>
      <c r="AU165" s="248" t="s">
        <v>85</v>
      </c>
      <c r="AV165" s="14" t="s">
        <v>83</v>
      </c>
      <c r="AW165" s="14" t="s">
        <v>37</v>
      </c>
      <c r="AX165" s="14" t="s">
        <v>75</v>
      </c>
      <c r="AY165" s="248" t="s">
        <v>157</v>
      </c>
    </row>
    <row r="166" s="13" customFormat="1">
      <c r="A166" s="13"/>
      <c r="B166" s="226"/>
      <c r="C166" s="227"/>
      <c r="D166" s="220" t="s">
        <v>169</v>
      </c>
      <c r="E166" s="228" t="s">
        <v>19</v>
      </c>
      <c r="F166" s="229" t="s">
        <v>1130</v>
      </c>
      <c r="G166" s="227"/>
      <c r="H166" s="230">
        <v>70.349999999999994</v>
      </c>
      <c r="I166" s="231"/>
      <c r="J166" s="227"/>
      <c r="K166" s="227"/>
      <c r="L166" s="232"/>
      <c r="M166" s="233"/>
      <c r="N166" s="234"/>
      <c r="O166" s="234"/>
      <c r="P166" s="234"/>
      <c r="Q166" s="234"/>
      <c r="R166" s="234"/>
      <c r="S166" s="234"/>
      <c r="T166" s="23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6" t="s">
        <v>169</v>
      </c>
      <c r="AU166" s="236" t="s">
        <v>85</v>
      </c>
      <c r="AV166" s="13" t="s">
        <v>85</v>
      </c>
      <c r="AW166" s="13" t="s">
        <v>37</v>
      </c>
      <c r="AX166" s="13" t="s">
        <v>83</v>
      </c>
      <c r="AY166" s="236" t="s">
        <v>157</v>
      </c>
    </row>
    <row r="167" s="2" customFormat="1" ht="37.8" customHeight="1">
      <c r="A167" s="41"/>
      <c r="B167" s="42"/>
      <c r="C167" s="207" t="s">
        <v>301</v>
      </c>
      <c r="D167" s="207" t="s">
        <v>159</v>
      </c>
      <c r="E167" s="208" t="s">
        <v>302</v>
      </c>
      <c r="F167" s="209" t="s">
        <v>303</v>
      </c>
      <c r="G167" s="210" t="s">
        <v>173</v>
      </c>
      <c r="H167" s="211">
        <v>75.040000000000006</v>
      </c>
      <c r="I167" s="212"/>
      <c r="J167" s="213">
        <f>ROUND(I167*H167,2)</f>
        <v>0</v>
      </c>
      <c r="K167" s="209" t="s">
        <v>174</v>
      </c>
      <c r="L167" s="47"/>
      <c r="M167" s="214" t="s">
        <v>19</v>
      </c>
      <c r="N167" s="215" t="s">
        <v>46</v>
      </c>
      <c r="O167" s="87"/>
      <c r="P167" s="216">
        <f>O167*H167</f>
        <v>0</v>
      </c>
      <c r="Q167" s="216">
        <v>1.8480000000000001</v>
      </c>
      <c r="R167" s="216">
        <f>Q167*H167</f>
        <v>138.67392000000001</v>
      </c>
      <c r="S167" s="216">
        <v>0</v>
      </c>
      <c r="T167" s="217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18" t="s">
        <v>163</v>
      </c>
      <c r="AT167" s="218" t="s">
        <v>159</v>
      </c>
      <c r="AU167" s="218" t="s">
        <v>85</v>
      </c>
      <c r="AY167" s="20" t="s">
        <v>157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20" t="s">
        <v>83</v>
      </c>
      <c r="BK167" s="219">
        <f>ROUND(I167*H167,2)</f>
        <v>0</v>
      </c>
      <c r="BL167" s="20" t="s">
        <v>163</v>
      </c>
      <c r="BM167" s="218" t="s">
        <v>1131</v>
      </c>
    </row>
    <row r="168" s="2" customFormat="1">
      <c r="A168" s="41"/>
      <c r="B168" s="42"/>
      <c r="C168" s="43"/>
      <c r="D168" s="220" t="s">
        <v>165</v>
      </c>
      <c r="E168" s="43"/>
      <c r="F168" s="221" t="s">
        <v>305</v>
      </c>
      <c r="G168" s="43"/>
      <c r="H168" s="43"/>
      <c r="I168" s="222"/>
      <c r="J168" s="43"/>
      <c r="K168" s="43"/>
      <c r="L168" s="47"/>
      <c r="M168" s="223"/>
      <c r="N168" s="224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165</v>
      </c>
      <c r="AU168" s="20" t="s">
        <v>85</v>
      </c>
    </row>
    <row r="169" s="2" customFormat="1">
      <c r="A169" s="41"/>
      <c r="B169" s="42"/>
      <c r="C169" s="43"/>
      <c r="D169" s="237" t="s">
        <v>177</v>
      </c>
      <c r="E169" s="43"/>
      <c r="F169" s="238" t="s">
        <v>306</v>
      </c>
      <c r="G169" s="43"/>
      <c r="H169" s="43"/>
      <c r="I169" s="222"/>
      <c r="J169" s="43"/>
      <c r="K169" s="43"/>
      <c r="L169" s="47"/>
      <c r="M169" s="223"/>
      <c r="N169" s="224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177</v>
      </c>
      <c r="AU169" s="20" t="s">
        <v>85</v>
      </c>
    </row>
    <row r="170" s="14" customFormat="1">
      <c r="A170" s="14"/>
      <c r="B170" s="239"/>
      <c r="C170" s="240"/>
      <c r="D170" s="220" t="s">
        <v>169</v>
      </c>
      <c r="E170" s="241" t="s">
        <v>19</v>
      </c>
      <c r="F170" s="242" t="s">
        <v>307</v>
      </c>
      <c r="G170" s="240"/>
      <c r="H170" s="241" t="s">
        <v>19</v>
      </c>
      <c r="I170" s="243"/>
      <c r="J170" s="240"/>
      <c r="K170" s="240"/>
      <c r="L170" s="244"/>
      <c r="M170" s="245"/>
      <c r="N170" s="246"/>
      <c r="O170" s="246"/>
      <c r="P170" s="246"/>
      <c r="Q170" s="246"/>
      <c r="R170" s="246"/>
      <c r="S170" s="246"/>
      <c r="T170" s="247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8" t="s">
        <v>169</v>
      </c>
      <c r="AU170" s="248" t="s">
        <v>85</v>
      </c>
      <c r="AV170" s="14" t="s">
        <v>83</v>
      </c>
      <c r="AW170" s="14" t="s">
        <v>37</v>
      </c>
      <c r="AX170" s="14" t="s">
        <v>75</v>
      </c>
      <c r="AY170" s="248" t="s">
        <v>157</v>
      </c>
    </row>
    <row r="171" s="13" customFormat="1">
      <c r="A171" s="13"/>
      <c r="B171" s="226"/>
      <c r="C171" s="227"/>
      <c r="D171" s="220" t="s">
        <v>169</v>
      </c>
      <c r="E171" s="228" t="s">
        <v>19</v>
      </c>
      <c r="F171" s="229" t="s">
        <v>1132</v>
      </c>
      <c r="G171" s="227"/>
      <c r="H171" s="230">
        <v>75.040000000000006</v>
      </c>
      <c r="I171" s="231"/>
      <c r="J171" s="227"/>
      <c r="K171" s="227"/>
      <c r="L171" s="232"/>
      <c r="M171" s="233"/>
      <c r="N171" s="234"/>
      <c r="O171" s="234"/>
      <c r="P171" s="234"/>
      <c r="Q171" s="234"/>
      <c r="R171" s="234"/>
      <c r="S171" s="234"/>
      <c r="T171" s="23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6" t="s">
        <v>169</v>
      </c>
      <c r="AU171" s="236" t="s">
        <v>85</v>
      </c>
      <c r="AV171" s="13" t="s">
        <v>85</v>
      </c>
      <c r="AW171" s="13" t="s">
        <v>37</v>
      </c>
      <c r="AX171" s="13" t="s">
        <v>83</v>
      </c>
      <c r="AY171" s="236" t="s">
        <v>157</v>
      </c>
    </row>
    <row r="172" s="2" customFormat="1" ht="24.15" customHeight="1">
      <c r="A172" s="41"/>
      <c r="B172" s="42"/>
      <c r="C172" s="207" t="s">
        <v>309</v>
      </c>
      <c r="D172" s="207" t="s">
        <v>159</v>
      </c>
      <c r="E172" s="208" t="s">
        <v>310</v>
      </c>
      <c r="F172" s="209" t="s">
        <v>311</v>
      </c>
      <c r="G172" s="210" t="s">
        <v>173</v>
      </c>
      <c r="H172" s="211">
        <v>149.47999999999999</v>
      </c>
      <c r="I172" s="212"/>
      <c r="J172" s="213">
        <f>ROUND(I172*H172,2)</f>
        <v>0</v>
      </c>
      <c r="K172" s="209" t="s">
        <v>174</v>
      </c>
      <c r="L172" s="47"/>
      <c r="M172" s="214" t="s">
        <v>19</v>
      </c>
      <c r="N172" s="215" t="s">
        <v>46</v>
      </c>
      <c r="O172" s="87"/>
      <c r="P172" s="216">
        <f>O172*H172</f>
        <v>0</v>
      </c>
      <c r="Q172" s="216">
        <v>2.4142999999999999</v>
      </c>
      <c r="R172" s="216">
        <f>Q172*H172</f>
        <v>360.88956399999995</v>
      </c>
      <c r="S172" s="216">
        <v>0</v>
      </c>
      <c r="T172" s="217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18" t="s">
        <v>163</v>
      </c>
      <c r="AT172" s="218" t="s">
        <v>159</v>
      </c>
      <c r="AU172" s="218" t="s">
        <v>85</v>
      </c>
      <c r="AY172" s="20" t="s">
        <v>157</v>
      </c>
      <c r="BE172" s="219">
        <f>IF(N172="základní",J172,0)</f>
        <v>0</v>
      </c>
      <c r="BF172" s="219">
        <f>IF(N172="snížená",J172,0)</f>
        <v>0</v>
      </c>
      <c r="BG172" s="219">
        <f>IF(N172="zákl. přenesená",J172,0)</f>
        <v>0</v>
      </c>
      <c r="BH172" s="219">
        <f>IF(N172="sníž. přenesená",J172,0)</f>
        <v>0</v>
      </c>
      <c r="BI172" s="219">
        <f>IF(N172="nulová",J172,0)</f>
        <v>0</v>
      </c>
      <c r="BJ172" s="20" t="s">
        <v>83</v>
      </c>
      <c r="BK172" s="219">
        <f>ROUND(I172*H172,2)</f>
        <v>0</v>
      </c>
      <c r="BL172" s="20" t="s">
        <v>163</v>
      </c>
      <c r="BM172" s="218" t="s">
        <v>1133</v>
      </c>
    </row>
    <row r="173" s="2" customFormat="1">
      <c r="A173" s="41"/>
      <c r="B173" s="42"/>
      <c r="C173" s="43"/>
      <c r="D173" s="220" t="s">
        <v>165</v>
      </c>
      <c r="E173" s="43"/>
      <c r="F173" s="221" t="s">
        <v>313</v>
      </c>
      <c r="G173" s="43"/>
      <c r="H173" s="43"/>
      <c r="I173" s="222"/>
      <c r="J173" s="43"/>
      <c r="K173" s="43"/>
      <c r="L173" s="47"/>
      <c r="M173" s="223"/>
      <c r="N173" s="224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165</v>
      </c>
      <c r="AU173" s="20" t="s">
        <v>85</v>
      </c>
    </row>
    <row r="174" s="2" customFormat="1">
      <c r="A174" s="41"/>
      <c r="B174" s="42"/>
      <c r="C174" s="43"/>
      <c r="D174" s="237" t="s">
        <v>177</v>
      </c>
      <c r="E174" s="43"/>
      <c r="F174" s="238" t="s">
        <v>314</v>
      </c>
      <c r="G174" s="43"/>
      <c r="H174" s="43"/>
      <c r="I174" s="222"/>
      <c r="J174" s="43"/>
      <c r="K174" s="43"/>
      <c r="L174" s="47"/>
      <c r="M174" s="223"/>
      <c r="N174" s="224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177</v>
      </c>
      <c r="AU174" s="20" t="s">
        <v>85</v>
      </c>
    </row>
    <row r="175" s="14" customFormat="1">
      <c r="A175" s="14"/>
      <c r="B175" s="239"/>
      <c r="C175" s="240"/>
      <c r="D175" s="220" t="s">
        <v>169</v>
      </c>
      <c r="E175" s="241" t="s">
        <v>19</v>
      </c>
      <c r="F175" s="242" t="s">
        <v>1002</v>
      </c>
      <c r="G175" s="240"/>
      <c r="H175" s="241" t="s">
        <v>19</v>
      </c>
      <c r="I175" s="243"/>
      <c r="J175" s="240"/>
      <c r="K175" s="240"/>
      <c r="L175" s="244"/>
      <c r="M175" s="245"/>
      <c r="N175" s="246"/>
      <c r="O175" s="246"/>
      <c r="P175" s="246"/>
      <c r="Q175" s="246"/>
      <c r="R175" s="246"/>
      <c r="S175" s="246"/>
      <c r="T175" s="247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8" t="s">
        <v>169</v>
      </c>
      <c r="AU175" s="248" t="s">
        <v>85</v>
      </c>
      <c r="AV175" s="14" t="s">
        <v>83</v>
      </c>
      <c r="AW175" s="14" t="s">
        <v>37</v>
      </c>
      <c r="AX175" s="14" t="s">
        <v>75</v>
      </c>
      <c r="AY175" s="248" t="s">
        <v>157</v>
      </c>
    </row>
    <row r="176" s="13" customFormat="1">
      <c r="A176" s="13"/>
      <c r="B176" s="226"/>
      <c r="C176" s="227"/>
      <c r="D176" s="220" t="s">
        <v>169</v>
      </c>
      <c r="E176" s="228" t="s">
        <v>19</v>
      </c>
      <c r="F176" s="229" t="s">
        <v>1134</v>
      </c>
      <c r="G176" s="227"/>
      <c r="H176" s="230">
        <v>149.47999999999999</v>
      </c>
      <c r="I176" s="231"/>
      <c r="J176" s="227"/>
      <c r="K176" s="227"/>
      <c r="L176" s="232"/>
      <c r="M176" s="233"/>
      <c r="N176" s="234"/>
      <c r="O176" s="234"/>
      <c r="P176" s="234"/>
      <c r="Q176" s="234"/>
      <c r="R176" s="234"/>
      <c r="S176" s="234"/>
      <c r="T176" s="23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6" t="s">
        <v>169</v>
      </c>
      <c r="AU176" s="236" t="s">
        <v>85</v>
      </c>
      <c r="AV176" s="13" t="s">
        <v>85</v>
      </c>
      <c r="AW176" s="13" t="s">
        <v>37</v>
      </c>
      <c r="AX176" s="13" t="s">
        <v>75</v>
      </c>
      <c r="AY176" s="236" t="s">
        <v>157</v>
      </c>
    </row>
    <row r="177" s="15" customFormat="1">
      <c r="A177" s="15"/>
      <c r="B177" s="249"/>
      <c r="C177" s="250"/>
      <c r="D177" s="220" t="s">
        <v>169</v>
      </c>
      <c r="E177" s="251" t="s">
        <v>19</v>
      </c>
      <c r="F177" s="252" t="s">
        <v>187</v>
      </c>
      <c r="G177" s="250"/>
      <c r="H177" s="253">
        <v>149.47999999999999</v>
      </c>
      <c r="I177" s="254"/>
      <c r="J177" s="250"/>
      <c r="K177" s="250"/>
      <c r="L177" s="255"/>
      <c r="M177" s="256"/>
      <c r="N177" s="257"/>
      <c r="O177" s="257"/>
      <c r="P177" s="257"/>
      <c r="Q177" s="257"/>
      <c r="R177" s="257"/>
      <c r="S177" s="257"/>
      <c r="T177" s="258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59" t="s">
        <v>169</v>
      </c>
      <c r="AU177" s="259" t="s">
        <v>85</v>
      </c>
      <c r="AV177" s="15" t="s">
        <v>163</v>
      </c>
      <c r="AW177" s="15" t="s">
        <v>37</v>
      </c>
      <c r="AX177" s="15" t="s">
        <v>83</v>
      </c>
      <c r="AY177" s="259" t="s">
        <v>157</v>
      </c>
    </row>
    <row r="178" s="2" customFormat="1" ht="24.15" customHeight="1">
      <c r="A178" s="41"/>
      <c r="B178" s="42"/>
      <c r="C178" s="207" t="s">
        <v>317</v>
      </c>
      <c r="D178" s="207" t="s">
        <v>159</v>
      </c>
      <c r="E178" s="208" t="s">
        <v>318</v>
      </c>
      <c r="F178" s="209" t="s">
        <v>319</v>
      </c>
      <c r="G178" s="210" t="s">
        <v>173</v>
      </c>
      <c r="H178" s="211">
        <v>55.444000000000003</v>
      </c>
      <c r="I178" s="212"/>
      <c r="J178" s="213">
        <f>ROUND(I178*H178,2)</f>
        <v>0</v>
      </c>
      <c r="K178" s="209" t="s">
        <v>19</v>
      </c>
      <c r="L178" s="47"/>
      <c r="M178" s="214" t="s">
        <v>19</v>
      </c>
      <c r="N178" s="215" t="s">
        <v>46</v>
      </c>
      <c r="O178" s="87"/>
      <c r="P178" s="216">
        <f>O178*H178</f>
        <v>0</v>
      </c>
      <c r="Q178" s="216">
        <v>1.8480000000000001</v>
      </c>
      <c r="R178" s="216">
        <f>Q178*H178</f>
        <v>102.46051200000001</v>
      </c>
      <c r="S178" s="216">
        <v>0</v>
      </c>
      <c r="T178" s="217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18" t="s">
        <v>163</v>
      </c>
      <c r="AT178" s="218" t="s">
        <v>159</v>
      </c>
      <c r="AU178" s="218" t="s">
        <v>85</v>
      </c>
      <c r="AY178" s="20" t="s">
        <v>157</v>
      </c>
      <c r="BE178" s="219">
        <f>IF(N178="základní",J178,0)</f>
        <v>0</v>
      </c>
      <c r="BF178" s="219">
        <f>IF(N178="snížená",J178,0)</f>
        <v>0</v>
      </c>
      <c r="BG178" s="219">
        <f>IF(N178="zákl. přenesená",J178,0)</f>
        <v>0</v>
      </c>
      <c r="BH178" s="219">
        <f>IF(N178="sníž. přenesená",J178,0)</f>
        <v>0</v>
      </c>
      <c r="BI178" s="219">
        <f>IF(N178="nulová",J178,0)</f>
        <v>0</v>
      </c>
      <c r="BJ178" s="20" t="s">
        <v>83</v>
      </c>
      <c r="BK178" s="219">
        <f>ROUND(I178*H178,2)</f>
        <v>0</v>
      </c>
      <c r="BL178" s="20" t="s">
        <v>163</v>
      </c>
      <c r="BM178" s="218" t="s">
        <v>1135</v>
      </c>
    </row>
    <row r="179" s="2" customFormat="1">
      <c r="A179" s="41"/>
      <c r="B179" s="42"/>
      <c r="C179" s="43"/>
      <c r="D179" s="220" t="s">
        <v>165</v>
      </c>
      <c r="E179" s="43"/>
      <c r="F179" s="221" t="s">
        <v>321</v>
      </c>
      <c r="G179" s="43"/>
      <c r="H179" s="43"/>
      <c r="I179" s="222"/>
      <c r="J179" s="43"/>
      <c r="K179" s="43"/>
      <c r="L179" s="47"/>
      <c r="M179" s="223"/>
      <c r="N179" s="224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165</v>
      </c>
      <c r="AU179" s="20" t="s">
        <v>85</v>
      </c>
    </row>
    <row r="180" s="13" customFormat="1">
      <c r="A180" s="13"/>
      <c r="B180" s="226"/>
      <c r="C180" s="227"/>
      <c r="D180" s="220" t="s">
        <v>169</v>
      </c>
      <c r="E180" s="228" t="s">
        <v>19</v>
      </c>
      <c r="F180" s="229" t="s">
        <v>1136</v>
      </c>
      <c r="G180" s="227"/>
      <c r="H180" s="230">
        <v>55.444000000000003</v>
      </c>
      <c r="I180" s="231"/>
      <c r="J180" s="227"/>
      <c r="K180" s="227"/>
      <c r="L180" s="232"/>
      <c r="M180" s="233"/>
      <c r="N180" s="234"/>
      <c r="O180" s="234"/>
      <c r="P180" s="234"/>
      <c r="Q180" s="234"/>
      <c r="R180" s="234"/>
      <c r="S180" s="234"/>
      <c r="T180" s="23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6" t="s">
        <v>169</v>
      </c>
      <c r="AU180" s="236" t="s">
        <v>85</v>
      </c>
      <c r="AV180" s="13" t="s">
        <v>85</v>
      </c>
      <c r="AW180" s="13" t="s">
        <v>37</v>
      </c>
      <c r="AX180" s="13" t="s">
        <v>83</v>
      </c>
      <c r="AY180" s="236" t="s">
        <v>157</v>
      </c>
    </row>
    <row r="181" s="12" customFormat="1" ht="22.8" customHeight="1">
      <c r="A181" s="12"/>
      <c r="B181" s="191"/>
      <c r="C181" s="192"/>
      <c r="D181" s="193" t="s">
        <v>74</v>
      </c>
      <c r="E181" s="205" t="s">
        <v>201</v>
      </c>
      <c r="F181" s="205" t="s">
        <v>893</v>
      </c>
      <c r="G181" s="192"/>
      <c r="H181" s="192"/>
      <c r="I181" s="195"/>
      <c r="J181" s="206">
        <f>BK181</f>
        <v>0</v>
      </c>
      <c r="K181" s="192"/>
      <c r="L181" s="197"/>
      <c r="M181" s="198"/>
      <c r="N181" s="199"/>
      <c r="O181" s="199"/>
      <c r="P181" s="200">
        <v>0</v>
      </c>
      <c r="Q181" s="199"/>
      <c r="R181" s="200">
        <v>0</v>
      </c>
      <c r="S181" s="199"/>
      <c r="T181" s="201"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02" t="s">
        <v>83</v>
      </c>
      <c r="AT181" s="203" t="s">
        <v>74</v>
      </c>
      <c r="AU181" s="203" t="s">
        <v>83</v>
      </c>
      <c r="AY181" s="202" t="s">
        <v>157</v>
      </c>
      <c r="BK181" s="204">
        <v>0</v>
      </c>
    </row>
    <row r="182" s="12" customFormat="1" ht="22.8" customHeight="1">
      <c r="A182" s="12"/>
      <c r="B182" s="191"/>
      <c r="C182" s="192"/>
      <c r="D182" s="193" t="s">
        <v>74</v>
      </c>
      <c r="E182" s="205" t="s">
        <v>323</v>
      </c>
      <c r="F182" s="205" t="s">
        <v>324</v>
      </c>
      <c r="G182" s="192"/>
      <c r="H182" s="192"/>
      <c r="I182" s="195"/>
      <c r="J182" s="206">
        <f>BK182</f>
        <v>0</v>
      </c>
      <c r="K182" s="192"/>
      <c r="L182" s="197"/>
      <c r="M182" s="198"/>
      <c r="N182" s="199"/>
      <c r="O182" s="199"/>
      <c r="P182" s="200">
        <f>SUM(P183:P185)</f>
        <v>0</v>
      </c>
      <c r="Q182" s="199"/>
      <c r="R182" s="200">
        <f>SUM(R183:R185)</f>
        <v>0</v>
      </c>
      <c r="S182" s="199"/>
      <c r="T182" s="201">
        <f>SUM(T183:T185)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02" t="s">
        <v>83</v>
      </c>
      <c r="AT182" s="203" t="s">
        <v>74</v>
      </c>
      <c r="AU182" s="203" t="s">
        <v>83</v>
      </c>
      <c r="AY182" s="202" t="s">
        <v>157</v>
      </c>
      <c r="BK182" s="204">
        <f>SUM(BK183:BK185)</f>
        <v>0</v>
      </c>
    </row>
    <row r="183" s="2" customFormat="1" ht="16.5" customHeight="1">
      <c r="A183" s="41"/>
      <c r="B183" s="42"/>
      <c r="C183" s="207" t="s">
        <v>7</v>
      </c>
      <c r="D183" s="207" t="s">
        <v>159</v>
      </c>
      <c r="E183" s="208" t="s">
        <v>325</v>
      </c>
      <c r="F183" s="209" t="s">
        <v>326</v>
      </c>
      <c r="G183" s="210" t="s">
        <v>236</v>
      </c>
      <c r="H183" s="211">
        <v>676.54999999999995</v>
      </c>
      <c r="I183" s="212"/>
      <c r="J183" s="213">
        <f>ROUND(I183*H183,2)</f>
        <v>0</v>
      </c>
      <c r="K183" s="209" t="s">
        <v>174</v>
      </c>
      <c r="L183" s="47"/>
      <c r="M183" s="214" t="s">
        <v>19</v>
      </c>
      <c r="N183" s="215" t="s">
        <v>46</v>
      </c>
      <c r="O183" s="87"/>
      <c r="P183" s="216">
        <f>O183*H183</f>
        <v>0</v>
      </c>
      <c r="Q183" s="216">
        <v>0</v>
      </c>
      <c r="R183" s="216">
        <f>Q183*H183</f>
        <v>0</v>
      </c>
      <c r="S183" s="216">
        <v>0</v>
      </c>
      <c r="T183" s="217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18" t="s">
        <v>163</v>
      </c>
      <c r="AT183" s="218" t="s">
        <v>159</v>
      </c>
      <c r="AU183" s="218" t="s">
        <v>85</v>
      </c>
      <c r="AY183" s="20" t="s">
        <v>157</v>
      </c>
      <c r="BE183" s="219">
        <f>IF(N183="základní",J183,0)</f>
        <v>0</v>
      </c>
      <c r="BF183" s="219">
        <f>IF(N183="snížená",J183,0)</f>
        <v>0</v>
      </c>
      <c r="BG183" s="219">
        <f>IF(N183="zákl. přenesená",J183,0)</f>
        <v>0</v>
      </c>
      <c r="BH183" s="219">
        <f>IF(N183="sníž. přenesená",J183,0)</f>
        <v>0</v>
      </c>
      <c r="BI183" s="219">
        <f>IF(N183="nulová",J183,0)</f>
        <v>0</v>
      </c>
      <c r="BJ183" s="20" t="s">
        <v>83</v>
      </c>
      <c r="BK183" s="219">
        <f>ROUND(I183*H183,2)</f>
        <v>0</v>
      </c>
      <c r="BL183" s="20" t="s">
        <v>163</v>
      </c>
      <c r="BM183" s="218" t="s">
        <v>1137</v>
      </c>
    </row>
    <row r="184" s="2" customFormat="1">
      <c r="A184" s="41"/>
      <c r="B184" s="42"/>
      <c r="C184" s="43"/>
      <c r="D184" s="220" t="s">
        <v>165</v>
      </c>
      <c r="E184" s="43"/>
      <c r="F184" s="221" t="s">
        <v>328</v>
      </c>
      <c r="G184" s="43"/>
      <c r="H184" s="43"/>
      <c r="I184" s="222"/>
      <c r="J184" s="43"/>
      <c r="K184" s="43"/>
      <c r="L184" s="47"/>
      <c r="M184" s="223"/>
      <c r="N184" s="224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165</v>
      </c>
      <c r="AU184" s="20" t="s">
        <v>85</v>
      </c>
    </row>
    <row r="185" s="2" customFormat="1">
      <c r="A185" s="41"/>
      <c r="B185" s="42"/>
      <c r="C185" s="43"/>
      <c r="D185" s="237" t="s">
        <v>177</v>
      </c>
      <c r="E185" s="43"/>
      <c r="F185" s="238" t="s">
        <v>329</v>
      </c>
      <c r="G185" s="43"/>
      <c r="H185" s="43"/>
      <c r="I185" s="222"/>
      <c r="J185" s="43"/>
      <c r="K185" s="43"/>
      <c r="L185" s="47"/>
      <c r="M185" s="270"/>
      <c r="N185" s="271"/>
      <c r="O185" s="272"/>
      <c r="P185" s="272"/>
      <c r="Q185" s="272"/>
      <c r="R185" s="272"/>
      <c r="S185" s="272"/>
      <c r="T185" s="273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177</v>
      </c>
      <c r="AU185" s="20" t="s">
        <v>85</v>
      </c>
    </row>
    <row r="186" s="2" customFormat="1" ht="6.96" customHeight="1">
      <c r="A186" s="41"/>
      <c r="B186" s="62"/>
      <c r="C186" s="63"/>
      <c r="D186" s="63"/>
      <c r="E186" s="63"/>
      <c r="F186" s="63"/>
      <c r="G186" s="63"/>
      <c r="H186" s="63"/>
      <c r="I186" s="63"/>
      <c r="J186" s="63"/>
      <c r="K186" s="63"/>
      <c r="L186" s="47"/>
      <c r="M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</row>
  </sheetData>
  <sheetProtection sheet="1" autoFilter="0" formatColumns="0" formatRows="0" objects="1" scenarios="1" spinCount="100000" saltValue="MUkU8EmFdj0n/lQVxdPmdgXcky5oTs1m63YEpc2uiiKlp8iDX4O76FUjkR20JrurYN1aEgG1XmPbddv7qqJa1g==" hashValue="Yv/7RvLQZ43mTAkHVErESU8cWxmyVvg5Uo93mvrd8dRVQakOOI3JeyQ9MTHUnxqDtov49x4VfWswDv15vGYLZA==" algorithmName="SHA-512" password="CC35"/>
  <autoFilter ref="C83:K185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93" r:id="rId1" display="https://podminky.urs.cz/item/CS_URS_2025_01/114203101"/>
    <hyperlink ref="F97" r:id="rId2" display="https://podminky.urs.cz/item/CS_URS_2025_01/114203201"/>
    <hyperlink ref="F101" r:id="rId3" display="https://podminky.urs.cz/item/CS_URS_2025_01/114203301"/>
    <hyperlink ref="F105" r:id="rId4" display="https://podminky.urs.cz/item/CS_URS_2025_01/124253101"/>
    <hyperlink ref="F113" r:id="rId5" display="https://podminky.urs.cz/item/CS_URS_2025_01/162651132"/>
    <hyperlink ref="F118" r:id="rId6" display="https://podminky.urs.cz/item/CS_URS_2025_01/162751137"/>
    <hyperlink ref="F129" r:id="rId7" display="https://podminky.urs.cz/item/CS_URS_2025_01/171201231R"/>
    <hyperlink ref="F134" r:id="rId8" display="https://podminky.urs.cz/item/CS_URS_2025_01/181411122"/>
    <hyperlink ref="F140" r:id="rId9" display="https://podminky.urs.cz/item/CS_URS_2025_01/181951112"/>
    <hyperlink ref="F145" r:id="rId10" display="https://podminky.urs.cz/item/CS_URS_2025_01/182151111"/>
    <hyperlink ref="F150" r:id="rId11" display="https://podminky.urs.cz/item/CS_URS_2025_01/182351123"/>
    <hyperlink ref="F158" r:id="rId12" display="https://podminky.urs.cz/item/CS_URS_2025_01/457315811"/>
    <hyperlink ref="F164" r:id="rId13" display="https://podminky.urs.cz/item/CS_URS_2025_01/457315813"/>
    <hyperlink ref="F169" r:id="rId14" display="https://podminky.urs.cz/item/CS_URS_2025_01/463211153"/>
    <hyperlink ref="F174" r:id="rId15" display="https://podminky.urs.cz/item/CS_URS_2025_01/463212121"/>
    <hyperlink ref="F185" r:id="rId16" display="https://podminky.urs.cz/item/CS_URS_2025_01/998332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7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106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85</v>
      </c>
    </row>
    <row r="4" s="1" customFormat="1" ht="24.96" customHeight="1">
      <c r="B4" s="23"/>
      <c r="D4" s="133" t="s">
        <v>131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Vrchlice v Kutné Hoře - revitalizace a PPO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132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30" customHeight="1">
      <c r="A9" s="41"/>
      <c r="B9" s="47"/>
      <c r="C9" s="41"/>
      <c r="D9" s="41"/>
      <c r="E9" s="138" t="s">
        <v>1138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16. 8. 2023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30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">
        <v>34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35</v>
      </c>
      <c r="F21" s="41"/>
      <c r="G21" s="41"/>
      <c r="H21" s="41"/>
      <c r="I21" s="135" t="s">
        <v>29</v>
      </c>
      <c r="J21" s="139" t="s">
        <v>36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38</v>
      </c>
      <c r="E23" s="41"/>
      <c r="F23" s="41"/>
      <c r="G23" s="41"/>
      <c r="H23" s="41"/>
      <c r="I23" s="135" t="s">
        <v>26</v>
      </c>
      <c r="J23" s="139" t="s">
        <v>34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35</v>
      </c>
      <c r="F24" s="41"/>
      <c r="G24" s="41"/>
      <c r="H24" s="41"/>
      <c r="I24" s="135" t="s">
        <v>29</v>
      </c>
      <c r="J24" s="139" t="s">
        <v>36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39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41</v>
      </c>
      <c r="E30" s="41"/>
      <c r="F30" s="41"/>
      <c r="G30" s="41"/>
      <c r="H30" s="41"/>
      <c r="I30" s="41"/>
      <c r="J30" s="147">
        <f>ROUND(J87,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43</v>
      </c>
      <c r="G32" s="41"/>
      <c r="H32" s="41"/>
      <c r="I32" s="148" t="s">
        <v>42</v>
      </c>
      <c r="J32" s="148" t="s">
        <v>44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45</v>
      </c>
      <c r="E33" s="135" t="s">
        <v>46</v>
      </c>
      <c r="F33" s="150">
        <f>ROUND((SUM(BE87:BE239)),  2)</f>
        <v>0</v>
      </c>
      <c r="G33" s="41"/>
      <c r="H33" s="41"/>
      <c r="I33" s="151">
        <v>0.20999999999999999</v>
      </c>
      <c r="J33" s="150">
        <f>ROUND(((SUM(BE87:BE239))*I33),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47</v>
      </c>
      <c r="F34" s="150">
        <f>ROUND((SUM(BF87:BF239)),  2)</f>
        <v>0</v>
      </c>
      <c r="G34" s="41"/>
      <c r="H34" s="41"/>
      <c r="I34" s="151">
        <v>0.12</v>
      </c>
      <c r="J34" s="150">
        <f>ROUND(((SUM(BF87:BF239))*I34),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48</v>
      </c>
      <c r="F35" s="150">
        <f>ROUND((SUM(BG87:BG239)),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49</v>
      </c>
      <c r="F36" s="150">
        <f>ROUND((SUM(BH87:BH239)),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50</v>
      </c>
      <c r="F37" s="150">
        <f>ROUND((SUM(BI87:BI239)),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51</v>
      </c>
      <c r="E39" s="154"/>
      <c r="F39" s="154"/>
      <c r="G39" s="155" t="s">
        <v>52</v>
      </c>
      <c r="H39" s="156" t="s">
        <v>53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134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Vrchlice v Kutné Hoře - revitalizace a PPO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132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30" customHeight="1">
      <c r="A50" s="41"/>
      <c r="B50" s="42"/>
      <c r="C50" s="43"/>
      <c r="D50" s="43"/>
      <c r="E50" s="72" t="str">
        <f>E9</f>
        <v>SO 04.11 - Přeložka tlakové kanalizace PE100 RC SDR11 d63x5,8 mm, dl.21,1 m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Kutná Hora</v>
      </c>
      <c r="G52" s="43"/>
      <c r="H52" s="43"/>
      <c r="I52" s="35" t="s">
        <v>23</v>
      </c>
      <c r="J52" s="75" t="str">
        <f>IF(J12="","",J12)</f>
        <v>16. 8. 2023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Město Kutná Hora</v>
      </c>
      <c r="G54" s="43"/>
      <c r="H54" s="43"/>
      <c r="I54" s="35" t="s">
        <v>33</v>
      </c>
      <c r="J54" s="39" t="str">
        <f>E21</f>
        <v>Vodohospodářský rozvoj a výstavba a.s.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5.6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38</v>
      </c>
      <c r="J55" s="39" t="str">
        <f>E24</f>
        <v>Vodohospodářský rozvoj a výstavba a.s.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135</v>
      </c>
      <c r="D57" s="165"/>
      <c r="E57" s="165"/>
      <c r="F57" s="165"/>
      <c r="G57" s="165"/>
      <c r="H57" s="165"/>
      <c r="I57" s="165"/>
      <c r="J57" s="166" t="s">
        <v>136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73</v>
      </c>
      <c r="D59" s="43"/>
      <c r="E59" s="43"/>
      <c r="F59" s="43"/>
      <c r="G59" s="43"/>
      <c r="H59" s="43"/>
      <c r="I59" s="43"/>
      <c r="J59" s="105">
        <f>J87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137</v>
      </c>
    </row>
    <row r="60" s="9" customFormat="1" ht="24.96" customHeight="1">
      <c r="A60" s="9"/>
      <c r="B60" s="168"/>
      <c r="C60" s="169"/>
      <c r="D60" s="170" t="s">
        <v>138</v>
      </c>
      <c r="E60" s="171"/>
      <c r="F60" s="171"/>
      <c r="G60" s="171"/>
      <c r="H60" s="171"/>
      <c r="I60" s="171"/>
      <c r="J60" s="172">
        <f>J88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139</v>
      </c>
      <c r="E61" s="177"/>
      <c r="F61" s="177"/>
      <c r="G61" s="177"/>
      <c r="H61" s="177"/>
      <c r="I61" s="177"/>
      <c r="J61" s="178">
        <f>J89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140</v>
      </c>
      <c r="E62" s="177"/>
      <c r="F62" s="177"/>
      <c r="G62" s="177"/>
      <c r="H62" s="177"/>
      <c r="I62" s="177"/>
      <c r="J62" s="178">
        <f>J124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1139</v>
      </c>
      <c r="E63" s="177"/>
      <c r="F63" s="177"/>
      <c r="G63" s="177"/>
      <c r="H63" s="177"/>
      <c r="I63" s="177"/>
      <c r="J63" s="178">
        <f>J140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1140</v>
      </c>
      <c r="E64" s="177"/>
      <c r="F64" s="177"/>
      <c r="G64" s="177"/>
      <c r="H64" s="177"/>
      <c r="I64" s="177"/>
      <c r="J64" s="178">
        <f>J205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141</v>
      </c>
      <c r="E65" s="177"/>
      <c r="F65" s="177"/>
      <c r="G65" s="177"/>
      <c r="H65" s="177"/>
      <c r="I65" s="177"/>
      <c r="J65" s="178">
        <f>J216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8"/>
      <c r="C66" s="169"/>
      <c r="D66" s="170" t="s">
        <v>1141</v>
      </c>
      <c r="E66" s="171"/>
      <c r="F66" s="171"/>
      <c r="G66" s="171"/>
      <c r="H66" s="171"/>
      <c r="I66" s="171"/>
      <c r="J66" s="172">
        <f>J220</f>
        <v>0</v>
      </c>
      <c r="K66" s="169"/>
      <c r="L66" s="173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4"/>
      <c r="C67" s="175"/>
      <c r="D67" s="176" t="s">
        <v>1142</v>
      </c>
      <c r="E67" s="177"/>
      <c r="F67" s="177"/>
      <c r="G67" s="177"/>
      <c r="H67" s="177"/>
      <c r="I67" s="177"/>
      <c r="J67" s="178">
        <f>J221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1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6.96" customHeight="1">
      <c r="A69" s="41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3" s="2" customFormat="1" ht="6.96" customHeight="1">
      <c r="A73" s="41"/>
      <c r="B73" s="64"/>
      <c r="C73" s="65"/>
      <c r="D73" s="65"/>
      <c r="E73" s="65"/>
      <c r="F73" s="65"/>
      <c r="G73" s="65"/>
      <c r="H73" s="65"/>
      <c r="I73" s="65"/>
      <c r="J73" s="65"/>
      <c r="K73" s="65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24.96" customHeight="1">
      <c r="A74" s="41"/>
      <c r="B74" s="42"/>
      <c r="C74" s="26" t="s">
        <v>142</v>
      </c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16</v>
      </c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163" t="str">
        <f>E7</f>
        <v>Vrchlice v Kutné Hoře - revitalizace a PPO</v>
      </c>
      <c r="F77" s="35"/>
      <c r="G77" s="35"/>
      <c r="H77" s="35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132</v>
      </c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30" customHeight="1">
      <c r="A79" s="41"/>
      <c r="B79" s="42"/>
      <c r="C79" s="43"/>
      <c r="D79" s="43"/>
      <c r="E79" s="72" t="str">
        <f>E9</f>
        <v>SO 04.11 - Přeložka tlakové kanalizace PE100 RC SDR11 d63x5,8 mm, dl.21,1 m</v>
      </c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21</v>
      </c>
      <c r="D81" s="43"/>
      <c r="E81" s="43"/>
      <c r="F81" s="30" t="str">
        <f>F12</f>
        <v>Kutná Hora</v>
      </c>
      <c r="G81" s="43"/>
      <c r="H81" s="43"/>
      <c r="I81" s="35" t="s">
        <v>23</v>
      </c>
      <c r="J81" s="75" t="str">
        <f>IF(J12="","",J12)</f>
        <v>16. 8. 2023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25.65" customHeight="1">
      <c r="A83" s="41"/>
      <c r="B83" s="42"/>
      <c r="C83" s="35" t="s">
        <v>25</v>
      </c>
      <c r="D83" s="43"/>
      <c r="E83" s="43"/>
      <c r="F83" s="30" t="str">
        <f>E15</f>
        <v>Město Kutná Hora</v>
      </c>
      <c r="G83" s="43"/>
      <c r="H83" s="43"/>
      <c r="I83" s="35" t="s">
        <v>33</v>
      </c>
      <c r="J83" s="39" t="str">
        <f>E21</f>
        <v>Vodohospodářský rozvoj a výstavba a.s.</v>
      </c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25.65" customHeight="1">
      <c r="A84" s="41"/>
      <c r="B84" s="42"/>
      <c r="C84" s="35" t="s">
        <v>31</v>
      </c>
      <c r="D84" s="43"/>
      <c r="E84" s="43"/>
      <c r="F84" s="30" t="str">
        <f>IF(E18="","",E18)</f>
        <v>Vyplň údaj</v>
      </c>
      <c r="G84" s="43"/>
      <c r="H84" s="43"/>
      <c r="I84" s="35" t="s">
        <v>38</v>
      </c>
      <c r="J84" s="39" t="str">
        <f>E24</f>
        <v>Vodohospodářský rozvoj a výstavba a.s.</v>
      </c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0.32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11" customFormat="1" ht="29.28" customHeight="1">
      <c r="A86" s="180"/>
      <c r="B86" s="181"/>
      <c r="C86" s="182" t="s">
        <v>143</v>
      </c>
      <c r="D86" s="183" t="s">
        <v>60</v>
      </c>
      <c r="E86" s="183" t="s">
        <v>56</v>
      </c>
      <c r="F86" s="183" t="s">
        <v>57</v>
      </c>
      <c r="G86" s="183" t="s">
        <v>144</v>
      </c>
      <c r="H86" s="183" t="s">
        <v>145</v>
      </c>
      <c r="I86" s="183" t="s">
        <v>146</v>
      </c>
      <c r="J86" s="183" t="s">
        <v>136</v>
      </c>
      <c r="K86" s="184" t="s">
        <v>147</v>
      </c>
      <c r="L86" s="185"/>
      <c r="M86" s="95" t="s">
        <v>19</v>
      </c>
      <c r="N86" s="96" t="s">
        <v>45</v>
      </c>
      <c r="O86" s="96" t="s">
        <v>148</v>
      </c>
      <c r="P86" s="96" t="s">
        <v>149</v>
      </c>
      <c r="Q86" s="96" t="s">
        <v>150</v>
      </c>
      <c r="R86" s="96" t="s">
        <v>151</v>
      </c>
      <c r="S86" s="96" t="s">
        <v>152</v>
      </c>
      <c r="T86" s="97" t="s">
        <v>153</v>
      </c>
      <c r="U86" s="180"/>
      <c r="V86" s="180"/>
      <c r="W86" s="180"/>
      <c r="X86" s="180"/>
      <c r="Y86" s="180"/>
      <c r="Z86" s="180"/>
      <c r="AA86" s="180"/>
      <c r="AB86" s="180"/>
      <c r="AC86" s="180"/>
      <c r="AD86" s="180"/>
      <c r="AE86" s="180"/>
    </row>
    <row r="87" s="2" customFormat="1" ht="22.8" customHeight="1">
      <c r="A87" s="41"/>
      <c r="B87" s="42"/>
      <c r="C87" s="102" t="s">
        <v>154</v>
      </c>
      <c r="D87" s="43"/>
      <c r="E87" s="43"/>
      <c r="F87" s="43"/>
      <c r="G87" s="43"/>
      <c r="H87" s="43"/>
      <c r="I87" s="43"/>
      <c r="J87" s="186">
        <f>BK87</f>
        <v>0</v>
      </c>
      <c r="K87" s="43"/>
      <c r="L87" s="47"/>
      <c r="M87" s="98"/>
      <c r="N87" s="187"/>
      <c r="O87" s="99"/>
      <c r="P87" s="188">
        <f>P88+P220</f>
        <v>0</v>
      </c>
      <c r="Q87" s="99"/>
      <c r="R87" s="188">
        <f>R88+R220</f>
        <v>8.8308353999999998</v>
      </c>
      <c r="S87" s="99"/>
      <c r="T87" s="189">
        <f>T88+T220</f>
        <v>0.052750000000000005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20" t="s">
        <v>74</v>
      </c>
      <c r="AU87" s="20" t="s">
        <v>137</v>
      </c>
      <c r="BK87" s="190">
        <f>BK88+BK220</f>
        <v>0</v>
      </c>
    </row>
    <row r="88" s="12" customFormat="1" ht="25.92" customHeight="1">
      <c r="A88" s="12"/>
      <c r="B88" s="191"/>
      <c r="C88" s="192"/>
      <c r="D88" s="193" t="s">
        <v>74</v>
      </c>
      <c r="E88" s="194" t="s">
        <v>155</v>
      </c>
      <c r="F88" s="194" t="s">
        <v>156</v>
      </c>
      <c r="G88" s="192"/>
      <c r="H88" s="192"/>
      <c r="I88" s="195"/>
      <c r="J88" s="196">
        <f>BK88</f>
        <v>0</v>
      </c>
      <c r="K88" s="192"/>
      <c r="L88" s="197"/>
      <c r="M88" s="198"/>
      <c r="N88" s="199"/>
      <c r="O88" s="199"/>
      <c r="P88" s="200">
        <f>P89+P124+P140+P205+P216</f>
        <v>0</v>
      </c>
      <c r="Q88" s="199"/>
      <c r="R88" s="200">
        <f>R89+R124+R140+R205+R216</f>
        <v>8.7997513999999999</v>
      </c>
      <c r="S88" s="199"/>
      <c r="T88" s="201">
        <f>T89+T124+T140+T205+T216</f>
        <v>0.052750000000000005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2" t="s">
        <v>83</v>
      </c>
      <c r="AT88" s="203" t="s">
        <v>74</v>
      </c>
      <c r="AU88" s="203" t="s">
        <v>75</v>
      </c>
      <c r="AY88" s="202" t="s">
        <v>157</v>
      </c>
      <c r="BK88" s="204">
        <f>BK89+BK124+BK140+BK205+BK216</f>
        <v>0</v>
      </c>
    </row>
    <row r="89" s="12" customFormat="1" ht="22.8" customHeight="1">
      <c r="A89" s="12"/>
      <c r="B89" s="191"/>
      <c r="C89" s="192"/>
      <c r="D89" s="193" t="s">
        <v>74</v>
      </c>
      <c r="E89" s="205" t="s">
        <v>83</v>
      </c>
      <c r="F89" s="205" t="s">
        <v>158</v>
      </c>
      <c r="G89" s="192"/>
      <c r="H89" s="192"/>
      <c r="I89" s="195"/>
      <c r="J89" s="206">
        <f>BK89</f>
        <v>0</v>
      </c>
      <c r="K89" s="192"/>
      <c r="L89" s="197"/>
      <c r="M89" s="198"/>
      <c r="N89" s="199"/>
      <c r="O89" s="199"/>
      <c r="P89" s="200">
        <f>SUM(P90:P123)</f>
        <v>0</v>
      </c>
      <c r="Q89" s="199"/>
      <c r="R89" s="200">
        <f>SUM(R90:R123)</f>
        <v>8.3868045999999996</v>
      </c>
      <c r="S89" s="199"/>
      <c r="T89" s="201">
        <f>SUM(T90:T123)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2" t="s">
        <v>83</v>
      </c>
      <c r="AT89" s="203" t="s">
        <v>74</v>
      </c>
      <c r="AU89" s="203" t="s">
        <v>83</v>
      </c>
      <c r="AY89" s="202" t="s">
        <v>157</v>
      </c>
      <c r="BK89" s="204">
        <f>SUM(BK90:BK123)</f>
        <v>0</v>
      </c>
    </row>
    <row r="90" s="2" customFormat="1" ht="33" customHeight="1">
      <c r="A90" s="41"/>
      <c r="B90" s="42"/>
      <c r="C90" s="207" t="s">
        <v>83</v>
      </c>
      <c r="D90" s="207" t="s">
        <v>159</v>
      </c>
      <c r="E90" s="208" t="s">
        <v>1143</v>
      </c>
      <c r="F90" s="209" t="s">
        <v>1144</v>
      </c>
      <c r="G90" s="210" t="s">
        <v>173</v>
      </c>
      <c r="H90" s="211">
        <v>12.66</v>
      </c>
      <c r="I90" s="212"/>
      <c r="J90" s="213">
        <f>ROUND(I90*H90,2)</f>
        <v>0</v>
      </c>
      <c r="K90" s="209" t="s">
        <v>174</v>
      </c>
      <c r="L90" s="47"/>
      <c r="M90" s="214" t="s">
        <v>19</v>
      </c>
      <c r="N90" s="215" t="s">
        <v>46</v>
      </c>
      <c r="O90" s="87"/>
      <c r="P90" s="216">
        <f>O90*H90</f>
        <v>0</v>
      </c>
      <c r="Q90" s="216">
        <v>0</v>
      </c>
      <c r="R90" s="216">
        <f>Q90*H90</f>
        <v>0</v>
      </c>
      <c r="S90" s="216">
        <v>0</v>
      </c>
      <c r="T90" s="217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163</v>
      </c>
      <c r="AT90" s="218" t="s">
        <v>159</v>
      </c>
      <c r="AU90" s="218" t="s">
        <v>85</v>
      </c>
      <c r="AY90" s="20" t="s">
        <v>157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83</v>
      </c>
      <c r="BK90" s="219">
        <f>ROUND(I90*H90,2)</f>
        <v>0</v>
      </c>
      <c r="BL90" s="20" t="s">
        <v>163</v>
      </c>
      <c r="BM90" s="218" t="s">
        <v>1145</v>
      </c>
    </row>
    <row r="91" s="2" customFormat="1">
      <c r="A91" s="41"/>
      <c r="B91" s="42"/>
      <c r="C91" s="43"/>
      <c r="D91" s="220" t="s">
        <v>165</v>
      </c>
      <c r="E91" s="43"/>
      <c r="F91" s="221" t="s">
        <v>1146</v>
      </c>
      <c r="G91" s="43"/>
      <c r="H91" s="43"/>
      <c r="I91" s="222"/>
      <c r="J91" s="43"/>
      <c r="K91" s="43"/>
      <c r="L91" s="47"/>
      <c r="M91" s="223"/>
      <c r="N91" s="224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165</v>
      </c>
      <c r="AU91" s="20" t="s">
        <v>85</v>
      </c>
    </row>
    <row r="92" s="2" customFormat="1">
      <c r="A92" s="41"/>
      <c r="B92" s="42"/>
      <c r="C92" s="43"/>
      <c r="D92" s="237" t="s">
        <v>177</v>
      </c>
      <c r="E92" s="43"/>
      <c r="F92" s="238" t="s">
        <v>1147</v>
      </c>
      <c r="G92" s="43"/>
      <c r="H92" s="43"/>
      <c r="I92" s="222"/>
      <c r="J92" s="43"/>
      <c r="K92" s="43"/>
      <c r="L92" s="47"/>
      <c r="M92" s="223"/>
      <c r="N92" s="224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177</v>
      </c>
      <c r="AU92" s="20" t="s">
        <v>85</v>
      </c>
    </row>
    <row r="93" s="13" customFormat="1">
      <c r="A93" s="13"/>
      <c r="B93" s="226"/>
      <c r="C93" s="227"/>
      <c r="D93" s="220" t="s">
        <v>169</v>
      </c>
      <c r="E93" s="228" t="s">
        <v>19</v>
      </c>
      <c r="F93" s="229" t="s">
        <v>1148</v>
      </c>
      <c r="G93" s="227"/>
      <c r="H93" s="230">
        <v>12.66</v>
      </c>
      <c r="I93" s="231"/>
      <c r="J93" s="227"/>
      <c r="K93" s="227"/>
      <c r="L93" s="232"/>
      <c r="M93" s="233"/>
      <c r="N93" s="234"/>
      <c r="O93" s="234"/>
      <c r="P93" s="234"/>
      <c r="Q93" s="234"/>
      <c r="R93" s="234"/>
      <c r="S93" s="234"/>
      <c r="T93" s="235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6" t="s">
        <v>169</v>
      </c>
      <c r="AU93" s="236" t="s">
        <v>85</v>
      </c>
      <c r="AV93" s="13" t="s">
        <v>85</v>
      </c>
      <c r="AW93" s="13" t="s">
        <v>37</v>
      </c>
      <c r="AX93" s="13" t="s">
        <v>83</v>
      </c>
      <c r="AY93" s="236" t="s">
        <v>157</v>
      </c>
    </row>
    <row r="94" s="2" customFormat="1" ht="21.75" customHeight="1">
      <c r="A94" s="41"/>
      <c r="B94" s="42"/>
      <c r="C94" s="207" t="s">
        <v>85</v>
      </c>
      <c r="D94" s="207" t="s">
        <v>159</v>
      </c>
      <c r="E94" s="208" t="s">
        <v>1149</v>
      </c>
      <c r="F94" s="209" t="s">
        <v>1150</v>
      </c>
      <c r="G94" s="210" t="s">
        <v>254</v>
      </c>
      <c r="H94" s="211">
        <v>35.869999999999997</v>
      </c>
      <c r="I94" s="212"/>
      <c r="J94" s="213">
        <f>ROUND(I94*H94,2)</f>
        <v>0</v>
      </c>
      <c r="K94" s="209" t="s">
        <v>174</v>
      </c>
      <c r="L94" s="47"/>
      <c r="M94" s="214" t="s">
        <v>19</v>
      </c>
      <c r="N94" s="215" t="s">
        <v>46</v>
      </c>
      <c r="O94" s="87"/>
      <c r="P94" s="216">
        <f>O94*H94</f>
        <v>0</v>
      </c>
      <c r="Q94" s="216">
        <v>0.00058</v>
      </c>
      <c r="R94" s="216">
        <f>Q94*H94</f>
        <v>0.020804599999999999</v>
      </c>
      <c r="S94" s="216">
        <v>0</v>
      </c>
      <c r="T94" s="217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163</v>
      </c>
      <c r="AT94" s="218" t="s">
        <v>159</v>
      </c>
      <c r="AU94" s="218" t="s">
        <v>85</v>
      </c>
      <c r="AY94" s="20" t="s">
        <v>157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83</v>
      </c>
      <c r="BK94" s="219">
        <f>ROUND(I94*H94,2)</f>
        <v>0</v>
      </c>
      <c r="BL94" s="20" t="s">
        <v>163</v>
      </c>
      <c r="BM94" s="218" t="s">
        <v>1151</v>
      </c>
    </row>
    <row r="95" s="2" customFormat="1">
      <c r="A95" s="41"/>
      <c r="B95" s="42"/>
      <c r="C95" s="43"/>
      <c r="D95" s="220" t="s">
        <v>165</v>
      </c>
      <c r="E95" s="43"/>
      <c r="F95" s="221" t="s">
        <v>1152</v>
      </c>
      <c r="G95" s="43"/>
      <c r="H95" s="43"/>
      <c r="I95" s="222"/>
      <c r="J95" s="43"/>
      <c r="K95" s="43"/>
      <c r="L95" s="47"/>
      <c r="M95" s="223"/>
      <c r="N95" s="224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165</v>
      </c>
      <c r="AU95" s="20" t="s">
        <v>85</v>
      </c>
    </row>
    <row r="96" s="2" customFormat="1">
      <c r="A96" s="41"/>
      <c r="B96" s="42"/>
      <c r="C96" s="43"/>
      <c r="D96" s="237" t="s">
        <v>177</v>
      </c>
      <c r="E96" s="43"/>
      <c r="F96" s="238" t="s">
        <v>1153</v>
      </c>
      <c r="G96" s="43"/>
      <c r="H96" s="43"/>
      <c r="I96" s="222"/>
      <c r="J96" s="43"/>
      <c r="K96" s="43"/>
      <c r="L96" s="47"/>
      <c r="M96" s="223"/>
      <c r="N96" s="224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177</v>
      </c>
      <c r="AU96" s="20" t="s">
        <v>85</v>
      </c>
    </row>
    <row r="97" s="13" customFormat="1">
      <c r="A97" s="13"/>
      <c r="B97" s="226"/>
      <c r="C97" s="227"/>
      <c r="D97" s="220" t="s">
        <v>169</v>
      </c>
      <c r="E97" s="228" t="s">
        <v>19</v>
      </c>
      <c r="F97" s="229" t="s">
        <v>1154</v>
      </c>
      <c r="G97" s="227"/>
      <c r="H97" s="230">
        <v>35.869999999999997</v>
      </c>
      <c r="I97" s="231"/>
      <c r="J97" s="227"/>
      <c r="K97" s="227"/>
      <c r="L97" s="232"/>
      <c r="M97" s="233"/>
      <c r="N97" s="234"/>
      <c r="O97" s="234"/>
      <c r="P97" s="234"/>
      <c r="Q97" s="234"/>
      <c r="R97" s="234"/>
      <c r="S97" s="234"/>
      <c r="T97" s="235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6" t="s">
        <v>169</v>
      </c>
      <c r="AU97" s="236" t="s">
        <v>85</v>
      </c>
      <c r="AV97" s="13" t="s">
        <v>85</v>
      </c>
      <c r="AW97" s="13" t="s">
        <v>37</v>
      </c>
      <c r="AX97" s="13" t="s">
        <v>83</v>
      </c>
      <c r="AY97" s="236" t="s">
        <v>157</v>
      </c>
    </row>
    <row r="98" s="2" customFormat="1" ht="21.75" customHeight="1">
      <c r="A98" s="41"/>
      <c r="B98" s="42"/>
      <c r="C98" s="207" t="s">
        <v>188</v>
      </c>
      <c r="D98" s="207" t="s">
        <v>159</v>
      </c>
      <c r="E98" s="208" t="s">
        <v>1155</v>
      </c>
      <c r="F98" s="209" t="s">
        <v>1156</v>
      </c>
      <c r="G98" s="210" t="s">
        <v>254</v>
      </c>
      <c r="H98" s="211">
        <v>35.869999999999997</v>
      </c>
      <c r="I98" s="212"/>
      <c r="J98" s="213">
        <f>ROUND(I98*H98,2)</f>
        <v>0</v>
      </c>
      <c r="K98" s="209" t="s">
        <v>174</v>
      </c>
      <c r="L98" s="47"/>
      <c r="M98" s="214" t="s">
        <v>19</v>
      </c>
      <c r="N98" s="215" t="s">
        <v>46</v>
      </c>
      <c r="O98" s="87"/>
      <c r="P98" s="216">
        <f>O98*H98</f>
        <v>0</v>
      </c>
      <c r="Q98" s="216">
        <v>0</v>
      </c>
      <c r="R98" s="216">
        <f>Q98*H98</f>
        <v>0</v>
      </c>
      <c r="S98" s="216">
        <v>0</v>
      </c>
      <c r="T98" s="217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8" t="s">
        <v>163</v>
      </c>
      <c r="AT98" s="218" t="s">
        <v>159</v>
      </c>
      <c r="AU98" s="218" t="s">
        <v>85</v>
      </c>
      <c r="AY98" s="20" t="s">
        <v>157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20" t="s">
        <v>83</v>
      </c>
      <c r="BK98" s="219">
        <f>ROUND(I98*H98,2)</f>
        <v>0</v>
      </c>
      <c r="BL98" s="20" t="s">
        <v>163</v>
      </c>
      <c r="BM98" s="218" t="s">
        <v>1157</v>
      </c>
    </row>
    <row r="99" s="2" customFormat="1">
      <c r="A99" s="41"/>
      <c r="B99" s="42"/>
      <c r="C99" s="43"/>
      <c r="D99" s="220" t="s">
        <v>165</v>
      </c>
      <c r="E99" s="43"/>
      <c r="F99" s="221" t="s">
        <v>1158</v>
      </c>
      <c r="G99" s="43"/>
      <c r="H99" s="43"/>
      <c r="I99" s="222"/>
      <c r="J99" s="43"/>
      <c r="K99" s="43"/>
      <c r="L99" s="47"/>
      <c r="M99" s="223"/>
      <c r="N99" s="224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165</v>
      </c>
      <c r="AU99" s="20" t="s">
        <v>85</v>
      </c>
    </row>
    <row r="100" s="2" customFormat="1">
      <c r="A100" s="41"/>
      <c r="B100" s="42"/>
      <c r="C100" s="43"/>
      <c r="D100" s="237" t="s">
        <v>177</v>
      </c>
      <c r="E100" s="43"/>
      <c r="F100" s="238" t="s">
        <v>1159</v>
      </c>
      <c r="G100" s="43"/>
      <c r="H100" s="43"/>
      <c r="I100" s="222"/>
      <c r="J100" s="43"/>
      <c r="K100" s="43"/>
      <c r="L100" s="47"/>
      <c r="M100" s="223"/>
      <c r="N100" s="22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177</v>
      </c>
      <c r="AU100" s="20" t="s">
        <v>85</v>
      </c>
    </row>
    <row r="101" s="13" customFormat="1">
      <c r="A101" s="13"/>
      <c r="B101" s="226"/>
      <c r="C101" s="227"/>
      <c r="D101" s="220" t="s">
        <v>169</v>
      </c>
      <c r="E101" s="228" t="s">
        <v>19</v>
      </c>
      <c r="F101" s="229" t="s">
        <v>1154</v>
      </c>
      <c r="G101" s="227"/>
      <c r="H101" s="230">
        <v>35.869999999999997</v>
      </c>
      <c r="I101" s="231"/>
      <c r="J101" s="227"/>
      <c r="K101" s="227"/>
      <c r="L101" s="232"/>
      <c r="M101" s="233"/>
      <c r="N101" s="234"/>
      <c r="O101" s="234"/>
      <c r="P101" s="234"/>
      <c r="Q101" s="234"/>
      <c r="R101" s="234"/>
      <c r="S101" s="234"/>
      <c r="T101" s="235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6" t="s">
        <v>169</v>
      </c>
      <c r="AU101" s="236" t="s">
        <v>85</v>
      </c>
      <c r="AV101" s="13" t="s">
        <v>85</v>
      </c>
      <c r="AW101" s="13" t="s">
        <v>37</v>
      </c>
      <c r="AX101" s="13" t="s">
        <v>83</v>
      </c>
      <c r="AY101" s="236" t="s">
        <v>157</v>
      </c>
    </row>
    <row r="102" s="2" customFormat="1" ht="37.8" customHeight="1">
      <c r="A102" s="41"/>
      <c r="B102" s="42"/>
      <c r="C102" s="207" t="s">
        <v>163</v>
      </c>
      <c r="D102" s="207" t="s">
        <v>159</v>
      </c>
      <c r="E102" s="208" t="s">
        <v>226</v>
      </c>
      <c r="F102" s="209" t="s">
        <v>227</v>
      </c>
      <c r="G102" s="210" t="s">
        <v>173</v>
      </c>
      <c r="H102" s="211">
        <v>5.2380000000000004</v>
      </c>
      <c r="I102" s="212"/>
      <c r="J102" s="213">
        <f>ROUND(I102*H102,2)</f>
        <v>0</v>
      </c>
      <c r="K102" s="209" t="s">
        <v>174</v>
      </c>
      <c r="L102" s="47"/>
      <c r="M102" s="214" t="s">
        <v>19</v>
      </c>
      <c r="N102" s="215" t="s">
        <v>46</v>
      </c>
      <c r="O102" s="87"/>
      <c r="P102" s="216">
        <f>O102*H102</f>
        <v>0</v>
      </c>
      <c r="Q102" s="216">
        <v>0</v>
      </c>
      <c r="R102" s="216">
        <f>Q102*H102</f>
        <v>0</v>
      </c>
      <c r="S102" s="216">
        <v>0</v>
      </c>
      <c r="T102" s="217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8" t="s">
        <v>163</v>
      </c>
      <c r="AT102" s="218" t="s">
        <v>159</v>
      </c>
      <c r="AU102" s="218" t="s">
        <v>85</v>
      </c>
      <c r="AY102" s="20" t="s">
        <v>157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20" t="s">
        <v>83</v>
      </c>
      <c r="BK102" s="219">
        <f>ROUND(I102*H102,2)</f>
        <v>0</v>
      </c>
      <c r="BL102" s="20" t="s">
        <v>163</v>
      </c>
      <c r="BM102" s="218" t="s">
        <v>1160</v>
      </c>
    </row>
    <row r="103" s="2" customFormat="1">
      <c r="A103" s="41"/>
      <c r="B103" s="42"/>
      <c r="C103" s="43"/>
      <c r="D103" s="220" t="s">
        <v>165</v>
      </c>
      <c r="E103" s="43"/>
      <c r="F103" s="221" t="s">
        <v>229</v>
      </c>
      <c r="G103" s="43"/>
      <c r="H103" s="43"/>
      <c r="I103" s="222"/>
      <c r="J103" s="43"/>
      <c r="K103" s="43"/>
      <c r="L103" s="47"/>
      <c r="M103" s="223"/>
      <c r="N103" s="224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165</v>
      </c>
      <c r="AU103" s="20" t="s">
        <v>85</v>
      </c>
    </row>
    <row r="104" s="2" customFormat="1">
      <c r="A104" s="41"/>
      <c r="B104" s="42"/>
      <c r="C104" s="43"/>
      <c r="D104" s="237" t="s">
        <v>177</v>
      </c>
      <c r="E104" s="43"/>
      <c r="F104" s="238" t="s">
        <v>230</v>
      </c>
      <c r="G104" s="43"/>
      <c r="H104" s="43"/>
      <c r="I104" s="222"/>
      <c r="J104" s="43"/>
      <c r="K104" s="43"/>
      <c r="L104" s="47"/>
      <c r="M104" s="223"/>
      <c r="N104" s="224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177</v>
      </c>
      <c r="AU104" s="20" t="s">
        <v>85</v>
      </c>
    </row>
    <row r="105" s="13" customFormat="1">
      <c r="A105" s="13"/>
      <c r="B105" s="226"/>
      <c r="C105" s="227"/>
      <c r="D105" s="220" t="s">
        <v>169</v>
      </c>
      <c r="E105" s="228" t="s">
        <v>19</v>
      </c>
      <c r="F105" s="229" t="s">
        <v>1161</v>
      </c>
      <c r="G105" s="227"/>
      <c r="H105" s="230">
        <v>5.2380000000000004</v>
      </c>
      <c r="I105" s="231"/>
      <c r="J105" s="227"/>
      <c r="K105" s="227"/>
      <c r="L105" s="232"/>
      <c r="M105" s="233"/>
      <c r="N105" s="234"/>
      <c r="O105" s="234"/>
      <c r="P105" s="234"/>
      <c r="Q105" s="234"/>
      <c r="R105" s="234"/>
      <c r="S105" s="234"/>
      <c r="T105" s="235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6" t="s">
        <v>169</v>
      </c>
      <c r="AU105" s="236" t="s">
        <v>85</v>
      </c>
      <c r="AV105" s="13" t="s">
        <v>85</v>
      </c>
      <c r="AW105" s="13" t="s">
        <v>37</v>
      </c>
      <c r="AX105" s="13" t="s">
        <v>83</v>
      </c>
      <c r="AY105" s="236" t="s">
        <v>157</v>
      </c>
    </row>
    <row r="106" s="2" customFormat="1" ht="33" customHeight="1">
      <c r="A106" s="41"/>
      <c r="B106" s="42"/>
      <c r="C106" s="207" t="s">
        <v>201</v>
      </c>
      <c r="D106" s="207" t="s">
        <v>159</v>
      </c>
      <c r="E106" s="208" t="s">
        <v>406</v>
      </c>
      <c r="F106" s="209" t="s">
        <v>407</v>
      </c>
      <c r="G106" s="210" t="s">
        <v>236</v>
      </c>
      <c r="H106" s="211">
        <v>9.4280000000000008</v>
      </c>
      <c r="I106" s="212"/>
      <c r="J106" s="213">
        <f>ROUND(I106*H106,2)</f>
        <v>0</v>
      </c>
      <c r="K106" s="209" t="s">
        <v>174</v>
      </c>
      <c r="L106" s="47"/>
      <c r="M106" s="214" t="s">
        <v>19</v>
      </c>
      <c r="N106" s="215" t="s">
        <v>46</v>
      </c>
      <c r="O106" s="87"/>
      <c r="P106" s="216">
        <f>O106*H106</f>
        <v>0</v>
      </c>
      <c r="Q106" s="216">
        <v>0</v>
      </c>
      <c r="R106" s="216">
        <f>Q106*H106</f>
        <v>0</v>
      </c>
      <c r="S106" s="216">
        <v>0</v>
      </c>
      <c r="T106" s="217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8" t="s">
        <v>163</v>
      </c>
      <c r="AT106" s="218" t="s">
        <v>159</v>
      </c>
      <c r="AU106" s="218" t="s">
        <v>85</v>
      </c>
      <c r="AY106" s="20" t="s">
        <v>157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20" t="s">
        <v>83</v>
      </c>
      <c r="BK106" s="219">
        <f>ROUND(I106*H106,2)</f>
        <v>0</v>
      </c>
      <c r="BL106" s="20" t="s">
        <v>163</v>
      </c>
      <c r="BM106" s="218" t="s">
        <v>1162</v>
      </c>
    </row>
    <row r="107" s="2" customFormat="1">
      <c r="A107" s="41"/>
      <c r="B107" s="42"/>
      <c r="C107" s="43"/>
      <c r="D107" s="220" t="s">
        <v>165</v>
      </c>
      <c r="E107" s="43"/>
      <c r="F107" s="221" t="s">
        <v>245</v>
      </c>
      <c r="G107" s="43"/>
      <c r="H107" s="43"/>
      <c r="I107" s="222"/>
      <c r="J107" s="43"/>
      <c r="K107" s="43"/>
      <c r="L107" s="47"/>
      <c r="M107" s="223"/>
      <c r="N107" s="224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165</v>
      </c>
      <c r="AU107" s="20" t="s">
        <v>85</v>
      </c>
    </row>
    <row r="108" s="2" customFormat="1">
      <c r="A108" s="41"/>
      <c r="B108" s="42"/>
      <c r="C108" s="43"/>
      <c r="D108" s="237" t="s">
        <v>177</v>
      </c>
      <c r="E108" s="43"/>
      <c r="F108" s="238" t="s">
        <v>409</v>
      </c>
      <c r="G108" s="43"/>
      <c r="H108" s="43"/>
      <c r="I108" s="222"/>
      <c r="J108" s="43"/>
      <c r="K108" s="43"/>
      <c r="L108" s="47"/>
      <c r="M108" s="223"/>
      <c r="N108" s="224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177</v>
      </c>
      <c r="AU108" s="20" t="s">
        <v>85</v>
      </c>
    </row>
    <row r="109" s="13" customFormat="1">
      <c r="A109" s="13"/>
      <c r="B109" s="226"/>
      <c r="C109" s="227"/>
      <c r="D109" s="220" t="s">
        <v>169</v>
      </c>
      <c r="E109" s="228" t="s">
        <v>19</v>
      </c>
      <c r="F109" s="229" t="s">
        <v>1161</v>
      </c>
      <c r="G109" s="227"/>
      <c r="H109" s="230">
        <v>5.2380000000000004</v>
      </c>
      <c r="I109" s="231"/>
      <c r="J109" s="227"/>
      <c r="K109" s="227"/>
      <c r="L109" s="232"/>
      <c r="M109" s="233"/>
      <c r="N109" s="234"/>
      <c r="O109" s="234"/>
      <c r="P109" s="234"/>
      <c r="Q109" s="234"/>
      <c r="R109" s="234"/>
      <c r="S109" s="234"/>
      <c r="T109" s="235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6" t="s">
        <v>169</v>
      </c>
      <c r="AU109" s="236" t="s">
        <v>85</v>
      </c>
      <c r="AV109" s="13" t="s">
        <v>85</v>
      </c>
      <c r="AW109" s="13" t="s">
        <v>37</v>
      </c>
      <c r="AX109" s="13" t="s">
        <v>83</v>
      </c>
      <c r="AY109" s="236" t="s">
        <v>157</v>
      </c>
    </row>
    <row r="110" s="13" customFormat="1">
      <c r="A110" s="13"/>
      <c r="B110" s="226"/>
      <c r="C110" s="227"/>
      <c r="D110" s="220" t="s">
        <v>169</v>
      </c>
      <c r="E110" s="227"/>
      <c r="F110" s="229" t="s">
        <v>1163</v>
      </c>
      <c r="G110" s="227"/>
      <c r="H110" s="230">
        <v>9.4280000000000008</v>
      </c>
      <c r="I110" s="231"/>
      <c r="J110" s="227"/>
      <c r="K110" s="227"/>
      <c r="L110" s="232"/>
      <c r="M110" s="233"/>
      <c r="N110" s="234"/>
      <c r="O110" s="234"/>
      <c r="P110" s="234"/>
      <c r="Q110" s="234"/>
      <c r="R110" s="234"/>
      <c r="S110" s="234"/>
      <c r="T110" s="235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6" t="s">
        <v>169</v>
      </c>
      <c r="AU110" s="236" t="s">
        <v>85</v>
      </c>
      <c r="AV110" s="13" t="s">
        <v>85</v>
      </c>
      <c r="AW110" s="13" t="s">
        <v>4</v>
      </c>
      <c r="AX110" s="13" t="s">
        <v>83</v>
      </c>
      <c r="AY110" s="236" t="s">
        <v>157</v>
      </c>
    </row>
    <row r="111" s="2" customFormat="1" ht="24.15" customHeight="1">
      <c r="A111" s="41"/>
      <c r="B111" s="42"/>
      <c r="C111" s="207" t="s">
        <v>207</v>
      </c>
      <c r="D111" s="207" t="s">
        <v>159</v>
      </c>
      <c r="E111" s="208" t="s">
        <v>738</v>
      </c>
      <c r="F111" s="209" t="s">
        <v>739</v>
      </c>
      <c r="G111" s="210" t="s">
        <v>173</v>
      </c>
      <c r="H111" s="211">
        <v>7.4219999999999997</v>
      </c>
      <c r="I111" s="212"/>
      <c r="J111" s="213">
        <f>ROUND(I111*H111,2)</f>
        <v>0</v>
      </c>
      <c r="K111" s="209" t="s">
        <v>174</v>
      </c>
      <c r="L111" s="47"/>
      <c r="M111" s="214" t="s">
        <v>19</v>
      </c>
      <c r="N111" s="215" t="s">
        <v>46</v>
      </c>
      <c r="O111" s="87"/>
      <c r="P111" s="216">
        <f>O111*H111</f>
        <v>0</v>
      </c>
      <c r="Q111" s="216">
        <v>0</v>
      </c>
      <c r="R111" s="216">
        <f>Q111*H111</f>
        <v>0</v>
      </c>
      <c r="S111" s="216">
        <v>0</v>
      </c>
      <c r="T111" s="217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163</v>
      </c>
      <c r="AT111" s="218" t="s">
        <v>159</v>
      </c>
      <c r="AU111" s="218" t="s">
        <v>85</v>
      </c>
      <c r="AY111" s="20" t="s">
        <v>157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20" t="s">
        <v>83</v>
      </c>
      <c r="BK111" s="219">
        <f>ROUND(I111*H111,2)</f>
        <v>0</v>
      </c>
      <c r="BL111" s="20" t="s">
        <v>163</v>
      </c>
      <c r="BM111" s="218" t="s">
        <v>1164</v>
      </c>
    </row>
    <row r="112" s="2" customFormat="1">
      <c r="A112" s="41"/>
      <c r="B112" s="42"/>
      <c r="C112" s="43"/>
      <c r="D112" s="220" t="s">
        <v>165</v>
      </c>
      <c r="E112" s="43"/>
      <c r="F112" s="221" t="s">
        <v>741</v>
      </c>
      <c r="G112" s="43"/>
      <c r="H112" s="43"/>
      <c r="I112" s="222"/>
      <c r="J112" s="43"/>
      <c r="K112" s="43"/>
      <c r="L112" s="47"/>
      <c r="M112" s="223"/>
      <c r="N112" s="22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165</v>
      </c>
      <c r="AU112" s="20" t="s">
        <v>85</v>
      </c>
    </row>
    <row r="113" s="2" customFormat="1">
      <c r="A113" s="41"/>
      <c r="B113" s="42"/>
      <c r="C113" s="43"/>
      <c r="D113" s="237" t="s">
        <v>177</v>
      </c>
      <c r="E113" s="43"/>
      <c r="F113" s="238" t="s">
        <v>742</v>
      </c>
      <c r="G113" s="43"/>
      <c r="H113" s="43"/>
      <c r="I113" s="222"/>
      <c r="J113" s="43"/>
      <c r="K113" s="43"/>
      <c r="L113" s="47"/>
      <c r="M113" s="223"/>
      <c r="N113" s="224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177</v>
      </c>
      <c r="AU113" s="20" t="s">
        <v>85</v>
      </c>
    </row>
    <row r="114" s="13" customFormat="1">
      <c r="A114" s="13"/>
      <c r="B114" s="226"/>
      <c r="C114" s="227"/>
      <c r="D114" s="220" t="s">
        <v>169</v>
      </c>
      <c r="E114" s="228" t="s">
        <v>19</v>
      </c>
      <c r="F114" s="229" t="s">
        <v>1148</v>
      </c>
      <c r="G114" s="227"/>
      <c r="H114" s="230">
        <v>12.66</v>
      </c>
      <c r="I114" s="231"/>
      <c r="J114" s="227"/>
      <c r="K114" s="227"/>
      <c r="L114" s="232"/>
      <c r="M114" s="233"/>
      <c r="N114" s="234"/>
      <c r="O114" s="234"/>
      <c r="P114" s="234"/>
      <c r="Q114" s="234"/>
      <c r="R114" s="234"/>
      <c r="S114" s="234"/>
      <c r="T114" s="235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6" t="s">
        <v>169</v>
      </c>
      <c r="AU114" s="236" t="s">
        <v>85</v>
      </c>
      <c r="AV114" s="13" t="s">
        <v>85</v>
      </c>
      <c r="AW114" s="13" t="s">
        <v>37</v>
      </c>
      <c r="AX114" s="13" t="s">
        <v>75</v>
      </c>
      <c r="AY114" s="236" t="s">
        <v>157</v>
      </c>
    </row>
    <row r="115" s="13" customFormat="1">
      <c r="A115" s="13"/>
      <c r="B115" s="226"/>
      <c r="C115" s="227"/>
      <c r="D115" s="220" t="s">
        <v>169</v>
      </c>
      <c r="E115" s="228" t="s">
        <v>19</v>
      </c>
      <c r="F115" s="229" t="s">
        <v>1165</v>
      </c>
      <c r="G115" s="227"/>
      <c r="H115" s="230">
        <v>-5.2380000000000004</v>
      </c>
      <c r="I115" s="231"/>
      <c r="J115" s="227"/>
      <c r="K115" s="227"/>
      <c r="L115" s="232"/>
      <c r="M115" s="233"/>
      <c r="N115" s="234"/>
      <c r="O115" s="234"/>
      <c r="P115" s="234"/>
      <c r="Q115" s="234"/>
      <c r="R115" s="234"/>
      <c r="S115" s="234"/>
      <c r="T115" s="235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6" t="s">
        <v>169</v>
      </c>
      <c r="AU115" s="236" t="s">
        <v>85</v>
      </c>
      <c r="AV115" s="13" t="s">
        <v>85</v>
      </c>
      <c r="AW115" s="13" t="s">
        <v>37</v>
      </c>
      <c r="AX115" s="13" t="s">
        <v>75</v>
      </c>
      <c r="AY115" s="236" t="s">
        <v>157</v>
      </c>
    </row>
    <row r="116" s="15" customFormat="1">
      <c r="A116" s="15"/>
      <c r="B116" s="249"/>
      <c r="C116" s="250"/>
      <c r="D116" s="220" t="s">
        <v>169</v>
      </c>
      <c r="E116" s="251" t="s">
        <v>19</v>
      </c>
      <c r="F116" s="252" t="s">
        <v>187</v>
      </c>
      <c r="G116" s="250"/>
      <c r="H116" s="253">
        <v>7.4219999999999997</v>
      </c>
      <c r="I116" s="254"/>
      <c r="J116" s="250"/>
      <c r="K116" s="250"/>
      <c r="L116" s="255"/>
      <c r="M116" s="256"/>
      <c r="N116" s="257"/>
      <c r="O116" s="257"/>
      <c r="P116" s="257"/>
      <c r="Q116" s="257"/>
      <c r="R116" s="257"/>
      <c r="S116" s="257"/>
      <c r="T116" s="258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T116" s="259" t="s">
        <v>169</v>
      </c>
      <c r="AU116" s="259" t="s">
        <v>85</v>
      </c>
      <c r="AV116" s="15" t="s">
        <v>163</v>
      </c>
      <c r="AW116" s="15" t="s">
        <v>37</v>
      </c>
      <c r="AX116" s="15" t="s">
        <v>83</v>
      </c>
      <c r="AY116" s="259" t="s">
        <v>157</v>
      </c>
    </row>
    <row r="117" s="2" customFormat="1" ht="24.15" customHeight="1">
      <c r="A117" s="41"/>
      <c r="B117" s="42"/>
      <c r="C117" s="207" t="s">
        <v>216</v>
      </c>
      <c r="D117" s="207" t="s">
        <v>159</v>
      </c>
      <c r="E117" s="208" t="s">
        <v>1166</v>
      </c>
      <c r="F117" s="209" t="s">
        <v>1167</v>
      </c>
      <c r="G117" s="210" t="s">
        <v>173</v>
      </c>
      <c r="H117" s="211">
        <v>4.1829999999999998</v>
      </c>
      <c r="I117" s="212"/>
      <c r="J117" s="213">
        <f>ROUND(I117*H117,2)</f>
        <v>0</v>
      </c>
      <c r="K117" s="209" t="s">
        <v>174</v>
      </c>
      <c r="L117" s="47"/>
      <c r="M117" s="214" t="s">
        <v>19</v>
      </c>
      <c r="N117" s="215" t="s">
        <v>46</v>
      </c>
      <c r="O117" s="87"/>
      <c r="P117" s="216">
        <f>O117*H117</f>
        <v>0</v>
      </c>
      <c r="Q117" s="216">
        <v>0</v>
      </c>
      <c r="R117" s="216">
        <f>Q117*H117</f>
        <v>0</v>
      </c>
      <c r="S117" s="216">
        <v>0</v>
      </c>
      <c r="T117" s="217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8" t="s">
        <v>163</v>
      </c>
      <c r="AT117" s="218" t="s">
        <v>159</v>
      </c>
      <c r="AU117" s="218" t="s">
        <v>85</v>
      </c>
      <c r="AY117" s="20" t="s">
        <v>157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20" t="s">
        <v>83</v>
      </c>
      <c r="BK117" s="219">
        <f>ROUND(I117*H117,2)</f>
        <v>0</v>
      </c>
      <c r="BL117" s="20" t="s">
        <v>163</v>
      </c>
      <c r="BM117" s="218" t="s">
        <v>1168</v>
      </c>
    </row>
    <row r="118" s="2" customFormat="1">
      <c r="A118" s="41"/>
      <c r="B118" s="42"/>
      <c r="C118" s="43"/>
      <c r="D118" s="220" t="s">
        <v>165</v>
      </c>
      <c r="E118" s="43"/>
      <c r="F118" s="221" t="s">
        <v>1169</v>
      </c>
      <c r="G118" s="43"/>
      <c r="H118" s="43"/>
      <c r="I118" s="222"/>
      <c r="J118" s="43"/>
      <c r="K118" s="43"/>
      <c r="L118" s="47"/>
      <c r="M118" s="223"/>
      <c r="N118" s="224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165</v>
      </c>
      <c r="AU118" s="20" t="s">
        <v>85</v>
      </c>
    </row>
    <row r="119" s="2" customFormat="1">
      <c r="A119" s="41"/>
      <c r="B119" s="42"/>
      <c r="C119" s="43"/>
      <c r="D119" s="237" t="s">
        <v>177</v>
      </c>
      <c r="E119" s="43"/>
      <c r="F119" s="238" t="s">
        <v>1170</v>
      </c>
      <c r="G119" s="43"/>
      <c r="H119" s="43"/>
      <c r="I119" s="222"/>
      <c r="J119" s="43"/>
      <c r="K119" s="43"/>
      <c r="L119" s="47"/>
      <c r="M119" s="223"/>
      <c r="N119" s="224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177</v>
      </c>
      <c r="AU119" s="20" t="s">
        <v>85</v>
      </c>
    </row>
    <row r="120" s="13" customFormat="1">
      <c r="A120" s="13"/>
      <c r="B120" s="226"/>
      <c r="C120" s="227"/>
      <c r="D120" s="220" t="s">
        <v>169</v>
      </c>
      <c r="E120" s="228" t="s">
        <v>19</v>
      </c>
      <c r="F120" s="229" t="s">
        <v>1171</v>
      </c>
      <c r="G120" s="227"/>
      <c r="H120" s="230">
        <v>4.1829999999999998</v>
      </c>
      <c r="I120" s="231"/>
      <c r="J120" s="227"/>
      <c r="K120" s="227"/>
      <c r="L120" s="232"/>
      <c r="M120" s="233"/>
      <c r="N120" s="234"/>
      <c r="O120" s="234"/>
      <c r="P120" s="234"/>
      <c r="Q120" s="234"/>
      <c r="R120" s="234"/>
      <c r="S120" s="234"/>
      <c r="T120" s="235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6" t="s">
        <v>169</v>
      </c>
      <c r="AU120" s="236" t="s">
        <v>85</v>
      </c>
      <c r="AV120" s="13" t="s">
        <v>85</v>
      </c>
      <c r="AW120" s="13" t="s">
        <v>37</v>
      </c>
      <c r="AX120" s="13" t="s">
        <v>83</v>
      </c>
      <c r="AY120" s="236" t="s">
        <v>157</v>
      </c>
    </row>
    <row r="121" s="2" customFormat="1" ht="16.5" customHeight="1">
      <c r="A121" s="41"/>
      <c r="B121" s="42"/>
      <c r="C121" s="260" t="s">
        <v>225</v>
      </c>
      <c r="D121" s="260" t="s">
        <v>259</v>
      </c>
      <c r="E121" s="261" t="s">
        <v>1172</v>
      </c>
      <c r="F121" s="262" t="s">
        <v>1173</v>
      </c>
      <c r="G121" s="263" t="s">
        <v>236</v>
      </c>
      <c r="H121" s="264">
        <v>8.3659999999999997</v>
      </c>
      <c r="I121" s="265"/>
      <c r="J121" s="266">
        <f>ROUND(I121*H121,2)</f>
        <v>0</v>
      </c>
      <c r="K121" s="262" t="s">
        <v>174</v>
      </c>
      <c r="L121" s="267"/>
      <c r="M121" s="268" t="s">
        <v>19</v>
      </c>
      <c r="N121" s="269" t="s">
        <v>46</v>
      </c>
      <c r="O121" s="87"/>
      <c r="P121" s="216">
        <f>O121*H121</f>
        <v>0</v>
      </c>
      <c r="Q121" s="216">
        <v>1</v>
      </c>
      <c r="R121" s="216">
        <f>Q121*H121</f>
        <v>8.3659999999999997</v>
      </c>
      <c r="S121" s="216">
        <v>0</v>
      </c>
      <c r="T121" s="217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225</v>
      </c>
      <c r="AT121" s="218" t="s">
        <v>259</v>
      </c>
      <c r="AU121" s="218" t="s">
        <v>85</v>
      </c>
      <c r="AY121" s="20" t="s">
        <v>157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83</v>
      </c>
      <c r="BK121" s="219">
        <f>ROUND(I121*H121,2)</f>
        <v>0</v>
      </c>
      <c r="BL121" s="20" t="s">
        <v>163</v>
      </c>
      <c r="BM121" s="218" t="s">
        <v>1174</v>
      </c>
    </row>
    <row r="122" s="2" customFormat="1">
      <c r="A122" s="41"/>
      <c r="B122" s="42"/>
      <c r="C122" s="43"/>
      <c r="D122" s="220" t="s">
        <v>165</v>
      </c>
      <c r="E122" s="43"/>
      <c r="F122" s="221" t="s">
        <v>1173</v>
      </c>
      <c r="G122" s="43"/>
      <c r="H122" s="43"/>
      <c r="I122" s="222"/>
      <c r="J122" s="43"/>
      <c r="K122" s="43"/>
      <c r="L122" s="47"/>
      <c r="M122" s="223"/>
      <c r="N122" s="224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165</v>
      </c>
      <c r="AU122" s="20" t="s">
        <v>85</v>
      </c>
    </row>
    <row r="123" s="13" customFormat="1">
      <c r="A123" s="13"/>
      <c r="B123" s="226"/>
      <c r="C123" s="227"/>
      <c r="D123" s="220" t="s">
        <v>169</v>
      </c>
      <c r="E123" s="227"/>
      <c r="F123" s="229" t="s">
        <v>1175</v>
      </c>
      <c r="G123" s="227"/>
      <c r="H123" s="230">
        <v>8.3659999999999997</v>
      </c>
      <c r="I123" s="231"/>
      <c r="J123" s="227"/>
      <c r="K123" s="227"/>
      <c r="L123" s="232"/>
      <c r="M123" s="233"/>
      <c r="N123" s="234"/>
      <c r="O123" s="234"/>
      <c r="P123" s="234"/>
      <c r="Q123" s="234"/>
      <c r="R123" s="234"/>
      <c r="S123" s="234"/>
      <c r="T123" s="235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6" t="s">
        <v>169</v>
      </c>
      <c r="AU123" s="236" t="s">
        <v>85</v>
      </c>
      <c r="AV123" s="13" t="s">
        <v>85</v>
      </c>
      <c r="AW123" s="13" t="s">
        <v>4</v>
      </c>
      <c r="AX123" s="13" t="s">
        <v>83</v>
      </c>
      <c r="AY123" s="236" t="s">
        <v>157</v>
      </c>
    </row>
    <row r="124" s="12" customFormat="1" ht="22.8" customHeight="1">
      <c r="A124" s="12"/>
      <c r="B124" s="191"/>
      <c r="C124" s="192"/>
      <c r="D124" s="193" t="s">
        <v>74</v>
      </c>
      <c r="E124" s="205" t="s">
        <v>163</v>
      </c>
      <c r="F124" s="205" t="s">
        <v>292</v>
      </c>
      <c r="G124" s="192"/>
      <c r="H124" s="192"/>
      <c r="I124" s="195"/>
      <c r="J124" s="206">
        <f>BK124</f>
        <v>0</v>
      </c>
      <c r="K124" s="192"/>
      <c r="L124" s="197"/>
      <c r="M124" s="198"/>
      <c r="N124" s="199"/>
      <c r="O124" s="199"/>
      <c r="P124" s="200">
        <f>SUM(P125:P139)</f>
        <v>0</v>
      </c>
      <c r="Q124" s="199"/>
      <c r="R124" s="200">
        <f>SUM(R125:R139)</f>
        <v>0.0039839999999999997</v>
      </c>
      <c r="S124" s="199"/>
      <c r="T124" s="201">
        <f>SUM(T125:T139)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2" t="s">
        <v>83</v>
      </c>
      <c r="AT124" s="203" t="s">
        <v>74</v>
      </c>
      <c r="AU124" s="203" t="s">
        <v>83</v>
      </c>
      <c r="AY124" s="202" t="s">
        <v>157</v>
      </c>
      <c r="BK124" s="204">
        <f>SUM(BK125:BK139)</f>
        <v>0</v>
      </c>
    </row>
    <row r="125" s="2" customFormat="1" ht="16.5" customHeight="1">
      <c r="A125" s="41"/>
      <c r="B125" s="42"/>
      <c r="C125" s="207" t="s">
        <v>233</v>
      </c>
      <c r="D125" s="207" t="s">
        <v>159</v>
      </c>
      <c r="E125" s="208" t="s">
        <v>1176</v>
      </c>
      <c r="F125" s="209" t="s">
        <v>1177</v>
      </c>
      <c r="G125" s="210" t="s">
        <v>173</v>
      </c>
      <c r="H125" s="211">
        <v>1.0549999999999999</v>
      </c>
      <c r="I125" s="212"/>
      <c r="J125" s="213">
        <f>ROUND(I125*H125,2)</f>
        <v>0</v>
      </c>
      <c r="K125" s="209" t="s">
        <v>174</v>
      </c>
      <c r="L125" s="47"/>
      <c r="M125" s="214" t="s">
        <v>19</v>
      </c>
      <c r="N125" s="215" t="s">
        <v>46</v>
      </c>
      <c r="O125" s="87"/>
      <c r="P125" s="216">
        <f>O125*H125</f>
        <v>0</v>
      </c>
      <c r="Q125" s="216">
        <v>0</v>
      </c>
      <c r="R125" s="216">
        <f>Q125*H125</f>
        <v>0</v>
      </c>
      <c r="S125" s="216">
        <v>0</v>
      </c>
      <c r="T125" s="217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8" t="s">
        <v>163</v>
      </c>
      <c r="AT125" s="218" t="s">
        <v>159</v>
      </c>
      <c r="AU125" s="218" t="s">
        <v>85</v>
      </c>
      <c r="AY125" s="20" t="s">
        <v>157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20" t="s">
        <v>83</v>
      </c>
      <c r="BK125" s="219">
        <f>ROUND(I125*H125,2)</f>
        <v>0</v>
      </c>
      <c r="BL125" s="20" t="s">
        <v>163</v>
      </c>
      <c r="BM125" s="218" t="s">
        <v>1178</v>
      </c>
    </row>
    <row r="126" s="2" customFormat="1">
      <c r="A126" s="41"/>
      <c r="B126" s="42"/>
      <c r="C126" s="43"/>
      <c r="D126" s="220" t="s">
        <v>165</v>
      </c>
      <c r="E126" s="43"/>
      <c r="F126" s="221" t="s">
        <v>1179</v>
      </c>
      <c r="G126" s="43"/>
      <c r="H126" s="43"/>
      <c r="I126" s="222"/>
      <c r="J126" s="43"/>
      <c r="K126" s="43"/>
      <c r="L126" s="47"/>
      <c r="M126" s="223"/>
      <c r="N126" s="224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165</v>
      </c>
      <c r="AU126" s="20" t="s">
        <v>85</v>
      </c>
    </row>
    <row r="127" s="2" customFormat="1">
      <c r="A127" s="41"/>
      <c r="B127" s="42"/>
      <c r="C127" s="43"/>
      <c r="D127" s="237" t="s">
        <v>177</v>
      </c>
      <c r="E127" s="43"/>
      <c r="F127" s="238" t="s">
        <v>1180</v>
      </c>
      <c r="G127" s="43"/>
      <c r="H127" s="43"/>
      <c r="I127" s="222"/>
      <c r="J127" s="43"/>
      <c r="K127" s="43"/>
      <c r="L127" s="47"/>
      <c r="M127" s="223"/>
      <c r="N127" s="224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177</v>
      </c>
      <c r="AU127" s="20" t="s">
        <v>85</v>
      </c>
    </row>
    <row r="128" s="13" customFormat="1">
      <c r="A128" s="13"/>
      <c r="B128" s="226"/>
      <c r="C128" s="227"/>
      <c r="D128" s="220" t="s">
        <v>169</v>
      </c>
      <c r="E128" s="228" t="s">
        <v>19</v>
      </c>
      <c r="F128" s="229" t="s">
        <v>1181</v>
      </c>
      <c r="G128" s="227"/>
      <c r="H128" s="230">
        <v>1.0549999999999999</v>
      </c>
      <c r="I128" s="231"/>
      <c r="J128" s="227"/>
      <c r="K128" s="227"/>
      <c r="L128" s="232"/>
      <c r="M128" s="233"/>
      <c r="N128" s="234"/>
      <c r="O128" s="234"/>
      <c r="P128" s="234"/>
      <c r="Q128" s="234"/>
      <c r="R128" s="234"/>
      <c r="S128" s="234"/>
      <c r="T128" s="23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6" t="s">
        <v>169</v>
      </c>
      <c r="AU128" s="236" t="s">
        <v>85</v>
      </c>
      <c r="AV128" s="13" t="s">
        <v>85</v>
      </c>
      <c r="AW128" s="13" t="s">
        <v>37</v>
      </c>
      <c r="AX128" s="13" t="s">
        <v>83</v>
      </c>
      <c r="AY128" s="236" t="s">
        <v>157</v>
      </c>
    </row>
    <row r="129" s="2" customFormat="1" ht="33" customHeight="1">
      <c r="A129" s="41"/>
      <c r="B129" s="42"/>
      <c r="C129" s="207" t="s">
        <v>241</v>
      </c>
      <c r="D129" s="207" t="s">
        <v>159</v>
      </c>
      <c r="E129" s="208" t="s">
        <v>1182</v>
      </c>
      <c r="F129" s="209" t="s">
        <v>1183</v>
      </c>
      <c r="G129" s="210" t="s">
        <v>173</v>
      </c>
      <c r="H129" s="211">
        <v>0.010999999999999999</v>
      </c>
      <c r="I129" s="212"/>
      <c r="J129" s="213">
        <f>ROUND(I129*H129,2)</f>
        <v>0</v>
      </c>
      <c r="K129" s="209" t="s">
        <v>174</v>
      </c>
      <c r="L129" s="47"/>
      <c r="M129" s="214" t="s">
        <v>19</v>
      </c>
      <c r="N129" s="215" t="s">
        <v>46</v>
      </c>
      <c r="O129" s="87"/>
      <c r="P129" s="216">
        <f>O129*H129</f>
        <v>0</v>
      </c>
      <c r="Q129" s="216">
        <v>0</v>
      </c>
      <c r="R129" s="216">
        <f>Q129*H129</f>
        <v>0</v>
      </c>
      <c r="S129" s="216">
        <v>0</v>
      </c>
      <c r="T129" s="217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8" t="s">
        <v>163</v>
      </c>
      <c r="AT129" s="218" t="s">
        <v>159</v>
      </c>
      <c r="AU129" s="218" t="s">
        <v>85</v>
      </c>
      <c r="AY129" s="20" t="s">
        <v>157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20" t="s">
        <v>83</v>
      </c>
      <c r="BK129" s="219">
        <f>ROUND(I129*H129,2)</f>
        <v>0</v>
      </c>
      <c r="BL129" s="20" t="s">
        <v>163</v>
      </c>
      <c r="BM129" s="218" t="s">
        <v>1184</v>
      </c>
    </row>
    <row r="130" s="2" customFormat="1">
      <c r="A130" s="41"/>
      <c r="B130" s="42"/>
      <c r="C130" s="43"/>
      <c r="D130" s="220" t="s">
        <v>165</v>
      </c>
      <c r="E130" s="43"/>
      <c r="F130" s="221" t="s">
        <v>1185</v>
      </c>
      <c r="G130" s="43"/>
      <c r="H130" s="43"/>
      <c r="I130" s="222"/>
      <c r="J130" s="43"/>
      <c r="K130" s="43"/>
      <c r="L130" s="47"/>
      <c r="M130" s="223"/>
      <c r="N130" s="224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165</v>
      </c>
      <c r="AU130" s="20" t="s">
        <v>85</v>
      </c>
    </row>
    <row r="131" s="2" customFormat="1">
      <c r="A131" s="41"/>
      <c r="B131" s="42"/>
      <c r="C131" s="43"/>
      <c r="D131" s="237" t="s">
        <v>177</v>
      </c>
      <c r="E131" s="43"/>
      <c r="F131" s="238" t="s">
        <v>1186</v>
      </c>
      <c r="G131" s="43"/>
      <c r="H131" s="43"/>
      <c r="I131" s="222"/>
      <c r="J131" s="43"/>
      <c r="K131" s="43"/>
      <c r="L131" s="47"/>
      <c r="M131" s="223"/>
      <c r="N131" s="224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177</v>
      </c>
      <c r="AU131" s="20" t="s">
        <v>85</v>
      </c>
    </row>
    <row r="132" s="13" customFormat="1">
      <c r="A132" s="13"/>
      <c r="B132" s="226"/>
      <c r="C132" s="227"/>
      <c r="D132" s="220" t="s">
        <v>169</v>
      </c>
      <c r="E132" s="228" t="s">
        <v>19</v>
      </c>
      <c r="F132" s="229" t="s">
        <v>1187</v>
      </c>
      <c r="G132" s="227"/>
      <c r="H132" s="230">
        <v>0.010999999999999999</v>
      </c>
      <c r="I132" s="231"/>
      <c r="J132" s="227"/>
      <c r="K132" s="227"/>
      <c r="L132" s="232"/>
      <c r="M132" s="233"/>
      <c r="N132" s="234"/>
      <c r="O132" s="234"/>
      <c r="P132" s="234"/>
      <c r="Q132" s="234"/>
      <c r="R132" s="234"/>
      <c r="S132" s="234"/>
      <c r="T132" s="23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6" t="s">
        <v>169</v>
      </c>
      <c r="AU132" s="236" t="s">
        <v>85</v>
      </c>
      <c r="AV132" s="13" t="s">
        <v>85</v>
      </c>
      <c r="AW132" s="13" t="s">
        <v>37</v>
      </c>
      <c r="AX132" s="13" t="s">
        <v>83</v>
      </c>
      <c r="AY132" s="236" t="s">
        <v>157</v>
      </c>
    </row>
    <row r="133" s="2" customFormat="1" ht="24.15" customHeight="1">
      <c r="A133" s="41"/>
      <c r="B133" s="42"/>
      <c r="C133" s="207" t="s">
        <v>251</v>
      </c>
      <c r="D133" s="207" t="s">
        <v>159</v>
      </c>
      <c r="E133" s="208" t="s">
        <v>1188</v>
      </c>
      <c r="F133" s="209" t="s">
        <v>1189</v>
      </c>
      <c r="G133" s="210" t="s">
        <v>254</v>
      </c>
      <c r="H133" s="211">
        <v>0.29999999999999999</v>
      </c>
      <c r="I133" s="212"/>
      <c r="J133" s="213">
        <f>ROUND(I133*H133,2)</f>
        <v>0</v>
      </c>
      <c r="K133" s="209" t="s">
        <v>174</v>
      </c>
      <c r="L133" s="47"/>
      <c r="M133" s="214" t="s">
        <v>19</v>
      </c>
      <c r="N133" s="215" t="s">
        <v>46</v>
      </c>
      <c r="O133" s="87"/>
      <c r="P133" s="216">
        <f>O133*H133</f>
        <v>0</v>
      </c>
      <c r="Q133" s="216">
        <v>0.01328</v>
      </c>
      <c r="R133" s="216">
        <f>Q133*H133</f>
        <v>0.0039839999999999997</v>
      </c>
      <c r="S133" s="216">
        <v>0</v>
      </c>
      <c r="T133" s="21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163</v>
      </c>
      <c r="AT133" s="218" t="s">
        <v>159</v>
      </c>
      <c r="AU133" s="218" t="s">
        <v>85</v>
      </c>
      <c r="AY133" s="20" t="s">
        <v>157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20" t="s">
        <v>83</v>
      </c>
      <c r="BK133" s="219">
        <f>ROUND(I133*H133,2)</f>
        <v>0</v>
      </c>
      <c r="BL133" s="20" t="s">
        <v>163</v>
      </c>
      <c r="BM133" s="218" t="s">
        <v>1190</v>
      </c>
    </row>
    <row r="134" s="2" customFormat="1">
      <c r="A134" s="41"/>
      <c r="B134" s="42"/>
      <c r="C134" s="43"/>
      <c r="D134" s="220" t="s">
        <v>165</v>
      </c>
      <c r="E134" s="43"/>
      <c r="F134" s="221" t="s">
        <v>1191</v>
      </c>
      <c r="G134" s="43"/>
      <c r="H134" s="43"/>
      <c r="I134" s="222"/>
      <c r="J134" s="43"/>
      <c r="K134" s="43"/>
      <c r="L134" s="47"/>
      <c r="M134" s="223"/>
      <c r="N134" s="224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165</v>
      </c>
      <c r="AU134" s="20" t="s">
        <v>85</v>
      </c>
    </row>
    <row r="135" s="2" customFormat="1">
      <c r="A135" s="41"/>
      <c r="B135" s="42"/>
      <c r="C135" s="43"/>
      <c r="D135" s="237" t="s">
        <v>177</v>
      </c>
      <c r="E135" s="43"/>
      <c r="F135" s="238" t="s">
        <v>1192</v>
      </c>
      <c r="G135" s="43"/>
      <c r="H135" s="43"/>
      <c r="I135" s="222"/>
      <c r="J135" s="43"/>
      <c r="K135" s="43"/>
      <c r="L135" s="47"/>
      <c r="M135" s="223"/>
      <c r="N135" s="224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177</v>
      </c>
      <c r="AU135" s="20" t="s">
        <v>85</v>
      </c>
    </row>
    <row r="136" s="13" customFormat="1">
      <c r="A136" s="13"/>
      <c r="B136" s="226"/>
      <c r="C136" s="227"/>
      <c r="D136" s="220" t="s">
        <v>169</v>
      </c>
      <c r="E136" s="228" t="s">
        <v>19</v>
      </c>
      <c r="F136" s="229" t="s">
        <v>1193</v>
      </c>
      <c r="G136" s="227"/>
      <c r="H136" s="230">
        <v>0.29999999999999999</v>
      </c>
      <c r="I136" s="231"/>
      <c r="J136" s="227"/>
      <c r="K136" s="227"/>
      <c r="L136" s="232"/>
      <c r="M136" s="233"/>
      <c r="N136" s="234"/>
      <c r="O136" s="234"/>
      <c r="P136" s="234"/>
      <c r="Q136" s="234"/>
      <c r="R136" s="234"/>
      <c r="S136" s="234"/>
      <c r="T136" s="23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6" t="s">
        <v>169</v>
      </c>
      <c r="AU136" s="236" t="s">
        <v>85</v>
      </c>
      <c r="AV136" s="13" t="s">
        <v>85</v>
      </c>
      <c r="AW136" s="13" t="s">
        <v>37</v>
      </c>
      <c r="AX136" s="13" t="s">
        <v>83</v>
      </c>
      <c r="AY136" s="236" t="s">
        <v>157</v>
      </c>
    </row>
    <row r="137" s="2" customFormat="1" ht="24.15" customHeight="1">
      <c r="A137" s="41"/>
      <c r="B137" s="42"/>
      <c r="C137" s="207" t="s">
        <v>8</v>
      </c>
      <c r="D137" s="207" t="s">
        <v>159</v>
      </c>
      <c r="E137" s="208" t="s">
        <v>1194</v>
      </c>
      <c r="F137" s="209" t="s">
        <v>1195</v>
      </c>
      <c r="G137" s="210" t="s">
        <v>254</v>
      </c>
      <c r="H137" s="211">
        <v>0.29999999999999999</v>
      </c>
      <c r="I137" s="212"/>
      <c r="J137" s="213">
        <f>ROUND(I137*H137,2)</f>
        <v>0</v>
      </c>
      <c r="K137" s="209" t="s">
        <v>174</v>
      </c>
      <c r="L137" s="47"/>
      <c r="M137" s="214" t="s">
        <v>19</v>
      </c>
      <c r="N137" s="215" t="s">
        <v>46</v>
      </c>
      <c r="O137" s="87"/>
      <c r="P137" s="216">
        <f>O137*H137</f>
        <v>0</v>
      </c>
      <c r="Q137" s="216">
        <v>0</v>
      </c>
      <c r="R137" s="216">
        <f>Q137*H137</f>
        <v>0</v>
      </c>
      <c r="S137" s="216">
        <v>0</v>
      </c>
      <c r="T137" s="217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8" t="s">
        <v>163</v>
      </c>
      <c r="AT137" s="218" t="s">
        <v>159</v>
      </c>
      <c r="AU137" s="218" t="s">
        <v>85</v>
      </c>
      <c r="AY137" s="20" t="s">
        <v>157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20" t="s">
        <v>83</v>
      </c>
      <c r="BK137" s="219">
        <f>ROUND(I137*H137,2)</f>
        <v>0</v>
      </c>
      <c r="BL137" s="20" t="s">
        <v>163</v>
      </c>
      <c r="BM137" s="218" t="s">
        <v>1196</v>
      </c>
    </row>
    <row r="138" s="2" customFormat="1">
      <c r="A138" s="41"/>
      <c r="B138" s="42"/>
      <c r="C138" s="43"/>
      <c r="D138" s="220" t="s">
        <v>165</v>
      </c>
      <c r="E138" s="43"/>
      <c r="F138" s="221" t="s">
        <v>1197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165</v>
      </c>
      <c r="AU138" s="20" t="s">
        <v>85</v>
      </c>
    </row>
    <row r="139" s="2" customFormat="1">
      <c r="A139" s="41"/>
      <c r="B139" s="42"/>
      <c r="C139" s="43"/>
      <c r="D139" s="237" t="s">
        <v>177</v>
      </c>
      <c r="E139" s="43"/>
      <c r="F139" s="238" t="s">
        <v>1198</v>
      </c>
      <c r="G139" s="43"/>
      <c r="H139" s="43"/>
      <c r="I139" s="222"/>
      <c r="J139" s="43"/>
      <c r="K139" s="43"/>
      <c r="L139" s="47"/>
      <c r="M139" s="223"/>
      <c r="N139" s="224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177</v>
      </c>
      <c r="AU139" s="20" t="s">
        <v>85</v>
      </c>
    </row>
    <row r="140" s="12" customFormat="1" ht="22.8" customHeight="1">
      <c r="A140" s="12"/>
      <c r="B140" s="191"/>
      <c r="C140" s="192"/>
      <c r="D140" s="193" t="s">
        <v>74</v>
      </c>
      <c r="E140" s="205" t="s">
        <v>225</v>
      </c>
      <c r="F140" s="205" t="s">
        <v>1199</v>
      </c>
      <c r="G140" s="192"/>
      <c r="H140" s="192"/>
      <c r="I140" s="195"/>
      <c r="J140" s="206">
        <f>BK140</f>
        <v>0</v>
      </c>
      <c r="K140" s="192"/>
      <c r="L140" s="197"/>
      <c r="M140" s="198"/>
      <c r="N140" s="199"/>
      <c r="O140" s="199"/>
      <c r="P140" s="200">
        <f>SUM(P141:P204)</f>
        <v>0</v>
      </c>
      <c r="Q140" s="199"/>
      <c r="R140" s="200">
        <f>SUM(R141:R204)</f>
        <v>0.40896279999999996</v>
      </c>
      <c r="S140" s="199"/>
      <c r="T140" s="201">
        <f>SUM(T141:T204)</f>
        <v>0.052750000000000005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02" t="s">
        <v>83</v>
      </c>
      <c r="AT140" s="203" t="s">
        <v>74</v>
      </c>
      <c r="AU140" s="203" t="s">
        <v>83</v>
      </c>
      <c r="AY140" s="202" t="s">
        <v>157</v>
      </c>
      <c r="BK140" s="204">
        <f>SUM(BK141:BK204)</f>
        <v>0</v>
      </c>
    </row>
    <row r="141" s="2" customFormat="1" ht="24.15" customHeight="1">
      <c r="A141" s="41"/>
      <c r="B141" s="42"/>
      <c r="C141" s="207" t="s">
        <v>265</v>
      </c>
      <c r="D141" s="207" t="s">
        <v>159</v>
      </c>
      <c r="E141" s="208" t="s">
        <v>1200</v>
      </c>
      <c r="F141" s="209" t="s">
        <v>1201</v>
      </c>
      <c r="G141" s="210" t="s">
        <v>401</v>
      </c>
      <c r="H141" s="211">
        <v>4</v>
      </c>
      <c r="I141" s="212"/>
      <c r="J141" s="213">
        <f>ROUND(I141*H141,2)</f>
        <v>0</v>
      </c>
      <c r="K141" s="209" t="s">
        <v>174</v>
      </c>
      <c r="L141" s="47"/>
      <c r="M141" s="214" t="s">
        <v>19</v>
      </c>
      <c r="N141" s="215" t="s">
        <v>46</v>
      </c>
      <c r="O141" s="87"/>
      <c r="P141" s="216">
        <f>O141*H141</f>
        <v>0</v>
      </c>
      <c r="Q141" s="216">
        <v>0.00109</v>
      </c>
      <c r="R141" s="216">
        <f>Q141*H141</f>
        <v>0.0043600000000000002</v>
      </c>
      <c r="S141" s="216">
        <v>0</v>
      </c>
      <c r="T141" s="217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18" t="s">
        <v>163</v>
      </c>
      <c r="AT141" s="218" t="s">
        <v>159</v>
      </c>
      <c r="AU141" s="218" t="s">
        <v>85</v>
      </c>
      <c r="AY141" s="20" t="s">
        <v>157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20" t="s">
        <v>83</v>
      </c>
      <c r="BK141" s="219">
        <f>ROUND(I141*H141,2)</f>
        <v>0</v>
      </c>
      <c r="BL141" s="20" t="s">
        <v>163</v>
      </c>
      <c r="BM141" s="218" t="s">
        <v>1202</v>
      </c>
    </row>
    <row r="142" s="2" customFormat="1">
      <c r="A142" s="41"/>
      <c r="B142" s="42"/>
      <c r="C142" s="43"/>
      <c r="D142" s="220" t="s">
        <v>165</v>
      </c>
      <c r="E142" s="43"/>
      <c r="F142" s="221" t="s">
        <v>1203</v>
      </c>
      <c r="G142" s="43"/>
      <c r="H142" s="43"/>
      <c r="I142" s="222"/>
      <c r="J142" s="43"/>
      <c r="K142" s="43"/>
      <c r="L142" s="47"/>
      <c r="M142" s="223"/>
      <c r="N142" s="224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165</v>
      </c>
      <c r="AU142" s="20" t="s">
        <v>85</v>
      </c>
    </row>
    <row r="143" s="2" customFormat="1">
      <c r="A143" s="41"/>
      <c r="B143" s="42"/>
      <c r="C143" s="43"/>
      <c r="D143" s="237" t="s">
        <v>177</v>
      </c>
      <c r="E143" s="43"/>
      <c r="F143" s="238" t="s">
        <v>1204</v>
      </c>
      <c r="G143" s="43"/>
      <c r="H143" s="43"/>
      <c r="I143" s="222"/>
      <c r="J143" s="43"/>
      <c r="K143" s="43"/>
      <c r="L143" s="47"/>
      <c r="M143" s="223"/>
      <c r="N143" s="224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177</v>
      </c>
      <c r="AU143" s="20" t="s">
        <v>85</v>
      </c>
    </row>
    <row r="144" s="2" customFormat="1" ht="21.75" customHeight="1">
      <c r="A144" s="41"/>
      <c r="B144" s="42"/>
      <c r="C144" s="260" t="s">
        <v>273</v>
      </c>
      <c r="D144" s="260" t="s">
        <v>259</v>
      </c>
      <c r="E144" s="261" t="s">
        <v>1205</v>
      </c>
      <c r="F144" s="262" t="s">
        <v>1206</v>
      </c>
      <c r="G144" s="263" t="s">
        <v>401</v>
      </c>
      <c r="H144" s="264">
        <v>4</v>
      </c>
      <c r="I144" s="265"/>
      <c r="J144" s="266">
        <f>ROUND(I144*H144,2)</f>
        <v>0</v>
      </c>
      <c r="K144" s="262" t="s">
        <v>174</v>
      </c>
      <c r="L144" s="267"/>
      <c r="M144" s="268" t="s">
        <v>19</v>
      </c>
      <c r="N144" s="269" t="s">
        <v>46</v>
      </c>
      <c r="O144" s="87"/>
      <c r="P144" s="216">
        <f>O144*H144</f>
        <v>0</v>
      </c>
      <c r="Q144" s="216">
        <v>0.0022000000000000001</v>
      </c>
      <c r="R144" s="216">
        <f>Q144*H144</f>
        <v>0.0088000000000000005</v>
      </c>
      <c r="S144" s="216">
        <v>0</v>
      </c>
      <c r="T144" s="217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8" t="s">
        <v>225</v>
      </c>
      <c r="AT144" s="218" t="s">
        <v>259</v>
      </c>
      <c r="AU144" s="218" t="s">
        <v>85</v>
      </c>
      <c r="AY144" s="20" t="s">
        <v>157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20" t="s">
        <v>83</v>
      </c>
      <c r="BK144" s="219">
        <f>ROUND(I144*H144,2)</f>
        <v>0</v>
      </c>
      <c r="BL144" s="20" t="s">
        <v>163</v>
      </c>
      <c r="BM144" s="218" t="s">
        <v>1207</v>
      </c>
    </row>
    <row r="145" s="2" customFormat="1">
      <c r="A145" s="41"/>
      <c r="B145" s="42"/>
      <c r="C145" s="43"/>
      <c r="D145" s="220" t="s">
        <v>165</v>
      </c>
      <c r="E145" s="43"/>
      <c r="F145" s="221" t="s">
        <v>1206</v>
      </c>
      <c r="G145" s="43"/>
      <c r="H145" s="43"/>
      <c r="I145" s="222"/>
      <c r="J145" s="43"/>
      <c r="K145" s="43"/>
      <c r="L145" s="47"/>
      <c r="M145" s="223"/>
      <c r="N145" s="224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165</v>
      </c>
      <c r="AU145" s="20" t="s">
        <v>85</v>
      </c>
    </row>
    <row r="146" s="2" customFormat="1" ht="33" customHeight="1">
      <c r="A146" s="41"/>
      <c r="B146" s="42"/>
      <c r="C146" s="207" t="s">
        <v>281</v>
      </c>
      <c r="D146" s="207" t="s">
        <v>159</v>
      </c>
      <c r="E146" s="208" t="s">
        <v>1208</v>
      </c>
      <c r="F146" s="209" t="s">
        <v>1209</v>
      </c>
      <c r="G146" s="210" t="s">
        <v>162</v>
      </c>
      <c r="H146" s="211">
        <v>21.100000000000001</v>
      </c>
      <c r="I146" s="212"/>
      <c r="J146" s="213">
        <f>ROUND(I146*H146,2)</f>
        <v>0</v>
      </c>
      <c r="K146" s="209" t="s">
        <v>174</v>
      </c>
      <c r="L146" s="47"/>
      <c r="M146" s="214" t="s">
        <v>19</v>
      </c>
      <c r="N146" s="215" t="s">
        <v>46</v>
      </c>
      <c r="O146" s="87"/>
      <c r="P146" s="216">
        <f>O146*H146</f>
        <v>0</v>
      </c>
      <c r="Q146" s="216">
        <v>0</v>
      </c>
      <c r="R146" s="216">
        <f>Q146*H146</f>
        <v>0</v>
      </c>
      <c r="S146" s="216">
        <v>0</v>
      </c>
      <c r="T146" s="217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18" t="s">
        <v>163</v>
      </c>
      <c r="AT146" s="218" t="s">
        <v>159</v>
      </c>
      <c r="AU146" s="218" t="s">
        <v>85</v>
      </c>
      <c r="AY146" s="20" t="s">
        <v>157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20" t="s">
        <v>83</v>
      </c>
      <c r="BK146" s="219">
        <f>ROUND(I146*H146,2)</f>
        <v>0</v>
      </c>
      <c r="BL146" s="20" t="s">
        <v>163</v>
      </c>
      <c r="BM146" s="218" t="s">
        <v>1210</v>
      </c>
    </row>
    <row r="147" s="2" customFormat="1">
      <c r="A147" s="41"/>
      <c r="B147" s="42"/>
      <c r="C147" s="43"/>
      <c r="D147" s="220" t="s">
        <v>165</v>
      </c>
      <c r="E147" s="43"/>
      <c r="F147" s="221" t="s">
        <v>1211</v>
      </c>
      <c r="G147" s="43"/>
      <c r="H147" s="43"/>
      <c r="I147" s="222"/>
      <c r="J147" s="43"/>
      <c r="K147" s="43"/>
      <c r="L147" s="47"/>
      <c r="M147" s="223"/>
      <c r="N147" s="224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165</v>
      </c>
      <c r="AU147" s="20" t="s">
        <v>85</v>
      </c>
    </row>
    <row r="148" s="2" customFormat="1">
      <c r="A148" s="41"/>
      <c r="B148" s="42"/>
      <c r="C148" s="43"/>
      <c r="D148" s="237" t="s">
        <v>177</v>
      </c>
      <c r="E148" s="43"/>
      <c r="F148" s="238" t="s">
        <v>1212</v>
      </c>
      <c r="G148" s="43"/>
      <c r="H148" s="43"/>
      <c r="I148" s="222"/>
      <c r="J148" s="43"/>
      <c r="K148" s="43"/>
      <c r="L148" s="47"/>
      <c r="M148" s="223"/>
      <c r="N148" s="224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177</v>
      </c>
      <c r="AU148" s="20" t="s">
        <v>85</v>
      </c>
    </row>
    <row r="149" s="2" customFormat="1" ht="37.8" customHeight="1">
      <c r="A149" s="41"/>
      <c r="B149" s="42"/>
      <c r="C149" s="260" t="s">
        <v>287</v>
      </c>
      <c r="D149" s="260" t="s">
        <v>259</v>
      </c>
      <c r="E149" s="261" t="s">
        <v>1213</v>
      </c>
      <c r="F149" s="262" t="s">
        <v>1214</v>
      </c>
      <c r="G149" s="263" t="s">
        <v>162</v>
      </c>
      <c r="H149" s="264">
        <v>21.417000000000002</v>
      </c>
      <c r="I149" s="265"/>
      <c r="J149" s="266">
        <f>ROUND(I149*H149,2)</f>
        <v>0</v>
      </c>
      <c r="K149" s="262" t="s">
        <v>174</v>
      </c>
      <c r="L149" s="267"/>
      <c r="M149" s="268" t="s">
        <v>19</v>
      </c>
      <c r="N149" s="269" t="s">
        <v>46</v>
      </c>
      <c r="O149" s="87"/>
      <c r="P149" s="216">
        <f>O149*H149</f>
        <v>0</v>
      </c>
      <c r="Q149" s="216">
        <v>0.0014</v>
      </c>
      <c r="R149" s="216">
        <f>Q149*H149</f>
        <v>0.029983800000000001</v>
      </c>
      <c r="S149" s="216">
        <v>0</v>
      </c>
      <c r="T149" s="217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8" t="s">
        <v>225</v>
      </c>
      <c r="AT149" s="218" t="s">
        <v>259</v>
      </c>
      <c r="AU149" s="218" t="s">
        <v>85</v>
      </c>
      <c r="AY149" s="20" t="s">
        <v>157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20" t="s">
        <v>83</v>
      </c>
      <c r="BK149" s="219">
        <f>ROUND(I149*H149,2)</f>
        <v>0</v>
      </c>
      <c r="BL149" s="20" t="s">
        <v>163</v>
      </c>
      <c r="BM149" s="218" t="s">
        <v>1215</v>
      </c>
    </row>
    <row r="150" s="2" customFormat="1">
      <c r="A150" s="41"/>
      <c r="B150" s="42"/>
      <c r="C150" s="43"/>
      <c r="D150" s="220" t="s">
        <v>165</v>
      </c>
      <c r="E150" s="43"/>
      <c r="F150" s="221" t="s">
        <v>1214</v>
      </c>
      <c r="G150" s="43"/>
      <c r="H150" s="43"/>
      <c r="I150" s="222"/>
      <c r="J150" s="43"/>
      <c r="K150" s="43"/>
      <c r="L150" s="47"/>
      <c r="M150" s="223"/>
      <c r="N150" s="224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165</v>
      </c>
      <c r="AU150" s="20" t="s">
        <v>85</v>
      </c>
    </row>
    <row r="151" s="13" customFormat="1">
      <c r="A151" s="13"/>
      <c r="B151" s="226"/>
      <c r="C151" s="227"/>
      <c r="D151" s="220" t="s">
        <v>169</v>
      </c>
      <c r="E151" s="227"/>
      <c r="F151" s="229" t="s">
        <v>1216</v>
      </c>
      <c r="G151" s="227"/>
      <c r="H151" s="230">
        <v>21.417000000000002</v>
      </c>
      <c r="I151" s="231"/>
      <c r="J151" s="227"/>
      <c r="K151" s="227"/>
      <c r="L151" s="232"/>
      <c r="M151" s="233"/>
      <c r="N151" s="234"/>
      <c r="O151" s="234"/>
      <c r="P151" s="234"/>
      <c r="Q151" s="234"/>
      <c r="R151" s="234"/>
      <c r="S151" s="234"/>
      <c r="T151" s="23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6" t="s">
        <v>169</v>
      </c>
      <c r="AU151" s="236" t="s">
        <v>85</v>
      </c>
      <c r="AV151" s="13" t="s">
        <v>85</v>
      </c>
      <c r="AW151" s="13" t="s">
        <v>4</v>
      </c>
      <c r="AX151" s="13" t="s">
        <v>83</v>
      </c>
      <c r="AY151" s="236" t="s">
        <v>157</v>
      </c>
    </row>
    <row r="152" s="2" customFormat="1" ht="24.15" customHeight="1">
      <c r="A152" s="41"/>
      <c r="B152" s="42"/>
      <c r="C152" s="207" t="s">
        <v>293</v>
      </c>
      <c r="D152" s="207" t="s">
        <v>159</v>
      </c>
      <c r="E152" s="208" t="s">
        <v>1217</v>
      </c>
      <c r="F152" s="209" t="s">
        <v>1218</v>
      </c>
      <c r="G152" s="210" t="s">
        <v>162</v>
      </c>
      <c r="H152" s="211">
        <v>21.100000000000001</v>
      </c>
      <c r="I152" s="212"/>
      <c r="J152" s="213">
        <f>ROUND(I152*H152,2)</f>
        <v>0</v>
      </c>
      <c r="K152" s="209" t="s">
        <v>174</v>
      </c>
      <c r="L152" s="47"/>
      <c r="M152" s="214" t="s">
        <v>19</v>
      </c>
      <c r="N152" s="215" t="s">
        <v>46</v>
      </c>
      <c r="O152" s="87"/>
      <c r="P152" s="216">
        <f>O152*H152</f>
        <v>0</v>
      </c>
      <c r="Q152" s="216">
        <v>0</v>
      </c>
      <c r="R152" s="216">
        <f>Q152*H152</f>
        <v>0</v>
      </c>
      <c r="S152" s="216">
        <v>0.0025000000000000001</v>
      </c>
      <c r="T152" s="217">
        <f>S152*H152</f>
        <v>0.052750000000000005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8" t="s">
        <v>163</v>
      </c>
      <c r="AT152" s="218" t="s">
        <v>159</v>
      </c>
      <c r="AU152" s="218" t="s">
        <v>85</v>
      </c>
      <c r="AY152" s="20" t="s">
        <v>157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20" t="s">
        <v>83</v>
      </c>
      <c r="BK152" s="219">
        <f>ROUND(I152*H152,2)</f>
        <v>0</v>
      </c>
      <c r="BL152" s="20" t="s">
        <v>163</v>
      </c>
      <c r="BM152" s="218" t="s">
        <v>1219</v>
      </c>
    </row>
    <row r="153" s="2" customFormat="1">
      <c r="A153" s="41"/>
      <c r="B153" s="42"/>
      <c r="C153" s="43"/>
      <c r="D153" s="220" t="s">
        <v>165</v>
      </c>
      <c r="E153" s="43"/>
      <c r="F153" s="221" t="s">
        <v>1220</v>
      </c>
      <c r="G153" s="43"/>
      <c r="H153" s="43"/>
      <c r="I153" s="222"/>
      <c r="J153" s="43"/>
      <c r="K153" s="43"/>
      <c r="L153" s="47"/>
      <c r="M153" s="223"/>
      <c r="N153" s="224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165</v>
      </c>
      <c r="AU153" s="20" t="s">
        <v>85</v>
      </c>
    </row>
    <row r="154" s="2" customFormat="1">
      <c r="A154" s="41"/>
      <c r="B154" s="42"/>
      <c r="C154" s="43"/>
      <c r="D154" s="237" t="s">
        <v>177</v>
      </c>
      <c r="E154" s="43"/>
      <c r="F154" s="238" t="s">
        <v>1221</v>
      </c>
      <c r="G154" s="43"/>
      <c r="H154" s="43"/>
      <c r="I154" s="222"/>
      <c r="J154" s="43"/>
      <c r="K154" s="43"/>
      <c r="L154" s="47"/>
      <c r="M154" s="223"/>
      <c r="N154" s="224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177</v>
      </c>
      <c r="AU154" s="20" t="s">
        <v>85</v>
      </c>
    </row>
    <row r="155" s="2" customFormat="1" ht="24.15" customHeight="1">
      <c r="A155" s="41"/>
      <c r="B155" s="42"/>
      <c r="C155" s="207" t="s">
        <v>301</v>
      </c>
      <c r="D155" s="207" t="s">
        <v>159</v>
      </c>
      <c r="E155" s="208" t="s">
        <v>1222</v>
      </c>
      <c r="F155" s="209" t="s">
        <v>1223</v>
      </c>
      <c r="G155" s="210" t="s">
        <v>401</v>
      </c>
      <c r="H155" s="211">
        <v>4</v>
      </c>
      <c r="I155" s="212"/>
      <c r="J155" s="213">
        <f>ROUND(I155*H155,2)</f>
        <v>0</v>
      </c>
      <c r="K155" s="209" t="s">
        <v>174</v>
      </c>
      <c r="L155" s="47"/>
      <c r="M155" s="214" t="s">
        <v>19</v>
      </c>
      <c r="N155" s="215" t="s">
        <v>46</v>
      </c>
      <c r="O155" s="87"/>
      <c r="P155" s="216">
        <f>O155*H155</f>
        <v>0</v>
      </c>
      <c r="Q155" s="216">
        <v>0</v>
      </c>
      <c r="R155" s="216">
        <f>Q155*H155</f>
        <v>0</v>
      </c>
      <c r="S155" s="216">
        <v>0</v>
      </c>
      <c r="T155" s="217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8" t="s">
        <v>163</v>
      </c>
      <c r="AT155" s="218" t="s">
        <v>159</v>
      </c>
      <c r="AU155" s="218" t="s">
        <v>85</v>
      </c>
      <c r="AY155" s="20" t="s">
        <v>157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20" t="s">
        <v>83</v>
      </c>
      <c r="BK155" s="219">
        <f>ROUND(I155*H155,2)</f>
        <v>0</v>
      </c>
      <c r="BL155" s="20" t="s">
        <v>163</v>
      </c>
      <c r="BM155" s="218" t="s">
        <v>1224</v>
      </c>
    </row>
    <row r="156" s="2" customFormat="1">
      <c r="A156" s="41"/>
      <c r="B156" s="42"/>
      <c r="C156" s="43"/>
      <c r="D156" s="220" t="s">
        <v>165</v>
      </c>
      <c r="E156" s="43"/>
      <c r="F156" s="221" t="s">
        <v>1225</v>
      </c>
      <c r="G156" s="43"/>
      <c r="H156" s="43"/>
      <c r="I156" s="222"/>
      <c r="J156" s="43"/>
      <c r="K156" s="43"/>
      <c r="L156" s="47"/>
      <c r="M156" s="223"/>
      <c r="N156" s="224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165</v>
      </c>
      <c r="AU156" s="20" t="s">
        <v>85</v>
      </c>
    </row>
    <row r="157" s="2" customFormat="1">
      <c r="A157" s="41"/>
      <c r="B157" s="42"/>
      <c r="C157" s="43"/>
      <c r="D157" s="237" t="s">
        <v>177</v>
      </c>
      <c r="E157" s="43"/>
      <c r="F157" s="238" t="s">
        <v>1226</v>
      </c>
      <c r="G157" s="43"/>
      <c r="H157" s="43"/>
      <c r="I157" s="222"/>
      <c r="J157" s="43"/>
      <c r="K157" s="43"/>
      <c r="L157" s="47"/>
      <c r="M157" s="223"/>
      <c r="N157" s="224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177</v>
      </c>
      <c r="AU157" s="20" t="s">
        <v>85</v>
      </c>
    </row>
    <row r="158" s="2" customFormat="1" ht="16.5" customHeight="1">
      <c r="A158" s="41"/>
      <c r="B158" s="42"/>
      <c r="C158" s="260" t="s">
        <v>309</v>
      </c>
      <c r="D158" s="260" t="s">
        <v>259</v>
      </c>
      <c r="E158" s="261" t="s">
        <v>1227</v>
      </c>
      <c r="F158" s="262" t="s">
        <v>1228</v>
      </c>
      <c r="G158" s="263" t="s">
        <v>401</v>
      </c>
      <c r="H158" s="264">
        <v>4</v>
      </c>
      <c r="I158" s="265"/>
      <c r="J158" s="266">
        <f>ROUND(I158*H158,2)</f>
        <v>0</v>
      </c>
      <c r="K158" s="262" t="s">
        <v>174</v>
      </c>
      <c r="L158" s="267"/>
      <c r="M158" s="268" t="s">
        <v>19</v>
      </c>
      <c r="N158" s="269" t="s">
        <v>46</v>
      </c>
      <c r="O158" s="87"/>
      <c r="P158" s="216">
        <f>O158*H158</f>
        <v>0</v>
      </c>
      <c r="Q158" s="216">
        <v>0.00022000000000000001</v>
      </c>
      <c r="R158" s="216">
        <f>Q158*H158</f>
        <v>0.00088000000000000003</v>
      </c>
      <c r="S158" s="216">
        <v>0</v>
      </c>
      <c r="T158" s="217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18" t="s">
        <v>225</v>
      </c>
      <c r="AT158" s="218" t="s">
        <v>259</v>
      </c>
      <c r="AU158" s="218" t="s">
        <v>85</v>
      </c>
      <c r="AY158" s="20" t="s">
        <v>157</v>
      </c>
      <c r="BE158" s="219">
        <f>IF(N158="základní",J158,0)</f>
        <v>0</v>
      </c>
      <c r="BF158" s="219">
        <f>IF(N158="snížená",J158,0)</f>
        <v>0</v>
      </c>
      <c r="BG158" s="219">
        <f>IF(N158="zákl. přenesená",J158,0)</f>
        <v>0</v>
      </c>
      <c r="BH158" s="219">
        <f>IF(N158="sníž. přenesená",J158,0)</f>
        <v>0</v>
      </c>
      <c r="BI158" s="219">
        <f>IF(N158="nulová",J158,0)</f>
        <v>0</v>
      </c>
      <c r="BJ158" s="20" t="s">
        <v>83</v>
      </c>
      <c r="BK158" s="219">
        <f>ROUND(I158*H158,2)</f>
        <v>0</v>
      </c>
      <c r="BL158" s="20" t="s">
        <v>163</v>
      </c>
      <c r="BM158" s="218" t="s">
        <v>1229</v>
      </c>
    </row>
    <row r="159" s="2" customFormat="1">
      <c r="A159" s="41"/>
      <c r="B159" s="42"/>
      <c r="C159" s="43"/>
      <c r="D159" s="220" t="s">
        <v>165</v>
      </c>
      <c r="E159" s="43"/>
      <c r="F159" s="221" t="s">
        <v>1228</v>
      </c>
      <c r="G159" s="43"/>
      <c r="H159" s="43"/>
      <c r="I159" s="222"/>
      <c r="J159" s="43"/>
      <c r="K159" s="43"/>
      <c r="L159" s="47"/>
      <c r="M159" s="223"/>
      <c r="N159" s="224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165</v>
      </c>
      <c r="AU159" s="20" t="s">
        <v>85</v>
      </c>
    </row>
    <row r="160" s="2" customFormat="1" ht="24.15" customHeight="1">
      <c r="A160" s="41"/>
      <c r="B160" s="42"/>
      <c r="C160" s="207" t="s">
        <v>317</v>
      </c>
      <c r="D160" s="207" t="s">
        <v>159</v>
      </c>
      <c r="E160" s="208" t="s">
        <v>1230</v>
      </c>
      <c r="F160" s="209" t="s">
        <v>1231</v>
      </c>
      <c r="G160" s="210" t="s">
        <v>401</v>
      </c>
      <c r="H160" s="211">
        <v>1</v>
      </c>
      <c r="I160" s="212"/>
      <c r="J160" s="213">
        <f>ROUND(I160*H160,2)</f>
        <v>0</v>
      </c>
      <c r="K160" s="209" t="s">
        <v>174</v>
      </c>
      <c r="L160" s="47"/>
      <c r="M160" s="214" t="s">
        <v>19</v>
      </c>
      <c r="N160" s="215" t="s">
        <v>46</v>
      </c>
      <c r="O160" s="87"/>
      <c r="P160" s="216">
        <f>O160*H160</f>
        <v>0</v>
      </c>
      <c r="Q160" s="216">
        <v>0</v>
      </c>
      <c r="R160" s="216">
        <f>Q160*H160</f>
        <v>0</v>
      </c>
      <c r="S160" s="216">
        <v>0</v>
      </c>
      <c r="T160" s="217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18" t="s">
        <v>163</v>
      </c>
      <c r="AT160" s="218" t="s">
        <v>159</v>
      </c>
      <c r="AU160" s="218" t="s">
        <v>85</v>
      </c>
      <c r="AY160" s="20" t="s">
        <v>157</v>
      </c>
      <c r="BE160" s="219">
        <f>IF(N160="základní",J160,0)</f>
        <v>0</v>
      </c>
      <c r="BF160" s="219">
        <f>IF(N160="snížená",J160,0)</f>
        <v>0</v>
      </c>
      <c r="BG160" s="219">
        <f>IF(N160="zákl. přenesená",J160,0)</f>
        <v>0</v>
      </c>
      <c r="BH160" s="219">
        <f>IF(N160="sníž. přenesená",J160,0)</f>
        <v>0</v>
      </c>
      <c r="BI160" s="219">
        <f>IF(N160="nulová",J160,0)</f>
        <v>0</v>
      </c>
      <c r="BJ160" s="20" t="s">
        <v>83</v>
      </c>
      <c r="BK160" s="219">
        <f>ROUND(I160*H160,2)</f>
        <v>0</v>
      </c>
      <c r="BL160" s="20" t="s">
        <v>163</v>
      </c>
      <c r="BM160" s="218" t="s">
        <v>1232</v>
      </c>
    </row>
    <row r="161" s="2" customFormat="1">
      <c r="A161" s="41"/>
      <c r="B161" s="42"/>
      <c r="C161" s="43"/>
      <c r="D161" s="220" t="s">
        <v>165</v>
      </c>
      <c r="E161" s="43"/>
      <c r="F161" s="221" t="s">
        <v>1233</v>
      </c>
      <c r="G161" s="43"/>
      <c r="H161" s="43"/>
      <c r="I161" s="222"/>
      <c r="J161" s="43"/>
      <c r="K161" s="43"/>
      <c r="L161" s="47"/>
      <c r="M161" s="223"/>
      <c r="N161" s="224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165</v>
      </c>
      <c r="AU161" s="20" t="s">
        <v>85</v>
      </c>
    </row>
    <row r="162" s="2" customFormat="1">
      <c r="A162" s="41"/>
      <c r="B162" s="42"/>
      <c r="C162" s="43"/>
      <c r="D162" s="237" t="s">
        <v>177</v>
      </c>
      <c r="E162" s="43"/>
      <c r="F162" s="238" t="s">
        <v>1234</v>
      </c>
      <c r="G162" s="43"/>
      <c r="H162" s="43"/>
      <c r="I162" s="222"/>
      <c r="J162" s="43"/>
      <c r="K162" s="43"/>
      <c r="L162" s="47"/>
      <c r="M162" s="223"/>
      <c r="N162" s="224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177</v>
      </c>
      <c r="AU162" s="20" t="s">
        <v>85</v>
      </c>
    </row>
    <row r="163" s="2" customFormat="1" ht="24.15" customHeight="1">
      <c r="A163" s="41"/>
      <c r="B163" s="42"/>
      <c r="C163" s="260" t="s">
        <v>7</v>
      </c>
      <c r="D163" s="260" t="s">
        <v>259</v>
      </c>
      <c r="E163" s="261" t="s">
        <v>1235</v>
      </c>
      <c r="F163" s="262" t="s">
        <v>1236</v>
      </c>
      <c r="G163" s="263" t="s">
        <v>401</v>
      </c>
      <c r="H163" s="264">
        <v>1</v>
      </c>
      <c r="I163" s="265"/>
      <c r="J163" s="266">
        <f>ROUND(I163*H163,2)</f>
        <v>0</v>
      </c>
      <c r="K163" s="262" t="s">
        <v>174</v>
      </c>
      <c r="L163" s="267"/>
      <c r="M163" s="268" t="s">
        <v>19</v>
      </c>
      <c r="N163" s="269" t="s">
        <v>46</v>
      </c>
      <c r="O163" s="87"/>
      <c r="P163" s="216">
        <f>O163*H163</f>
        <v>0</v>
      </c>
      <c r="Q163" s="216">
        <v>0.00048999999999999998</v>
      </c>
      <c r="R163" s="216">
        <f>Q163*H163</f>
        <v>0.00048999999999999998</v>
      </c>
      <c r="S163" s="216">
        <v>0</v>
      </c>
      <c r="T163" s="217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18" t="s">
        <v>225</v>
      </c>
      <c r="AT163" s="218" t="s">
        <v>259</v>
      </c>
      <c r="AU163" s="218" t="s">
        <v>85</v>
      </c>
      <c r="AY163" s="20" t="s">
        <v>157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20" t="s">
        <v>83</v>
      </c>
      <c r="BK163" s="219">
        <f>ROUND(I163*H163,2)</f>
        <v>0</v>
      </c>
      <c r="BL163" s="20" t="s">
        <v>163</v>
      </c>
      <c r="BM163" s="218" t="s">
        <v>1237</v>
      </c>
    </row>
    <row r="164" s="2" customFormat="1">
      <c r="A164" s="41"/>
      <c r="B164" s="42"/>
      <c r="C164" s="43"/>
      <c r="D164" s="220" t="s">
        <v>165</v>
      </c>
      <c r="E164" s="43"/>
      <c r="F164" s="221" t="s">
        <v>1236</v>
      </c>
      <c r="G164" s="43"/>
      <c r="H164" s="43"/>
      <c r="I164" s="222"/>
      <c r="J164" s="43"/>
      <c r="K164" s="43"/>
      <c r="L164" s="47"/>
      <c r="M164" s="223"/>
      <c r="N164" s="224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165</v>
      </c>
      <c r="AU164" s="20" t="s">
        <v>85</v>
      </c>
    </row>
    <row r="165" s="2" customFormat="1" ht="24.15" customHeight="1">
      <c r="A165" s="41"/>
      <c r="B165" s="42"/>
      <c r="C165" s="207" t="s">
        <v>374</v>
      </c>
      <c r="D165" s="207" t="s">
        <v>159</v>
      </c>
      <c r="E165" s="208" t="s">
        <v>1238</v>
      </c>
      <c r="F165" s="209" t="s">
        <v>1239</v>
      </c>
      <c r="G165" s="210" t="s">
        <v>401</v>
      </c>
      <c r="H165" s="211">
        <v>4</v>
      </c>
      <c r="I165" s="212"/>
      <c r="J165" s="213">
        <f>ROUND(I165*H165,2)</f>
        <v>0</v>
      </c>
      <c r="K165" s="209" t="s">
        <v>174</v>
      </c>
      <c r="L165" s="47"/>
      <c r="M165" s="214" t="s">
        <v>19</v>
      </c>
      <c r="N165" s="215" t="s">
        <v>46</v>
      </c>
      <c r="O165" s="87"/>
      <c r="P165" s="216">
        <f>O165*H165</f>
        <v>0</v>
      </c>
      <c r="Q165" s="216">
        <v>0</v>
      </c>
      <c r="R165" s="216">
        <f>Q165*H165</f>
        <v>0</v>
      </c>
      <c r="S165" s="216">
        <v>0</v>
      </c>
      <c r="T165" s="217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18" t="s">
        <v>163</v>
      </c>
      <c r="AT165" s="218" t="s">
        <v>159</v>
      </c>
      <c r="AU165" s="218" t="s">
        <v>85</v>
      </c>
      <c r="AY165" s="20" t="s">
        <v>157</v>
      </c>
      <c r="BE165" s="219">
        <f>IF(N165="základní",J165,0)</f>
        <v>0</v>
      </c>
      <c r="BF165" s="219">
        <f>IF(N165="snížená",J165,0)</f>
        <v>0</v>
      </c>
      <c r="BG165" s="219">
        <f>IF(N165="zákl. přenesená",J165,0)</f>
        <v>0</v>
      </c>
      <c r="BH165" s="219">
        <f>IF(N165="sníž. přenesená",J165,0)</f>
        <v>0</v>
      </c>
      <c r="BI165" s="219">
        <f>IF(N165="nulová",J165,0)</f>
        <v>0</v>
      </c>
      <c r="BJ165" s="20" t="s">
        <v>83</v>
      </c>
      <c r="BK165" s="219">
        <f>ROUND(I165*H165,2)</f>
        <v>0</v>
      </c>
      <c r="BL165" s="20" t="s">
        <v>163</v>
      </c>
      <c r="BM165" s="218" t="s">
        <v>1240</v>
      </c>
    </row>
    <row r="166" s="2" customFormat="1">
      <c r="A166" s="41"/>
      <c r="B166" s="42"/>
      <c r="C166" s="43"/>
      <c r="D166" s="220" t="s">
        <v>165</v>
      </c>
      <c r="E166" s="43"/>
      <c r="F166" s="221" t="s">
        <v>1241</v>
      </c>
      <c r="G166" s="43"/>
      <c r="H166" s="43"/>
      <c r="I166" s="222"/>
      <c r="J166" s="43"/>
      <c r="K166" s="43"/>
      <c r="L166" s="47"/>
      <c r="M166" s="223"/>
      <c r="N166" s="224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165</v>
      </c>
      <c r="AU166" s="20" t="s">
        <v>85</v>
      </c>
    </row>
    <row r="167" s="2" customFormat="1">
      <c r="A167" s="41"/>
      <c r="B167" s="42"/>
      <c r="C167" s="43"/>
      <c r="D167" s="237" t="s">
        <v>177</v>
      </c>
      <c r="E167" s="43"/>
      <c r="F167" s="238" t="s">
        <v>1242</v>
      </c>
      <c r="G167" s="43"/>
      <c r="H167" s="43"/>
      <c r="I167" s="222"/>
      <c r="J167" s="43"/>
      <c r="K167" s="43"/>
      <c r="L167" s="47"/>
      <c r="M167" s="223"/>
      <c r="N167" s="224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177</v>
      </c>
      <c r="AU167" s="20" t="s">
        <v>85</v>
      </c>
    </row>
    <row r="168" s="2" customFormat="1" ht="16.5" customHeight="1">
      <c r="A168" s="41"/>
      <c r="B168" s="42"/>
      <c r="C168" s="260" t="s">
        <v>453</v>
      </c>
      <c r="D168" s="260" t="s">
        <v>259</v>
      </c>
      <c r="E168" s="261" t="s">
        <v>1243</v>
      </c>
      <c r="F168" s="262" t="s">
        <v>1244</v>
      </c>
      <c r="G168" s="263" t="s">
        <v>401</v>
      </c>
      <c r="H168" s="264">
        <v>4</v>
      </c>
      <c r="I168" s="265"/>
      <c r="J168" s="266">
        <f>ROUND(I168*H168,2)</f>
        <v>0</v>
      </c>
      <c r="K168" s="262" t="s">
        <v>174</v>
      </c>
      <c r="L168" s="267"/>
      <c r="M168" s="268" t="s">
        <v>19</v>
      </c>
      <c r="N168" s="269" t="s">
        <v>46</v>
      </c>
      <c r="O168" s="87"/>
      <c r="P168" s="216">
        <f>O168*H168</f>
        <v>0</v>
      </c>
      <c r="Q168" s="216">
        <v>0.00019000000000000001</v>
      </c>
      <c r="R168" s="216">
        <f>Q168*H168</f>
        <v>0.00076000000000000004</v>
      </c>
      <c r="S168" s="216">
        <v>0</v>
      </c>
      <c r="T168" s="217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18" t="s">
        <v>225</v>
      </c>
      <c r="AT168" s="218" t="s">
        <v>259</v>
      </c>
      <c r="AU168" s="218" t="s">
        <v>85</v>
      </c>
      <c r="AY168" s="20" t="s">
        <v>157</v>
      </c>
      <c r="BE168" s="219">
        <f>IF(N168="základní",J168,0)</f>
        <v>0</v>
      </c>
      <c r="BF168" s="219">
        <f>IF(N168="snížená",J168,0)</f>
        <v>0</v>
      </c>
      <c r="BG168" s="219">
        <f>IF(N168="zákl. přenesená",J168,0)</f>
        <v>0</v>
      </c>
      <c r="BH168" s="219">
        <f>IF(N168="sníž. přenesená",J168,0)</f>
        <v>0</v>
      </c>
      <c r="BI168" s="219">
        <f>IF(N168="nulová",J168,0)</f>
        <v>0</v>
      </c>
      <c r="BJ168" s="20" t="s">
        <v>83</v>
      </c>
      <c r="BK168" s="219">
        <f>ROUND(I168*H168,2)</f>
        <v>0</v>
      </c>
      <c r="BL168" s="20" t="s">
        <v>163</v>
      </c>
      <c r="BM168" s="218" t="s">
        <v>1245</v>
      </c>
    </row>
    <row r="169" s="2" customFormat="1">
      <c r="A169" s="41"/>
      <c r="B169" s="42"/>
      <c r="C169" s="43"/>
      <c r="D169" s="220" t="s">
        <v>165</v>
      </c>
      <c r="E169" s="43"/>
      <c r="F169" s="221" t="s">
        <v>1244</v>
      </c>
      <c r="G169" s="43"/>
      <c r="H169" s="43"/>
      <c r="I169" s="222"/>
      <c r="J169" s="43"/>
      <c r="K169" s="43"/>
      <c r="L169" s="47"/>
      <c r="M169" s="223"/>
      <c r="N169" s="224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165</v>
      </c>
      <c r="AU169" s="20" t="s">
        <v>85</v>
      </c>
    </row>
    <row r="170" s="2" customFormat="1" ht="24.15" customHeight="1">
      <c r="A170" s="41"/>
      <c r="B170" s="42"/>
      <c r="C170" s="207" t="s">
        <v>381</v>
      </c>
      <c r="D170" s="207" t="s">
        <v>159</v>
      </c>
      <c r="E170" s="208" t="s">
        <v>1246</v>
      </c>
      <c r="F170" s="209" t="s">
        <v>1247</v>
      </c>
      <c r="G170" s="210" t="s">
        <v>401</v>
      </c>
      <c r="H170" s="211">
        <v>1</v>
      </c>
      <c r="I170" s="212"/>
      <c r="J170" s="213">
        <f>ROUND(I170*H170,2)</f>
        <v>0</v>
      </c>
      <c r="K170" s="209" t="s">
        <v>174</v>
      </c>
      <c r="L170" s="47"/>
      <c r="M170" s="214" t="s">
        <v>19</v>
      </c>
      <c r="N170" s="215" t="s">
        <v>46</v>
      </c>
      <c r="O170" s="87"/>
      <c r="P170" s="216">
        <f>O170*H170</f>
        <v>0</v>
      </c>
      <c r="Q170" s="216">
        <v>0</v>
      </c>
      <c r="R170" s="216">
        <f>Q170*H170</f>
        <v>0</v>
      </c>
      <c r="S170" s="216">
        <v>0</v>
      </c>
      <c r="T170" s="217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18" t="s">
        <v>163</v>
      </c>
      <c r="AT170" s="218" t="s">
        <v>159</v>
      </c>
      <c r="AU170" s="218" t="s">
        <v>85</v>
      </c>
      <c r="AY170" s="20" t="s">
        <v>157</v>
      </c>
      <c r="BE170" s="219">
        <f>IF(N170="základní",J170,0)</f>
        <v>0</v>
      </c>
      <c r="BF170" s="219">
        <f>IF(N170="snížená",J170,0)</f>
        <v>0</v>
      </c>
      <c r="BG170" s="219">
        <f>IF(N170="zákl. přenesená",J170,0)</f>
        <v>0</v>
      </c>
      <c r="BH170" s="219">
        <f>IF(N170="sníž. přenesená",J170,0)</f>
        <v>0</v>
      </c>
      <c r="BI170" s="219">
        <f>IF(N170="nulová",J170,0)</f>
        <v>0</v>
      </c>
      <c r="BJ170" s="20" t="s">
        <v>83</v>
      </c>
      <c r="BK170" s="219">
        <f>ROUND(I170*H170,2)</f>
        <v>0</v>
      </c>
      <c r="BL170" s="20" t="s">
        <v>163</v>
      </c>
      <c r="BM170" s="218" t="s">
        <v>1248</v>
      </c>
    </row>
    <row r="171" s="2" customFormat="1">
      <c r="A171" s="41"/>
      <c r="B171" s="42"/>
      <c r="C171" s="43"/>
      <c r="D171" s="220" t="s">
        <v>165</v>
      </c>
      <c r="E171" s="43"/>
      <c r="F171" s="221" t="s">
        <v>1249</v>
      </c>
      <c r="G171" s="43"/>
      <c r="H171" s="43"/>
      <c r="I171" s="222"/>
      <c r="J171" s="43"/>
      <c r="K171" s="43"/>
      <c r="L171" s="47"/>
      <c r="M171" s="223"/>
      <c r="N171" s="224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165</v>
      </c>
      <c r="AU171" s="20" t="s">
        <v>85</v>
      </c>
    </row>
    <row r="172" s="2" customFormat="1">
      <c r="A172" s="41"/>
      <c r="B172" s="42"/>
      <c r="C172" s="43"/>
      <c r="D172" s="237" t="s">
        <v>177</v>
      </c>
      <c r="E172" s="43"/>
      <c r="F172" s="238" t="s">
        <v>1250</v>
      </c>
      <c r="G172" s="43"/>
      <c r="H172" s="43"/>
      <c r="I172" s="222"/>
      <c r="J172" s="43"/>
      <c r="K172" s="43"/>
      <c r="L172" s="47"/>
      <c r="M172" s="223"/>
      <c r="N172" s="224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177</v>
      </c>
      <c r="AU172" s="20" t="s">
        <v>85</v>
      </c>
    </row>
    <row r="173" s="2" customFormat="1" ht="16.5" customHeight="1">
      <c r="A173" s="41"/>
      <c r="B173" s="42"/>
      <c r="C173" s="260" t="s">
        <v>462</v>
      </c>
      <c r="D173" s="260" t="s">
        <v>259</v>
      </c>
      <c r="E173" s="261" t="s">
        <v>1251</v>
      </c>
      <c r="F173" s="262" t="s">
        <v>1252</v>
      </c>
      <c r="G173" s="263" t="s">
        <v>401</v>
      </c>
      <c r="H173" s="264">
        <v>1</v>
      </c>
      <c r="I173" s="265"/>
      <c r="J173" s="266">
        <f>ROUND(I173*H173,2)</f>
        <v>0</v>
      </c>
      <c r="K173" s="262" t="s">
        <v>19</v>
      </c>
      <c r="L173" s="267"/>
      <c r="M173" s="268" t="s">
        <v>19</v>
      </c>
      <c r="N173" s="269" t="s">
        <v>46</v>
      </c>
      <c r="O173" s="87"/>
      <c r="P173" s="216">
        <f>O173*H173</f>
        <v>0</v>
      </c>
      <c r="Q173" s="216">
        <v>0.00025999999999999998</v>
      </c>
      <c r="R173" s="216">
        <f>Q173*H173</f>
        <v>0.00025999999999999998</v>
      </c>
      <c r="S173" s="216">
        <v>0</v>
      </c>
      <c r="T173" s="217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18" t="s">
        <v>225</v>
      </c>
      <c r="AT173" s="218" t="s">
        <v>259</v>
      </c>
      <c r="AU173" s="218" t="s">
        <v>85</v>
      </c>
      <c r="AY173" s="20" t="s">
        <v>157</v>
      </c>
      <c r="BE173" s="219">
        <f>IF(N173="základní",J173,0)</f>
        <v>0</v>
      </c>
      <c r="BF173" s="219">
        <f>IF(N173="snížená",J173,0)</f>
        <v>0</v>
      </c>
      <c r="BG173" s="219">
        <f>IF(N173="zákl. přenesená",J173,0)</f>
        <v>0</v>
      </c>
      <c r="BH173" s="219">
        <f>IF(N173="sníž. přenesená",J173,0)</f>
        <v>0</v>
      </c>
      <c r="BI173" s="219">
        <f>IF(N173="nulová",J173,0)</f>
        <v>0</v>
      </c>
      <c r="BJ173" s="20" t="s">
        <v>83</v>
      </c>
      <c r="BK173" s="219">
        <f>ROUND(I173*H173,2)</f>
        <v>0</v>
      </c>
      <c r="BL173" s="20" t="s">
        <v>163</v>
      </c>
      <c r="BM173" s="218" t="s">
        <v>1253</v>
      </c>
    </row>
    <row r="174" s="2" customFormat="1">
      <c r="A174" s="41"/>
      <c r="B174" s="42"/>
      <c r="C174" s="43"/>
      <c r="D174" s="220" t="s">
        <v>165</v>
      </c>
      <c r="E174" s="43"/>
      <c r="F174" s="221" t="s">
        <v>1252</v>
      </c>
      <c r="G174" s="43"/>
      <c r="H174" s="43"/>
      <c r="I174" s="222"/>
      <c r="J174" s="43"/>
      <c r="K174" s="43"/>
      <c r="L174" s="47"/>
      <c r="M174" s="223"/>
      <c r="N174" s="224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165</v>
      </c>
      <c r="AU174" s="20" t="s">
        <v>85</v>
      </c>
    </row>
    <row r="175" s="2" customFormat="1" ht="21.75" customHeight="1">
      <c r="A175" s="41"/>
      <c r="B175" s="42"/>
      <c r="C175" s="207" t="s">
        <v>386</v>
      </c>
      <c r="D175" s="207" t="s">
        <v>159</v>
      </c>
      <c r="E175" s="208" t="s">
        <v>1254</v>
      </c>
      <c r="F175" s="209" t="s">
        <v>1255</v>
      </c>
      <c r="G175" s="210" t="s">
        <v>401</v>
      </c>
      <c r="H175" s="211">
        <v>2</v>
      </c>
      <c r="I175" s="212"/>
      <c r="J175" s="213">
        <f>ROUND(I175*H175,2)</f>
        <v>0</v>
      </c>
      <c r="K175" s="209" t="s">
        <v>174</v>
      </c>
      <c r="L175" s="47"/>
      <c r="M175" s="214" t="s">
        <v>19</v>
      </c>
      <c r="N175" s="215" t="s">
        <v>46</v>
      </c>
      <c r="O175" s="87"/>
      <c r="P175" s="216">
        <f>O175*H175</f>
        <v>0</v>
      </c>
      <c r="Q175" s="216">
        <v>0.00072000000000000005</v>
      </c>
      <c r="R175" s="216">
        <f>Q175*H175</f>
        <v>0.0014400000000000001</v>
      </c>
      <c r="S175" s="216">
        <v>0</v>
      </c>
      <c r="T175" s="217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18" t="s">
        <v>163</v>
      </c>
      <c r="AT175" s="218" t="s">
        <v>159</v>
      </c>
      <c r="AU175" s="218" t="s">
        <v>85</v>
      </c>
      <c r="AY175" s="20" t="s">
        <v>157</v>
      </c>
      <c r="BE175" s="219">
        <f>IF(N175="základní",J175,0)</f>
        <v>0</v>
      </c>
      <c r="BF175" s="219">
        <f>IF(N175="snížená",J175,0)</f>
        <v>0</v>
      </c>
      <c r="BG175" s="219">
        <f>IF(N175="zákl. přenesená",J175,0)</f>
        <v>0</v>
      </c>
      <c r="BH175" s="219">
        <f>IF(N175="sníž. přenesená",J175,0)</f>
        <v>0</v>
      </c>
      <c r="BI175" s="219">
        <f>IF(N175="nulová",J175,0)</f>
        <v>0</v>
      </c>
      <c r="BJ175" s="20" t="s">
        <v>83</v>
      </c>
      <c r="BK175" s="219">
        <f>ROUND(I175*H175,2)</f>
        <v>0</v>
      </c>
      <c r="BL175" s="20" t="s">
        <v>163</v>
      </c>
      <c r="BM175" s="218" t="s">
        <v>1256</v>
      </c>
    </row>
    <row r="176" s="2" customFormat="1">
      <c r="A176" s="41"/>
      <c r="B176" s="42"/>
      <c r="C176" s="43"/>
      <c r="D176" s="220" t="s">
        <v>165</v>
      </c>
      <c r="E176" s="43"/>
      <c r="F176" s="221" t="s">
        <v>1257</v>
      </c>
      <c r="G176" s="43"/>
      <c r="H176" s="43"/>
      <c r="I176" s="222"/>
      <c r="J176" s="43"/>
      <c r="K176" s="43"/>
      <c r="L176" s="47"/>
      <c r="M176" s="223"/>
      <c r="N176" s="224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165</v>
      </c>
      <c r="AU176" s="20" t="s">
        <v>85</v>
      </c>
    </row>
    <row r="177" s="2" customFormat="1">
      <c r="A177" s="41"/>
      <c r="B177" s="42"/>
      <c r="C177" s="43"/>
      <c r="D177" s="237" t="s">
        <v>177</v>
      </c>
      <c r="E177" s="43"/>
      <c r="F177" s="238" t="s">
        <v>1258</v>
      </c>
      <c r="G177" s="43"/>
      <c r="H177" s="43"/>
      <c r="I177" s="222"/>
      <c r="J177" s="43"/>
      <c r="K177" s="43"/>
      <c r="L177" s="47"/>
      <c r="M177" s="223"/>
      <c r="N177" s="224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177</v>
      </c>
      <c r="AU177" s="20" t="s">
        <v>85</v>
      </c>
    </row>
    <row r="178" s="2" customFormat="1" ht="24.15" customHeight="1">
      <c r="A178" s="41"/>
      <c r="B178" s="42"/>
      <c r="C178" s="260" t="s">
        <v>475</v>
      </c>
      <c r="D178" s="260" t="s">
        <v>259</v>
      </c>
      <c r="E178" s="261" t="s">
        <v>1259</v>
      </c>
      <c r="F178" s="262" t="s">
        <v>1260</v>
      </c>
      <c r="G178" s="263" t="s">
        <v>401</v>
      </c>
      <c r="H178" s="264">
        <v>2</v>
      </c>
      <c r="I178" s="265"/>
      <c r="J178" s="266">
        <f>ROUND(I178*H178,2)</f>
        <v>0</v>
      </c>
      <c r="K178" s="262" t="s">
        <v>174</v>
      </c>
      <c r="L178" s="267"/>
      <c r="M178" s="268" t="s">
        <v>19</v>
      </c>
      <c r="N178" s="269" t="s">
        <v>46</v>
      </c>
      <c r="O178" s="87"/>
      <c r="P178" s="216">
        <f>O178*H178</f>
        <v>0</v>
      </c>
      <c r="Q178" s="216">
        <v>0.012</v>
      </c>
      <c r="R178" s="216">
        <f>Q178*H178</f>
        <v>0.024</v>
      </c>
      <c r="S178" s="216">
        <v>0</v>
      </c>
      <c r="T178" s="217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18" t="s">
        <v>225</v>
      </c>
      <c r="AT178" s="218" t="s">
        <v>259</v>
      </c>
      <c r="AU178" s="218" t="s">
        <v>85</v>
      </c>
      <c r="AY178" s="20" t="s">
        <v>157</v>
      </c>
      <c r="BE178" s="219">
        <f>IF(N178="základní",J178,0)</f>
        <v>0</v>
      </c>
      <c r="BF178" s="219">
        <f>IF(N178="snížená",J178,0)</f>
        <v>0</v>
      </c>
      <c r="BG178" s="219">
        <f>IF(N178="zákl. přenesená",J178,0)</f>
        <v>0</v>
      </c>
      <c r="BH178" s="219">
        <f>IF(N178="sníž. přenesená",J178,0)</f>
        <v>0</v>
      </c>
      <c r="BI178" s="219">
        <f>IF(N178="nulová",J178,0)</f>
        <v>0</v>
      </c>
      <c r="BJ178" s="20" t="s">
        <v>83</v>
      </c>
      <c r="BK178" s="219">
        <f>ROUND(I178*H178,2)</f>
        <v>0</v>
      </c>
      <c r="BL178" s="20" t="s">
        <v>163</v>
      </c>
      <c r="BM178" s="218" t="s">
        <v>1261</v>
      </c>
    </row>
    <row r="179" s="2" customFormat="1">
      <c r="A179" s="41"/>
      <c r="B179" s="42"/>
      <c r="C179" s="43"/>
      <c r="D179" s="220" t="s">
        <v>165</v>
      </c>
      <c r="E179" s="43"/>
      <c r="F179" s="221" t="s">
        <v>1260</v>
      </c>
      <c r="G179" s="43"/>
      <c r="H179" s="43"/>
      <c r="I179" s="222"/>
      <c r="J179" s="43"/>
      <c r="K179" s="43"/>
      <c r="L179" s="47"/>
      <c r="M179" s="223"/>
      <c r="N179" s="224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165</v>
      </c>
      <c r="AU179" s="20" t="s">
        <v>85</v>
      </c>
    </row>
    <row r="180" s="2" customFormat="1" ht="24.15" customHeight="1">
      <c r="A180" s="41"/>
      <c r="B180" s="42"/>
      <c r="C180" s="260" t="s">
        <v>392</v>
      </c>
      <c r="D180" s="260" t="s">
        <v>259</v>
      </c>
      <c r="E180" s="261" t="s">
        <v>1262</v>
      </c>
      <c r="F180" s="262" t="s">
        <v>1263</v>
      </c>
      <c r="G180" s="263" t="s">
        <v>401</v>
      </c>
      <c r="H180" s="264">
        <v>2</v>
      </c>
      <c r="I180" s="265"/>
      <c r="J180" s="266">
        <f>ROUND(I180*H180,2)</f>
        <v>0</v>
      </c>
      <c r="K180" s="262" t="s">
        <v>174</v>
      </c>
      <c r="L180" s="267"/>
      <c r="M180" s="268" t="s">
        <v>19</v>
      </c>
      <c r="N180" s="269" t="s">
        <v>46</v>
      </c>
      <c r="O180" s="87"/>
      <c r="P180" s="216">
        <f>O180*H180</f>
        <v>0</v>
      </c>
      <c r="Q180" s="216">
        <v>0.0073000000000000001</v>
      </c>
      <c r="R180" s="216">
        <f>Q180*H180</f>
        <v>0.0146</v>
      </c>
      <c r="S180" s="216">
        <v>0</v>
      </c>
      <c r="T180" s="217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18" t="s">
        <v>225</v>
      </c>
      <c r="AT180" s="218" t="s">
        <v>259</v>
      </c>
      <c r="AU180" s="218" t="s">
        <v>85</v>
      </c>
      <c r="AY180" s="20" t="s">
        <v>157</v>
      </c>
      <c r="BE180" s="219">
        <f>IF(N180="základní",J180,0)</f>
        <v>0</v>
      </c>
      <c r="BF180" s="219">
        <f>IF(N180="snížená",J180,0)</f>
        <v>0</v>
      </c>
      <c r="BG180" s="219">
        <f>IF(N180="zákl. přenesená",J180,0)</f>
        <v>0</v>
      </c>
      <c r="BH180" s="219">
        <f>IF(N180="sníž. přenesená",J180,0)</f>
        <v>0</v>
      </c>
      <c r="BI180" s="219">
        <f>IF(N180="nulová",J180,0)</f>
        <v>0</v>
      </c>
      <c r="BJ180" s="20" t="s">
        <v>83</v>
      </c>
      <c r="BK180" s="219">
        <f>ROUND(I180*H180,2)</f>
        <v>0</v>
      </c>
      <c r="BL180" s="20" t="s">
        <v>163</v>
      </c>
      <c r="BM180" s="218" t="s">
        <v>1264</v>
      </c>
    </row>
    <row r="181" s="2" customFormat="1">
      <c r="A181" s="41"/>
      <c r="B181" s="42"/>
      <c r="C181" s="43"/>
      <c r="D181" s="220" t="s">
        <v>165</v>
      </c>
      <c r="E181" s="43"/>
      <c r="F181" s="221" t="s">
        <v>1263</v>
      </c>
      <c r="G181" s="43"/>
      <c r="H181" s="43"/>
      <c r="I181" s="222"/>
      <c r="J181" s="43"/>
      <c r="K181" s="43"/>
      <c r="L181" s="47"/>
      <c r="M181" s="223"/>
      <c r="N181" s="224"/>
      <c r="O181" s="87"/>
      <c r="P181" s="87"/>
      <c r="Q181" s="87"/>
      <c r="R181" s="87"/>
      <c r="S181" s="87"/>
      <c r="T181" s="88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20" t="s">
        <v>165</v>
      </c>
      <c r="AU181" s="20" t="s">
        <v>85</v>
      </c>
    </row>
    <row r="182" s="2" customFormat="1" ht="16.5" customHeight="1">
      <c r="A182" s="41"/>
      <c r="B182" s="42"/>
      <c r="C182" s="207" t="s">
        <v>487</v>
      </c>
      <c r="D182" s="207" t="s">
        <v>159</v>
      </c>
      <c r="E182" s="208" t="s">
        <v>1265</v>
      </c>
      <c r="F182" s="209" t="s">
        <v>1266</v>
      </c>
      <c r="G182" s="210" t="s">
        <v>162</v>
      </c>
      <c r="H182" s="211">
        <v>21.100000000000001</v>
      </c>
      <c r="I182" s="212"/>
      <c r="J182" s="213">
        <f>ROUND(I182*H182,2)</f>
        <v>0</v>
      </c>
      <c r="K182" s="209" t="s">
        <v>174</v>
      </c>
      <c r="L182" s="47"/>
      <c r="M182" s="214" t="s">
        <v>19</v>
      </c>
      <c r="N182" s="215" t="s">
        <v>46</v>
      </c>
      <c r="O182" s="87"/>
      <c r="P182" s="216">
        <f>O182*H182</f>
        <v>0</v>
      </c>
      <c r="Q182" s="216">
        <v>0</v>
      </c>
      <c r="R182" s="216">
        <f>Q182*H182</f>
        <v>0</v>
      </c>
      <c r="S182" s="216">
        <v>0</v>
      </c>
      <c r="T182" s="217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18" t="s">
        <v>163</v>
      </c>
      <c r="AT182" s="218" t="s">
        <v>159</v>
      </c>
      <c r="AU182" s="218" t="s">
        <v>85</v>
      </c>
      <c r="AY182" s="20" t="s">
        <v>157</v>
      </c>
      <c r="BE182" s="219">
        <f>IF(N182="základní",J182,0)</f>
        <v>0</v>
      </c>
      <c r="BF182" s="219">
        <f>IF(N182="snížená",J182,0)</f>
        <v>0</v>
      </c>
      <c r="BG182" s="219">
        <f>IF(N182="zákl. přenesená",J182,0)</f>
        <v>0</v>
      </c>
      <c r="BH182" s="219">
        <f>IF(N182="sníž. přenesená",J182,0)</f>
        <v>0</v>
      </c>
      <c r="BI182" s="219">
        <f>IF(N182="nulová",J182,0)</f>
        <v>0</v>
      </c>
      <c r="BJ182" s="20" t="s">
        <v>83</v>
      </c>
      <c r="BK182" s="219">
        <f>ROUND(I182*H182,2)</f>
        <v>0</v>
      </c>
      <c r="BL182" s="20" t="s">
        <v>163</v>
      </c>
      <c r="BM182" s="218" t="s">
        <v>1267</v>
      </c>
    </row>
    <row r="183" s="2" customFormat="1">
      <c r="A183" s="41"/>
      <c r="B183" s="42"/>
      <c r="C183" s="43"/>
      <c r="D183" s="220" t="s">
        <v>165</v>
      </c>
      <c r="E183" s="43"/>
      <c r="F183" s="221" t="s">
        <v>1268</v>
      </c>
      <c r="G183" s="43"/>
      <c r="H183" s="43"/>
      <c r="I183" s="222"/>
      <c r="J183" s="43"/>
      <c r="K183" s="43"/>
      <c r="L183" s="47"/>
      <c r="M183" s="223"/>
      <c r="N183" s="224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165</v>
      </c>
      <c r="AU183" s="20" t="s">
        <v>85</v>
      </c>
    </row>
    <row r="184" s="2" customFormat="1">
      <c r="A184" s="41"/>
      <c r="B184" s="42"/>
      <c r="C184" s="43"/>
      <c r="D184" s="237" t="s">
        <v>177</v>
      </c>
      <c r="E184" s="43"/>
      <c r="F184" s="238" t="s">
        <v>1269</v>
      </c>
      <c r="G184" s="43"/>
      <c r="H184" s="43"/>
      <c r="I184" s="222"/>
      <c r="J184" s="43"/>
      <c r="K184" s="43"/>
      <c r="L184" s="47"/>
      <c r="M184" s="223"/>
      <c r="N184" s="224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177</v>
      </c>
      <c r="AU184" s="20" t="s">
        <v>85</v>
      </c>
    </row>
    <row r="185" s="2" customFormat="1" ht="16.5" customHeight="1">
      <c r="A185" s="41"/>
      <c r="B185" s="42"/>
      <c r="C185" s="207" t="s">
        <v>398</v>
      </c>
      <c r="D185" s="207" t="s">
        <v>159</v>
      </c>
      <c r="E185" s="208" t="s">
        <v>1270</v>
      </c>
      <c r="F185" s="209" t="s">
        <v>1271</v>
      </c>
      <c r="G185" s="210" t="s">
        <v>401</v>
      </c>
      <c r="H185" s="211">
        <v>2</v>
      </c>
      <c r="I185" s="212"/>
      <c r="J185" s="213">
        <f>ROUND(I185*H185,2)</f>
        <v>0</v>
      </c>
      <c r="K185" s="209" t="s">
        <v>174</v>
      </c>
      <c r="L185" s="47"/>
      <c r="M185" s="214" t="s">
        <v>19</v>
      </c>
      <c r="N185" s="215" t="s">
        <v>46</v>
      </c>
      <c r="O185" s="87"/>
      <c r="P185" s="216">
        <f>O185*H185</f>
        <v>0</v>
      </c>
      <c r="Q185" s="216">
        <v>0.040000000000000001</v>
      </c>
      <c r="R185" s="216">
        <f>Q185*H185</f>
        <v>0.080000000000000002</v>
      </c>
      <c r="S185" s="216">
        <v>0</v>
      </c>
      <c r="T185" s="217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18" t="s">
        <v>163</v>
      </c>
      <c r="AT185" s="218" t="s">
        <v>159</v>
      </c>
      <c r="AU185" s="218" t="s">
        <v>85</v>
      </c>
      <c r="AY185" s="20" t="s">
        <v>157</v>
      </c>
      <c r="BE185" s="219">
        <f>IF(N185="základní",J185,0)</f>
        <v>0</v>
      </c>
      <c r="BF185" s="219">
        <f>IF(N185="snížená",J185,0)</f>
        <v>0</v>
      </c>
      <c r="BG185" s="219">
        <f>IF(N185="zákl. přenesená",J185,0)</f>
        <v>0</v>
      </c>
      <c r="BH185" s="219">
        <f>IF(N185="sníž. přenesená",J185,0)</f>
        <v>0</v>
      </c>
      <c r="BI185" s="219">
        <f>IF(N185="nulová",J185,0)</f>
        <v>0</v>
      </c>
      <c r="BJ185" s="20" t="s">
        <v>83</v>
      </c>
      <c r="BK185" s="219">
        <f>ROUND(I185*H185,2)</f>
        <v>0</v>
      </c>
      <c r="BL185" s="20" t="s">
        <v>163</v>
      </c>
      <c r="BM185" s="218" t="s">
        <v>1272</v>
      </c>
    </row>
    <row r="186" s="2" customFormat="1">
      <c r="A186" s="41"/>
      <c r="B186" s="42"/>
      <c r="C186" s="43"/>
      <c r="D186" s="220" t="s">
        <v>165</v>
      </c>
      <c r="E186" s="43"/>
      <c r="F186" s="221" t="s">
        <v>1273</v>
      </c>
      <c r="G186" s="43"/>
      <c r="H186" s="43"/>
      <c r="I186" s="222"/>
      <c r="J186" s="43"/>
      <c r="K186" s="43"/>
      <c r="L186" s="47"/>
      <c r="M186" s="223"/>
      <c r="N186" s="224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0" t="s">
        <v>165</v>
      </c>
      <c r="AU186" s="20" t="s">
        <v>85</v>
      </c>
    </row>
    <row r="187" s="2" customFormat="1">
      <c r="A187" s="41"/>
      <c r="B187" s="42"/>
      <c r="C187" s="43"/>
      <c r="D187" s="237" t="s">
        <v>177</v>
      </c>
      <c r="E187" s="43"/>
      <c r="F187" s="238" t="s">
        <v>1274</v>
      </c>
      <c r="G187" s="43"/>
      <c r="H187" s="43"/>
      <c r="I187" s="222"/>
      <c r="J187" s="43"/>
      <c r="K187" s="43"/>
      <c r="L187" s="47"/>
      <c r="M187" s="223"/>
      <c r="N187" s="224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177</v>
      </c>
      <c r="AU187" s="20" t="s">
        <v>85</v>
      </c>
    </row>
    <row r="188" s="2" customFormat="1" ht="24.15" customHeight="1">
      <c r="A188" s="41"/>
      <c r="B188" s="42"/>
      <c r="C188" s="260" t="s">
        <v>496</v>
      </c>
      <c r="D188" s="260" t="s">
        <v>259</v>
      </c>
      <c r="E188" s="261" t="s">
        <v>1275</v>
      </c>
      <c r="F188" s="262" t="s">
        <v>1276</v>
      </c>
      <c r="G188" s="263" t="s">
        <v>401</v>
      </c>
      <c r="H188" s="264">
        <v>2</v>
      </c>
      <c r="I188" s="265"/>
      <c r="J188" s="266">
        <f>ROUND(I188*H188,2)</f>
        <v>0</v>
      </c>
      <c r="K188" s="262" t="s">
        <v>174</v>
      </c>
      <c r="L188" s="267"/>
      <c r="M188" s="268" t="s">
        <v>19</v>
      </c>
      <c r="N188" s="269" t="s">
        <v>46</v>
      </c>
      <c r="O188" s="87"/>
      <c r="P188" s="216">
        <f>O188*H188</f>
        <v>0</v>
      </c>
      <c r="Q188" s="216">
        <v>0.013299999999999999</v>
      </c>
      <c r="R188" s="216">
        <f>Q188*H188</f>
        <v>0.026599999999999999</v>
      </c>
      <c r="S188" s="216">
        <v>0</v>
      </c>
      <c r="T188" s="217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18" t="s">
        <v>225</v>
      </c>
      <c r="AT188" s="218" t="s">
        <v>259</v>
      </c>
      <c r="AU188" s="218" t="s">
        <v>85</v>
      </c>
      <c r="AY188" s="20" t="s">
        <v>157</v>
      </c>
      <c r="BE188" s="219">
        <f>IF(N188="základní",J188,0)</f>
        <v>0</v>
      </c>
      <c r="BF188" s="219">
        <f>IF(N188="snížená",J188,0)</f>
        <v>0</v>
      </c>
      <c r="BG188" s="219">
        <f>IF(N188="zákl. přenesená",J188,0)</f>
        <v>0</v>
      </c>
      <c r="BH188" s="219">
        <f>IF(N188="sníž. přenesená",J188,0)</f>
        <v>0</v>
      </c>
      <c r="BI188" s="219">
        <f>IF(N188="nulová",J188,0)</f>
        <v>0</v>
      </c>
      <c r="BJ188" s="20" t="s">
        <v>83</v>
      </c>
      <c r="BK188" s="219">
        <f>ROUND(I188*H188,2)</f>
        <v>0</v>
      </c>
      <c r="BL188" s="20" t="s">
        <v>163</v>
      </c>
      <c r="BM188" s="218" t="s">
        <v>1277</v>
      </c>
    </row>
    <row r="189" s="2" customFormat="1">
      <c r="A189" s="41"/>
      <c r="B189" s="42"/>
      <c r="C189" s="43"/>
      <c r="D189" s="220" t="s">
        <v>165</v>
      </c>
      <c r="E189" s="43"/>
      <c r="F189" s="221" t="s">
        <v>1276</v>
      </c>
      <c r="G189" s="43"/>
      <c r="H189" s="43"/>
      <c r="I189" s="222"/>
      <c r="J189" s="43"/>
      <c r="K189" s="43"/>
      <c r="L189" s="47"/>
      <c r="M189" s="223"/>
      <c r="N189" s="224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165</v>
      </c>
      <c r="AU189" s="20" t="s">
        <v>85</v>
      </c>
    </row>
    <row r="190" s="2" customFormat="1" ht="24.15" customHeight="1">
      <c r="A190" s="41"/>
      <c r="B190" s="42"/>
      <c r="C190" s="260" t="s">
        <v>402</v>
      </c>
      <c r="D190" s="260" t="s">
        <v>259</v>
      </c>
      <c r="E190" s="261" t="s">
        <v>1278</v>
      </c>
      <c r="F190" s="262" t="s">
        <v>1279</v>
      </c>
      <c r="G190" s="263" t="s">
        <v>401</v>
      </c>
      <c r="H190" s="264">
        <v>2</v>
      </c>
      <c r="I190" s="265"/>
      <c r="J190" s="266">
        <f>ROUND(I190*H190,2)</f>
        <v>0</v>
      </c>
      <c r="K190" s="262" t="s">
        <v>174</v>
      </c>
      <c r="L190" s="267"/>
      <c r="M190" s="268" t="s">
        <v>19</v>
      </c>
      <c r="N190" s="269" t="s">
        <v>46</v>
      </c>
      <c r="O190" s="87"/>
      <c r="P190" s="216">
        <f>O190*H190</f>
        <v>0</v>
      </c>
      <c r="Q190" s="216">
        <v>0.00029999999999999997</v>
      </c>
      <c r="R190" s="216">
        <f>Q190*H190</f>
        <v>0.00059999999999999995</v>
      </c>
      <c r="S190" s="216">
        <v>0</v>
      </c>
      <c r="T190" s="217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18" t="s">
        <v>225</v>
      </c>
      <c r="AT190" s="218" t="s">
        <v>259</v>
      </c>
      <c r="AU190" s="218" t="s">
        <v>85</v>
      </c>
      <c r="AY190" s="20" t="s">
        <v>157</v>
      </c>
      <c r="BE190" s="219">
        <f>IF(N190="základní",J190,0)</f>
        <v>0</v>
      </c>
      <c r="BF190" s="219">
        <f>IF(N190="snížená",J190,0)</f>
        <v>0</v>
      </c>
      <c r="BG190" s="219">
        <f>IF(N190="zákl. přenesená",J190,0)</f>
        <v>0</v>
      </c>
      <c r="BH190" s="219">
        <f>IF(N190="sníž. přenesená",J190,0)</f>
        <v>0</v>
      </c>
      <c r="BI190" s="219">
        <f>IF(N190="nulová",J190,0)</f>
        <v>0</v>
      </c>
      <c r="BJ190" s="20" t="s">
        <v>83</v>
      </c>
      <c r="BK190" s="219">
        <f>ROUND(I190*H190,2)</f>
        <v>0</v>
      </c>
      <c r="BL190" s="20" t="s">
        <v>163</v>
      </c>
      <c r="BM190" s="218" t="s">
        <v>1280</v>
      </c>
    </row>
    <row r="191" s="2" customFormat="1">
      <c r="A191" s="41"/>
      <c r="B191" s="42"/>
      <c r="C191" s="43"/>
      <c r="D191" s="220" t="s">
        <v>165</v>
      </c>
      <c r="E191" s="43"/>
      <c r="F191" s="221" t="s">
        <v>1279</v>
      </c>
      <c r="G191" s="43"/>
      <c r="H191" s="43"/>
      <c r="I191" s="222"/>
      <c r="J191" s="43"/>
      <c r="K191" s="43"/>
      <c r="L191" s="47"/>
      <c r="M191" s="223"/>
      <c r="N191" s="224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0" t="s">
        <v>165</v>
      </c>
      <c r="AU191" s="20" t="s">
        <v>85</v>
      </c>
    </row>
    <row r="192" s="2" customFormat="1" ht="24.15" customHeight="1">
      <c r="A192" s="41"/>
      <c r="B192" s="42"/>
      <c r="C192" s="207" t="s">
        <v>508</v>
      </c>
      <c r="D192" s="207" t="s">
        <v>159</v>
      </c>
      <c r="E192" s="208" t="s">
        <v>1281</v>
      </c>
      <c r="F192" s="209" t="s">
        <v>1282</v>
      </c>
      <c r="G192" s="210" t="s">
        <v>401</v>
      </c>
      <c r="H192" s="211">
        <v>2</v>
      </c>
      <c r="I192" s="212"/>
      <c r="J192" s="213">
        <f>ROUND(I192*H192,2)</f>
        <v>0</v>
      </c>
      <c r="K192" s="209" t="s">
        <v>174</v>
      </c>
      <c r="L192" s="47"/>
      <c r="M192" s="214" t="s">
        <v>19</v>
      </c>
      <c r="N192" s="215" t="s">
        <v>46</v>
      </c>
      <c r="O192" s="87"/>
      <c r="P192" s="216">
        <f>O192*H192</f>
        <v>0</v>
      </c>
      <c r="Q192" s="216">
        <v>0.00016000000000000001</v>
      </c>
      <c r="R192" s="216">
        <f>Q192*H192</f>
        <v>0.00032000000000000003</v>
      </c>
      <c r="S192" s="216">
        <v>0</v>
      </c>
      <c r="T192" s="217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18" t="s">
        <v>163</v>
      </c>
      <c r="AT192" s="218" t="s">
        <v>159</v>
      </c>
      <c r="AU192" s="218" t="s">
        <v>85</v>
      </c>
      <c r="AY192" s="20" t="s">
        <v>157</v>
      </c>
      <c r="BE192" s="219">
        <f>IF(N192="základní",J192,0)</f>
        <v>0</v>
      </c>
      <c r="BF192" s="219">
        <f>IF(N192="snížená",J192,0)</f>
        <v>0</v>
      </c>
      <c r="BG192" s="219">
        <f>IF(N192="zákl. přenesená",J192,0)</f>
        <v>0</v>
      </c>
      <c r="BH192" s="219">
        <f>IF(N192="sníž. přenesená",J192,0)</f>
        <v>0</v>
      </c>
      <c r="BI192" s="219">
        <f>IF(N192="nulová",J192,0)</f>
        <v>0</v>
      </c>
      <c r="BJ192" s="20" t="s">
        <v>83</v>
      </c>
      <c r="BK192" s="219">
        <f>ROUND(I192*H192,2)</f>
        <v>0</v>
      </c>
      <c r="BL192" s="20" t="s">
        <v>163</v>
      </c>
      <c r="BM192" s="218" t="s">
        <v>1283</v>
      </c>
    </row>
    <row r="193" s="2" customFormat="1">
      <c r="A193" s="41"/>
      <c r="B193" s="42"/>
      <c r="C193" s="43"/>
      <c r="D193" s="220" t="s">
        <v>165</v>
      </c>
      <c r="E193" s="43"/>
      <c r="F193" s="221" t="s">
        <v>1284</v>
      </c>
      <c r="G193" s="43"/>
      <c r="H193" s="43"/>
      <c r="I193" s="222"/>
      <c r="J193" s="43"/>
      <c r="K193" s="43"/>
      <c r="L193" s="47"/>
      <c r="M193" s="223"/>
      <c r="N193" s="224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165</v>
      </c>
      <c r="AU193" s="20" t="s">
        <v>85</v>
      </c>
    </row>
    <row r="194" s="2" customFormat="1">
      <c r="A194" s="41"/>
      <c r="B194" s="42"/>
      <c r="C194" s="43"/>
      <c r="D194" s="237" t="s">
        <v>177</v>
      </c>
      <c r="E194" s="43"/>
      <c r="F194" s="238" t="s">
        <v>1285</v>
      </c>
      <c r="G194" s="43"/>
      <c r="H194" s="43"/>
      <c r="I194" s="222"/>
      <c r="J194" s="43"/>
      <c r="K194" s="43"/>
      <c r="L194" s="47"/>
      <c r="M194" s="223"/>
      <c r="N194" s="224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177</v>
      </c>
      <c r="AU194" s="20" t="s">
        <v>85</v>
      </c>
    </row>
    <row r="195" s="2" customFormat="1" ht="21.75" customHeight="1">
      <c r="A195" s="41"/>
      <c r="B195" s="42"/>
      <c r="C195" s="260" t="s">
        <v>516</v>
      </c>
      <c r="D195" s="260" t="s">
        <v>259</v>
      </c>
      <c r="E195" s="261" t="s">
        <v>1286</v>
      </c>
      <c r="F195" s="262" t="s">
        <v>1287</v>
      </c>
      <c r="G195" s="263" t="s">
        <v>401</v>
      </c>
      <c r="H195" s="264">
        <v>2</v>
      </c>
      <c r="I195" s="265"/>
      <c r="J195" s="266">
        <f>ROUND(I195*H195,2)</f>
        <v>0</v>
      </c>
      <c r="K195" s="262" t="s">
        <v>174</v>
      </c>
      <c r="L195" s="267"/>
      <c r="M195" s="268" t="s">
        <v>19</v>
      </c>
      <c r="N195" s="269" t="s">
        <v>46</v>
      </c>
      <c r="O195" s="87"/>
      <c r="P195" s="216">
        <f>O195*H195</f>
        <v>0</v>
      </c>
      <c r="Q195" s="216">
        <v>0.0061000000000000004</v>
      </c>
      <c r="R195" s="216">
        <f>Q195*H195</f>
        <v>0.012200000000000001</v>
      </c>
      <c r="S195" s="216">
        <v>0</v>
      </c>
      <c r="T195" s="217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18" t="s">
        <v>225</v>
      </c>
      <c r="AT195" s="218" t="s">
        <v>259</v>
      </c>
      <c r="AU195" s="218" t="s">
        <v>85</v>
      </c>
      <c r="AY195" s="20" t="s">
        <v>157</v>
      </c>
      <c r="BE195" s="219">
        <f>IF(N195="základní",J195,0)</f>
        <v>0</v>
      </c>
      <c r="BF195" s="219">
        <f>IF(N195="snížená",J195,0)</f>
        <v>0</v>
      </c>
      <c r="BG195" s="219">
        <f>IF(N195="zákl. přenesená",J195,0)</f>
        <v>0</v>
      </c>
      <c r="BH195" s="219">
        <f>IF(N195="sníž. přenesená",J195,0)</f>
        <v>0</v>
      </c>
      <c r="BI195" s="219">
        <f>IF(N195="nulová",J195,0)</f>
        <v>0</v>
      </c>
      <c r="BJ195" s="20" t="s">
        <v>83</v>
      </c>
      <c r="BK195" s="219">
        <f>ROUND(I195*H195,2)</f>
        <v>0</v>
      </c>
      <c r="BL195" s="20" t="s">
        <v>163</v>
      </c>
      <c r="BM195" s="218" t="s">
        <v>1288</v>
      </c>
    </row>
    <row r="196" s="2" customFormat="1">
      <c r="A196" s="41"/>
      <c r="B196" s="42"/>
      <c r="C196" s="43"/>
      <c r="D196" s="220" t="s">
        <v>165</v>
      </c>
      <c r="E196" s="43"/>
      <c r="F196" s="221" t="s">
        <v>1287</v>
      </c>
      <c r="G196" s="43"/>
      <c r="H196" s="43"/>
      <c r="I196" s="222"/>
      <c r="J196" s="43"/>
      <c r="K196" s="43"/>
      <c r="L196" s="47"/>
      <c r="M196" s="223"/>
      <c r="N196" s="224"/>
      <c r="O196" s="87"/>
      <c r="P196" s="87"/>
      <c r="Q196" s="87"/>
      <c r="R196" s="87"/>
      <c r="S196" s="87"/>
      <c r="T196" s="88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T196" s="20" t="s">
        <v>165</v>
      </c>
      <c r="AU196" s="20" t="s">
        <v>85</v>
      </c>
    </row>
    <row r="197" s="2" customFormat="1" ht="16.5" customHeight="1">
      <c r="A197" s="41"/>
      <c r="B197" s="42"/>
      <c r="C197" s="260" t="s">
        <v>523</v>
      </c>
      <c r="D197" s="260" t="s">
        <v>259</v>
      </c>
      <c r="E197" s="261" t="s">
        <v>1289</v>
      </c>
      <c r="F197" s="262" t="s">
        <v>1290</v>
      </c>
      <c r="G197" s="263" t="s">
        <v>401</v>
      </c>
      <c r="H197" s="264">
        <v>2</v>
      </c>
      <c r="I197" s="265"/>
      <c r="J197" s="266">
        <f>ROUND(I197*H197,2)</f>
        <v>0</v>
      </c>
      <c r="K197" s="262" t="s">
        <v>174</v>
      </c>
      <c r="L197" s="267"/>
      <c r="M197" s="268" t="s">
        <v>19</v>
      </c>
      <c r="N197" s="269" t="s">
        <v>46</v>
      </c>
      <c r="O197" s="87"/>
      <c r="P197" s="216">
        <f>O197*H197</f>
        <v>0</v>
      </c>
      <c r="Q197" s="216">
        <v>0.00010000000000000001</v>
      </c>
      <c r="R197" s="216">
        <f>Q197*H197</f>
        <v>0.00020000000000000001</v>
      </c>
      <c r="S197" s="216">
        <v>0</v>
      </c>
      <c r="T197" s="217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18" t="s">
        <v>225</v>
      </c>
      <c r="AT197" s="218" t="s">
        <v>259</v>
      </c>
      <c r="AU197" s="218" t="s">
        <v>85</v>
      </c>
      <c r="AY197" s="20" t="s">
        <v>157</v>
      </c>
      <c r="BE197" s="219">
        <f>IF(N197="základní",J197,0)</f>
        <v>0</v>
      </c>
      <c r="BF197" s="219">
        <f>IF(N197="snížená",J197,0)</f>
        <v>0</v>
      </c>
      <c r="BG197" s="219">
        <f>IF(N197="zákl. přenesená",J197,0)</f>
        <v>0</v>
      </c>
      <c r="BH197" s="219">
        <f>IF(N197="sníž. přenesená",J197,0)</f>
        <v>0</v>
      </c>
      <c r="BI197" s="219">
        <f>IF(N197="nulová",J197,0)</f>
        <v>0</v>
      </c>
      <c r="BJ197" s="20" t="s">
        <v>83</v>
      </c>
      <c r="BK197" s="219">
        <f>ROUND(I197*H197,2)</f>
        <v>0</v>
      </c>
      <c r="BL197" s="20" t="s">
        <v>163</v>
      </c>
      <c r="BM197" s="218" t="s">
        <v>1291</v>
      </c>
    </row>
    <row r="198" s="2" customFormat="1">
      <c r="A198" s="41"/>
      <c r="B198" s="42"/>
      <c r="C198" s="43"/>
      <c r="D198" s="220" t="s">
        <v>165</v>
      </c>
      <c r="E198" s="43"/>
      <c r="F198" s="221" t="s">
        <v>1290</v>
      </c>
      <c r="G198" s="43"/>
      <c r="H198" s="43"/>
      <c r="I198" s="222"/>
      <c r="J198" s="43"/>
      <c r="K198" s="43"/>
      <c r="L198" s="47"/>
      <c r="M198" s="223"/>
      <c r="N198" s="224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165</v>
      </c>
      <c r="AU198" s="20" t="s">
        <v>85</v>
      </c>
    </row>
    <row r="199" s="2" customFormat="1" ht="16.5" customHeight="1">
      <c r="A199" s="41"/>
      <c r="B199" s="42"/>
      <c r="C199" s="260" t="s">
        <v>531</v>
      </c>
      <c r="D199" s="260" t="s">
        <v>259</v>
      </c>
      <c r="E199" s="261" t="s">
        <v>1292</v>
      </c>
      <c r="F199" s="262" t="s">
        <v>1293</v>
      </c>
      <c r="G199" s="263" t="s">
        <v>401</v>
      </c>
      <c r="H199" s="264">
        <v>2</v>
      </c>
      <c r="I199" s="265"/>
      <c r="J199" s="266">
        <f>ROUND(I199*H199,2)</f>
        <v>0</v>
      </c>
      <c r="K199" s="262" t="s">
        <v>174</v>
      </c>
      <c r="L199" s="267"/>
      <c r="M199" s="268" t="s">
        <v>19</v>
      </c>
      <c r="N199" s="269" t="s">
        <v>46</v>
      </c>
      <c r="O199" s="87"/>
      <c r="P199" s="216">
        <f>O199*H199</f>
        <v>0</v>
      </c>
      <c r="Q199" s="216">
        <v>0.10100000000000001</v>
      </c>
      <c r="R199" s="216">
        <f>Q199*H199</f>
        <v>0.20200000000000001</v>
      </c>
      <c r="S199" s="216">
        <v>0</v>
      </c>
      <c r="T199" s="217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18" t="s">
        <v>225</v>
      </c>
      <c r="AT199" s="218" t="s">
        <v>259</v>
      </c>
      <c r="AU199" s="218" t="s">
        <v>85</v>
      </c>
      <c r="AY199" s="20" t="s">
        <v>157</v>
      </c>
      <c r="BE199" s="219">
        <f>IF(N199="základní",J199,0)</f>
        <v>0</v>
      </c>
      <c r="BF199" s="219">
        <f>IF(N199="snížená",J199,0)</f>
        <v>0</v>
      </c>
      <c r="BG199" s="219">
        <f>IF(N199="zákl. přenesená",J199,0)</f>
        <v>0</v>
      </c>
      <c r="BH199" s="219">
        <f>IF(N199="sníž. přenesená",J199,0)</f>
        <v>0</v>
      </c>
      <c r="BI199" s="219">
        <f>IF(N199="nulová",J199,0)</f>
        <v>0</v>
      </c>
      <c r="BJ199" s="20" t="s">
        <v>83</v>
      </c>
      <c r="BK199" s="219">
        <f>ROUND(I199*H199,2)</f>
        <v>0</v>
      </c>
      <c r="BL199" s="20" t="s">
        <v>163</v>
      </c>
      <c r="BM199" s="218" t="s">
        <v>1294</v>
      </c>
    </row>
    <row r="200" s="2" customFormat="1">
      <c r="A200" s="41"/>
      <c r="B200" s="42"/>
      <c r="C200" s="43"/>
      <c r="D200" s="220" t="s">
        <v>165</v>
      </c>
      <c r="E200" s="43"/>
      <c r="F200" s="221" t="s">
        <v>1293</v>
      </c>
      <c r="G200" s="43"/>
      <c r="H200" s="43"/>
      <c r="I200" s="222"/>
      <c r="J200" s="43"/>
      <c r="K200" s="43"/>
      <c r="L200" s="47"/>
      <c r="M200" s="223"/>
      <c r="N200" s="224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165</v>
      </c>
      <c r="AU200" s="20" t="s">
        <v>85</v>
      </c>
    </row>
    <row r="201" s="2" customFormat="1" ht="24.15" customHeight="1">
      <c r="A201" s="41"/>
      <c r="B201" s="42"/>
      <c r="C201" s="207" t="s">
        <v>537</v>
      </c>
      <c r="D201" s="207" t="s">
        <v>159</v>
      </c>
      <c r="E201" s="208" t="s">
        <v>1295</v>
      </c>
      <c r="F201" s="209" t="s">
        <v>1296</v>
      </c>
      <c r="G201" s="210" t="s">
        <v>162</v>
      </c>
      <c r="H201" s="211">
        <v>11.300000000000001</v>
      </c>
      <c r="I201" s="212"/>
      <c r="J201" s="213">
        <f>ROUND(I201*H201,2)</f>
        <v>0</v>
      </c>
      <c r="K201" s="209" t="s">
        <v>174</v>
      </c>
      <c r="L201" s="47"/>
      <c r="M201" s="214" t="s">
        <v>19</v>
      </c>
      <c r="N201" s="215" t="s">
        <v>46</v>
      </c>
      <c r="O201" s="87"/>
      <c r="P201" s="216">
        <f>O201*H201</f>
        <v>0</v>
      </c>
      <c r="Q201" s="216">
        <v>0.00012999999999999999</v>
      </c>
      <c r="R201" s="216">
        <f>Q201*H201</f>
        <v>0.001469</v>
      </c>
      <c r="S201" s="216">
        <v>0</v>
      </c>
      <c r="T201" s="217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18" t="s">
        <v>163</v>
      </c>
      <c r="AT201" s="218" t="s">
        <v>159</v>
      </c>
      <c r="AU201" s="218" t="s">
        <v>85</v>
      </c>
      <c r="AY201" s="20" t="s">
        <v>157</v>
      </c>
      <c r="BE201" s="219">
        <f>IF(N201="základní",J201,0)</f>
        <v>0</v>
      </c>
      <c r="BF201" s="219">
        <f>IF(N201="snížená",J201,0)</f>
        <v>0</v>
      </c>
      <c r="BG201" s="219">
        <f>IF(N201="zákl. přenesená",J201,0)</f>
        <v>0</v>
      </c>
      <c r="BH201" s="219">
        <f>IF(N201="sníž. přenesená",J201,0)</f>
        <v>0</v>
      </c>
      <c r="BI201" s="219">
        <f>IF(N201="nulová",J201,0)</f>
        <v>0</v>
      </c>
      <c r="BJ201" s="20" t="s">
        <v>83</v>
      </c>
      <c r="BK201" s="219">
        <f>ROUND(I201*H201,2)</f>
        <v>0</v>
      </c>
      <c r="BL201" s="20" t="s">
        <v>163</v>
      </c>
      <c r="BM201" s="218" t="s">
        <v>1297</v>
      </c>
    </row>
    <row r="202" s="2" customFormat="1">
      <c r="A202" s="41"/>
      <c r="B202" s="42"/>
      <c r="C202" s="43"/>
      <c r="D202" s="220" t="s">
        <v>165</v>
      </c>
      <c r="E202" s="43"/>
      <c r="F202" s="221" t="s">
        <v>1298</v>
      </c>
      <c r="G202" s="43"/>
      <c r="H202" s="43"/>
      <c r="I202" s="222"/>
      <c r="J202" s="43"/>
      <c r="K202" s="43"/>
      <c r="L202" s="47"/>
      <c r="M202" s="223"/>
      <c r="N202" s="224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165</v>
      </c>
      <c r="AU202" s="20" t="s">
        <v>85</v>
      </c>
    </row>
    <row r="203" s="2" customFormat="1">
      <c r="A203" s="41"/>
      <c r="B203" s="42"/>
      <c r="C203" s="43"/>
      <c r="D203" s="237" t="s">
        <v>177</v>
      </c>
      <c r="E203" s="43"/>
      <c r="F203" s="238" t="s">
        <v>1299</v>
      </c>
      <c r="G203" s="43"/>
      <c r="H203" s="43"/>
      <c r="I203" s="222"/>
      <c r="J203" s="43"/>
      <c r="K203" s="43"/>
      <c r="L203" s="47"/>
      <c r="M203" s="223"/>
      <c r="N203" s="224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0" t="s">
        <v>177</v>
      </c>
      <c r="AU203" s="20" t="s">
        <v>85</v>
      </c>
    </row>
    <row r="204" s="13" customFormat="1">
      <c r="A204" s="13"/>
      <c r="B204" s="226"/>
      <c r="C204" s="227"/>
      <c r="D204" s="220" t="s">
        <v>169</v>
      </c>
      <c r="E204" s="228" t="s">
        <v>19</v>
      </c>
      <c r="F204" s="229" t="s">
        <v>1300</v>
      </c>
      <c r="G204" s="227"/>
      <c r="H204" s="230">
        <v>11.300000000000001</v>
      </c>
      <c r="I204" s="231"/>
      <c r="J204" s="227"/>
      <c r="K204" s="227"/>
      <c r="L204" s="232"/>
      <c r="M204" s="233"/>
      <c r="N204" s="234"/>
      <c r="O204" s="234"/>
      <c r="P204" s="234"/>
      <c r="Q204" s="234"/>
      <c r="R204" s="234"/>
      <c r="S204" s="234"/>
      <c r="T204" s="235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6" t="s">
        <v>169</v>
      </c>
      <c r="AU204" s="236" t="s">
        <v>85</v>
      </c>
      <c r="AV204" s="13" t="s">
        <v>85</v>
      </c>
      <c r="AW204" s="13" t="s">
        <v>37</v>
      </c>
      <c r="AX204" s="13" t="s">
        <v>83</v>
      </c>
      <c r="AY204" s="236" t="s">
        <v>157</v>
      </c>
    </row>
    <row r="205" s="12" customFormat="1" ht="22.8" customHeight="1">
      <c r="A205" s="12"/>
      <c r="B205" s="191"/>
      <c r="C205" s="192"/>
      <c r="D205" s="193" t="s">
        <v>74</v>
      </c>
      <c r="E205" s="205" t="s">
        <v>650</v>
      </c>
      <c r="F205" s="205" t="s">
        <v>1301</v>
      </c>
      <c r="G205" s="192"/>
      <c r="H205" s="192"/>
      <c r="I205" s="195"/>
      <c r="J205" s="206">
        <f>BK205</f>
        <v>0</v>
      </c>
      <c r="K205" s="192"/>
      <c r="L205" s="197"/>
      <c r="M205" s="198"/>
      <c r="N205" s="199"/>
      <c r="O205" s="199"/>
      <c r="P205" s="200">
        <f>SUM(P206:P215)</f>
        <v>0</v>
      </c>
      <c r="Q205" s="199"/>
      <c r="R205" s="200">
        <f>SUM(R206:R215)</f>
        <v>0</v>
      </c>
      <c r="S205" s="199"/>
      <c r="T205" s="201">
        <f>SUM(T206:T215)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02" t="s">
        <v>83</v>
      </c>
      <c r="AT205" s="203" t="s">
        <v>74</v>
      </c>
      <c r="AU205" s="203" t="s">
        <v>83</v>
      </c>
      <c r="AY205" s="202" t="s">
        <v>157</v>
      </c>
      <c r="BK205" s="204">
        <f>SUM(BK206:BK215)</f>
        <v>0</v>
      </c>
    </row>
    <row r="206" s="2" customFormat="1" ht="24.15" customHeight="1">
      <c r="A206" s="41"/>
      <c r="B206" s="42"/>
      <c r="C206" s="207" t="s">
        <v>546</v>
      </c>
      <c r="D206" s="207" t="s">
        <v>159</v>
      </c>
      <c r="E206" s="208" t="s">
        <v>653</v>
      </c>
      <c r="F206" s="209" t="s">
        <v>654</v>
      </c>
      <c r="G206" s="210" t="s">
        <v>236</v>
      </c>
      <c r="H206" s="211">
        <v>0.052999999999999998</v>
      </c>
      <c r="I206" s="212"/>
      <c r="J206" s="213">
        <f>ROUND(I206*H206,2)</f>
        <v>0</v>
      </c>
      <c r="K206" s="209" t="s">
        <v>174</v>
      </c>
      <c r="L206" s="47"/>
      <c r="M206" s="214" t="s">
        <v>19</v>
      </c>
      <c r="N206" s="215" t="s">
        <v>46</v>
      </c>
      <c r="O206" s="87"/>
      <c r="P206" s="216">
        <f>O206*H206</f>
        <v>0</v>
      </c>
      <c r="Q206" s="216">
        <v>0</v>
      </c>
      <c r="R206" s="216">
        <f>Q206*H206</f>
        <v>0</v>
      </c>
      <c r="S206" s="216">
        <v>0</v>
      </c>
      <c r="T206" s="217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18" t="s">
        <v>163</v>
      </c>
      <c r="AT206" s="218" t="s">
        <v>159</v>
      </c>
      <c r="AU206" s="218" t="s">
        <v>85</v>
      </c>
      <c r="AY206" s="20" t="s">
        <v>157</v>
      </c>
      <c r="BE206" s="219">
        <f>IF(N206="základní",J206,0)</f>
        <v>0</v>
      </c>
      <c r="BF206" s="219">
        <f>IF(N206="snížená",J206,0)</f>
        <v>0</v>
      </c>
      <c r="BG206" s="219">
        <f>IF(N206="zákl. přenesená",J206,0)</f>
        <v>0</v>
      </c>
      <c r="BH206" s="219">
        <f>IF(N206="sníž. přenesená",J206,0)</f>
        <v>0</v>
      </c>
      <c r="BI206" s="219">
        <f>IF(N206="nulová",J206,0)</f>
        <v>0</v>
      </c>
      <c r="BJ206" s="20" t="s">
        <v>83</v>
      </c>
      <c r="BK206" s="219">
        <f>ROUND(I206*H206,2)</f>
        <v>0</v>
      </c>
      <c r="BL206" s="20" t="s">
        <v>163</v>
      </c>
      <c r="BM206" s="218" t="s">
        <v>1302</v>
      </c>
    </row>
    <row r="207" s="2" customFormat="1">
      <c r="A207" s="41"/>
      <c r="B207" s="42"/>
      <c r="C207" s="43"/>
      <c r="D207" s="220" t="s">
        <v>165</v>
      </c>
      <c r="E207" s="43"/>
      <c r="F207" s="221" t="s">
        <v>656</v>
      </c>
      <c r="G207" s="43"/>
      <c r="H207" s="43"/>
      <c r="I207" s="222"/>
      <c r="J207" s="43"/>
      <c r="K207" s="43"/>
      <c r="L207" s="47"/>
      <c r="M207" s="223"/>
      <c r="N207" s="224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165</v>
      </c>
      <c r="AU207" s="20" t="s">
        <v>85</v>
      </c>
    </row>
    <row r="208" s="2" customFormat="1">
      <c r="A208" s="41"/>
      <c r="B208" s="42"/>
      <c r="C208" s="43"/>
      <c r="D208" s="237" t="s">
        <v>177</v>
      </c>
      <c r="E208" s="43"/>
      <c r="F208" s="238" t="s">
        <v>657</v>
      </c>
      <c r="G208" s="43"/>
      <c r="H208" s="43"/>
      <c r="I208" s="222"/>
      <c r="J208" s="43"/>
      <c r="K208" s="43"/>
      <c r="L208" s="47"/>
      <c r="M208" s="223"/>
      <c r="N208" s="224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20" t="s">
        <v>177</v>
      </c>
      <c r="AU208" s="20" t="s">
        <v>85</v>
      </c>
    </row>
    <row r="209" s="2" customFormat="1" ht="24.15" customHeight="1">
      <c r="A209" s="41"/>
      <c r="B209" s="42"/>
      <c r="C209" s="207" t="s">
        <v>808</v>
      </c>
      <c r="D209" s="207" t="s">
        <v>159</v>
      </c>
      <c r="E209" s="208" t="s">
        <v>661</v>
      </c>
      <c r="F209" s="209" t="s">
        <v>662</v>
      </c>
      <c r="G209" s="210" t="s">
        <v>236</v>
      </c>
      <c r="H209" s="211">
        <v>0.47699999999999998</v>
      </c>
      <c r="I209" s="212"/>
      <c r="J209" s="213">
        <f>ROUND(I209*H209,2)</f>
        <v>0</v>
      </c>
      <c r="K209" s="209" t="s">
        <v>174</v>
      </c>
      <c r="L209" s="47"/>
      <c r="M209" s="214" t="s">
        <v>19</v>
      </c>
      <c r="N209" s="215" t="s">
        <v>46</v>
      </c>
      <c r="O209" s="87"/>
      <c r="P209" s="216">
        <f>O209*H209</f>
        <v>0</v>
      </c>
      <c r="Q209" s="216">
        <v>0</v>
      </c>
      <c r="R209" s="216">
        <f>Q209*H209</f>
        <v>0</v>
      </c>
      <c r="S209" s="216">
        <v>0</v>
      </c>
      <c r="T209" s="217">
        <f>S209*H209</f>
        <v>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218" t="s">
        <v>163</v>
      </c>
      <c r="AT209" s="218" t="s">
        <v>159</v>
      </c>
      <c r="AU209" s="218" t="s">
        <v>85</v>
      </c>
      <c r="AY209" s="20" t="s">
        <v>157</v>
      </c>
      <c r="BE209" s="219">
        <f>IF(N209="základní",J209,0)</f>
        <v>0</v>
      </c>
      <c r="BF209" s="219">
        <f>IF(N209="snížená",J209,0)</f>
        <v>0</v>
      </c>
      <c r="BG209" s="219">
        <f>IF(N209="zákl. přenesená",J209,0)</f>
        <v>0</v>
      </c>
      <c r="BH209" s="219">
        <f>IF(N209="sníž. přenesená",J209,0)</f>
        <v>0</v>
      </c>
      <c r="BI209" s="219">
        <f>IF(N209="nulová",J209,0)</f>
        <v>0</v>
      </c>
      <c r="BJ209" s="20" t="s">
        <v>83</v>
      </c>
      <c r="BK209" s="219">
        <f>ROUND(I209*H209,2)</f>
        <v>0</v>
      </c>
      <c r="BL209" s="20" t="s">
        <v>163</v>
      </c>
      <c r="BM209" s="218" t="s">
        <v>1303</v>
      </c>
    </row>
    <row r="210" s="2" customFormat="1">
      <c r="A210" s="41"/>
      <c r="B210" s="42"/>
      <c r="C210" s="43"/>
      <c r="D210" s="220" t="s">
        <v>165</v>
      </c>
      <c r="E210" s="43"/>
      <c r="F210" s="221" t="s">
        <v>664</v>
      </c>
      <c r="G210" s="43"/>
      <c r="H210" s="43"/>
      <c r="I210" s="222"/>
      <c r="J210" s="43"/>
      <c r="K210" s="43"/>
      <c r="L210" s="47"/>
      <c r="M210" s="223"/>
      <c r="N210" s="224"/>
      <c r="O210" s="87"/>
      <c r="P210" s="87"/>
      <c r="Q210" s="87"/>
      <c r="R210" s="87"/>
      <c r="S210" s="87"/>
      <c r="T210" s="88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20" t="s">
        <v>165</v>
      </c>
      <c r="AU210" s="20" t="s">
        <v>85</v>
      </c>
    </row>
    <row r="211" s="2" customFormat="1">
      <c r="A211" s="41"/>
      <c r="B211" s="42"/>
      <c r="C211" s="43"/>
      <c r="D211" s="237" t="s">
        <v>177</v>
      </c>
      <c r="E211" s="43"/>
      <c r="F211" s="238" t="s">
        <v>665</v>
      </c>
      <c r="G211" s="43"/>
      <c r="H211" s="43"/>
      <c r="I211" s="222"/>
      <c r="J211" s="43"/>
      <c r="K211" s="43"/>
      <c r="L211" s="47"/>
      <c r="M211" s="223"/>
      <c r="N211" s="224"/>
      <c r="O211" s="87"/>
      <c r="P211" s="87"/>
      <c r="Q211" s="87"/>
      <c r="R211" s="87"/>
      <c r="S211" s="87"/>
      <c r="T211" s="88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T211" s="20" t="s">
        <v>177</v>
      </c>
      <c r="AU211" s="20" t="s">
        <v>85</v>
      </c>
    </row>
    <row r="212" s="13" customFormat="1">
      <c r="A212" s="13"/>
      <c r="B212" s="226"/>
      <c r="C212" s="227"/>
      <c r="D212" s="220" t="s">
        <v>169</v>
      </c>
      <c r="E212" s="227"/>
      <c r="F212" s="229" t="s">
        <v>1304</v>
      </c>
      <c r="G212" s="227"/>
      <c r="H212" s="230">
        <v>0.47699999999999998</v>
      </c>
      <c r="I212" s="231"/>
      <c r="J212" s="227"/>
      <c r="K212" s="227"/>
      <c r="L212" s="232"/>
      <c r="M212" s="233"/>
      <c r="N212" s="234"/>
      <c r="O212" s="234"/>
      <c r="P212" s="234"/>
      <c r="Q212" s="234"/>
      <c r="R212" s="234"/>
      <c r="S212" s="234"/>
      <c r="T212" s="235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6" t="s">
        <v>169</v>
      </c>
      <c r="AU212" s="236" t="s">
        <v>85</v>
      </c>
      <c r="AV212" s="13" t="s">
        <v>85</v>
      </c>
      <c r="AW212" s="13" t="s">
        <v>4</v>
      </c>
      <c r="AX212" s="13" t="s">
        <v>83</v>
      </c>
      <c r="AY212" s="236" t="s">
        <v>157</v>
      </c>
    </row>
    <row r="213" s="2" customFormat="1" ht="33" customHeight="1">
      <c r="A213" s="41"/>
      <c r="B213" s="42"/>
      <c r="C213" s="207" t="s">
        <v>553</v>
      </c>
      <c r="D213" s="207" t="s">
        <v>159</v>
      </c>
      <c r="E213" s="208" t="s">
        <v>1305</v>
      </c>
      <c r="F213" s="209" t="s">
        <v>1306</v>
      </c>
      <c r="G213" s="210" t="s">
        <v>236</v>
      </c>
      <c r="H213" s="211">
        <v>0.052999999999999998</v>
      </c>
      <c r="I213" s="212"/>
      <c r="J213" s="213">
        <f>ROUND(I213*H213,2)</f>
        <v>0</v>
      </c>
      <c r="K213" s="209" t="s">
        <v>174</v>
      </c>
      <c r="L213" s="47"/>
      <c r="M213" s="214" t="s">
        <v>19</v>
      </c>
      <c r="N213" s="215" t="s">
        <v>46</v>
      </c>
      <c r="O213" s="87"/>
      <c r="P213" s="216">
        <f>O213*H213</f>
        <v>0</v>
      </c>
      <c r="Q213" s="216">
        <v>0</v>
      </c>
      <c r="R213" s="216">
        <f>Q213*H213</f>
        <v>0</v>
      </c>
      <c r="S213" s="216">
        <v>0</v>
      </c>
      <c r="T213" s="217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18" t="s">
        <v>163</v>
      </c>
      <c r="AT213" s="218" t="s">
        <v>159</v>
      </c>
      <c r="AU213" s="218" t="s">
        <v>85</v>
      </c>
      <c r="AY213" s="20" t="s">
        <v>157</v>
      </c>
      <c r="BE213" s="219">
        <f>IF(N213="základní",J213,0)</f>
        <v>0</v>
      </c>
      <c r="BF213" s="219">
        <f>IF(N213="snížená",J213,0)</f>
        <v>0</v>
      </c>
      <c r="BG213" s="219">
        <f>IF(N213="zákl. přenesená",J213,0)</f>
        <v>0</v>
      </c>
      <c r="BH213" s="219">
        <f>IF(N213="sníž. přenesená",J213,0)</f>
        <v>0</v>
      </c>
      <c r="BI213" s="219">
        <f>IF(N213="nulová",J213,0)</f>
        <v>0</v>
      </c>
      <c r="BJ213" s="20" t="s">
        <v>83</v>
      </c>
      <c r="BK213" s="219">
        <f>ROUND(I213*H213,2)</f>
        <v>0</v>
      </c>
      <c r="BL213" s="20" t="s">
        <v>163</v>
      </c>
      <c r="BM213" s="218" t="s">
        <v>1307</v>
      </c>
    </row>
    <row r="214" s="2" customFormat="1">
      <c r="A214" s="41"/>
      <c r="B214" s="42"/>
      <c r="C214" s="43"/>
      <c r="D214" s="220" t="s">
        <v>165</v>
      </c>
      <c r="E214" s="43"/>
      <c r="F214" s="221" t="s">
        <v>1308</v>
      </c>
      <c r="G214" s="43"/>
      <c r="H214" s="43"/>
      <c r="I214" s="222"/>
      <c r="J214" s="43"/>
      <c r="K214" s="43"/>
      <c r="L214" s="47"/>
      <c r="M214" s="223"/>
      <c r="N214" s="224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20" t="s">
        <v>165</v>
      </c>
      <c r="AU214" s="20" t="s">
        <v>85</v>
      </c>
    </row>
    <row r="215" s="2" customFormat="1">
      <c r="A215" s="41"/>
      <c r="B215" s="42"/>
      <c r="C215" s="43"/>
      <c r="D215" s="237" t="s">
        <v>177</v>
      </c>
      <c r="E215" s="43"/>
      <c r="F215" s="238" t="s">
        <v>1309</v>
      </c>
      <c r="G215" s="43"/>
      <c r="H215" s="43"/>
      <c r="I215" s="222"/>
      <c r="J215" s="43"/>
      <c r="K215" s="43"/>
      <c r="L215" s="47"/>
      <c r="M215" s="223"/>
      <c r="N215" s="224"/>
      <c r="O215" s="87"/>
      <c r="P215" s="87"/>
      <c r="Q215" s="87"/>
      <c r="R215" s="87"/>
      <c r="S215" s="87"/>
      <c r="T215" s="88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20" t="s">
        <v>177</v>
      </c>
      <c r="AU215" s="20" t="s">
        <v>85</v>
      </c>
    </row>
    <row r="216" s="12" customFormat="1" ht="22.8" customHeight="1">
      <c r="A216" s="12"/>
      <c r="B216" s="191"/>
      <c r="C216" s="192"/>
      <c r="D216" s="193" t="s">
        <v>74</v>
      </c>
      <c r="E216" s="205" t="s">
        <v>323</v>
      </c>
      <c r="F216" s="205" t="s">
        <v>324</v>
      </c>
      <c r="G216" s="192"/>
      <c r="H216" s="192"/>
      <c r="I216" s="195"/>
      <c r="J216" s="206">
        <f>BK216</f>
        <v>0</v>
      </c>
      <c r="K216" s="192"/>
      <c r="L216" s="197"/>
      <c r="M216" s="198"/>
      <c r="N216" s="199"/>
      <c r="O216" s="199"/>
      <c r="P216" s="200">
        <f>SUM(P217:P219)</f>
        <v>0</v>
      </c>
      <c r="Q216" s="199"/>
      <c r="R216" s="200">
        <f>SUM(R217:R219)</f>
        <v>0</v>
      </c>
      <c r="S216" s="199"/>
      <c r="T216" s="201">
        <f>SUM(T217:T219)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02" t="s">
        <v>83</v>
      </c>
      <c r="AT216" s="203" t="s">
        <v>74</v>
      </c>
      <c r="AU216" s="203" t="s">
        <v>83</v>
      </c>
      <c r="AY216" s="202" t="s">
        <v>157</v>
      </c>
      <c r="BK216" s="204">
        <f>SUM(BK217:BK219)</f>
        <v>0</v>
      </c>
    </row>
    <row r="217" s="2" customFormat="1" ht="24.15" customHeight="1">
      <c r="A217" s="41"/>
      <c r="B217" s="42"/>
      <c r="C217" s="207" t="s">
        <v>560</v>
      </c>
      <c r="D217" s="207" t="s">
        <v>159</v>
      </c>
      <c r="E217" s="208" t="s">
        <v>1310</v>
      </c>
      <c r="F217" s="209" t="s">
        <v>1311</v>
      </c>
      <c r="G217" s="210" t="s">
        <v>236</v>
      </c>
      <c r="H217" s="211">
        <v>8.8000000000000007</v>
      </c>
      <c r="I217" s="212"/>
      <c r="J217" s="213">
        <f>ROUND(I217*H217,2)</f>
        <v>0</v>
      </c>
      <c r="K217" s="209" t="s">
        <v>174</v>
      </c>
      <c r="L217" s="47"/>
      <c r="M217" s="214" t="s">
        <v>19</v>
      </c>
      <c r="N217" s="215" t="s">
        <v>46</v>
      </c>
      <c r="O217" s="87"/>
      <c r="P217" s="216">
        <f>O217*H217</f>
        <v>0</v>
      </c>
      <c r="Q217" s="216">
        <v>0</v>
      </c>
      <c r="R217" s="216">
        <f>Q217*H217</f>
        <v>0</v>
      </c>
      <c r="S217" s="216">
        <v>0</v>
      </c>
      <c r="T217" s="217">
        <f>S217*H217</f>
        <v>0</v>
      </c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R217" s="218" t="s">
        <v>163</v>
      </c>
      <c r="AT217" s="218" t="s">
        <v>159</v>
      </c>
      <c r="AU217" s="218" t="s">
        <v>85</v>
      </c>
      <c r="AY217" s="20" t="s">
        <v>157</v>
      </c>
      <c r="BE217" s="219">
        <f>IF(N217="základní",J217,0)</f>
        <v>0</v>
      </c>
      <c r="BF217" s="219">
        <f>IF(N217="snížená",J217,0)</f>
        <v>0</v>
      </c>
      <c r="BG217" s="219">
        <f>IF(N217="zákl. přenesená",J217,0)</f>
        <v>0</v>
      </c>
      <c r="BH217" s="219">
        <f>IF(N217="sníž. přenesená",J217,0)</f>
        <v>0</v>
      </c>
      <c r="BI217" s="219">
        <f>IF(N217="nulová",J217,0)</f>
        <v>0</v>
      </c>
      <c r="BJ217" s="20" t="s">
        <v>83</v>
      </c>
      <c r="BK217" s="219">
        <f>ROUND(I217*H217,2)</f>
        <v>0</v>
      </c>
      <c r="BL217" s="20" t="s">
        <v>163</v>
      </c>
      <c r="BM217" s="218" t="s">
        <v>1312</v>
      </c>
    </row>
    <row r="218" s="2" customFormat="1">
      <c r="A218" s="41"/>
      <c r="B218" s="42"/>
      <c r="C218" s="43"/>
      <c r="D218" s="220" t="s">
        <v>165</v>
      </c>
      <c r="E218" s="43"/>
      <c r="F218" s="221" t="s">
        <v>1313</v>
      </c>
      <c r="G218" s="43"/>
      <c r="H218" s="43"/>
      <c r="I218" s="222"/>
      <c r="J218" s="43"/>
      <c r="K218" s="43"/>
      <c r="L218" s="47"/>
      <c r="M218" s="223"/>
      <c r="N218" s="224"/>
      <c r="O218" s="87"/>
      <c r="P218" s="87"/>
      <c r="Q218" s="87"/>
      <c r="R218" s="87"/>
      <c r="S218" s="87"/>
      <c r="T218" s="88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T218" s="20" t="s">
        <v>165</v>
      </c>
      <c r="AU218" s="20" t="s">
        <v>85</v>
      </c>
    </row>
    <row r="219" s="2" customFormat="1">
      <c r="A219" s="41"/>
      <c r="B219" s="42"/>
      <c r="C219" s="43"/>
      <c r="D219" s="237" t="s">
        <v>177</v>
      </c>
      <c r="E219" s="43"/>
      <c r="F219" s="238" t="s">
        <v>1314</v>
      </c>
      <c r="G219" s="43"/>
      <c r="H219" s="43"/>
      <c r="I219" s="222"/>
      <c r="J219" s="43"/>
      <c r="K219" s="43"/>
      <c r="L219" s="47"/>
      <c r="M219" s="223"/>
      <c r="N219" s="224"/>
      <c r="O219" s="87"/>
      <c r="P219" s="87"/>
      <c r="Q219" s="87"/>
      <c r="R219" s="87"/>
      <c r="S219" s="87"/>
      <c r="T219" s="88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20" t="s">
        <v>177</v>
      </c>
      <c r="AU219" s="20" t="s">
        <v>85</v>
      </c>
    </row>
    <row r="220" s="12" customFormat="1" ht="25.92" customHeight="1">
      <c r="A220" s="12"/>
      <c r="B220" s="191"/>
      <c r="C220" s="192"/>
      <c r="D220" s="193" t="s">
        <v>74</v>
      </c>
      <c r="E220" s="194" t="s">
        <v>259</v>
      </c>
      <c r="F220" s="194" t="s">
        <v>1315</v>
      </c>
      <c r="G220" s="192"/>
      <c r="H220" s="192"/>
      <c r="I220" s="195"/>
      <c r="J220" s="196">
        <f>BK220</f>
        <v>0</v>
      </c>
      <c r="K220" s="192"/>
      <c r="L220" s="197"/>
      <c r="M220" s="198"/>
      <c r="N220" s="199"/>
      <c r="O220" s="199"/>
      <c r="P220" s="200">
        <f>P221</f>
        <v>0</v>
      </c>
      <c r="Q220" s="199"/>
      <c r="R220" s="200">
        <f>R221</f>
        <v>0.031084000000000007</v>
      </c>
      <c r="S220" s="199"/>
      <c r="T220" s="201">
        <f>T221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02" t="s">
        <v>188</v>
      </c>
      <c r="AT220" s="203" t="s">
        <v>74</v>
      </c>
      <c r="AU220" s="203" t="s">
        <v>75</v>
      </c>
      <c r="AY220" s="202" t="s">
        <v>157</v>
      </c>
      <c r="BK220" s="204">
        <f>BK221</f>
        <v>0</v>
      </c>
    </row>
    <row r="221" s="12" customFormat="1" ht="22.8" customHeight="1">
      <c r="A221" s="12"/>
      <c r="B221" s="191"/>
      <c r="C221" s="192"/>
      <c r="D221" s="193" t="s">
        <v>74</v>
      </c>
      <c r="E221" s="205" t="s">
        <v>1316</v>
      </c>
      <c r="F221" s="205" t="s">
        <v>1317</v>
      </c>
      <c r="G221" s="192"/>
      <c r="H221" s="192"/>
      <c r="I221" s="195"/>
      <c r="J221" s="206">
        <f>BK221</f>
        <v>0</v>
      </c>
      <c r="K221" s="192"/>
      <c r="L221" s="197"/>
      <c r="M221" s="198"/>
      <c r="N221" s="199"/>
      <c r="O221" s="199"/>
      <c r="P221" s="200">
        <f>SUM(P222:P239)</f>
        <v>0</v>
      </c>
      <c r="Q221" s="199"/>
      <c r="R221" s="200">
        <f>SUM(R222:R239)</f>
        <v>0.031084000000000007</v>
      </c>
      <c r="S221" s="199"/>
      <c r="T221" s="201">
        <f>SUM(T222:T239)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02" t="s">
        <v>188</v>
      </c>
      <c r="AT221" s="203" t="s">
        <v>74</v>
      </c>
      <c r="AU221" s="203" t="s">
        <v>83</v>
      </c>
      <c r="AY221" s="202" t="s">
        <v>157</v>
      </c>
      <c r="BK221" s="204">
        <f>SUM(BK222:BK239)</f>
        <v>0</v>
      </c>
    </row>
    <row r="222" s="2" customFormat="1" ht="24.15" customHeight="1">
      <c r="A222" s="41"/>
      <c r="B222" s="42"/>
      <c r="C222" s="207" t="s">
        <v>423</v>
      </c>
      <c r="D222" s="207" t="s">
        <v>159</v>
      </c>
      <c r="E222" s="208" t="s">
        <v>1318</v>
      </c>
      <c r="F222" s="209" t="s">
        <v>1319</v>
      </c>
      <c r="G222" s="210" t="s">
        <v>162</v>
      </c>
      <c r="H222" s="211">
        <v>9.8000000000000007</v>
      </c>
      <c r="I222" s="212"/>
      <c r="J222" s="213">
        <f>ROUND(I222*H222,2)</f>
        <v>0</v>
      </c>
      <c r="K222" s="209" t="s">
        <v>174</v>
      </c>
      <c r="L222" s="47"/>
      <c r="M222" s="214" t="s">
        <v>19</v>
      </c>
      <c r="N222" s="215" t="s">
        <v>46</v>
      </c>
      <c r="O222" s="87"/>
      <c r="P222" s="216">
        <f>O222*H222</f>
        <v>0</v>
      </c>
      <c r="Q222" s="216">
        <v>0</v>
      </c>
      <c r="R222" s="216">
        <f>Q222*H222</f>
        <v>0</v>
      </c>
      <c r="S222" s="216">
        <v>0</v>
      </c>
      <c r="T222" s="217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18" t="s">
        <v>460</v>
      </c>
      <c r="AT222" s="218" t="s">
        <v>159</v>
      </c>
      <c r="AU222" s="218" t="s">
        <v>85</v>
      </c>
      <c r="AY222" s="20" t="s">
        <v>157</v>
      </c>
      <c r="BE222" s="219">
        <f>IF(N222="základní",J222,0)</f>
        <v>0</v>
      </c>
      <c r="BF222" s="219">
        <f>IF(N222="snížená",J222,0)</f>
        <v>0</v>
      </c>
      <c r="BG222" s="219">
        <f>IF(N222="zákl. přenesená",J222,0)</f>
        <v>0</v>
      </c>
      <c r="BH222" s="219">
        <f>IF(N222="sníž. přenesená",J222,0)</f>
        <v>0</v>
      </c>
      <c r="BI222" s="219">
        <f>IF(N222="nulová",J222,0)</f>
        <v>0</v>
      </c>
      <c r="BJ222" s="20" t="s">
        <v>83</v>
      </c>
      <c r="BK222" s="219">
        <f>ROUND(I222*H222,2)</f>
        <v>0</v>
      </c>
      <c r="BL222" s="20" t="s">
        <v>460</v>
      </c>
      <c r="BM222" s="218" t="s">
        <v>1320</v>
      </c>
    </row>
    <row r="223" s="2" customFormat="1">
      <c r="A223" s="41"/>
      <c r="B223" s="42"/>
      <c r="C223" s="43"/>
      <c r="D223" s="220" t="s">
        <v>165</v>
      </c>
      <c r="E223" s="43"/>
      <c r="F223" s="221" t="s">
        <v>1321</v>
      </c>
      <c r="G223" s="43"/>
      <c r="H223" s="43"/>
      <c r="I223" s="222"/>
      <c r="J223" s="43"/>
      <c r="K223" s="43"/>
      <c r="L223" s="47"/>
      <c r="M223" s="223"/>
      <c r="N223" s="224"/>
      <c r="O223" s="87"/>
      <c r="P223" s="87"/>
      <c r="Q223" s="87"/>
      <c r="R223" s="87"/>
      <c r="S223" s="87"/>
      <c r="T223" s="88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T223" s="20" t="s">
        <v>165</v>
      </c>
      <c r="AU223" s="20" t="s">
        <v>85</v>
      </c>
    </row>
    <row r="224" s="2" customFormat="1">
      <c r="A224" s="41"/>
      <c r="B224" s="42"/>
      <c r="C224" s="43"/>
      <c r="D224" s="237" t="s">
        <v>177</v>
      </c>
      <c r="E224" s="43"/>
      <c r="F224" s="238" t="s">
        <v>1322</v>
      </c>
      <c r="G224" s="43"/>
      <c r="H224" s="43"/>
      <c r="I224" s="222"/>
      <c r="J224" s="43"/>
      <c r="K224" s="43"/>
      <c r="L224" s="47"/>
      <c r="M224" s="223"/>
      <c r="N224" s="224"/>
      <c r="O224" s="87"/>
      <c r="P224" s="87"/>
      <c r="Q224" s="87"/>
      <c r="R224" s="87"/>
      <c r="S224" s="87"/>
      <c r="T224" s="88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T224" s="20" t="s">
        <v>177</v>
      </c>
      <c r="AU224" s="20" t="s">
        <v>85</v>
      </c>
    </row>
    <row r="225" s="2" customFormat="1" ht="16.5" customHeight="1">
      <c r="A225" s="41"/>
      <c r="B225" s="42"/>
      <c r="C225" s="260" t="s">
        <v>573</v>
      </c>
      <c r="D225" s="260" t="s">
        <v>259</v>
      </c>
      <c r="E225" s="261" t="s">
        <v>1323</v>
      </c>
      <c r="F225" s="262" t="s">
        <v>1324</v>
      </c>
      <c r="G225" s="263" t="s">
        <v>162</v>
      </c>
      <c r="H225" s="264">
        <v>9.8000000000000007</v>
      </c>
      <c r="I225" s="265"/>
      <c r="J225" s="266">
        <f>ROUND(I225*H225,2)</f>
        <v>0</v>
      </c>
      <c r="K225" s="262" t="s">
        <v>174</v>
      </c>
      <c r="L225" s="267"/>
      <c r="M225" s="268" t="s">
        <v>19</v>
      </c>
      <c r="N225" s="269" t="s">
        <v>46</v>
      </c>
      <c r="O225" s="87"/>
      <c r="P225" s="216">
        <f>O225*H225</f>
        <v>0</v>
      </c>
      <c r="Q225" s="216">
        <v>0.0030300000000000001</v>
      </c>
      <c r="R225" s="216">
        <f>Q225*H225</f>
        <v>0.029694000000000005</v>
      </c>
      <c r="S225" s="216">
        <v>0</v>
      </c>
      <c r="T225" s="217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218" t="s">
        <v>626</v>
      </c>
      <c r="AT225" s="218" t="s">
        <v>259</v>
      </c>
      <c r="AU225" s="218" t="s">
        <v>85</v>
      </c>
      <c r="AY225" s="20" t="s">
        <v>157</v>
      </c>
      <c r="BE225" s="219">
        <f>IF(N225="základní",J225,0)</f>
        <v>0</v>
      </c>
      <c r="BF225" s="219">
        <f>IF(N225="snížená",J225,0)</f>
        <v>0</v>
      </c>
      <c r="BG225" s="219">
        <f>IF(N225="zákl. přenesená",J225,0)</f>
        <v>0</v>
      </c>
      <c r="BH225" s="219">
        <f>IF(N225="sníž. přenesená",J225,0)</f>
        <v>0</v>
      </c>
      <c r="BI225" s="219">
        <f>IF(N225="nulová",J225,0)</f>
        <v>0</v>
      </c>
      <c r="BJ225" s="20" t="s">
        <v>83</v>
      </c>
      <c r="BK225" s="219">
        <f>ROUND(I225*H225,2)</f>
        <v>0</v>
      </c>
      <c r="BL225" s="20" t="s">
        <v>626</v>
      </c>
      <c r="BM225" s="218" t="s">
        <v>1325</v>
      </c>
    </row>
    <row r="226" s="2" customFormat="1">
      <c r="A226" s="41"/>
      <c r="B226" s="42"/>
      <c r="C226" s="43"/>
      <c r="D226" s="220" t="s">
        <v>165</v>
      </c>
      <c r="E226" s="43"/>
      <c r="F226" s="221" t="s">
        <v>1324</v>
      </c>
      <c r="G226" s="43"/>
      <c r="H226" s="43"/>
      <c r="I226" s="222"/>
      <c r="J226" s="43"/>
      <c r="K226" s="43"/>
      <c r="L226" s="47"/>
      <c r="M226" s="223"/>
      <c r="N226" s="224"/>
      <c r="O226" s="87"/>
      <c r="P226" s="87"/>
      <c r="Q226" s="87"/>
      <c r="R226" s="87"/>
      <c r="S226" s="87"/>
      <c r="T226" s="88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T226" s="20" t="s">
        <v>165</v>
      </c>
      <c r="AU226" s="20" t="s">
        <v>85</v>
      </c>
    </row>
    <row r="227" s="2" customFormat="1" ht="24.15" customHeight="1">
      <c r="A227" s="41"/>
      <c r="B227" s="42"/>
      <c r="C227" s="207" t="s">
        <v>580</v>
      </c>
      <c r="D227" s="207" t="s">
        <v>159</v>
      </c>
      <c r="E227" s="208" t="s">
        <v>1326</v>
      </c>
      <c r="F227" s="209" t="s">
        <v>1327</v>
      </c>
      <c r="G227" s="210" t="s">
        <v>162</v>
      </c>
      <c r="H227" s="211">
        <v>9.8000000000000007</v>
      </c>
      <c r="I227" s="212"/>
      <c r="J227" s="213">
        <f>ROUND(I227*H227,2)</f>
        <v>0</v>
      </c>
      <c r="K227" s="209" t="s">
        <v>174</v>
      </c>
      <c r="L227" s="47"/>
      <c r="M227" s="214" t="s">
        <v>19</v>
      </c>
      <c r="N227" s="215" t="s">
        <v>46</v>
      </c>
      <c r="O227" s="87"/>
      <c r="P227" s="216">
        <f>O227*H227</f>
        <v>0</v>
      </c>
      <c r="Q227" s="216">
        <v>0</v>
      </c>
      <c r="R227" s="216">
        <f>Q227*H227</f>
        <v>0</v>
      </c>
      <c r="S227" s="216">
        <v>0</v>
      </c>
      <c r="T227" s="217">
        <f>S227*H227</f>
        <v>0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18" t="s">
        <v>460</v>
      </c>
      <c r="AT227" s="218" t="s">
        <v>159</v>
      </c>
      <c r="AU227" s="218" t="s">
        <v>85</v>
      </c>
      <c r="AY227" s="20" t="s">
        <v>157</v>
      </c>
      <c r="BE227" s="219">
        <f>IF(N227="základní",J227,0)</f>
        <v>0</v>
      </c>
      <c r="BF227" s="219">
        <f>IF(N227="snížená",J227,0)</f>
        <v>0</v>
      </c>
      <c r="BG227" s="219">
        <f>IF(N227="zákl. přenesená",J227,0)</f>
        <v>0</v>
      </c>
      <c r="BH227" s="219">
        <f>IF(N227="sníž. přenesená",J227,0)</f>
        <v>0</v>
      </c>
      <c r="BI227" s="219">
        <f>IF(N227="nulová",J227,0)</f>
        <v>0</v>
      </c>
      <c r="BJ227" s="20" t="s">
        <v>83</v>
      </c>
      <c r="BK227" s="219">
        <f>ROUND(I227*H227,2)</f>
        <v>0</v>
      </c>
      <c r="BL227" s="20" t="s">
        <v>460</v>
      </c>
      <c r="BM227" s="218" t="s">
        <v>1328</v>
      </c>
    </row>
    <row r="228" s="2" customFormat="1">
      <c r="A228" s="41"/>
      <c r="B228" s="42"/>
      <c r="C228" s="43"/>
      <c r="D228" s="220" t="s">
        <v>165</v>
      </c>
      <c r="E228" s="43"/>
      <c r="F228" s="221" t="s">
        <v>1329</v>
      </c>
      <c r="G228" s="43"/>
      <c r="H228" s="43"/>
      <c r="I228" s="222"/>
      <c r="J228" s="43"/>
      <c r="K228" s="43"/>
      <c r="L228" s="47"/>
      <c r="M228" s="223"/>
      <c r="N228" s="224"/>
      <c r="O228" s="87"/>
      <c r="P228" s="87"/>
      <c r="Q228" s="87"/>
      <c r="R228" s="87"/>
      <c r="S228" s="87"/>
      <c r="T228" s="88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T228" s="20" t="s">
        <v>165</v>
      </c>
      <c r="AU228" s="20" t="s">
        <v>85</v>
      </c>
    </row>
    <row r="229" s="2" customFormat="1">
      <c r="A229" s="41"/>
      <c r="B229" s="42"/>
      <c r="C229" s="43"/>
      <c r="D229" s="237" t="s">
        <v>177</v>
      </c>
      <c r="E229" s="43"/>
      <c r="F229" s="238" t="s">
        <v>1330</v>
      </c>
      <c r="G229" s="43"/>
      <c r="H229" s="43"/>
      <c r="I229" s="222"/>
      <c r="J229" s="43"/>
      <c r="K229" s="43"/>
      <c r="L229" s="47"/>
      <c r="M229" s="223"/>
      <c r="N229" s="224"/>
      <c r="O229" s="87"/>
      <c r="P229" s="87"/>
      <c r="Q229" s="87"/>
      <c r="R229" s="87"/>
      <c r="S229" s="87"/>
      <c r="T229" s="88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T229" s="20" t="s">
        <v>177</v>
      </c>
      <c r="AU229" s="20" t="s">
        <v>85</v>
      </c>
    </row>
    <row r="230" s="2" customFormat="1" ht="33" customHeight="1">
      <c r="A230" s="41"/>
      <c r="B230" s="42"/>
      <c r="C230" s="207" t="s">
        <v>587</v>
      </c>
      <c r="D230" s="207" t="s">
        <v>159</v>
      </c>
      <c r="E230" s="208" t="s">
        <v>1331</v>
      </c>
      <c r="F230" s="209" t="s">
        <v>1332</v>
      </c>
      <c r="G230" s="210" t="s">
        <v>401</v>
      </c>
      <c r="H230" s="211">
        <v>13</v>
      </c>
      <c r="I230" s="212"/>
      <c r="J230" s="213">
        <f>ROUND(I230*H230,2)</f>
        <v>0</v>
      </c>
      <c r="K230" s="209" t="s">
        <v>174</v>
      </c>
      <c r="L230" s="47"/>
      <c r="M230" s="214" t="s">
        <v>19</v>
      </c>
      <c r="N230" s="215" t="s">
        <v>46</v>
      </c>
      <c r="O230" s="87"/>
      <c r="P230" s="216">
        <f>O230*H230</f>
        <v>0</v>
      </c>
      <c r="Q230" s="216">
        <v>0</v>
      </c>
      <c r="R230" s="216">
        <f>Q230*H230</f>
        <v>0</v>
      </c>
      <c r="S230" s="216">
        <v>0</v>
      </c>
      <c r="T230" s="217">
        <f>S230*H230</f>
        <v>0</v>
      </c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R230" s="218" t="s">
        <v>460</v>
      </c>
      <c r="AT230" s="218" t="s">
        <v>159</v>
      </c>
      <c r="AU230" s="218" t="s">
        <v>85</v>
      </c>
      <c r="AY230" s="20" t="s">
        <v>157</v>
      </c>
      <c r="BE230" s="219">
        <f>IF(N230="základní",J230,0)</f>
        <v>0</v>
      </c>
      <c r="BF230" s="219">
        <f>IF(N230="snížená",J230,0)</f>
        <v>0</v>
      </c>
      <c r="BG230" s="219">
        <f>IF(N230="zákl. přenesená",J230,0)</f>
        <v>0</v>
      </c>
      <c r="BH230" s="219">
        <f>IF(N230="sníž. přenesená",J230,0)</f>
        <v>0</v>
      </c>
      <c r="BI230" s="219">
        <f>IF(N230="nulová",J230,0)</f>
        <v>0</v>
      </c>
      <c r="BJ230" s="20" t="s">
        <v>83</v>
      </c>
      <c r="BK230" s="219">
        <f>ROUND(I230*H230,2)</f>
        <v>0</v>
      </c>
      <c r="BL230" s="20" t="s">
        <v>460</v>
      </c>
      <c r="BM230" s="218" t="s">
        <v>1333</v>
      </c>
    </row>
    <row r="231" s="2" customFormat="1">
      <c r="A231" s="41"/>
      <c r="B231" s="42"/>
      <c r="C231" s="43"/>
      <c r="D231" s="220" t="s">
        <v>165</v>
      </c>
      <c r="E231" s="43"/>
      <c r="F231" s="221" t="s">
        <v>1334</v>
      </c>
      <c r="G231" s="43"/>
      <c r="H231" s="43"/>
      <c r="I231" s="222"/>
      <c r="J231" s="43"/>
      <c r="K231" s="43"/>
      <c r="L231" s="47"/>
      <c r="M231" s="223"/>
      <c r="N231" s="224"/>
      <c r="O231" s="87"/>
      <c r="P231" s="87"/>
      <c r="Q231" s="87"/>
      <c r="R231" s="87"/>
      <c r="S231" s="87"/>
      <c r="T231" s="88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T231" s="20" t="s">
        <v>165</v>
      </c>
      <c r="AU231" s="20" t="s">
        <v>85</v>
      </c>
    </row>
    <row r="232" s="2" customFormat="1">
      <c r="A232" s="41"/>
      <c r="B232" s="42"/>
      <c r="C232" s="43"/>
      <c r="D232" s="237" t="s">
        <v>177</v>
      </c>
      <c r="E232" s="43"/>
      <c r="F232" s="238" t="s">
        <v>1335</v>
      </c>
      <c r="G232" s="43"/>
      <c r="H232" s="43"/>
      <c r="I232" s="222"/>
      <c r="J232" s="43"/>
      <c r="K232" s="43"/>
      <c r="L232" s="47"/>
      <c r="M232" s="223"/>
      <c r="N232" s="224"/>
      <c r="O232" s="87"/>
      <c r="P232" s="87"/>
      <c r="Q232" s="87"/>
      <c r="R232" s="87"/>
      <c r="S232" s="87"/>
      <c r="T232" s="88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T232" s="20" t="s">
        <v>177</v>
      </c>
      <c r="AU232" s="20" t="s">
        <v>85</v>
      </c>
    </row>
    <row r="233" s="2" customFormat="1" ht="16.5" customHeight="1">
      <c r="A233" s="41"/>
      <c r="B233" s="42"/>
      <c r="C233" s="260" t="s">
        <v>592</v>
      </c>
      <c r="D233" s="260" t="s">
        <v>259</v>
      </c>
      <c r="E233" s="261" t="s">
        <v>1336</v>
      </c>
      <c r="F233" s="262" t="s">
        <v>1337</v>
      </c>
      <c r="G233" s="263" t="s">
        <v>401</v>
      </c>
      <c r="H233" s="264">
        <v>13</v>
      </c>
      <c r="I233" s="265"/>
      <c r="J233" s="266">
        <f>ROUND(I233*H233,2)</f>
        <v>0</v>
      </c>
      <c r="K233" s="262" t="s">
        <v>174</v>
      </c>
      <c r="L233" s="267"/>
      <c r="M233" s="268" t="s">
        <v>19</v>
      </c>
      <c r="N233" s="269" t="s">
        <v>46</v>
      </c>
      <c r="O233" s="87"/>
      <c r="P233" s="216">
        <f>O233*H233</f>
        <v>0</v>
      </c>
      <c r="Q233" s="216">
        <v>3.0000000000000001E-05</v>
      </c>
      <c r="R233" s="216">
        <f>Q233*H233</f>
        <v>0.00038999999999999999</v>
      </c>
      <c r="S233" s="216">
        <v>0</v>
      </c>
      <c r="T233" s="217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18" t="s">
        <v>626</v>
      </c>
      <c r="AT233" s="218" t="s">
        <v>259</v>
      </c>
      <c r="AU233" s="218" t="s">
        <v>85</v>
      </c>
      <c r="AY233" s="20" t="s">
        <v>157</v>
      </c>
      <c r="BE233" s="219">
        <f>IF(N233="základní",J233,0)</f>
        <v>0</v>
      </c>
      <c r="BF233" s="219">
        <f>IF(N233="snížená",J233,0)</f>
        <v>0</v>
      </c>
      <c r="BG233" s="219">
        <f>IF(N233="zákl. přenesená",J233,0)</f>
        <v>0</v>
      </c>
      <c r="BH233" s="219">
        <f>IF(N233="sníž. přenesená",J233,0)</f>
        <v>0</v>
      </c>
      <c r="BI233" s="219">
        <f>IF(N233="nulová",J233,0)</f>
        <v>0</v>
      </c>
      <c r="BJ233" s="20" t="s">
        <v>83</v>
      </c>
      <c r="BK233" s="219">
        <f>ROUND(I233*H233,2)</f>
        <v>0</v>
      </c>
      <c r="BL233" s="20" t="s">
        <v>626</v>
      </c>
      <c r="BM233" s="218" t="s">
        <v>1338</v>
      </c>
    </row>
    <row r="234" s="2" customFormat="1">
      <c r="A234" s="41"/>
      <c r="B234" s="42"/>
      <c r="C234" s="43"/>
      <c r="D234" s="220" t="s">
        <v>165</v>
      </c>
      <c r="E234" s="43"/>
      <c r="F234" s="221" t="s">
        <v>1337</v>
      </c>
      <c r="G234" s="43"/>
      <c r="H234" s="43"/>
      <c r="I234" s="222"/>
      <c r="J234" s="43"/>
      <c r="K234" s="43"/>
      <c r="L234" s="47"/>
      <c r="M234" s="223"/>
      <c r="N234" s="224"/>
      <c r="O234" s="87"/>
      <c r="P234" s="87"/>
      <c r="Q234" s="87"/>
      <c r="R234" s="87"/>
      <c r="S234" s="87"/>
      <c r="T234" s="88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T234" s="20" t="s">
        <v>165</v>
      </c>
      <c r="AU234" s="20" t="s">
        <v>85</v>
      </c>
    </row>
    <row r="235" s="2" customFormat="1" ht="24.15" customHeight="1">
      <c r="A235" s="41"/>
      <c r="B235" s="42"/>
      <c r="C235" s="207" t="s">
        <v>597</v>
      </c>
      <c r="D235" s="207" t="s">
        <v>159</v>
      </c>
      <c r="E235" s="208" t="s">
        <v>1339</v>
      </c>
      <c r="F235" s="209" t="s">
        <v>1340</v>
      </c>
      <c r="G235" s="210" t="s">
        <v>401</v>
      </c>
      <c r="H235" s="211">
        <v>2</v>
      </c>
      <c r="I235" s="212"/>
      <c r="J235" s="213">
        <f>ROUND(I235*H235,2)</f>
        <v>0</v>
      </c>
      <c r="K235" s="209" t="s">
        <v>174</v>
      </c>
      <c r="L235" s="47"/>
      <c r="M235" s="214" t="s">
        <v>19</v>
      </c>
      <c r="N235" s="215" t="s">
        <v>46</v>
      </c>
      <c r="O235" s="87"/>
      <c r="P235" s="216">
        <f>O235*H235</f>
        <v>0</v>
      </c>
      <c r="Q235" s="216">
        <v>0</v>
      </c>
      <c r="R235" s="216">
        <f>Q235*H235</f>
        <v>0</v>
      </c>
      <c r="S235" s="216">
        <v>0</v>
      </c>
      <c r="T235" s="217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18" t="s">
        <v>460</v>
      </c>
      <c r="AT235" s="218" t="s">
        <v>159</v>
      </c>
      <c r="AU235" s="218" t="s">
        <v>85</v>
      </c>
      <c r="AY235" s="20" t="s">
        <v>157</v>
      </c>
      <c r="BE235" s="219">
        <f>IF(N235="základní",J235,0)</f>
        <v>0</v>
      </c>
      <c r="BF235" s="219">
        <f>IF(N235="snížená",J235,0)</f>
        <v>0</v>
      </c>
      <c r="BG235" s="219">
        <f>IF(N235="zákl. přenesená",J235,0)</f>
        <v>0</v>
      </c>
      <c r="BH235" s="219">
        <f>IF(N235="sníž. přenesená",J235,0)</f>
        <v>0</v>
      </c>
      <c r="BI235" s="219">
        <f>IF(N235="nulová",J235,0)</f>
        <v>0</v>
      </c>
      <c r="BJ235" s="20" t="s">
        <v>83</v>
      </c>
      <c r="BK235" s="219">
        <f>ROUND(I235*H235,2)</f>
        <v>0</v>
      </c>
      <c r="BL235" s="20" t="s">
        <v>460</v>
      </c>
      <c r="BM235" s="218" t="s">
        <v>1341</v>
      </c>
    </row>
    <row r="236" s="2" customFormat="1">
      <c r="A236" s="41"/>
      <c r="B236" s="42"/>
      <c r="C236" s="43"/>
      <c r="D236" s="220" t="s">
        <v>165</v>
      </c>
      <c r="E236" s="43"/>
      <c r="F236" s="221" t="s">
        <v>1342</v>
      </c>
      <c r="G236" s="43"/>
      <c r="H236" s="43"/>
      <c r="I236" s="222"/>
      <c r="J236" s="43"/>
      <c r="K236" s="43"/>
      <c r="L236" s="47"/>
      <c r="M236" s="223"/>
      <c r="N236" s="224"/>
      <c r="O236" s="87"/>
      <c r="P236" s="87"/>
      <c r="Q236" s="87"/>
      <c r="R236" s="87"/>
      <c r="S236" s="87"/>
      <c r="T236" s="88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T236" s="20" t="s">
        <v>165</v>
      </c>
      <c r="AU236" s="20" t="s">
        <v>85</v>
      </c>
    </row>
    <row r="237" s="2" customFormat="1">
      <c r="A237" s="41"/>
      <c r="B237" s="42"/>
      <c r="C237" s="43"/>
      <c r="D237" s="237" t="s">
        <v>177</v>
      </c>
      <c r="E237" s="43"/>
      <c r="F237" s="238" t="s">
        <v>1343</v>
      </c>
      <c r="G237" s="43"/>
      <c r="H237" s="43"/>
      <c r="I237" s="222"/>
      <c r="J237" s="43"/>
      <c r="K237" s="43"/>
      <c r="L237" s="47"/>
      <c r="M237" s="223"/>
      <c r="N237" s="224"/>
      <c r="O237" s="87"/>
      <c r="P237" s="87"/>
      <c r="Q237" s="87"/>
      <c r="R237" s="87"/>
      <c r="S237" s="87"/>
      <c r="T237" s="88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T237" s="20" t="s">
        <v>177</v>
      </c>
      <c r="AU237" s="20" t="s">
        <v>85</v>
      </c>
    </row>
    <row r="238" s="2" customFormat="1" ht="24.15" customHeight="1">
      <c r="A238" s="41"/>
      <c r="B238" s="42"/>
      <c r="C238" s="260" t="s">
        <v>819</v>
      </c>
      <c r="D238" s="260" t="s">
        <v>259</v>
      </c>
      <c r="E238" s="261" t="s">
        <v>1344</v>
      </c>
      <c r="F238" s="262" t="s">
        <v>1345</v>
      </c>
      <c r="G238" s="263" t="s">
        <v>401</v>
      </c>
      <c r="H238" s="264">
        <v>2</v>
      </c>
      <c r="I238" s="265"/>
      <c r="J238" s="266">
        <f>ROUND(I238*H238,2)</f>
        <v>0</v>
      </c>
      <c r="K238" s="262" t="s">
        <v>174</v>
      </c>
      <c r="L238" s="267"/>
      <c r="M238" s="268" t="s">
        <v>19</v>
      </c>
      <c r="N238" s="269" t="s">
        <v>46</v>
      </c>
      <c r="O238" s="87"/>
      <c r="P238" s="216">
        <f>O238*H238</f>
        <v>0</v>
      </c>
      <c r="Q238" s="216">
        <v>0.00050000000000000001</v>
      </c>
      <c r="R238" s="216">
        <f>Q238*H238</f>
        <v>0.001</v>
      </c>
      <c r="S238" s="216">
        <v>0</v>
      </c>
      <c r="T238" s="217">
        <f>S238*H238</f>
        <v>0</v>
      </c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R238" s="218" t="s">
        <v>626</v>
      </c>
      <c r="AT238" s="218" t="s">
        <v>259</v>
      </c>
      <c r="AU238" s="218" t="s">
        <v>85</v>
      </c>
      <c r="AY238" s="20" t="s">
        <v>157</v>
      </c>
      <c r="BE238" s="219">
        <f>IF(N238="základní",J238,0)</f>
        <v>0</v>
      </c>
      <c r="BF238" s="219">
        <f>IF(N238="snížená",J238,0)</f>
        <v>0</v>
      </c>
      <c r="BG238" s="219">
        <f>IF(N238="zákl. přenesená",J238,0)</f>
        <v>0</v>
      </c>
      <c r="BH238" s="219">
        <f>IF(N238="sníž. přenesená",J238,0)</f>
        <v>0</v>
      </c>
      <c r="BI238" s="219">
        <f>IF(N238="nulová",J238,0)</f>
        <v>0</v>
      </c>
      <c r="BJ238" s="20" t="s">
        <v>83</v>
      </c>
      <c r="BK238" s="219">
        <f>ROUND(I238*H238,2)</f>
        <v>0</v>
      </c>
      <c r="BL238" s="20" t="s">
        <v>626</v>
      </c>
      <c r="BM238" s="218" t="s">
        <v>1346</v>
      </c>
    </row>
    <row r="239" s="2" customFormat="1">
      <c r="A239" s="41"/>
      <c r="B239" s="42"/>
      <c r="C239" s="43"/>
      <c r="D239" s="220" t="s">
        <v>165</v>
      </c>
      <c r="E239" s="43"/>
      <c r="F239" s="221" t="s">
        <v>1345</v>
      </c>
      <c r="G239" s="43"/>
      <c r="H239" s="43"/>
      <c r="I239" s="222"/>
      <c r="J239" s="43"/>
      <c r="K239" s="43"/>
      <c r="L239" s="47"/>
      <c r="M239" s="270"/>
      <c r="N239" s="271"/>
      <c r="O239" s="272"/>
      <c r="P239" s="272"/>
      <c r="Q239" s="272"/>
      <c r="R239" s="272"/>
      <c r="S239" s="272"/>
      <c r="T239" s="273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T239" s="20" t="s">
        <v>165</v>
      </c>
      <c r="AU239" s="20" t="s">
        <v>85</v>
      </c>
    </row>
    <row r="240" s="2" customFormat="1" ht="6.96" customHeight="1">
      <c r="A240" s="41"/>
      <c r="B240" s="62"/>
      <c r="C240" s="63"/>
      <c r="D240" s="63"/>
      <c r="E240" s="63"/>
      <c r="F240" s="63"/>
      <c r="G240" s="63"/>
      <c r="H240" s="63"/>
      <c r="I240" s="63"/>
      <c r="J240" s="63"/>
      <c r="K240" s="63"/>
      <c r="L240" s="47"/>
      <c r="M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</row>
  </sheetData>
  <sheetProtection sheet="1" autoFilter="0" formatColumns="0" formatRows="0" objects="1" scenarios="1" spinCount="100000" saltValue="GAdj2lhQCluw/yp1CMu1xfJ3pqNiEDgvRWDlFiic1ZrE3ahMCp9zUOi0h8SOeUO980IYblqme5ovD4HFG2+qaQ==" hashValue="S39wX9jR5GZbPHJbSLELEosyXoNTZMYKne6cJ2sayn2G2nA6eosc9TFfVwOe9r3eO5sPZ0eJFX7QBbd7I7EDnA==" algorithmName="SHA-512" password="CC35"/>
  <autoFilter ref="C86:K239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2" r:id="rId1" display="https://podminky.urs.cz/item/CS_URS_2025_01/132351251"/>
    <hyperlink ref="F96" r:id="rId2" display="https://podminky.urs.cz/item/CS_URS_2025_01/151811131"/>
    <hyperlink ref="F100" r:id="rId3" display="https://podminky.urs.cz/item/CS_URS_2025_01/151811231"/>
    <hyperlink ref="F104" r:id="rId4" display="https://podminky.urs.cz/item/CS_URS_2025_01/162751137"/>
    <hyperlink ref="F108" r:id="rId5" display="https://podminky.urs.cz/item/CS_URS_2025_01/171201231"/>
    <hyperlink ref="F113" r:id="rId6" display="https://podminky.urs.cz/item/CS_URS_2025_01/174151101"/>
    <hyperlink ref="F119" r:id="rId7" display="https://podminky.urs.cz/item/CS_URS_2025_01/175151101"/>
    <hyperlink ref="F127" r:id="rId8" display="https://podminky.urs.cz/item/CS_URS_2025_01/451573111"/>
    <hyperlink ref="F131" r:id="rId9" display="https://podminky.urs.cz/item/CS_URS_2025_01/452313151"/>
    <hyperlink ref="F135" r:id="rId10" display="https://podminky.urs.cz/item/CS_URS_2025_01/452353111"/>
    <hyperlink ref="F139" r:id="rId11" display="https://podminky.urs.cz/item/CS_URS_2025_01/452353112"/>
    <hyperlink ref="F143" r:id="rId12" display="https://podminky.urs.cz/item/CS_URS_2025_01/857212122"/>
    <hyperlink ref="F148" r:id="rId13" display="https://podminky.urs.cz/item/CS_URS_2025_01/871224201"/>
    <hyperlink ref="F154" r:id="rId14" display="https://podminky.urs.cz/item/CS_URS_2025_01/871251811"/>
    <hyperlink ref="F157" r:id="rId15" display="https://podminky.urs.cz/item/CS_URS_2025_01/877215201"/>
    <hyperlink ref="F162" r:id="rId16" display="https://podminky.urs.cz/item/CS_URS_2025_01/877215213"/>
    <hyperlink ref="F167" r:id="rId17" display="https://podminky.urs.cz/item/CS_URS_2025_01/877215301"/>
    <hyperlink ref="F172" r:id="rId18" display="https://podminky.urs.cz/item/CS_URS_2025_01/877215310"/>
    <hyperlink ref="F177" r:id="rId19" display="https://podminky.urs.cz/item/CS_URS_2025_01/891212122"/>
    <hyperlink ref="F184" r:id="rId20" display="https://podminky.urs.cz/item/CS_URS_2025_01/892241111"/>
    <hyperlink ref="F187" r:id="rId21" display="https://podminky.urs.cz/item/CS_URS_2025_01/899401112"/>
    <hyperlink ref="F194" r:id="rId22" display="https://podminky.urs.cz/item/CS_URS_2025_01/899713111"/>
    <hyperlink ref="F203" r:id="rId23" display="https://podminky.urs.cz/item/CS_URS_2025_01/899722114"/>
    <hyperlink ref="F208" r:id="rId24" display="https://podminky.urs.cz/item/CS_URS_2025_01/997013501"/>
    <hyperlink ref="F211" r:id="rId25" display="https://podminky.urs.cz/item/CS_URS_2025_01/997013509"/>
    <hyperlink ref="F215" r:id="rId26" display="https://podminky.urs.cz/item/CS_URS_2025_01/997013631"/>
    <hyperlink ref="F219" r:id="rId27" display="https://podminky.urs.cz/item/CS_URS_2025_01/998276101"/>
    <hyperlink ref="F224" r:id="rId28" display="https://podminky.urs.cz/item/CS_URS_2025_01/230202033"/>
    <hyperlink ref="F229" r:id="rId29" display="https://podminky.urs.cz/item/CS_URS_2025_01/230202071"/>
    <hyperlink ref="F232" r:id="rId30" display="https://podminky.urs.cz/item/CS_URS_2025_01/230202112"/>
    <hyperlink ref="F237" r:id="rId31" display="https://podminky.urs.cz/item/CS_URS_2025_01/230202224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2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Hosnedl Marek</dc:creator>
  <cp:lastModifiedBy>Hosnedl Marek</cp:lastModifiedBy>
  <dcterms:created xsi:type="dcterms:W3CDTF">2025-02-05T15:01:13Z</dcterms:created>
  <dcterms:modified xsi:type="dcterms:W3CDTF">2025-02-05T15:01:30Z</dcterms:modified>
</cp:coreProperties>
</file>