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Rok 2025\ZŠ Žižkov - výtah\VZMR dodavatel\"/>
    </mc:Choice>
  </mc:AlternateContent>
  <bookViews>
    <workbookView xWindow="0" yWindow="0" windowWidth="16380" windowHeight="8190" tabRatio="500" activeTab="3"/>
  </bookViews>
  <sheets>
    <sheet name="Rekapitulace stavby" sheetId="1" r:id="rId1"/>
    <sheet name="16240D-S1 - Stavební úpra..." sheetId="2" r:id="rId2"/>
    <sheet name="16240D-S2 - Přístavba výt..." sheetId="3" r:id="rId3"/>
    <sheet name="Příloha specifikace výtahu" sheetId="4" r:id="rId4"/>
    <sheet name="Pokyny pro vyplnění" sheetId="5" r:id="rId5"/>
  </sheets>
  <definedNames>
    <definedName name="_xlnm._FilterDatabase" localSheetId="1" hidden="1">'16240D-S1 - Stavební úpra...'!$C$96:$K$367</definedName>
    <definedName name="_xlnm._FilterDatabase" localSheetId="2" hidden="1">'16240D-S2 - Přístavba výt...'!$C$113:$K$1023</definedName>
    <definedName name="_xlnm.Print_Titles" localSheetId="1">'16240D-S1 - Stavební úpra...'!$96:$96</definedName>
    <definedName name="_xlnm.Print_Titles" localSheetId="2">'16240D-S2 - Přístavba výt...'!$113:$113</definedName>
    <definedName name="_xlnm.Print_Titles" localSheetId="0">'Rekapitulace stavby'!$52:$52</definedName>
    <definedName name="_xlnm.Print_Area" localSheetId="1">'16240D-S1 - Stavební úpra...'!$C$4:$J$39,'16240D-S1 - Stavební úpra...'!$C$45:$J$78,'16240D-S1 - Stavební úpra...'!$C$84:$K$367</definedName>
    <definedName name="_xlnm.Print_Area" localSheetId="2">'16240D-S2 - Přístavba výt...'!$C$4:$J$39,'16240D-S2 - Přístavba výt...'!$C$45:$J$95,'16240D-S2 - Přístavba výt...'!$C$101:$K$1023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3">'Příloha specifikace výtahu'!$A$1:$G$190</definedName>
    <definedName name="_xlnm.Print_Area" localSheetId="0">'Rekapitulace stavby'!$D$4:$AO$36,'Rekapitulace stavby'!$C$42:$AQ$57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K1022" i="3" l="1"/>
  <c r="BI1022" i="3"/>
  <c r="BH1022" i="3"/>
  <c r="BG1022" i="3"/>
  <c r="BF1022" i="3"/>
  <c r="BE1022" i="3"/>
  <c r="T1022" i="3"/>
  <c r="T1019" i="3" s="1"/>
  <c r="R1022" i="3"/>
  <c r="P1022" i="3"/>
  <c r="J1022" i="3"/>
  <c r="BK1020" i="3"/>
  <c r="BK1019" i="3" s="1"/>
  <c r="BI1020" i="3"/>
  <c r="BH1020" i="3"/>
  <c r="BG1020" i="3"/>
  <c r="BF1020" i="3"/>
  <c r="BE1020" i="3"/>
  <c r="T1020" i="3"/>
  <c r="R1020" i="3"/>
  <c r="P1020" i="3"/>
  <c r="J1020" i="3"/>
  <c r="R1019" i="3"/>
  <c r="P1019" i="3"/>
  <c r="BK1017" i="3"/>
  <c r="BI1017" i="3"/>
  <c r="BH1017" i="3"/>
  <c r="BG1017" i="3"/>
  <c r="BF1017" i="3"/>
  <c r="BE1017" i="3"/>
  <c r="T1017" i="3"/>
  <c r="R1017" i="3"/>
  <c r="P1017" i="3"/>
  <c r="J1017" i="3"/>
  <c r="BK1015" i="3"/>
  <c r="BI1015" i="3"/>
  <c r="BH1015" i="3"/>
  <c r="BG1015" i="3"/>
  <c r="BF1015" i="3"/>
  <c r="T1015" i="3"/>
  <c r="R1015" i="3"/>
  <c r="P1015" i="3"/>
  <c r="J1015" i="3"/>
  <c r="BE1015" i="3" s="1"/>
  <c r="BK1013" i="3"/>
  <c r="BI1013" i="3"/>
  <c r="BH1013" i="3"/>
  <c r="BG1013" i="3"/>
  <c r="BF1013" i="3"/>
  <c r="T1013" i="3"/>
  <c r="R1013" i="3"/>
  <c r="P1013" i="3"/>
  <c r="J1013" i="3"/>
  <c r="BE1013" i="3" s="1"/>
  <c r="BK1011" i="3"/>
  <c r="BK1006" i="3" s="1"/>
  <c r="J1006" i="3" s="1"/>
  <c r="J93" i="3" s="1"/>
  <c r="BI1011" i="3"/>
  <c r="BH1011" i="3"/>
  <c r="BG1011" i="3"/>
  <c r="BF1011" i="3"/>
  <c r="BE1011" i="3"/>
  <c r="T1011" i="3"/>
  <c r="R1011" i="3"/>
  <c r="R1006" i="3" s="1"/>
  <c r="P1011" i="3"/>
  <c r="P1006" i="3" s="1"/>
  <c r="J1011" i="3"/>
  <c r="BK1009" i="3"/>
  <c r="BI1009" i="3"/>
  <c r="BH1009" i="3"/>
  <c r="BG1009" i="3"/>
  <c r="BF1009" i="3"/>
  <c r="BE1009" i="3"/>
  <c r="T1009" i="3"/>
  <c r="R1009" i="3"/>
  <c r="P1009" i="3"/>
  <c r="J1009" i="3"/>
  <c r="BK1007" i="3"/>
  <c r="BI1007" i="3"/>
  <c r="BH1007" i="3"/>
  <c r="BG1007" i="3"/>
  <c r="BF1007" i="3"/>
  <c r="T1007" i="3"/>
  <c r="R1007" i="3"/>
  <c r="P1007" i="3"/>
  <c r="J1007" i="3"/>
  <c r="BE1007" i="3" s="1"/>
  <c r="T1006" i="3"/>
  <c r="BK1004" i="3"/>
  <c r="BI1004" i="3"/>
  <c r="BH1004" i="3"/>
  <c r="BG1004" i="3"/>
  <c r="BF1004" i="3"/>
  <c r="BE1004" i="3"/>
  <c r="T1004" i="3"/>
  <c r="R1004" i="3"/>
  <c r="P1004" i="3"/>
  <c r="J1004" i="3"/>
  <c r="BK1002" i="3"/>
  <c r="BI1002" i="3"/>
  <c r="BH1002" i="3"/>
  <c r="BG1002" i="3"/>
  <c r="BF1002" i="3"/>
  <c r="T1002" i="3"/>
  <c r="R1002" i="3"/>
  <c r="P1002" i="3"/>
  <c r="J1002" i="3"/>
  <c r="BE1002" i="3" s="1"/>
  <c r="BK1000" i="3"/>
  <c r="BI1000" i="3"/>
  <c r="BH1000" i="3"/>
  <c r="BG1000" i="3"/>
  <c r="BF1000" i="3"/>
  <c r="T1000" i="3"/>
  <c r="R1000" i="3"/>
  <c r="P1000" i="3"/>
  <c r="J1000" i="3"/>
  <c r="BE1000" i="3" s="1"/>
  <c r="BK998" i="3"/>
  <c r="BI998" i="3"/>
  <c r="BH998" i="3"/>
  <c r="BG998" i="3"/>
  <c r="BF998" i="3"/>
  <c r="BE998" i="3"/>
  <c r="T998" i="3"/>
  <c r="R998" i="3"/>
  <c r="R997" i="3" s="1"/>
  <c r="R996" i="3" s="1"/>
  <c r="P998" i="3"/>
  <c r="J998" i="3"/>
  <c r="BK994" i="3"/>
  <c r="BI994" i="3"/>
  <c r="BH994" i="3"/>
  <c r="BG994" i="3"/>
  <c r="BF994" i="3"/>
  <c r="T994" i="3"/>
  <c r="R994" i="3"/>
  <c r="R993" i="3" s="1"/>
  <c r="P994" i="3"/>
  <c r="J994" i="3"/>
  <c r="BE994" i="3" s="1"/>
  <c r="BK993" i="3"/>
  <c r="J993" i="3" s="1"/>
  <c r="J90" i="3" s="1"/>
  <c r="T993" i="3"/>
  <c r="P993" i="3"/>
  <c r="BK992" i="3"/>
  <c r="BI992" i="3"/>
  <c r="BH992" i="3"/>
  <c r="BG992" i="3"/>
  <c r="BF992" i="3"/>
  <c r="T992" i="3"/>
  <c r="R992" i="3"/>
  <c r="P992" i="3"/>
  <c r="J992" i="3"/>
  <c r="BE992" i="3" s="1"/>
  <c r="BK990" i="3"/>
  <c r="BI990" i="3"/>
  <c r="BH990" i="3"/>
  <c r="BG990" i="3"/>
  <c r="BF990" i="3"/>
  <c r="T990" i="3"/>
  <c r="R990" i="3"/>
  <c r="P990" i="3"/>
  <c r="J990" i="3"/>
  <c r="BE990" i="3" s="1"/>
  <c r="BK989" i="3"/>
  <c r="BI989" i="3"/>
  <c r="BH989" i="3"/>
  <c r="BG989" i="3"/>
  <c r="BF989" i="3"/>
  <c r="T989" i="3"/>
  <c r="R989" i="3"/>
  <c r="P989" i="3"/>
  <c r="J989" i="3"/>
  <c r="BE989" i="3" s="1"/>
  <c r="BK987" i="3"/>
  <c r="BI987" i="3"/>
  <c r="BH987" i="3"/>
  <c r="BG987" i="3"/>
  <c r="BF987" i="3"/>
  <c r="BE987" i="3"/>
  <c r="T987" i="3"/>
  <c r="R987" i="3"/>
  <c r="P987" i="3"/>
  <c r="J987" i="3"/>
  <c r="BK985" i="3"/>
  <c r="BI985" i="3"/>
  <c r="BH985" i="3"/>
  <c r="BG985" i="3"/>
  <c r="BF985" i="3"/>
  <c r="BE985" i="3"/>
  <c r="T985" i="3"/>
  <c r="R985" i="3"/>
  <c r="P985" i="3"/>
  <c r="J985" i="3"/>
  <c r="BK983" i="3"/>
  <c r="BI983" i="3"/>
  <c r="BH983" i="3"/>
  <c r="BG983" i="3"/>
  <c r="BF983" i="3"/>
  <c r="T983" i="3"/>
  <c r="R983" i="3"/>
  <c r="P983" i="3"/>
  <c r="J983" i="3"/>
  <c r="BE983" i="3" s="1"/>
  <c r="BK981" i="3"/>
  <c r="BK980" i="3" s="1"/>
  <c r="J980" i="3" s="1"/>
  <c r="J89" i="3" s="1"/>
  <c r="BI981" i="3"/>
  <c r="BH981" i="3"/>
  <c r="BG981" i="3"/>
  <c r="BF981" i="3"/>
  <c r="T981" i="3"/>
  <c r="T980" i="3" s="1"/>
  <c r="R981" i="3"/>
  <c r="P981" i="3"/>
  <c r="P980" i="3" s="1"/>
  <c r="J981" i="3"/>
  <c r="BE981" i="3" s="1"/>
  <c r="BK978" i="3"/>
  <c r="BK977" i="3" s="1"/>
  <c r="J977" i="3" s="1"/>
  <c r="J88" i="3" s="1"/>
  <c r="BI978" i="3"/>
  <c r="BH978" i="3"/>
  <c r="BG978" i="3"/>
  <c r="BF978" i="3"/>
  <c r="T978" i="3"/>
  <c r="R978" i="3"/>
  <c r="R977" i="3" s="1"/>
  <c r="P978" i="3"/>
  <c r="P977" i="3" s="1"/>
  <c r="J978" i="3"/>
  <c r="BE978" i="3" s="1"/>
  <c r="T977" i="3"/>
  <c r="BK975" i="3"/>
  <c r="BI975" i="3"/>
  <c r="BH975" i="3"/>
  <c r="BG975" i="3"/>
  <c r="BF975" i="3"/>
  <c r="T975" i="3"/>
  <c r="R975" i="3"/>
  <c r="P975" i="3"/>
  <c r="J975" i="3"/>
  <c r="BE975" i="3" s="1"/>
  <c r="BK974" i="3"/>
  <c r="BI974" i="3"/>
  <c r="BH974" i="3"/>
  <c r="BG974" i="3"/>
  <c r="BF974" i="3"/>
  <c r="T974" i="3"/>
  <c r="R974" i="3"/>
  <c r="P974" i="3"/>
  <c r="J974" i="3"/>
  <c r="BE974" i="3" s="1"/>
  <c r="BK972" i="3"/>
  <c r="BI972" i="3"/>
  <c r="BH972" i="3"/>
  <c r="BG972" i="3"/>
  <c r="BF972" i="3"/>
  <c r="BE972" i="3"/>
  <c r="T972" i="3"/>
  <c r="R972" i="3"/>
  <c r="P972" i="3"/>
  <c r="J972" i="3"/>
  <c r="BK971" i="3"/>
  <c r="BI971" i="3"/>
  <c r="BH971" i="3"/>
  <c r="BG971" i="3"/>
  <c r="BF971" i="3"/>
  <c r="T971" i="3"/>
  <c r="R971" i="3"/>
  <c r="P971" i="3"/>
  <c r="J971" i="3"/>
  <c r="BE971" i="3" s="1"/>
  <c r="BK970" i="3"/>
  <c r="BI970" i="3"/>
  <c r="BH970" i="3"/>
  <c r="BG970" i="3"/>
  <c r="BF970" i="3"/>
  <c r="T970" i="3"/>
  <c r="R970" i="3"/>
  <c r="P970" i="3"/>
  <c r="J970" i="3"/>
  <c r="BE970" i="3" s="1"/>
  <c r="BK968" i="3"/>
  <c r="BI968" i="3"/>
  <c r="BH968" i="3"/>
  <c r="BG968" i="3"/>
  <c r="BF968" i="3"/>
  <c r="T968" i="3"/>
  <c r="R968" i="3"/>
  <c r="P968" i="3"/>
  <c r="J968" i="3"/>
  <c r="BE968" i="3" s="1"/>
  <c r="BK967" i="3"/>
  <c r="BI967" i="3"/>
  <c r="BH967" i="3"/>
  <c r="BG967" i="3"/>
  <c r="BF967" i="3"/>
  <c r="BE967" i="3"/>
  <c r="T967" i="3"/>
  <c r="R967" i="3"/>
  <c r="P967" i="3"/>
  <c r="J967" i="3"/>
  <c r="BK965" i="3"/>
  <c r="BI965" i="3"/>
  <c r="BH965" i="3"/>
  <c r="BG965" i="3"/>
  <c r="BF965" i="3"/>
  <c r="T965" i="3"/>
  <c r="R965" i="3"/>
  <c r="P965" i="3"/>
  <c r="J965" i="3"/>
  <c r="BE965" i="3" s="1"/>
  <c r="BK964" i="3"/>
  <c r="BI964" i="3"/>
  <c r="BH964" i="3"/>
  <c r="BG964" i="3"/>
  <c r="BF964" i="3"/>
  <c r="T964" i="3"/>
  <c r="R964" i="3"/>
  <c r="P964" i="3"/>
  <c r="J964" i="3"/>
  <c r="BE964" i="3" s="1"/>
  <c r="BK962" i="3"/>
  <c r="BI962" i="3"/>
  <c r="BH962" i="3"/>
  <c r="BG962" i="3"/>
  <c r="BF962" i="3"/>
  <c r="T962" i="3"/>
  <c r="R962" i="3"/>
  <c r="P962" i="3"/>
  <c r="J962" i="3"/>
  <c r="BE962" i="3" s="1"/>
  <c r="BK961" i="3"/>
  <c r="BI961" i="3"/>
  <c r="BH961" i="3"/>
  <c r="BG961" i="3"/>
  <c r="BF961" i="3"/>
  <c r="BE961" i="3"/>
  <c r="T961" i="3"/>
  <c r="R961" i="3"/>
  <c r="P961" i="3"/>
  <c r="J961" i="3"/>
  <c r="BK959" i="3"/>
  <c r="BI959" i="3"/>
  <c r="BH959" i="3"/>
  <c r="BG959" i="3"/>
  <c r="BF959" i="3"/>
  <c r="T959" i="3"/>
  <c r="R959" i="3"/>
  <c r="P959" i="3"/>
  <c r="J959" i="3"/>
  <c r="BE959" i="3" s="1"/>
  <c r="BK957" i="3"/>
  <c r="BI957" i="3"/>
  <c r="BH957" i="3"/>
  <c r="BG957" i="3"/>
  <c r="BF957" i="3"/>
  <c r="T957" i="3"/>
  <c r="R957" i="3"/>
  <c r="P957" i="3"/>
  <c r="J957" i="3"/>
  <c r="BE957" i="3" s="1"/>
  <c r="BK955" i="3"/>
  <c r="BK952" i="3" s="1"/>
  <c r="BI955" i="3"/>
  <c r="BH955" i="3"/>
  <c r="BG955" i="3"/>
  <c r="BF955" i="3"/>
  <c r="T955" i="3"/>
  <c r="R955" i="3"/>
  <c r="P955" i="3"/>
  <c r="J955" i="3"/>
  <c r="BE955" i="3" s="1"/>
  <c r="BK953" i="3"/>
  <c r="BI953" i="3"/>
  <c r="BH953" i="3"/>
  <c r="BG953" i="3"/>
  <c r="BF953" i="3"/>
  <c r="BE953" i="3"/>
  <c r="T953" i="3"/>
  <c r="T952" i="3" s="1"/>
  <c r="R953" i="3"/>
  <c r="P953" i="3"/>
  <c r="J953" i="3"/>
  <c r="P952" i="3"/>
  <c r="BK944" i="3"/>
  <c r="BI944" i="3"/>
  <c r="BH944" i="3"/>
  <c r="BG944" i="3"/>
  <c r="BF944" i="3"/>
  <c r="T944" i="3"/>
  <c r="R944" i="3"/>
  <c r="P944" i="3"/>
  <c r="J944" i="3"/>
  <c r="BE944" i="3" s="1"/>
  <c r="BK937" i="3"/>
  <c r="BK936" i="3" s="1"/>
  <c r="J936" i="3" s="1"/>
  <c r="J85" i="3" s="1"/>
  <c r="BI937" i="3"/>
  <c r="BH937" i="3"/>
  <c r="BG937" i="3"/>
  <c r="BF937" i="3"/>
  <c r="BE937" i="3"/>
  <c r="T937" i="3"/>
  <c r="R937" i="3"/>
  <c r="R936" i="3" s="1"/>
  <c r="P937" i="3"/>
  <c r="P936" i="3" s="1"/>
  <c r="J937" i="3"/>
  <c r="T936" i="3"/>
  <c r="BK934" i="3"/>
  <c r="BI934" i="3"/>
  <c r="BH934" i="3"/>
  <c r="BG934" i="3"/>
  <c r="BF934" i="3"/>
  <c r="T934" i="3"/>
  <c r="R934" i="3"/>
  <c r="P934" i="3"/>
  <c r="J934" i="3"/>
  <c r="BE934" i="3" s="1"/>
  <c r="BK926" i="3"/>
  <c r="BI926" i="3"/>
  <c r="BH926" i="3"/>
  <c r="BG926" i="3"/>
  <c r="BF926" i="3"/>
  <c r="BE926" i="3"/>
  <c r="T926" i="3"/>
  <c r="R926" i="3"/>
  <c r="R912" i="3" s="1"/>
  <c r="P926" i="3"/>
  <c r="J926" i="3"/>
  <c r="BK918" i="3"/>
  <c r="BI918" i="3"/>
  <c r="BH918" i="3"/>
  <c r="BG918" i="3"/>
  <c r="BF918" i="3"/>
  <c r="BE918" i="3"/>
  <c r="T918" i="3"/>
  <c r="R918" i="3"/>
  <c r="P918" i="3"/>
  <c r="J918" i="3"/>
  <c r="BK915" i="3"/>
  <c r="BI915" i="3"/>
  <c r="BH915" i="3"/>
  <c r="BG915" i="3"/>
  <c r="BF915" i="3"/>
  <c r="T915" i="3"/>
  <c r="T912" i="3" s="1"/>
  <c r="R915" i="3"/>
  <c r="P915" i="3"/>
  <c r="J915" i="3"/>
  <c r="BE915" i="3" s="1"/>
  <c r="BK913" i="3"/>
  <c r="BI913" i="3"/>
  <c r="BH913" i="3"/>
  <c r="BG913" i="3"/>
  <c r="BF913" i="3"/>
  <c r="T913" i="3"/>
  <c r="R913" i="3"/>
  <c r="P913" i="3"/>
  <c r="P912" i="3" s="1"/>
  <c r="J913" i="3"/>
  <c r="BE913" i="3" s="1"/>
  <c r="BK910" i="3"/>
  <c r="BI910" i="3"/>
  <c r="BH910" i="3"/>
  <c r="BG910" i="3"/>
  <c r="BF910" i="3"/>
  <c r="T910" i="3"/>
  <c r="R910" i="3"/>
  <c r="P910" i="3"/>
  <c r="J910" i="3"/>
  <c r="BE910" i="3" s="1"/>
  <c r="BK907" i="3"/>
  <c r="BI907" i="3"/>
  <c r="BH907" i="3"/>
  <c r="BG907" i="3"/>
  <c r="BF907" i="3"/>
  <c r="T907" i="3"/>
  <c r="R907" i="3"/>
  <c r="P907" i="3"/>
  <c r="J907" i="3"/>
  <c r="BE907" i="3" s="1"/>
  <c r="BK903" i="3"/>
  <c r="BI903" i="3"/>
  <c r="BH903" i="3"/>
  <c r="BG903" i="3"/>
  <c r="BF903" i="3"/>
  <c r="BE903" i="3"/>
  <c r="T903" i="3"/>
  <c r="T893" i="3" s="1"/>
  <c r="R903" i="3"/>
  <c r="P903" i="3"/>
  <c r="J903" i="3"/>
  <c r="BK902" i="3"/>
  <c r="BI902" i="3"/>
  <c r="BH902" i="3"/>
  <c r="BG902" i="3"/>
  <c r="BF902" i="3"/>
  <c r="BE902" i="3"/>
  <c r="T902" i="3"/>
  <c r="R902" i="3"/>
  <c r="P902" i="3"/>
  <c r="J902" i="3"/>
  <c r="BK898" i="3"/>
  <c r="BI898" i="3"/>
  <c r="BH898" i="3"/>
  <c r="BG898" i="3"/>
  <c r="BF898" i="3"/>
  <c r="T898" i="3"/>
  <c r="R898" i="3"/>
  <c r="P898" i="3"/>
  <c r="J898" i="3"/>
  <c r="BE898" i="3" s="1"/>
  <c r="BK894" i="3"/>
  <c r="BK893" i="3" s="1"/>
  <c r="J893" i="3" s="1"/>
  <c r="J83" i="3" s="1"/>
  <c r="BI894" i="3"/>
  <c r="BH894" i="3"/>
  <c r="BG894" i="3"/>
  <c r="BF894" i="3"/>
  <c r="T894" i="3"/>
  <c r="R894" i="3"/>
  <c r="R893" i="3" s="1"/>
  <c r="P894" i="3"/>
  <c r="P893" i="3" s="1"/>
  <c r="J894" i="3"/>
  <c r="BE894" i="3" s="1"/>
  <c r="BK891" i="3"/>
  <c r="BI891" i="3"/>
  <c r="BH891" i="3"/>
  <c r="BG891" i="3"/>
  <c r="BF891" i="3"/>
  <c r="T891" i="3"/>
  <c r="R891" i="3"/>
  <c r="P891" i="3"/>
  <c r="J891" i="3"/>
  <c r="BE891" i="3" s="1"/>
  <c r="BK890" i="3"/>
  <c r="BI890" i="3"/>
  <c r="BH890" i="3"/>
  <c r="BG890" i="3"/>
  <c r="BF890" i="3"/>
  <c r="BE890" i="3"/>
  <c r="T890" i="3"/>
  <c r="R890" i="3"/>
  <c r="P890" i="3"/>
  <c r="J890" i="3"/>
  <c r="BK888" i="3"/>
  <c r="BI888" i="3"/>
  <c r="BH888" i="3"/>
  <c r="BG888" i="3"/>
  <c r="BF888" i="3"/>
  <c r="BE888" i="3"/>
  <c r="T888" i="3"/>
  <c r="R888" i="3"/>
  <c r="P888" i="3"/>
  <c r="J888" i="3"/>
  <c r="BK886" i="3"/>
  <c r="BI886" i="3"/>
  <c r="BH886" i="3"/>
  <c r="BG886" i="3"/>
  <c r="BF886" i="3"/>
  <c r="T886" i="3"/>
  <c r="R886" i="3"/>
  <c r="P886" i="3"/>
  <c r="J886" i="3"/>
  <c r="BE886" i="3" s="1"/>
  <c r="BK883" i="3"/>
  <c r="BI883" i="3"/>
  <c r="BH883" i="3"/>
  <c r="BG883" i="3"/>
  <c r="BF883" i="3"/>
  <c r="T883" i="3"/>
  <c r="R883" i="3"/>
  <c r="P883" i="3"/>
  <c r="J883" i="3"/>
  <c r="BE883" i="3" s="1"/>
  <c r="BK879" i="3"/>
  <c r="BI879" i="3"/>
  <c r="BH879" i="3"/>
  <c r="BG879" i="3"/>
  <c r="BF879" i="3"/>
  <c r="BE879" i="3"/>
  <c r="T879" i="3"/>
  <c r="R879" i="3"/>
  <c r="P879" i="3"/>
  <c r="J879" i="3"/>
  <c r="BK878" i="3"/>
  <c r="BI878" i="3"/>
  <c r="BH878" i="3"/>
  <c r="BG878" i="3"/>
  <c r="BF878" i="3"/>
  <c r="BE878" i="3"/>
  <c r="T878" i="3"/>
  <c r="R878" i="3"/>
  <c r="P878" i="3"/>
  <c r="J878" i="3"/>
  <c r="BK874" i="3"/>
  <c r="BI874" i="3"/>
  <c r="BH874" i="3"/>
  <c r="BG874" i="3"/>
  <c r="BF874" i="3"/>
  <c r="T874" i="3"/>
  <c r="R874" i="3"/>
  <c r="P874" i="3"/>
  <c r="J874" i="3"/>
  <c r="BE874" i="3" s="1"/>
  <c r="BK873" i="3"/>
  <c r="BI873" i="3"/>
  <c r="BH873" i="3"/>
  <c r="BG873" i="3"/>
  <c r="BF873" i="3"/>
  <c r="T873" i="3"/>
  <c r="R873" i="3"/>
  <c r="P873" i="3"/>
  <c r="J873" i="3"/>
  <c r="BE873" i="3" s="1"/>
  <c r="BK869" i="3"/>
  <c r="BI869" i="3"/>
  <c r="BH869" i="3"/>
  <c r="BG869" i="3"/>
  <c r="BF869" i="3"/>
  <c r="BE869" i="3"/>
  <c r="T869" i="3"/>
  <c r="R869" i="3"/>
  <c r="P869" i="3"/>
  <c r="J869" i="3"/>
  <c r="BK866" i="3"/>
  <c r="BI866" i="3"/>
  <c r="BH866" i="3"/>
  <c r="BG866" i="3"/>
  <c r="BF866" i="3"/>
  <c r="BE866" i="3"/>
  <c r="T866" i="3"/>
  <c r="R866" i="3"/>
  <c r="P866" i="3"/>
  <c r="J866" i="3"/>
  <c r="BK862" i="3"/>
  <c r="BI862" i="3"/>
  <c r="BH862" i="3"/>
  <c r="BG862" i="3"/>
  <c r="BF862" i="3"/>
  <c r="T862" i="3"/>
  <c r="R862" i="3"/>
  <c r="P862" i="3"/>
  <c r="J862" i="3"/>
  <c r="BE862" i="3" s="1"/>
  <c r="BK861" i="3"/>
  <c r="BK856" i="3" s="1"/>
  <c r="J856" i="3" s="1"/>
  <c r="J82" i="3" s="1"/>
  <c r="BI861" i="3"/>
  <c r="BH861" i="3"/>
  <c r="BG861" i="3"/>
  <c r="BF861" i="3"/>
  <c r="T861" i="3"/>
  <c r="R861" i="3"/>
  <c r="P861" i="3"/>
  <c r="J861" i="3"/>
  <c r="BE861" i="3" s="1"/>
  <c r="BK857" i="3"/>
  <c r="BI857" i="3"/>
  <c r="BH857" i="3"/>
  <c r="BG857" i="3"/>
  <c r="BF857" i="3"/>
  <c r="T857" i="3"/>
  <c r="R857" i="3"/>
  <c r="R856" i="3" s="1"/>
  <c r="P857" i="3"/>
  <c r="J857" i="3"/>
  <c r="BE857" i="3" s="1"/>
  <c r="BK854" i="3"/>
  <c r="BI854" i="3"/>
  <c r="BH854" i="3"/>
  <c r="BG854" i="3"/>
  <c r="BF854" i="3"/>
  <c r="T854" i="3"/>
  <c r="R854" i="3"/>
  <c r="P854" i="3"/>
  <c r="J854" i="3"/>
  <c r="BE854" i="3" s="1"/>
  <c r="BK850" i="3"/>
  <c r="BI850" i="3"/>
  <c r="BH850" i="3"/>
  <c r="BG850" i="3"/>
  <c r="BF850" i="3"/>
  <c r="BE850" i="3"/>
  <c r="T850" i="3"/>
  <c r="R850" i="3"/>
  <c r="P850" i="3"/>
  <c r="J850" i="3"/>
  <c r="BK846" i="3"/>
  <c r="BI846" i="3"/>
  <c r="BH846" i="3"/>
  <c r="BG846" i="3"/>
  <c r="BF846" i="3"/>
  <c r="T846" i="3"/>
  <c r="R846" i="3"/>
  <c r="P846" i="3"/>
  <c r="J846" i="3"/>
  <c r="BE846" i="3" s="1"/>
  <c r="BK842" i="3"/>
  <c r="BI842" i="3"/>
  <c r="BH842" i="3"/>
  <c r="BG842" i="3"/>
  <c r="BF842" i="3"/>
  <c r="T842" i="3"/>
  <c r="R842" i="3"/>
  <c r="P842" i="3"/>
  <c r="J842" i="3"/>
  <c r="BE842" i="3" s="1"/>
  <c r="BK838" i="3"/>
  <c r="BI838" i="3"/>
  <c r="BH838" i="3"/>
  <c r="BG838" i="3"/>
  <c r="BF838" i="3"/>
  <c r="T838" i="3"/>
  <c r="R838" i="3"/>
  <c r="P838" i="3"/>
  <c r="J838" i="3"/>
  <c r="BE838" i="3" s="1"/>
  <c r="BK834" i="3"/>
  <c r="BI834" i="3"/>
  <c r="BH834" i="3"/>
  <c r="BG834" i="3"/>
  <c r="BF834" i="3"/>
  <c r="BE834" i="3"/>
  <c r="T834" i="3"/>
  <c r="R834" i="3"/>
  <c r="P834" i="3"/>
  <c r="J834" i="3"/>
  <c r="BK830" i="3"/>
  <c r="BI830" i="3"/>
  <c r="BH830" i="3"/>
  <c r="BG830" i="3"/>
  <c r="BF830" i="3"/>
  <c r="BE830" i="3"/>
  <c r="T830" i="3"/>
  <c r="R830" i="3"/>
  <c r="P830" i="3"/>
  <c r="J830" i="3"/>
  <c r="BK826" i="3"/>
  <c r="BI826" i="3"/>
  <c r="BH826" i="3"/>
  <c r="BG826" i="3"/>
  <c r="BF826" i="3"/>
  <c r="T826" i="3"/>
  <c r="R826" i="3"/>
  <c r="P826" i="3"/>
  <c r="J826" i="3"/>
  <c r="BE826" i="3" s="1"/>
  <c r="BK824" i="3"/>
  <c r="BI824" i="3"/>
  <c r="BH824" i="3"/>
  <c r="BG824" i="3"/>
  <c r="BF824" i="3"/>
  <c r="T824" i="3"/>
  <c r="R824" i="3"/>
  <c r="P824" i="3"/>
  <c r="J824" i="3"/>
  <c r="BE824" i="3" s="1"/>
  <c r="BK820" i="3"/>
  <c r="BI820" i="3"/>
  <c r="BH820" i="3"/>
  <c r="BG820" i="3"/>
  <c r="BF820" i="3"/>
  <c r="BE820" i="3"/>
  <c r="T820" i="3"/>
  <c r="R820" i="3"/>
  <c r="P820" i="3"/>
  <c r="J820" i="3"/>
  <c r="BK816" i="3"/>
  <c r="BI816" i="3"/>
  <c r="BH816" i="3"/>
  <c r="BG816" i="3"/>
  <c r="BF816" i="3"/>
  <c r="T816" i="3"/>
  <c r="R816" i="3"/>
  <c r="P816" i="3"/>
  <c r="J816" i="3"/>
  <c r="BE816" i="3" s="1"/>
  <c r="BK812" i="3"/>
  <c r="BI812" i="3"/>
  <c r="BH812" i="3"/>
  <c r="BG812" i="3"/>
  <c r="BF812" i="3"/>
  <c r="T812" i="3"/>
  <c r="R812" i="3"/>
  <c r="P812" i="3"/>
  <c r="J812" i="3"/>
  <c r="BE812" i="3" s="1"/>
  <c r="BK808" i="3"/>
  <c r="BK803" i="3" s="1"/>
  <c r="J803" i="3" s="1"/>
  <c r="J81" i="3" s="1"/>
  <c r="BI808" i="3"/>
  <c r="BH808" i="3"/>
  <c r="BG808" i="3"/>
  <c r="BF808" i="3"/>
  <c r="T808" i="3"/>
  <c r="R808" i="3"/>
  <c r="P808" i="3"/>
  <c r="J808" i="3"/>
  <c r="BE808" i="3" s="1"/>
  <c r="BK804" i="3"/>
  <c r="BI804" i="3"/>
  <c r="BH804" i="3"/>
  <c r="BG804" i="3"/>
  <c r="BF804" i="3"/>
  <c r="BE804" i="3"/>
  <c r="T804" i="3"/>
  <c r="T803" i="3" s="1"/>
  <c r="R804" i="3"/>
  <c r="P804" i="3"/>
  <c r="J804" i="3"/>
  <c r="P803" i="3"/>
  <c r="BK801" i="3"/>
  <c r="BI801" i="3"/>
  <c r="BH801" i="3"/>
  <c r="BG801" i="3"/>
  <c r="BF801" i="3"/>
  <c r="BE801" i="3"/>
  <c r="T801" i="3"/>
  <c r="T794" i="3" s="1"/>
  <c r="R801" i="3"/>
  <c r="R794" i="3" s="1"/>
  <c r="P801" i="3"/>
  <c r="J801" i="3"/>
  <c r="BK799" i="3"/>
  <c r="BI799" i="3"/>
  <c r="BH799" i="3"/>
  <c r="BG799" i="3"/>
  <c r="BF799" i="3"/>
  <c r="BE799" i="3"/>
  <c r="T799" i="3"/>
  <c r="R799" i="3"/>
  <c r="P799" i="3"/>
  <c r="J799" i="3"/>
  <c r="BK795" i="3"/>
  <c r="BI795" i="3"/>
  <c r="BH795" i="3"/>
  <c r="BG795" i="3"/>
  <c r="BF795" i="3"/>
  <c r="T795" i="3"/>
  <c r="R795" i="3"/>
  <c r="P795" i="3"/>
  <c r="P794" i="3" s="1"/>
  <c r="J795" i="3"/>
  <c r="BE795" i="3" s="1"/>
  <c r="BK794" i="3"/>
  <c r="J794" i="3" s="1"/>
  <c r="J80" i="3" s="1"/>
  <c r="BK792" i="3"/>
  <c r="BI792" i="3"/>
  <c r="BH792" i="3"/>
  <c r="BG792" i="3"/>
  <c r="BF792" i="3"/>
  <c r="T792" i="3"/>
  <c r="R792" i="3"/>
  <c r="P792" i="3"/>
  <c r="J792" i="3"/>
  <c r="BE792" i="3" s="1"/>
  <c r="BK791" i="3"/>
  <c r="BI791" i="3"/>
  <c r="BH791" i="3"/>
  <c r="BG791" i="3"/>
  <c r="BF791" i="3"/>
  <c r="T791" i="3"/>
  <c r="R791" i="3"/>
  <c r="P791" i="3"/>
  <c r="J791" i="3"/>
  <c r="BE791" i="3" s="1"/>
  <c r="BK788" i="3"/>
  <c r="BI788" i="3"/>
  <c r="BH788" i="3"/>
  <c r="BG788" i="3"/>
  <c r="BF788" i="3"/>
  <c r="T788" i="3"/>
  <c r="R788" i="3"/>
  <c r="P788" i="3"/>
  <c r="J788" i="3"/>
  <c r="BE788" i="3" s="1"/>
  <c r="BK784" i="3"/>
  <c r="BI784" i="3"/>
  <c r="BH784" i="3"/>
  <c r="BG784" i="3"/>
  <c r="BF784" i="3"/>
  <c r="BE784" i="3"/>
  <c r="T784" i="3"/>
  <c r="R784" i="3"/>
  <c r="P784" i="3"/>
  <c r="J784" i="3"/>
  <c r="BK782" i="3"/>
  <c r="BI782" i="3"/>
  <c r="BH782" i="3"/>
  <c r="BG782" i="3"/>
  <c r="BF782" i="3"/>
  <c r="T782" i="3"/>
  <c r="R782" i="3"/>
  <c r="P782" i="3"/>
  <c r="J782" i="3"/>
  <c r="BE782" i="3" s="1"/>
  <c r="BK780" i="3"/>
  <c r="BI780" i="3"/>
  <c r="BH780" i="3"/>
  <c r="BG780" i="3"/>
  <c r="BF780" i="3"/>
  <c r="T780" i="3"/>
  <c r="R780" i="3"/>
  <c r="P780" i="3"/>
  <c r="J780" i="3"/>
  <c r="BE780" i="3" s="1"/>
  <c r="BK776" i="3"/>
  <c r="BI776" i="3"/>
  <c r="BH776" i="3"/>
  <c r="BG776" i="3"/>
  <c r="BF776" i="3"/>
  <c r="T776" i="3"/>
  <c r="R776" i="3"/>
  <c r="P776" i="3"/>
  <c r="J776" i="3"/>
  <c r="BE776" i="3" s="1"/>
  <c r="BK773" i="3"/>
  <c r="BI773" i="3"/>
  <c r="BH773" i="3"/>
  <c r="BG773" i="3"/>
  <c r="BF773" i="3"/>
  <c r="BE773" i="3"/>
  <c r="T773" i="3"/>
  <c r="R773" i="3"/>
  <c r="P773" i="3"/>
  <c r="J773" i="3"/>
  <c r="BK771" i="3"/>
  <c r="BI771" i="3"/>
  <c r="BH771" i="3"/>
  <c r="BG771" i="3"/>
  <c r="BF771" i="3"/>
  <c r="T771" i="3"/>
  <c r="R771" i="3"/>
  <c r="P771" i="3"/>
  <c r="J771" i="3"/>
  <c r="BE771" i="3" s="1"/>
  <c r="BK768" i="3"/>
  <c r="BI768" i="3"/>
  <c r="BH768" i="3"/>
  <c r="BG768" i="3"/>
  <c r="BF768" i="3"/>
  <c r="T768" i="3"/>
  <c r="R768" i="3"/>
  <c r="P768" i="3"/>
  <c r="J768" i="3"/>
  <c r="BE768" i="3" s="1"/>
  <c r="BK764" i="3"/>
  <c r="BI764" i="3"/>
  <c r="BH764" i="3"/>
  <c r="BG764" i="3"/>
  <c r="BF764" i="3"/>
  <c r="T764" i="3"/>
  <c r="R764" i="3"/>
  <c r="R755" i="3" s="1"/>
  <c r="P764" i="3"/>
  <c r="P755" i="3" s="1"/>
  <c r="J764" i="3"/>
  <c r="BE764" i="3" s="1"/>
  <c r="BK760" i="3"/>
  <c r="BI760" i="3"/>
  <c r="BH760" i="3"/>
  <c r="BG760" i="3"/>
  <c r="BF760" i="3"/>
  <c r="BE760" i="3"/>
  <c r="T760" i="3"/>
  <c r="R760" i="3"/>
  <c r="P760" i="3"/>
  <c r="J760" i="3"/>
  <c r="BK756" i="3"/>
  <c r="BK755" i="3" s="1"/>
  <c r="J755" i="3" s="1"/>
  <c r="J79" i="3" s="1"/>
  <c r="BI756" i="3"/>
  <c r="BH756" i="3"/>
  <c r="BG756" i="3"/>
  <c r="BF756" i="3"/>
  <c r="BE756" i="3"/>
  <c r="T756" i="3"/>
  <c r="R756" i="3"/>
  <c r="P756" i="3"/>
  <c r="J756" i="3"/>
  <c r="T755" i="3"/>
  <c r="BK754" i="3"/>
  <c r="BI754" i="3"/>
  <c r="BH754" i="3"/>
  <c r="BG754" i="3"/>
  <c r="BF754" i="3"/>
  <c r="BE754" i="3"/>
  <c r="T754" i="3"/>
  <c r="R754" i="3"/>
  <c r="P754" i="3"/>
  <c r="J754" i="3"/>
  <c r="BK752" i="3"/>
  <c r="BI752" i="3"/>
  <c r="BH752" i="3"/>
  <c r="BG752" i="3"/>
  <c r="BF752" i="3"/>
  <c r="T752" i="3"/>
  <c r="R752" i="3"/>
  <c r="P752" i="3"/>
  <c r="J752" i="3"/>
  <c r="BE752" i="3" s="1"/>
  <c r="BK750" i="3"/>
  <c r="BK749" i="3" s="1"/>
  <c r="J749" i="3" s="1"/>
  <c r="J78" i="3" s="1"/>
  <c r="BI750" i="3"/>
  <c r="BH750" i="3"/>
  <c r="BG750" i="3"/>
  <c r="BF750" i="3"/>
  <c r="T750" i="3"/>
  <c r="T749" i="3" s="1"/>
  <c r="R750" i="3"/>
  <c r="P750" i="3"/>
  <c r="P749" i="3" s="1"/>
  <c r="J750" i="3"/>
  <c r="BE750" i="3" s="1"/>
  <c r="R749" i="3"/>
  <c r="BK748" i="3"/>
  <c r="BI748" i="3"/>
  <c r="BH748" i="3"/>
  <c r="BG748" i="3"/>
  <c r="BF748" i="3"/>
  <c r="T748" i="3"/>
  <c r="R748" i="3"/>
  <c r="P748" i="3"/>
  <c r="J748" i="3"/>
  <c r="BE748" i="3" s="1"/>
  <c r="BK746" i="3"/>
  <c r="BI746" i="3"/>
  <c r="BH746" i="3"/>
  <c r="BG746" i="3"/>
  <c r="BF746" i="3"/>
  <c r="T746" i="3"/>
  <c r="R746" i="3"/>
  <c r="P746" i="3"/>
  <c r="J746" i="3"/>
  <c r="BE746" i="3" s="1"/>
  <c r="BK745" i="3"/>
  <c r="BI745" i="3"/>
  <c r="BH745" i="3"/>
  <c r="BG745" i="3"/>
  <c r="BF745" i="3"/>
  <c r="BE745" i="3"/>
  <c r="T745" i="3"/>
  <c r="R745" i="3"/>
  <c r="P745" i="3"/>
  <c r="J745" i="3"/>
  <c r="BK743" i="3"/>
  <c r="BI743" i="3"/>
  <c r="BH743" i="3"/>
  <c r="BG743" i="3"/>
  <c r="BF743" i="3"/>
  <c r="BE743" i="3"/>
  <c r="T743" i="3"/>
  <c r="R743" i="3"/>
  <c r="P743" i="3"/>
  <c r="J743" i="3"/>
  <c r="BK742" i="3"/>
  <c r="BI742" i="3"/>
  <c r="BH742" i="3"/>
  <c r="BG742" i="3"/>
  <c r="BF742" i="3"/>
  <c r="T742" i="3"/>
  <c r="R742" i="3"/>
  <c r="P742" i="3"/>
  <c r="J742" i="3"/>
  <c r="BE742" i="3" s="1"/>
  <c r="BK741" i="3"/>
  <c r="BI741" i="3"/>
  <c r="BH741" i="3"/>
  <c r="BG741" i="3"/>
  <c r="BF741" i="3"/>
  <c r="T741" i="3"/>
  <c r="R741" i="3"/>
  <c r="R737" i="3" s="1"/>
  <c r="P741" i="3"/>
  <c r="P737" i="3" s="1"/>
  <c r="J741" i="3"/>
  <c r="BE741" i="3" s="1"/>
  <c r="BK740" i="3"/>
  <c r="BI740" i="3"/>
  <c r="BH740" i="3"/>
  <c r="BG740" i="3"/>
  <c r="BF740" i="3"/>
  <c r="BE740" i="3"/>
  <c r="T740" i="3"/>
  <c r="R740" i="3"/>
  <c r="P740" i="3"/>
  <c r="J740" i="3"/>
  <c r="BK738" i="3"/>
  <c r="BK737" i="3" s="1"/>
  <c r="J737" i="3" s="1"/>
  <c r="J77" i="3" s="1"/>
  <c r="BI738" i="3"/>
  <c r="BH738" i="3"/>
  <c r="BG738" i="3"/>
  <c r="BF738" i="3"/>
  <c r="BE738" i="3"/>
  <c r="T738" i="3"/>
  <c r="R738" i="3"/>
  <c r="P738" i="3"/>
  <c r="J738" i="3"/>
  <c r="T737" i="3"/>
  <c r="BK736" i="3"/>
  <c r="BI736" i="3"/>
  <c r="BH736" i="3"/>
  <c r="BG736" i="3"/>
  <c r="BF736" i="3"/>
  <c r="BE736" i="3"/>
  <c r="T736" i="3"/>
  <c r="R736" i="3"/>
  <c r="P736" i="3"/>
  <c r="J736" i="3"/>
  <c r="BK734" i="3"/>
  <c r="BI734" i="3"/>
  <c r="BH734" i="3"/>
  <c r="BG734" i="3"/>
  <c r="BF734" i="3"/>
  <c r="T734" i="3"/>
  <c r="R734" i="3"/>
  <c r="P734" i="3"/>
  <c r="J734" i="3"/>
  <c r="BE734" i="3" s="1"/>
  <c r="BK733" i="3"/>
  <c r="BI733" i="3"/>
  <c r="BH733" i="3"/>
  <c r="BG733" i="3"/>
  <c r="BF733" i="3"/>
  <c r="T733" i="3"/>
  <c r="R733" i="3"/>
  <c r="P733" i="3"/>
  <c r="J733" i="3"/>
  <c r="BE733" i="3" s="1"/>
  <c r="BK731" i="3"/>
  <c r="BI731" i="3"/>
  <c r="BH731" i="3"/>
  <c r="BG731" i="3"/>
  <c r="BF731" i="3"/>
  <c r="T731" i="3"/>
  <c r="R731" i="3"/>
  <c r="P731" i="3"/>
  <c r="J731" i="3"/>
  <c r="BE731" i="3" s="1"/>
  <c r="BK730" i="3"/>
  <c r="BI730" i="3"/>
  <c r="BH730" i="3"/>
  <c r="BG730" i="3"/>
  <c r="BF730" i="3"/>
  <c r="BE730" i="3"/>
  <c r="T730" i="3"/>
  <c r="R730" i="3"/>
  <c r="P730" i="3"/>
  <c r="J730" i="3"/>
  <c r="BK728" i="3"/>
  <c r="BI728" i="3"/>
  <c r="BH728" i="3"/>
  <c r="BG728" i="3"/>
  <c r="BF728" i="3"/>
  <c r="BE728" i="3"/>
  <c r="T728" i="3"/>
  <c r="R728" i="3"/>
  <c r="P728" i="3"/>
  <c r="J728" i="3"/>
  <c r="BK727" i="3"/>
  <c r="BK724" i="3" s="1"/>
  <c r="J724" i="3" s="1"/>
  <c r="J76" i="3" s="1"/>
  <c r="BI727" i="3"/>
  <c r="BH727" i="3"/>
  <c r="BG727" i="3"/>
  <c r="BF727" i="3"/>
  <c r="T727" i="3"/>
  <c r="R727" i="3"/>
  <c r="P727" i="3"/>
  <c r="J727" i="3"/>
  <c r="BE727" i="3" s="1"/>
  <c r="BK725" i="3"/>
  <c r="BI725" i="3"/>
  <c r="BH725" i="3"/>
  <c r="BG725" i="3"/>
  <c r="BF725" i="3"/>
  <c r="T725" i="3"/>
  <c r="T724" i="3" s="1"/>
  <c r="R725" i="3"/>
  <c r="R724" i="3" s="1"/>
  <c r="P725" i="3"/>
  <c r="J725" i="3"/>
  <c r="BE725" i="3" s="1"/>
  <c r="BK722" i="3"/>
  <c r="BK721" i="3" s="1"/>
  <c r="J721" i="3" s="1"/>
  <c r="J75" i="3" s="1"/>
  <c r="BI722" i="3"/>
  <c r="BH722" i="3"/>
  <c r="BG722" i="3"/>
  <c r="BF722" i="3"/>
  <c r="BE722" i="3"/>
  <c r="T722" i="3"/>
  <c r="R722" i="3"/>
  <c r="R721" i="3" s="1"/>
  <c r="P722" i="3"/>
  <c r="P721" i="3" s="1"/>
  <c r="J722" i="3"/>
  <c r="T721" i="3"/>
  <c r="BK719" i="3"/>
  <c r="BI719" i="3"/>
  <c r="BH719" i="3"/>
  <c r="BG719" i="3"/>
  <c r="BF719" i="3"/>
  <c r="T719" i="3"/>
  <c r="R719" i="3"/>
  <c r="P719" i="3"/>
  <c r="J719" i="3"/>
  <c r="BE719" i="3" s="1"/>
  <c r="BK717" i="3"/>
  <c r="BI717" i="3"/>
  <c r="BH717" i="3"/>
  <c r="BG717" i="3"/>
  <c r="BF717" i="3"/>
  <c r="T717" i="3"/>
  <c r="R717" i="3"/>
  <c r="P717" i="3"/>
  <c r="J717" i="3"/>
  <c r="BE717" i="3" s="1"/>
  <c r="BK715" i="3"/>
  <c r="BI715" i="3"/>
  <c r="BH715" i="3"/>
  <c r="BG715" i="3"/>
  <c r="BF715" i="3"/>
  <c r="BE715" i="3"/>
  <c r="T715" i="3"/>
  <c r="R715" i="3"/>
  <c r="P715" i="3"/>
  <c r="J715" i="3"/>
  <c r="BK713" i="3"/>
  <c r="BI713" i="3"/>
  <c r="BH713" i="3"/>
  <c r="BG713" i="3"/>
  <c r="BF713" i="3"/>
  <c r="T713" i="3"/>
  <c r="R713" i="3"/>
  <c r="P713" i="3"/>
  <c r="J713" i="3"/>
  <c r="BE713" i="3" s="1"/>
  <c r="BK711" i="3"/>
  <c r="BI711" i="3"/>
  <c r="BH711" i="3"/>
  <c r="BG711" i="3"/>
  <c r="BF711" i="3"/>
  <c r="T711" i="3"/>
  <c r="R711" i="3"/>
  <c r="P711" i="3"/>
  <c r="P706" i="3" s="1"/>
  <c r="J711" i="3"/>
  <c r="BE711" i="3" s="1"/>
  <c r="BK709" i="3"/>
  <c r="BI709" i="3"/>
  <c r="BH709" i="3"/>
  <c r="BG709" i="3"/>
  <c r="BF709" i="3"/>
  <c r="T709" i="3"/>
  <c r="T706" i="3" s="1"/>
  <c r="R709" i="3"/>
  <c r="P709" i="3"/>
  <c r="J709" i="3"/>
  <c r="BE709" i="3" s="1"/>
  <c r="BK707" i="3"/>
  <c r="BI707" i="3"/>
  <c r="BH707" i="3"/>
  <c r="BG707" i="3"/>
  <c r="BF707" i="3"/>
  <c r="BE707" i="3"/>
  <c r="T707" i="3"/>
  <c r="R707" i="3"/>
  <c r="P707" i="3"/>
  <c r="J707" i="3"/>
  <c r="R706" i="3"/>
  <c r="BK704" i="3"/>
  <c r="BI704" i="3"/>
  <c r="BH704" i="3"/>
  <c r="BG704" i="3"/>
  <c r="BF704" i="3"/>
  <c r="BE704" i="3"/>
  <c r="T704" i="3"/>
  <c r="R704" i="3"/>
  <c r="P704" i="3"/>
  <c r="J704" i="3"/>
  <c r="BK702" i="3"/>
  <c r="BI702" i="3"/>
  <c r="BH702" i="3"/>
  <c r="BG702" i="3"/>
  <c r="BF702" i="3"/>
  <c r="T702" i="3"/>
  <c r="R702" i="3"/>
  <c r="P702" i="3"/>
  <c r="J702" i="3"/>
  <c r="BE702" i="3" s="1"/>
  <c r="BK700" i="3"/>
  <c r="BI700" i="3"/>
  <c r="BH700" i="3"/>
  <c r="BG700" i="3"/>
  <c r="BF700" i="3"/>
  <c r="T700" i="3"/>
  <c r="T699" i="3" s="1"/>
  <c r="R700" i="3"/>
  <c r="R699" i="3" s="1"/>
  <c r="P700" i="3"/>
  <c r="J700" i="3"/>
  <c r="BE700" i="3" s="1"/>
  <c r="BK699" i="3"/>
  <c r="J699" i="3" s="1"/>
  <c r="J73" i="3" s="1"/>
  <c r="P699" i="3"/>
  <c r="BK697" i="3"/>
  <c r="BI697" i="3"/>
  <c r="BH697" i="3"/>
  <c r="BG697" i="3"/>
  <c r="BF697" i="3"/>
  <c r="T697" i="3"/>
  <c r="R697" i="3"/>
  <c r="P697" i="3"/>
  <c r="J697" i="3"/>
  <c r="BE697" i="3" s="1"/>
  <c r="BK695" i="3"/>
  <c r="BK672" i="3" s="1"/>
  <c r="J672" i="3" s="1"/>
  <c r="J72" i="3" s="1"/>
  <c r="BI695" i="3"/>
  <c r="BH695" i="3"/>
  <c r="BG695" i="3"/>
  <c r="BF695" i="3"/>
  <c r="T695" i="3"/>
  <c r="R695" i="3"/>
  <c r="P695" i="3"/>
  <c r="J695" i="3"/>
  <c r="BE695" i="3" s="1"/>
  <c r="BK693" i="3"/>
  <c r="BI693" i="3"/>
  <c r="BH693" i="3"/>
  <c r="BG693" i="3"/>
  <c r="BF693" i="3"/>
  <c r="T693" i="3"/>
  <c r="R693" i="3"/>
  <c r="P693" i="3"/>
  <c r="J693" i="3"/>
  <c r="BE693" i="3" s="1"/>
  <c r="BK691" i="3"/>
  <c r="BI691" i="3"/>
  <c r="BH691" i="3"/>
  <c r="BG691" i="3"/>
  <c r="BF691" i="3"/>
  <c r="BE691" i="3"/>
  <c r="T691" i="3"/>
  <c r="R691" i="3"/>
  <c r="P691" i="3"/>
  <c r="J691" i="3"/>
  <c r="BK689" i="3"/>
  <c r="BI689" i="3"/>
  <c r="BH689" i="3"/>
  <c r="BG689" i="3"/>
  <c r="BF689" i="3"/>
  <c r="T689" i="3"/>
  <c r="R689" i="3"/>
  <c r="P689" i="3"/>
  <c r="J689" i="3"/>
  <c r="BE689" i="3" s="1"/>
  <c r="BK687" i="3"/>
  <c r="BI687" i="3"/>
  <c r="BH687" i="3"/>
  <c r="BG687" i="3"/>
  <c r="BF687" i="3"/>
  <c r="T687" i="3"/>
  <c r="R687" i="3"/>
  <c r="P687" i="3"/>
  <c r="J687" i="3"/>
  <c r="BE687" i="3" s="1"/>
  <c r="BK685" i="3"/>
  <c r="BI685" i="3"/>
  <c r="BH685" i="3"/>
  <c r="BG685" i="3"/>
  <c r="BF685" i="3"/>
  <c r="T685" i="3"/>
  <c r="R685" i="3"/>
  <c r="P685" i="3"/>
  <c r="J685" i="3"/>
  <c r="BE685" i="3" s="1"/>
  <c r="BK683" i="3"/>
  <c r="BI683" i="3"/>
  <c r="BH683" i="3"/>
  <c r="BG683" i="3"/>
  <c r="BF683" i="3"/>
  <c r="BE683" i="3"/>
  <c r="T683" i="3"/>
  <c r="R683" i="3"/>
  <c r="P683" i="3"/>
  <c r="J683" i="3"/>
  <c r="BK681" i="3"/>
  <c r="BI681" i="3"/>
  <c r="BH681" i="3"/>
  <c r="BG681" i="3"/>
  <c r="BF681" i="3"/>
  <c r="T681" i="3"/>
  <c r="R681" i="3"/>
  <c r="P681" i="3"/>
  <c r="J681" i="3"/>
  <c r="BE681" i="3" s="1"/>
  <c r="BK679" i="3"/>
  <c r="BI679" i="3"/>
  <c r="BH679" i="3"/>
  <c r="BG679" i="3"/>
  <c r="BF679" i="3"/>
  <c r="T679" i="3"/>
  <c r="R679" i="3"/>
  <c r="P679" i="3"/>
  <c r="J679" i="3"/>
  <c r="BE679" i="3" s="1"/>
  <c r="BK677" i="3"/>
  <c r="BI677" i="3"/>
  <c r="BH677" i="3"/>
  <c r="BG677" i="3"/>
  <c r="BF677" i="3"/>
  <c r="T677" i="3"/>
  <c r="T672" i="3" s="1"/>
  <c r="R677" i="3"/>
  <c r="P677" i="3"/>
  <c r="J677" i="3"/>
  <c r="BE677" i="3" s="1"/>
  <c r="BK675" i="3"/>
  <c r="BI675" i="3"/>
  <c r="BH675" i="3"/>
  <c r="BG675" i="3"/>
  <c r="BF675" i="3"/>
  <c r="BE675" i="3"/>
  <c r="T675" i="3"/>
  <c r="R675" i="3"/>
  <c r="P675" i="3"/>
  <c r="J675" i="3"/>
  <c r="BK673" i="3"/>
  <c r="BI673" i="3"/>
  <c r="BH673" i="3"/>
  <c r="BG673" i="3"/>
  <c r="BF673" i="3"/>
  <c r="T673" i="3"/>
  <c r="R673" i="3"/>
  <c r="R672" i="3" s="1"/>
  <c r="P673" i="3"/>
  <c r="J673" i="3"/>
  <c r="BE673" i="3" s="1"/>
  <c r="BK671" i="3"/>
  <c r="BI671" i="3"/>
  <c r="BH671" i="3"/>
  <c r="BG671" i="3"/>
  <c r="BF671" i="3"/>
  <c r="BE671" i="3"/>
  <c r="T671" i="3"/>
  <c r="R671" i="3"/>
  <c r="P671" i="3"/>
  <c r="J671" i="3"/>
  <c r="BK670" i="3"/>
  <c r="BI670" i="3"/>
  <c r="BH670" i="3"/>
  <c r="BG670" i="3"/>
  <c r="BF670" i="3"/>
  <c r="T670" i="3"/>
  <c r="R670" i="3"/>
  <c r="P670" i="3"/>
  <c r="J670" i="3"/>
  <c r="BE670" i="3" s="1"/>
  <c r="BK668" i="3"/>
  <c r="BI668" i="3"/>
  <c r="BH668" i="3"/>
  <c r="BG668" i="3"/>
  <c r="BF668" i="3"/>
  <c r="T668" i="3"/>
  <c r="R668" i="3"/>
  <c r="P668" i="3"/>
  <c r="J668" i="3"/>
  <c r="BE668" i="3" s="1"/>
  <c r="BK667" i="3"/>
  <c r="BI667" i="3"/>
  <c r="BH667" i="3"/>
  <c r="BG667" i="3"/>
  <c r="BF667" i="3"/>
  <c r="BE667" i="3"/>
  <c r="T667" i="3"/>
  <c r="R667" i="3"/>
  <c r="P667" i="3"/>
  <c r="J667" i="3"/>
  <c r="BK665" i="3"/>
  <c r="BI665" i="3"/>
  <c r="BH665" i="3"/>
  <c r="BG665" i="3"/>
  <c r="BF665" i="3"/>
  <c r="T665" i="3"/>
  <c r="R665" i="3"/>
  <c r="P665" i="3"/>
  <c r="J665" i="3"/>
  <c r="BE665" i="3" s="1"/>
  <c r="BK663" i="3"/>
  <c r="BI663" i="3"/>
  <c r="BH663" i="3"/>
  <c r="BG663" i="3"/>
  <c r="BF663" i="3"/>
  <c r="T663" i="3"/>
  <c r="R663" i="3"/>
  <c r="P663" i="3"/>
  <c r="J663" i="3"/>
  <c r="BE663" i="3" s="1"/>
  <c r="BK661" i="3"/>
  <c r="BI661" i="3"/>
  <c r="BH661" i="3"/>
  <c r="BG661" i="3"/>
  <c r="BF661" i="3"/>
  <c r="T661" i="3"/>
  <c r="R661" i="3"/>
  <c r="P661" i="3"/>
  <c r="J661" i="3"/>
  <c r="BE661" i="3" s="1"/>
  <c r="BK656" i="3"/>
  <c r="BI656" i="3"/>
  <c r="BH656" i="3"/>
  <c r="BG656" i="3"/>
  <c r="BF656" i="3"/>
  <c r="BE656" i="3"/>
  <c r="T656" i="3"/>
  <c r="R656" i="3"/>
  <c r="P656" i="3"/>
  <c r="J656" i="3"/>
  <c r="BK652" i="3"/>
  <c r="BI652" i="3"/>
  <c r="BH652" i="3"/>
  <c r="BG652" i="3"/>
  <c r="BF652" i="3"/>
  <c r="T652" i="3"/>
  <c r="R652" i="3"/>
  <c r="P652" i="3"/>
  <c r="J652" i="3"/>
  <c r="BE652" i="3" s="1"/>
  <c r="BK651" i="3"/>
  <c r="BI651" i="3"/>
  <c r="BH651" i="3"/>
  <c r="BG651" i="3"/>
  <c r="BF651" i="3"/>
  <c r="T651" i="3"/>
  <c r="R651" i="3"/>
  <c r="P651" i="3"/>
  <c r="J651" i="3"/>
  <c r="BE651" i="3" s="1"/>
  <c r="BK648" i="3"/>
  <c r="BI648" i="3"/>
  <c r="BH648" i="3"/>
  <c r="BG648" i="3"/>
  <c r="BF648" i="3"/>
  <c r="BE648" i="3"/>
  <c r="T648" i="3"/>
  <c r="R648" i="3"/>
  <c r="P648" i="3"/>
  <c r="P639" i="3" s="1"/>
  <c r="J648" i="3"/>
  <c r="BK645" i="3"/>
  <c r="BI645" i="3"/>
  <c r="BH645" i="3"/>
  <c r="BG645" i="3"/>
  <c r="BF645" i="3"/>
  <c r="BE645" i="3"/>
  <c r="T645" i="3"/>
  <c r="R645" i="3"/>
  <c r="P645" i="3"/>
  <c r="J645" i="3"/>
  <c r="BK644" i="3"/>
  <c r="BI644" i="3"/>
  <c r="BH644" i="3"/>
  <c r="BG644" i="3"/>
  <c r="BF644" i="3"/>
  <c r="T644" i="3"/>
  <c r="R644" i="3"/>
  <c r="P644" i="3"/>
  <c r="J644" i="3"/>
  <c r="BE644" i="3" s="1"/>
  <c r="BK640" i="3"/>
  <c r="BI640" i="3"/>
  <c r="BH640" i="3"/>
  <c r="BG640" i="3"/>
  <c r="BF640" i="3"/>
  <c r="T640" i="3"/>
  <c r="T639" i="3" s="1"/>
  <c r="R640" i="3"/>
  <c r="R639" i="3" s="1"/>
  <c r="P640" i="3"/>
  <c r="J640" i="3"/>
  <c r="BE640" i="3" s="1"/>
  <c r="BK639" i="3"/>
  <c r="J639" i="3" s="1"/>
  <c r="J71" i="3" s="1"/>
  <c r="BK637" i="3"/>
  <c r="BI637" i="3"/>
  <c r="BH637" i="3"/>
  <c r="BG637" i="3"/>
  <c r="BF637" i="3"/>
  <c r="T637" i="3"/>
  <c r="R637" i="3"/>
  <c r="P637" i="3"/>
  <c r="J637" i="3"/>
  <c r="BE637" i="3" s="1"/>
  <c r="BK633" i="3"/>
  <c r="BI633" i="3"/>
  <c r="BH633" i="3"/>
  <c r="BG633" i="3"/>
  <c r="BF633" i="3"/>
  <c r="T633" i="3"/>
  <c r="R633" i="3"/>
  <c r="P633" i="3"/>
  <c r="J633" i="3"/>
  <c r="BE633" i="3" s="1"/>
  <c r="BK631" i="3"/>
  <c r="BI631" i="3"/>
  <c r="BH631" i="3"/>
  <c r="BG631" i="3"/>
  <c r="BF631" i="3"/>
  <c r="BE631" i="3"/>
  <c r="T631" i="3"/>
  <c r="R631" i="3"/>
  <c r="P631" i="3"/>
  <c r="J631" i="3"/>
  <c r="BK627" i="3"/>
  <c r="BI627" i="3"/>
  <c r="BH627" i="3"/>
  <c r="BG627" i="3"/>
  <c r="BF627" i="3"/>
  <c r="BE627" i="3"/>
  <c r="T627" i="3"/>
  <c r="R627" i="3"/>
  <c r="P627" i="3"/>
  <c r="J627" i="3"/>
  <c r="BK623" i="3"/>
  <c r="BI623" i="3"/>
  <c r="BH623" i="3"/>
  <c r="BG623" i="3"/>
  <c r="BF623" i="3"/>
  <c r="T623" i="3"/>
  <c r="R623" i="3"/>
  <c r="P623" i="3"/>
  <c r="J623" i="3"/>
  <c r="BE623" i="3" s="1"/>
  <c r="BK622" i="3"/>
  <c r="BK617" i="3" s="1"/>
  <c r="J617" i="3" s="1"/>
  <c r="J70" i="3" s="1"/>
  <c r="BI622" i="3"/>
  <c r="BH622" i="3"/>
  <c r="BG622" i="3"/>
  <c r="BF622" i="3"/>
  <c r="T622" i="3"/>
  <c r="R622" i="3"/>
  <c r="P622" i="3"/>
  <c r="P617" i="3" s="1"/>
  <c r="J622" i="3"/>
  <c r="BE622" i="3" s="1"/>
  <c r="BK618" i="3"/>
  <c r="BI618" i="3"/>
  <c r="BH618" i="3"/>
  <c r="BG618" i="3"/>
  <c r="BF618" i="3"/>
  <c r="BE618" i="3"/>
  <c r="T618" i="3"/>
  <c r="T617" i="3" s="1"/>
  <c r="R618" i="3"/>
  <c r="R617" i="3" s="1"/>
  <c r="P618" i="3"/>
  <c r="J618" i="3"/>
  <c r="BK614" i="3"/>
  <c r="BI614" i="3"/>
  <c r="BH614" i="3"/>
  <c r="BG614" i="3"/>
  <c r="BF614" i="3"/>
  <c r="BE614" i="3"/>
  <c r="T614" i="3"/>
  <c r="R614" i="3"/>
  <c r="R613" i="3" s="1"/>
  <c r="P614" i="3"/>
  <c r="J614" i="3"/>
  <c r="BK613" i="3"/>
  <c r="J613" i="3" s="1"/>
  <c r="T613" i="3"/>
  <c r="P613" i="3"/>
  <c r="BK611" i="3"/>
  <c r="BI611" i="3"/>
  <c r="BH611" i="3"/>
  <c r="BG611" i="3"/>
  <c r="BF611" i="3"/>
  <c r="BE611" i="3"/>
  <c r="T611" i="3"/>
  <c r="R611" i="3"/>
  <c r="P611" i="3"/>
  <c r="J611" i="3"/>
  <c r="BK608" i="3"/>
  <c r="BI608" i="3"/>
  <c r="BH608" i="3"/>
  <c r="BG608" i="3"/>
  <c r="BF608" i="3"/>
  <c r="T608" i="3"/>
  <c r="R608" i="3"/>
  <c r="P608" i="3"/>
  <c r="J608" i="3"/>
  <c r="BE608" i="3" s="1"/>
  <c r="BK606" i="3"/>
  <c r="BI606" i="3"/>
  <c r="BH606" i="3"/>
  <c r="BG606" i="3"/>
  <c r="BF606" i="3"/>
  <c r="T606" i="3"/>
  <c r="R606" i="3"/>
  <c r="R600" i="3" s="1"/>
  <c r="P606" i="3"/>
  <c r="J606" i="3"/>
  <c r="BE606" i="3" s="1"/>
  <c r="BK603" i="3"/>
  <c r="BI603" i="3"/>
  <c r="BH603" i="3"/>
  <c r="BG603" i="3"/>
  <c r="BF603" i="3"/>
  <c r="BE603" i="3"/>
  <c r="T603" i="3"/>
  <c r="R603" i="3"/>
  <c r="P603" i="3"/>
  <c r="J603" i="3"/>
  <c r="BK601" i="3"/>
  <c r="BK600" i="3" s="1"/>
  <c r="J600" i="3" s="1"/>
  <c r="J67" i="3" s="1"/>
  <c r="BI601" i="3"/>
  <c r="BH601" i="3"/>
  <c r="BG601" i="3"/>
  <c r="BF601" i="3"/>
  <c r="T601" i="3"/>
  <c r="R601" i="3"/>
  <c r="P601" i="3"/>
  <c r="P600" i="3" s="1"/>
  <c r="J601" i="3"/>
  <c r="BE601" i="3" s="1"/>
  <c r="T600" i="3"/>
  <c r="BK595" i="3"/>
  <c r="BI595" i="3"/>
  <c r="BH595" i="3"/>
  <c r="BG595" i="3"/>
  <c r="BF595" i="3"/>
  <c r="BE595" i="3"/>
  <c r="T595" i="3"/>
  <c r="R595" i="3"/>
  <c r="P595" i="3"/>
  <c r="J595" i="3"/>
  <c r="BK591" i="3"/>
  <c r="BI591" i="3"/>
  <c r="BH591" i="3"/>
  <c r="BG591" i="3"/>
  <c r="BF591" i="3"/>
  <c r="T591" i="3"/>
  <c r="R591" i="3"/>
  <c r="P591" i="3"/>
  <c r="J591" i="3"/>
  <c r="BE591" i="3" s="1"/>
  <c r="BK579" i="3"/>
  <c r="BI579" i="3"/>
  <c r="BH579" i="3"/>
  <c r="BG579" i="3"/>
  <c r="BF579" i="3"/>
  <c r="T579" i="3"/>
  <c r="R579" i="3"/>
  <c r="P579" i="3"/>
  <c r="J579" i="3"/>
  <c r="BE579" i="3" s="1"/>
  <c r="BK575" i="3"/>
  <c r="BI575" i="3"/>
  <c r="BH575" i="3"/>
  <c r="BG575" i="3"/>
  <c r="BF575" i="3"/>
  <c r="T575" i="3"/>
  <c r="R575" i="3"/>
  <c r="P575" i="3"/>
  <c r="J575" i="3"/>
  <c r="BE575" i="3" s="1"/>
  <c r="BK571" i="3"/>
  <c r="BI571" i="3"/>
  <c r="BH571" i="3"/>
  <c r="BG571" i="3"/>
  <c r="BF571" i="3"/>
  <c r="BE571" i="3"/>
  <c r="T571" i="3"/>
  <c r="R571" i="3"/>
  <c r="P571" i="3"/>
  <c r="J571" i="3"/>
  <c r="BK567" i="3"/>
  <c r="BI567" i="3"/>
  <c r="BH567" i="3"/>
  <c r="BG567" i="3"/>
  <c r="BF567" i="3"/>
  <c r="T567" i="3"/>
  <c r="R567" i="3"/>
  <c r="P567" i="3"/>
  <c r="J567" i="3"/>
  <c r="BE567" i="3" s="1"/>
  <c r="BK563" i="3"/>
  <c r="BI563" i="3"/>
  <c r="BH563" i="3"/>
  <c r="BG563" i="3"/>
  <c r="BF563" i="3"/>
  <c r="T563" i="3"/>
  <c r="R563" i="3"/>
  <c r="P563" i="3"/>
  <c r="J563" i="3"/>
  <c r="BE563" i="3" s="1"/>
  <c r="BK559" i="3"/>
  <c r="BI559" i="3"/>
  <c r="BH559" i="3"/>
  <c r="BG559" i="3"/>
  <c r="BF559" i="3"/>
  <c r="T559" i="3"/>
  <c r="R559" i="3"/>
  <c r="P559" i="3"/>
  <c r="J559" i="3"/>
  <c r="BE559" i="3" s="1"/>
  <c r="BK555" i="3"/>
  <c r="BI555" i="3"/>
  <c r="BH555" i="3"/>
  <c r="BG555" i="3"/>
  <c r="BF555" i="3"/>
  <c r="BE555" i="3"/>
  <c r="T555" i="3"/>
  <c r="R555" i="3"/>
  <c r="P555" i="3"/>
  <c r="J555" i="3"/>
  <c r="BK551" i="3"/>
  <c r="BI551" i="3"/>
  <c r="BH551" i="3"/>
  <c r="BG551" i="3"/>
  <c r="BF551" i="3"/>
  <c r="BE551" i="3"/>
  <c r="T551" i="3"/>
  <c r="R551" i="3"/>
  <c r="P551" i="3"/>
  <c r="J551" i="3"/>
  <c r="BK547" i="3"/>
  <c r="BI547" i="3"/>
  <c r="BH547" i="3"/>
  <c r="BG547" i="3"/>
  <c r="BF547" i="3"/>
  <c r="T547" i="3"/>
  <c r="R547" i="3"/>
  <c r="P547" i="3"/>
  <c r="J547" i="3"/>
  <c r="BE547" i="3" s="1"/>
  <c r="BK542" i="3"/>
  <c r="BI542" i="3"/>
  <c r="BH542" i="3"/>
  <c r="BG542" i="3"/>
  <c r="BF542" i="3"/>
  <c r="T542" i="3"/>
  <c r="R542" i="3"/>
  <c r="P542" i="3"/>
  <c r="J542" i="3"/>
  <c r="BE542" i="3" s="1"/>
  <c r="BK538" i="3"/>
  <c r="BI538" i="3"/>
  <c r="BH538" i="3"/>
  <c r="BG538" i="3"/>
  <c r="BF538" i="3"/>
  <c r="BE538" i="3"/>
  <c r="T538" i="3"/>
  <c r="R538" i="3"/>
  <c r="P538" i="3"/>
  <c r="J538" i="3"/>
  <c r="BK534" i="3"/>
  <c r="BI534" i="3"/>
  <c r="BH534" i="3"/>
  <c r="BG534" i="3"/>
  <c r="BF534" i="3"/>
  <c r="T534" i="3"/>
  <c r="R534" i="3"/>
  <c r="P534" i="3"/>
  <c r="J534" i="3"/>
  <c r="BE534" i="3" s="1"/>
  <c r="BK530" i="3"/>
  <c r="BI530" i="3"/>
  <c r="BH530" i="3"/>
  <c r="BG530" i="3"/>
  <c r="BF530" i="3"/>
  <c r="T530" i="3"/>
  <c r="R530" i="3"/>
  <c r="P530" i="3"/>
  <c r="J530" i="3"/>
  <c r="BE530" i="3" s="1"/>
  <c r="BK526" i="3"/>
  <c r="BI526" i="3"/>
  <c r="BH526" i="3"/>
  <c r="BG526" i="3"/>
  <c r="BF526" i="3"/>
  <c r="T526" i="3"/>
  <c r="R526" i="3"/>
  <c r="P526" i="3"/>
  <c r="J526" i="3"/>
  <c r="BE526" i="3" s="1"/>
  <c r="BK522" i="3"/>
  <c r="BI522" i="3"/>
  <c r="BH522" i="3"/>
  <c r="BG522" i="3"/>
  <c r="BF522" i="3"/>
  <c r="BE522" i="3"/>
  <c r="T522" i="3"/>
  <c r="R522" i="3"/>
  <c r="P522" i="3"/>
  <c r="J522" i="3"/>
  <c r="BK518" i="3"/>
  <c r="BI518" i="3"/>
  <c r="BH518" i="3"/>
  <c r="BG518" i="3"/>
  <c r="BF518" i="3"/>
  <c r="T518" i="3"/>
  <c r="R518" i="3"/>
  <c r="P518" i="3"/>
  <c r="J518" i="3"/>
  <c r="BE518" i="3" s="1"/>
  <c r="BK514" i="3"/>
  <c r="BI514" i="3"/>
  <c r="BH514" i="3"/>
  <c r="BG514" i="3"/>
  <c r="BF514" i="3"/>
  <c r="T514" i="3"/>
  <c r="R514" i="3"/>
  <c r="P514" i="3"/>
  <c r="J514" i="3"/>
  <c r="BE514" i="3" s="1"/>
  <c r="BK510" i="3"/>
  <c r="BI510" i="3"/>
  <c r="BH510" i="3"/>
  <c r="BG510" i="3"/>
  <c r="BF510" i="3"/>
  <c r="T510" i="3"/>
  <c r="R510" i="3"/>
  <c r="P510" i="3"/>
  <c r="J510" i="3"/>
  <c r="BE510" i="3" s="1"/>
  <c r="BK504" i="3"/>
  <c r="BI504" i="3"/>
  <c r="BH504" i="3"/>
  <c r="BG504" i="3"/>
  <c r="BF504" i="3"/>
  <c r="BE504" i="3"/>
  <c r="T504" i="3"/>
  <c r="R504" i="3"/>
  <c r="P504" i="3"/>
  <c r="J504" i="3"/>
  <c r="BK500" i="3"/>
  <c r="BI500" i="3"/>
  <c r="BH500" i="3"/>
  <c r="BG500" i="3"/>
  <c r="BF500" i="3"/>
  <c r="T500" i="3"/>
  <c r="R500" i="3"/>
  <c r="P500" i="3"/>
  <c r="J500" i="3"/>
  <c r="BE500" i="3" s="1"/>
  <c r="BK496" i="3"/>
  <c r="BI496" i="3"/>
  <c r="BH496" i="3"/>
  <c r="BG496" i="3"/>
  <c r="BF496" i="3"/>
  <c r="T496" i="3"/>
  <c r="R496" i="3"/>
  <c r="P496" i="3"/>
  <c r="J496" i="3"/>
  <c r="BE496" i="3" s="1"/>
  <c r="BK492" i="3"/>
  <c r="BI492" i="3"/>
  <c r="BH492" i="3"/>
  <c r="BG492" i="3"/>
  <c r="BF492" i="3"/>
  <c r="BE492" i="3"/>
  <c r="T492" i="3"/>
  <c r="T479" i="3" s="1"/>
  <c r="R492" i="3"/>
  <c r="P492" i="3"/>
  <c r="J492" i="3"/>
  <c r="BK488" i="3"/>
  <c r="BI488" i="3"/>
  <c r="BH488" i="3"/>
  <c r="BG488" i="3"/>
  <c r="BF488" i="3"/>
  <c r="BE488" i="3"/>
  <c r="T488" i="3"/>
  <c r="R488" i="3"/>
  <c r="P488" i="3"/>
  <c r="J488" i="3"/>
  <c r="BK484" i="3"/>
  <c r="BI484" i="3"/>
  <c r="BH484" i="3"/>
  <c r="BG484" i="3"/>
  <c r="BF484" i="3"/>
  <c r="T484" i="3"/>
  <c r="R484" i="3"/>
  <c r="P484" i="3"/>
  <c r="J484" i="3"/>
  <c r="BE484" i="3" s="1"/>
  <c r="BK480" i="3"/>
  <c r="BK479" i="3" s="1"/>
  <c r="J479" i="3" s="1"/>
  <c r="J66" i="3" s="1"/>
  <c r="BI480" i="3"/>
  <c r="BH480" i="3"/>
  <c r="BG480" i="3"/>
  <c r="BF480" i="3"/>
  <c r="T480" i="3"/>
  <c r="R480" i="3"/>
  <c r="R479" i="3" s="1"/>
  <c r="P480" i="3"/>
  <c r="J480" i="3"/>
  <c r="BE480" i="3" s="1"/>
  <c r="BK478" i="3"/>
  <c r="BI478" i="3"/>
  <c r="BH478" i="3"/>
  <c r="BG478" i="3"/>
  <c r="BF478" i="3"/>
  <c r="T478" i="3"/>
  <c r="R478" i="3"/>
  <c r="P478" i="3"/>
  <c r="J478" i="3"/>
  <c r="BE478" i="3" s="1"/>
  <c r="BK474" i="3"/>
  <c r="BI474" i="3"/>
  <c r="BH474" i="3"/>
  <c r="BG474" i="3"/>
  <c r="BF474" i="3"/>
  <c r="T474" i="3"/>
  <c r="R474" i="3"/>
  <c r="P474" i="3"/>
  <c r="J474" i="3"/>
  <c r="BE474" i="3" s="1"/>
  <c r="BK470" i="3"/>
  <c r="BI470" i="3"/>
  <c r="BH470" i="3"/>
  <c r="BG470" i="3"/>
  <c r="BF470" i="3"/>
  <c r="BE470" i="3"/>
  <c r="T470" i="3"/>
  <c r="R470" i="3"/>
  <c r="P470" i="3"/>
  <c r="J470" i="3"/>
  <c r="BK463" i="3"/>
  <c r="BI463" i="3"/>
  <c r="BH463" i="3"/>
  <c r="BG463" i="3"/>
  <c r="BF463" i="3"/>
  <c r="T463" i="3"/>
  <c r="R463" i="3"/>
  <c r="P463" i="3"/>
  <c r="J463" i="3"/>
  <c r="BE463" i="3" s="1"/>
  <c r="BK459" i="3"/>
  <c r="BI459" i="3"/>
  <c r="BH459" i="3"/>
  <c r="BG459" i="3"/>
  <c r="BF459" i="3"/>
  <c r="T459" i="3"/>
  <c r="R459" i="3"/>
  <c r="P459" i="3"/>
  <c r="J459" i="3"/>
  <c r="BE459" i="3" s="1"/>
  <c r="BK455" i="3"/>
  <c r="BI455" i="3"/>
  <c r="BH455" i="3"/>
  <c r="BG455" i="3"/>
  <c r="BF455" i="3"/>
  <c r="T455" i="3"/>
  <c r="R455" i="3"/>
  <c r="P455" i="3"/>
  <c r="J455" i="3"/>
  <c r="BE455" i="3" s="1"/>
  <c r="BK451" i="3"/>
  <c r="BI451" i="3"/>
  <c r="BH451" i="3"/>
  <c r="BG451" i="3"/>
  <c r="BF451" i="3"/>
  <c r="BE451" i="3"/>
  <c r="T451" i="3"/>
  <c r="R451" i="3"/>
  <c r="P451" i="3"/>
  <c r="J451" i="3"/>
  <c r="BK447" i="3"/>
  <c r="BI447" i="3"/>
  <c r="BH447" i="3"/>
  <c r="BG447" i="3"/>
  <c r="BF447" i="3"/>
  <c r="T447" i="3"/>
  <c r="R447" i="3"/>
  <c r="P447" i="3"/>
  <c r="J447" i="3"/>
  <c r="BE447" i="3" s="1"/>
  <c r="BK439" i="3"/>
  <c r="BI439" i="3"/>
  <c r="BH439" i="3"/>
  <c r="BG439" i="3"/>
  <c r="BF439" i="3"/>
  <c r="T439" i="3"/>
  <c r="R439" i="3"/>
  <c r="P439" i="3"/>
  <c r="J439" i="3"/>
  <c r="BE439" i="3" s="1"/>
  <c r="BK435" i="3"/>
  <c r="BI435" i="3"/>
  <c r="BH435" i="3"/>
  <c r="BG435" i="3"/>
  <c r="BF435" i="3"/>
  <c r="BE435" i="3"/>
  <c r="T435" i="3"/>
  <c r="R435" i="3"/>
  <c r="P435" i="3"/>
  <c r="J435" i="3"/>
  <c r="BK431" i="3"/>
  <c r="BI431" i="3"/>
  <c r="BH431" i="3"/>
  <c r="BG431" i="3"/>
  <c r="BF431" i="3"/>
  <c r="BE431" i="3"/>
  <c r="T431" i="3"/>
  <c r="R431" i="3"/>
  <c r="P431" i="3"/>
  <c r="J431" i="3"/>
  <c r="BK425" i="3"/>
  <c r="BI425" i="3"/>
  <c r="BH425" i="3"/>
  <c r="BG425" i="3"/>
  <c r="BF425" i="3"/>
  <c r="T425" i="3"/>
  <c r="R425" i="3"/>
  <c r="P425" i="3"/>
  <c r="J425" i="3"/>
  <c r="BE425" i="3" s="1"/>
  <c r="BK419" i="3"/>
  <c r="BI419" i="3"/>
  <c r="BH419" i="3"/>
  <c r="BG419" i="3"/>
  <c r="BF419" i="3"/>
  <c r="T419" i="3"/>
  <c r="R419" i="3"/>
  <c r="P419" i="3"/>
  <c r="J419" i="3"/>
  <c r="BE419" i="3" s="1"/>
  <c r="BK418" i="3"/>
  <c r="BI418" i="3"/>
  <c r="BH418" i="3"/>
  <c r="BG418" i="3"/>
  <c r="BF418" i="3"/>
  <c r="T418" i="3"/>
  <c r="R418" i="3"/>
  <c r="P418" i="3"/>
  <c r="J418" i="3"/>
  <c r="BE418" i="3" s="1"/>
  <c r="BK414" i="3"/>
  <c r="BI414" i="3"/>
  <c r="BH414" i="3"/>
  <c r="BG414" i="3"/>
  <c r="BF414" i="3"/>
  <c r="BE414" i="3"/>
  <c r="T414" i="3"/>
  <c r="R414" i="3"/>
  <c r="P414" i="3"/>
  <c r="J414" i="3"/>
  <c r="BK408" i="3"/>
  <c r="BI408" i="3"/>
  <c r="BH408" i="3"/>
  <c r="BG408" i="3"/>
  <c r="BF408" i="3"/>
  <c r="T408" i="3"/>
  <c r="R408" i="3"/>
  <c r="P408" i="3"/>
  <c r="J408" i="3"/>
  <c r="BE408" i="3" s="1"/>
  <c r="BK402" i="3"/>
  <c r="BI402" i="3"/>
  <c r="BH402" i="3"/>
  <c r="BG402" i="3"/>
  <c r="BF402" i="3"/>
  <c r="T402" i="3"/>
  <c r="R402" i="3"/>
  <c r="P402" i="3"/>
  <c r="J402" i="3"/>
  <c r="BE402" i="3" s="1"/>
  <c r="BK398" i="3"/>
  <c r="BI398" i="3"/>
  <c r="BH398" i="3"/>
  <c r="BG398" i="3"/>
  <c r="BF398" i="3"/>
  <c r="T398" i="3"/>
  <c r="R398" i="3"/>
  <c r="P398" i="3"/>
  <c r="J398" i="3"/>
  <c r="BE398" i="3" s="1"/>
  <c r="BK393" i="3"/>
  <c r="BI393" i="3"/>
  <c r="BH393" i="3"/>
  <c r="BG393" i="3"/>
  <c r="BF393" i="3"/>
  <c r="BE393" i="3"/>
  <c r="T393" i="3"/>
  <c r="R393" i="3"/>
  <c r="P393" i="3"/>
  <c r="J393" i="3"/>
  <c r="BK389" i="3"/>
  <c r="BI389" i="3"/>
  <c r="BH389" i="3"/>
  <c r="BG389" i="3"/>
  <c r="BF389" i="3"/>
  <c r="T389" i="3"/>
  <c r="R389" i="3"/>
  <c r="P389" i="3"/>
  <c r="J389" i="3"/>
  <c r="BE389" i="3" s="1"/>
  <c r="BK385" i="3"/>
  <c r="BI385" i="3"/>
  <c r="BH385" i="3"/>
  <c r="BG385" i="3"/>
  <c r="BF385" i="3"/>
  <c r="T385" i="3"/>
  <c r="R385" i="3"/>
  <c r="P385" i="3"/>
  <c r="J385" i="3"/>
  <c r="BE385" i="3" s="1"/>
  <c r="BK380" i="3"/>
  <c r="BI380" i="3"/>
  <c r="BH380" i="3"/>
  <c r="BG380" i="3"/>
  <c r="BF380" i="3"/>
  <c r="T380" i="3"/>
  <c r="R380" i="3"/>
  <c r="P380" i="3"/>
  <c r="P346" i="3" s="1"/>
  <c r="J380" i="3"/>
  <c r="BE380" i="3" s="1"/>
  <c r="BK369" i="3"/>
  <c r="BI369" i="3"/>
  <c r="BH369" i="3"/>
  <c r="BG369" i="3"/>
  <c r="BF369" i="3"/>
  <c r="BE369" i="3"/>
  <c r="T369" i="3"/>
  <c r="T346" i="3" s="1"/>
  <c r="R369" i="3"/>
  <c r="P369" i="3"/>
  <c r="J369" i="3"/>
  <c r="BK351" i="3"/>
  <c r="BI351" i="3"/>
  <c r="BH351" i="3"/>
  <c r="BG351" i="3"/>
  <c r="BF351" i="3"/>
  <c r="T351" i="3"/>
  <c r="R351" i="3"/>
  <c r="P351" i="3"/>
  <c r="J351" i="3"/>
  <c r="BE351" i="3" s="1"/>
  <c r="BK347" i="3"/>
  <c r="BI347" i="3"/>
  <c r="BH347" i="3"/>
  <c r="BG347" i="3"/>
  <c r="BF347" i="3"/>
  <c r="T347" i="3"/>
  <c r="R347" i="3"/>
  <c r="P347" i="3"/>
  <c r="J347" i="3"/>
  <c r="BE347" i="3" s="1"/>
  <c r="BK346" i="3"/>
  <c r="J346" i="3" s="1"/>
  <c r="J65" i="3" s="1"/>
  <c r="BK344" i="3"/>
  <c r="BI344" i="3"/>
  <c r="BH344" i="3"/>
  <c r="BG344" i="3"/>
  <c r="BF344" i="3"/>
  <c r="BE344" i="3"/>
  <c r="T344" i="3"/>
  <c r="R344" i="3"/>
  <c r="P344" i="3"/>
  <c r="J344" i="3"/>
  <c r="BK340" i="3"/>
  <c r="BI340" i="3"/>
  <c r="BH340" i="3"/>
  <c r="BG340" i="3"/>
  <c r="BF340" i="3"/>
  <c r="T340" i="3"/>
  <c r="R340" i="3"/>
  <c r="P340" i="3"/>
  <c r="J340" i="3"/>
  <c r="BE340" i="3" s="1"/>
  <c r="BK336" i="3"/>
  <c r="BI336" i="3"/>
  <c r="BH336" i="3"/>
  <c r="BG336" i="3"/>
  <c r="BF336" i="3"/>
  <c r="T336" i="3"/>
  <c r="R336" i="3"/>
  <c r="P336" i="3"/>
  <c r="J336" i="3"/>
  <c r="BE336" i="3" s="1"/>
  <c r="BK329" i="3"/>
  <c r="BI329" i="3"/>
  <c r="BH329" i="3"/>
  <c r="BG329" i="3"/>
  <c r="BF329" i="3"/>
  <c r="BE329" i="3"/>
  <c r="T329" i="3"/>
  <c r="R329" i="3"/>
  <c r="P329" i="3"/>
  <c r="J329" i="3"/>
  <c r="BK324" i="3"/>
  <c r="BI324" i="3"/>
  <c r="BH324" i="3"/>
  <c r="BG324" i="3"/>
  <c r="BF324" i="3"/>
  <c r="BE324" i="3"/>
  <c r="T324" i="3"/>
  <c r="R324" i="3"/>
  <c r="P324" i="3"/>
  <c r="J324" i="3"/>
  <c r="BK319" i="3"/>
  <c r="BI319" i="3"/>
  <c r="BH319" i="3"/>
  <c r="BG319" i="3"/>
  <c r="BF319" i="3"/>
  <c r="T319" i="3"/>
  <c r="R319" i="3"/>
  <c r="P319" i="3"/>
  <c r="J319" i="3"/>
  <c r="BE319" i="3" s="1"/>
  <c r="BK314" i="3"/>
  <c r="BI314" i="3"/>
  <c r="BH314" i="3"/>
  <c r="BG314" i="3"/>
  <c r="BF314" i="3"/>
  <c r="T314" i="3"/>
  <c r="R314" i="3"/>
  <c r="P314" i="3"/>
  <c r="J314" i="3"/>
  <c r="BE314" i="3" s="1"/>
  <c r="BK312" i="3"/>
  <c r="BI312" i="3"/>
  <c r="BH312" i="3"/>
  <c r="BG312" i="3"/>
  <c r="BF312" i="3"/>
  <c r="BE312" i="3"/>
  <c r="T312" i="3"/>
  <c r="R312" i="3"/>
  <c r="P312" i="3"/>
  <c r="J312" i="3"/>
  <c r="BK311" i="3"/>
  <c r="BI311" i="3"/>
  <c r="BH311" i="3"/>
  <c r="BG311" i="3"/>
  <c r="BF311" i="3"/>
  <c r="BE311" i="3"/>
  <c r="T311" i="3"/>
  <c r="R311" i="3"/>
  <c r="P311" i="3"/>
  <c r="J311" i="3"/>
  <c r="BK305" i="3"/>
  <c r="BI305" i="3"/>
  <c r="BH305" i="3"/>
  <c r="BG305" i="3"/>
  <c r="BF305" i="3"/>
  <c r="T305" i="3"/>
  <c r="R305" i="3"/>
  <c r="P305" i="3"/>
  <c r="J305" i="3"/>
  <c r="BE305" i="3" s="1"/>
  <c r="BK301" i="3"/>
  <c r="BI301" i="3"/>
  <c r="BH301" i="3"/>
  <c r="BG301" i="3"/>
  <c r="BF301" i="3"/>
  <c r="T301" i="3"/>
  <c r="R301" i="3"/>
  <c r="P301" i="3"/>
  <c r="J301" i="3"/>
  <c r="BE301" i="3" s="1"/>
  <c r="BK297" i="3"/>
  <c r="BI297" i="3"/>
  <c r="BH297" i="3"/>
  <c r="BG297" i="3"/>
  <c r="BF297" i="3"/>
  <c r="BE297" i="3"/>
  <c r="T297" i="3"/>
  <c r="R297" i="3"/>
  <c r="P297" i="3"/>
  <c r="J297" i="3"/>
  <c r="R296" i="3"/>
  <c r="BK292" i="3"/>
  <c r="BI292" i="3"/>
  <c r="BH292" i="3"/>
  <c r="BG292" i="3"/>
  <c r="BF292" i="3"/>
  <c r="BE292" i="3"/>
  <c r="T292" i="3"/>
  <c r="R292" i="3"/>
  <c r="P292" i="3"/>
  <c r="J292" i="3"/>
  <c r="BK288" i="3"/>
  <c r="BI288" i="3"/>
  <c r="BH288" i="3"/>
  <c r="BG288" i="3"/>
  <c r="BF288" i="3"/>
  <c r="T288" i="3"/>
  <c r="R288" i="3"/>
  <c r="P288" i="3"/>
  <c r="J288" i="3"/>
  <c r="BE288" i="3" s="1"/>
  <c r="BK284" i="3"/>
  <c r="BI284" i="3"/>
  <c r="BH284" i="3"/>
  <c r="BG284" i="3"/>
  <c r="BF284" i="3"/>
  <c r="T284" i="3"/>
  <c r="R284" i="3"/>
  <c r="P284" i="3"/>
  <c r="J284" i="3"/>
  <c r="BE284" i="3" s="1"/>
  <c r="BK277" i="3"/>
  <c r="BI277" i="3"/>
  <c r="BH277" i="3"/>
  <c r="BG277" i="3"/>
  <c r="BF277" i="3"/>
  <c r="T277" i="3"/>
  <c r="R277" i="3"/>
  <c r="P277" i="3"/>
  <c r="J277" i="3"/>
  <c r="BE277" i="3" s="1"/>
  <c r="BK276" i="3"/>
  <c r="BI276" i="3"/>
  <c r="BH276" i="3"/>
  <c r="BG276" i="3"/>
  <c r="BF276" i="3"/>
  <c r="BE276" i="3"/>
  <c r="T276" i="3"/>
  <c r="R276" i="3"/>
  <c r="P276" i="3"/>
  <c r="J276" i="3"/>
  <c r="BK272" i="3"/>
  <c r="BI272" i="3"/>
  <c r="BH272" i="3"/>
  <c r="BG272" i="3"/>
  <c r="BF272" i="3"/>
  <c r="T272" i="3"/>
  <c r="R272" i="3"/>
  <c r="P272" i="3"/>
  <c r="J272" i="3"/>
  <c r="BE272" i="3" s="1"/>
  <c r="BK271" i="3"/>
  <c r="BI271" i="3"/>
  <c r="BH271" i="3"/>
  <c r="BG271" i="3"/>
  <c r="BF271" i="3"/>
  <c r="T271" i="3"/>
  <c r="R271" i="3"/>
  <c r="P271" i="3"/>
  <c r="J271" i="3"/>
  <c r="BE271" i="3" s="1"/>
  <c r="BK270" i="3"/>
  <c r="BI270" i="3"/>
  <c r="BH270" i="3"/>
  <c r="BG270" i="3"/>
  <c r="BF270" i="3"/>
  <c r="T270" i="3"/>
  <c r="R270" i="3"/>
  <c r="P270" i="3"/>
  <c r="J270" i="3"/>
  <c r="BE270" i="3" s="1"/>
  <c r="BK269" i="3"/>
  <c r="BI269" i="3"/>
  <c r="BH269" i="3"/>
  <c r="BG269" i="3"/>
  <c r="BF269" i="3"/>
  <c r="BE269" i="3"/>
  <c r="T269" i="3"/>
  <c r="R269" i="3"/>
  <c r="P269" i="3"/>
  <c r="J269" i="3"/>
  <c r="BK265" i="3"/>
  <c r="BI265" i="3"/>
  <c r="BH265" i="3"/>
  <c r="BG265" i="3"/>
  <c r="BF265" i="3"/>
  <c r="T265" i="3"/>
  <c r="R265" i="3"/>
  <c r="P265" i="3"/>
  <c r="J265" i="3"/>
  <c r="BE265" i="3" s="1"/>
  <c r="BK259" i="3"/>
  <c r="BI259" i="3"/>
  <c r="BH259" i="3"/>
  <c r="BG259" i="3"/>
  <c r="BF259" i="3"/>
  <c r="T259" i="3"/>
  <c r="R259" i="3"/>
  <c r="P259" i="3"/>
  <c r="J259" i="3"/>
  <c r="BE259" i="3" s="1"/>
  <c r="BK249" i="3"/>
  <c r="BI249" i="3"/>
  <c r="BH249" i="3"/>
  <c r="BG249" i="3"/>
  <c r="BF249" i="3"/>
  <c r="BE249" i="3"/>
  <c r="T249" i="3"/>
  <c r="R249" i="3"/>
  <c r="P249" i="3"/>
  <c r="J249" i="3"/>
  <c r="BK245" i="3"/>
  <c r="BK244" i="3" s="1"/>
  <c r="J244" i="3" s="1"/>
  <c r="J63" i="3" s="1"/>
  <c r="BI245" i="3"/>
  <c r="BH245" i="3"/>
  <c r="BG245" i="3"/>
  <c r="BF245" i="3"/>
  <c r="BE245" i="3"/>
  <c r="T245" i="3"/>
  <c r="T244" i="3" s="1"/>
  <c r="R245" i="3"/>
  <c r="P245" i="3"/>
  <c r="J245" i="3"/>
  <c r="P244" i="3"/>
  <c r="BK235" i="3"/>
  <c r="BI235" i="3"/>
  <c r="BH235" i="3"/>
  <c r="BG235" i="3"/>
  <c r="BF235" i="3"/>
  <c r="T235" i="3"/>
  <c r="R235" i="3"/>
  <c r="P235" i="3"/>
  <c r="J235" i="3"/>
  <c r="BE235" i="3" s="1"/>
  <c r="BK226" i="3"/>
  <c r="BI226" i="3"/>
  <c r="BH226" i="3"/>
  <c r="BG226" i="3"/>
  <c r="BF226" i="3"/>
  <c r="BE226" i="3"/>
  <c r="T226" i="3"/>
  <c r="R226" i="3"/>
  <c r="P226" i="3"/>
  <c r="J226" i="3"/>
  <c r="BK221" i="3"/>
  <c r="BI221" i="3"/>
  <c r="BH221" i="3"/>
  <c r="BG221" i="3"/>
  <c r="BF221" i="3"/>
  <c r="BE221" i="3"/>
  <c r="T221" i="3"/>
  <c r="R221" i="3"/>
  <c r="P221" i="3"/>
  <c r="J221" i="3"/>
  <c r="BK214" i="3"/>
  <c r="BI214" i="3"/>
  <c r="BH214" i="3"/>
  <c r="BG214" i="3"/>
  <c r="BF214" i="3"/>
  <c r="T214" i="3"/>
  <c r="R214" i="3"/>
  <c r="P214" i="3"/>
  <c r="J214" i="3"/>
  <c r="BE214" i="3" s="1"/>
  <c r="BK210" i="3"/>
  <c r="BI210" i="3"/>
  <c r="BH210" i="3"/>
  <c r="BG210" i="3"/>
  <c r="BF210" i="3"/>
  <c r="T210" i="3"/>
  <c r="R210" i="3"/>
  <c r="P210" i="3"/>
  <c r="J210" i="3"/>
  <c r="BE210" i="3" s="1"/>
  <c r="BK206" i="3"/>
  <c r="BI206" i="3"/>
  <c r="BH206" i="3"/>
  <c r="BG206" i="3"/>
  <c r="BF206" i="3"/>
  <c r="BE206" i="3"/>
  <c r="T206" i="3"/>
  <c r="R206" i="3"/>
  <c r="P206" i="3"/>
  <c r="J206" i="3"/>
  <c r="BK194" i="3"/>
  <c r="BI194" i="3"/>
  <c r="BH194" i="3"/>
  <c r="BG194" i="3"/>
  <c r="BF194" i="3"/>
  <c r="BE194" i="3"/>
  <c r="T194" i="3"/>
  <c r="R194" i="3"/>
  <c r="P194" i="3"/>
  <c r="J194" i="3"/>
  <c r="BK192" i="3"/>
  <c r="BI192" i="3"/>
  <c r="BH192" i="3"/>
  <c r="BG192" i="3"/>
  <c r="BF192" i="3"/>
  <c r="T192" i="3"/>
  <c r="R192" i="3"/>
  <c r="P192" i="3"/>
  <c r="P179" i="3" s="1"/>
  <c r="J192" i="3"/>
  <c r="BE192" i="3" s="1"/>
  <c r="BK188" i="3"/>
  <c r="BI188" i="3"/>
  <c r="BH188" i="3"/>
  <c r="BG188" i="3"/>
  <c r="BF188" i="3"/>
  <c r="T188" i="3"/>
  <c r="T179" i="3" s="1"/>
  <c r="R188" i="3"/>
  <c r="P188" i="3"/>
  <c r="J188" i="3"/>
  <c r="BE188" i="3" s="1"/>
  <c r="BK184" i="3"/>
  <c r="BI184" i="3"/>
  <c r="BH184" i="3"/>
  <c r="BG184" i="3"/>
  <c r="BF184" i="3"/>
  <c r="J34" i="3" s="1"/>
  <c r="AW56" i="1" s="1"/>
  <c r="BE184" i="3"/>
  <c r="T184" i="3"/>
  <c r="R184" i="3"/>
  <c r="P184" i="3"/>
  <c r="J184" i="3"/>
  <c r="BK180" i="3"/>
  <c r="BI180" i="3"/>
  <c r="BH180" i="3"/>
  <c r="BG180" i="3"/>
  <c r="BF180" i="3"/>
  <c r="BE180" i="3"/>
  <c r="T180" i="3"/>
  <c r="R180" i="3"/>
  <c r="R179" i="3" s="1"/>
  <c r="P180" i="3"/>
  <c r="J180" i="3"/>
  <c r="BK179" i="3"/>
  <c r="J179" i="3" s="1"/>
  <c r="J62" i="3" s="1"/>
  <c r="BK176" i="3"/>
  <c r="BI176" i="3"/>
  <c r="BH176" i="3"/>
  <c r="BG176" i="3"/>
  <c r="BF176" i="3"/>
  <c r="T176" i="3"/>
  <c r="R176" i="3"/>
  <c r="P176" i="3"/>
  <c r="J176" i="3"/>
  <c r="BE176" i="3" s="1"/>
  <c r="BK173" i="3"/>
  <c r="BI173" i="3"/>
  <c r="BH173" i="3"/>
  <c r="BG173" i="3"/>
  <c r="BF173" i="3"/>
  <c r="T173" i="3"/>
  <c r="R173" i="3"/>
  <c r="P173" i="3"/>
  <c r="J173" i="3"/>
  <c r="BE173" i="3" s="1"/>
  <c r="BK171" i="3"/>
  <c r="BI171" i="3"/>
  <c r="BH171" i="3"/>
  <c r="BG171" i="3"/>
  <c r="BF171" i="3"/>
  <c r="T171" i="3"/>
  <c r="R171" i="3"/>
  <c r="P171" i="3"/>
  <c r="J171" i="3"/>
  <c r="BE171" i="3" s="1"/>
  <c r="BK168" i="3"/>
  <c r="BI168" i="3"/>
  <c r="BH168" i="3"/>
  <c r="BG168" i="3"/>
  <c r="BF168" i="3"/>
  <c r="BE168" i="3"/>
  <c r="T168" i="3"/>
  <c r="R168" i="3"/>
  <c r="P168" i="3"/>
  <c r="J168" i="3"/>
  <c r="BK166" i="3"/>
  <c r="BI166" i="3"/>
  <c r="BH166" i="3"/>
  <c r="BG166" i="3"/>
  <c r="BF166" i="3"/>
  <c r="BE166" i="3"/>
  <c r="T166" i="3"/>
  <c r="R166" i="3"/>
  <c r="P166" i="3"/>
  <c r="J166" i="3"/>
  <c r="BK161" i="3"/>
  <c r="BI161" i="3"/>
  <c r="BH161" i="3"/>
  <c r="BG161" i="3"/>
  <c r="BF161" i="3"/>
  <c r="T161" i="3"/>
  <c r="R161" i="3"/>
  <c r="P161" i="3"/>
  <c r="J161" i="3"/>
  <c r="BE161" i="3" s="1"/>
  <c r="BK157" i="3"/>
  <c r="BI157" i="3"/>
  <c r="BH157" i="3"/>
  <c r="BG157" i="3"/>
  <c r="BF157" i="3"/>
  <c r="T157" i="3"/>
  <c r="R157" i="3"/>
  <c r="P157" i="3"/>
  <c r="J157" i="3"/>
  <c r="BE157" i="3" s="1"/>
  <c r="BK155" i="3"/>
  <c r="BI155" i="3"/>
  <c r="BH155" i="3"/>
  <c r="BG155" i="3"/>
  <c r="BF155" i="3"/>
  <c r="BE155" i="3"/>
  <c r="T155" i="3"/>
  <c r="R155" i="3"/>
  <c r="P155" i="3"/>
  <c r="J155" i="3"/>
  <c r="BK151" i="3"/>
  <c r="BI151" i="3"/>
  <c r="BH151" i="3"/>
  <c r="BG151" i="3"/>
  <c r="F35" i="3" s="1"/>
  <c r="BB56" i="1" s="1"/>
  <c r="BF151" i="3"/>
  <c r="T151" i="3"/>
  <c r="R151" i="3"/>
  <c r="P151" i="3"/>
  <c r="J151" i="3"/>
  <c r="BE151" i="3" s="1"/>
  <c r="BK147" i="3"/>
  <c r="BI147" i="3"/>
  <c r="BH147" i="3"/>
  <c r="BG147" i="3"/>
  <c r="BF147" i="3"/>
  <c r="T147" i="3"/>
  <c r="R147" i="3"/>
  <c r="P147" i="3"/>
  <c r="J147" i="3"/>
  <c r="BE147" i="3" s="1"/>
  <c r="BK143" i="3"/>
  <c r="BI143" i="3"/>
  <c r="BH143" i="3"/>
  <c r="BG143" i="3"/>
  <c r="BF143" i="3"/>
  <c r="BE143" i="3"/>
  <c r="T143" i="3"/>
  <c r="R143" i="3"/>
  <c r="P143" i="3"/>
  <c r="J143" i="3"/>
  <c r="BK139" i="3"/>
  <c r="BI139" i="3"/>
  <c r="BH139" i="3"/>
  <c r="BG139" i="3"/>
  <c r="BF139" i="3"/>
  <c r="BE139" i="3"/>
  <c r="T139" i="3"/>
  <c r="R139" i="3"/>
  <c r="P139" i="3"/>
  <c r="J139" i="3"/>
  <c r="BK135" i="3"/>
  <c r="BI135" i="3"/>
  <c r="BH135" i="3"/>
  <c r="BG135" i="3"/>
  <c r="BF135" i="3"/>
  <c r="T135" i="3"/>
  <c r="R135" i="3"/>
  <c r="P135" i="3"/>
  <c r="J135" i="3"/>
  <c r="BE135" i="3" s="1"/>
  <c r="BK130" i="3"/>
  <c r="BI130" i="3"/>
  <c r="BH130" i="3"/>
  <c r="BG130" i="3"/>
  <c r="BF130" i="3"/>
  <c r="T130" i="3"/>
  <c r="R130" i="3"/>
  <c r="P130" i="3"/>
  <c r="J130" i="3"/>
  <c r="BE130" i="3" s="1"/>
  <c r="BK125" i="3"/>
  <c r="BK116" i="3" s="1"/>
  <c r="BI125" i="3"/>
  <c r="BH125" i="3"/>
  <c r="BG125" i="3"/>
  <c r="BF125" i="3"/>
  <c r="BE125" i="3"/>
  <c r="T125" i="3"/>
  <c r="R125" i="3"/>
  <c r="P125" i="3"/>
  <c r="P116" i="3" s="1"/>
  <c r="J125" i="3"/>
  <c r="BK121" i="3"/>
  <c r="BI121" i="3"/>
  <c r="BH121" i="3"/>
  <c r="BG121" i="3"/>
  <c r="BF121" i="3"/>
  <c r="BE121" i="3"/>
  <c r="T121" i="3"/>
  <c r="R121" i="3"/>
  <c r="P121" i="3"/>
  <c r="J121" i="3"/>
  <c r="BK117" i="3"/>
  <c r="BI117" i="3"/>
  <c r="BH117" i="3"/>
  <c r="BG117" i="3"/>
  <c r="BF117" i="3"/>
  <c r="T117" i="3"/>
  <c r="R117" i="3"/>
  <c r="P117" i="3"/>
  <c r="J117" i="3"/>
  <c r="BE117" i="3" s="1"/>
  <c r="T116" i="3"/>
  <c r="J110" i="3"/>
  <c r="F110" i="3"/>
  <c r="F108" i="3"/>
  <c r="E106" i="3"/>
  <c r="J68" i="3"/>
  <c r="J54" i="3"/>
  <c r="F54" i="3"/>
  <c r="F52" i="3"/>
  <c r="E50" i="3"/>
  <c r="E48" i="3"/>
  <c r="J37" i="3"/>
  <c r="J36" i="3"/>
  <c r="J35" i="3"/>
  <c r="J24" i="3"/>
  <c r="E24" i="3"/>
  <c r="J55" i="3" s="1"/>
  <c r="J23" i="3"/>
  <c r="J18" i="3"/>
  <c r="E18" i="3"/>
  <c r="F55" i="3" s="1"/>
  <c r="J17" i="3"/>
  <c r="J12" i="3"/>
  <c r="J108" i="3" s="1"/>
  <c r="E7" i="3"/>
  <c r="E104" i="3" s="1"/>
  <c r="BK363" i="2"/>
  <c r="BI363" i="2"/>
  <c r="BH363" i="2"/>
  <c r="BG363" i="2"/>
  <c r="BF363" i="2"/>
  <c r="BE363" i="2"/>
  <c r="T363" i="2"/>
  <c r="R363" i="2"/>
  <c r="P363" i="2"/>
  <c r="J363" i="2"/>
  <c r="BK358" i="2"/>
  <c r="BK353" i="2" s="1"/>
  <c r="J353" i="2" s="1"/>
  <c r="J77" i="2" s="1"/>
  <c r="BI358" i="2"/>
  <c r="BH358" i="2"/>
  <c r="BG358" i="2"/>
  <c r="BF358" i="2"/>
  <c r="T358" i="2"/>
  <c r="R358" i="2"/>
  <c r="P358" i="2"/>
  <c r="P353" i="2" s="1"/>
  <c r="J358" i="2"/>
  <c r="BE358" i="2" s="1"/>
  <c r="BK354" i="2"/>
  <c r="BI354" i="2"/>
  <c r="BH354" i="2"/>
  <c r="BG354" i="2"/>
  <c r="BF354" i="2"/>
  <c r="T354" i="2"/>
  <c r="T353" i="2" s="1"/>
  <c r="R354" i="2"/>
  <c r="R353" i="2" s="1"/>
  <c r="P354" i="2"/>
  <c r="J354" i="2"/>
  <c r="BE354" i="2" s="1"/>
  <c r="BK349" i="2"/>
  <c r="BK344" i="2" s="1"/>
  <c r="J344" i="2" s="1"/>
  <c r="BI349" i="2"/>
  <c r="BH349" i="2"/>
  <c r="BG349" i="2"/>
  <c r="BF349" i="2"/>
  <c r="T349" i="2"/>
  <c r="R349" i="2"/>
  <c r="R344" i="2" s="1"/>
  <c r="P349" i="2"/>
  <c r="J349" i="2"/>
  <c r="BE349" i="2" s="1"/>
  <c r="BK345" i="2"/>
  <c r="BI345" i="2"/>
  <c r="BH345" i="2"/>
  <c r="BG345" i="2"/>
  <c r="BF345" i="2"/>
  <c r="BE345" i="2"/>
  <c r="T345" i="2"/>
  <c r="T344" i="2" s="1"/>
  <c r="R345" i="2"/>
  <c r="P345" i="2"/>
  <c r="J345" i="2"/>
  <c r="P344" i="2"/>
  <c r="BK342" i="2"/>
  <c r="BI342" i="2"/>
  <c r="BH342" i="2"/>
  <c r="BG342" i="2"/>
  <c r="BF342" i="2"/>
  <c r="BE342" i="2"/>
  <c r="T342" i="2"/>
  <c r="R342" i="2"/>
  <c r="P342" i="2"/>
  <c r="J342" i="2"/>
  <c r="BK338" i="2"/>
  <c r="BI338" i="2"/>
  <c r="BH338" i="2"/>
  <c r="BG338" i="2"/>
  <c r="BF338" i="2"/>
  <c r="BE338" i="2"/>
  <c r="T338" i="2"/>
  <c r="R338" i="2"/>
  <c r="P338" i="2"/>
  <c r="J338" i="2"/>
  <c r="BK334" i="2"/>
  <c r="BI334" i="2"/>
  <c r="BH334" i="2"/>
  <c r="BG334" i="2"/>
  <c r="BF334" i="2"/>
  <c r="T334" i="2"/>
  <c r="R334" i="2"/>
  <c r="P334" i="2"/>
  <c r="J334" i="2"/>
  <c r="BE334" i="2" s="1"/>
  <c r="BK330" i="2"/>
  <c r="BK324" i="2" s="1"/>
  <c r="J324" i="2" s="1"/>
  <c r="BI330" i="2"/>
  <c r="BH330" i="2"/>
  <c r="BG330" i="2"/>
  <c r="BF330" i="2"/>
  <c r="T330" i="2"/>
  <c r="R330" i="2"/>
  <c r="P330" i="2"/>
  <c r="P324" i="2" s="1"/>
  <c r="J330" i="2"/>
  <c r="BE330" i="2" s="1"/>
  <c r="BK329" i="2"/>
  <c r="BI329" i="2"/>
  <c r="BH329" i="2"/>
  <c r="BG329" i="2"/>
  <c r="BF329" i="2"/>
  <c r="BE329" i="2"/>
  <c r="T329" i="2"/>
  <c r="R329" i="2"/>
  <c r="P329" i="2"/>
  <c r="J329" i="2"/>
  <c r="BK325" i="2"/>
  <c r="BI325" i="2"/>
  <c r="BH325" i="2"/>
  <c r="BG325" i="2"/>
  <c r="BF325" i="2"/>
  <c r="BE325" i="2"/>
  <c r="T325" i="2"/>
  <c r="R325" i="2"/>
  <c r="P325" i="2"/>
  <c r="J325" i="2"/>
  <c r="R324" i="2"/>
  <c r="BK322" i="2"/>
  <c r="BI322" i="2"/>
  <c r="BH322" i="2"/>
  <c r="BG322" i="2"/>
  <c r="BF322" i="2"/>
  <c r="BE322" i="2"/>
  <c r="T322" i="2"/>
  <c r="R322" i="2"/>
  <c r="P322" i="2"/>
  <c r="J322" i="2"/>
  <c r="BK321" i="2"/>
  <c r="BI321" i="2"/>
  <c r="BH321" i="2"/>
  <c r="BG321" i="2"/>
  <c r="BF321" i="2"/>
  <c r="T321" i="2"/>
  <c r="R321" i="2"/>
  <c r="P321" i="2"/>
  <c r="J321" i="2"/>
  <c r="BE321" i="2" s="1"/>
  <c r="BK317" i="2"/>
  <c r="BI317" i="2"/>
  <c r="BH317" i="2"/>
  <c r="BG317" i="2"/>
  <c r="BF317" i="2"/>
  <c r="T317" i="2"/>
  <c r="R317" i="2"/>
  <c r="P317" i="2"/>
  <c r="J317" i="2"/>
  <c r="BE317" i="2" s="1"/>
  <c r="BK315" i="2"/>
  <c r="BK314" i="2" s="1"/>
  <c r="J314" i="2" s="1"/>
  <c r="BI315" i="2"/>
  <c r="BH315" i="2"/>
  <c r="BG315" i="2"/>
  <c r="BF315" i="2"/>
  <c r="BE315" i="2"/>
  <c r="T315" i="2"/>
  <c r="T314" i="2" s="1"/>
  <c r="R315" i="2"/>
  <c r="R314" i="2" s="1"/>
  <c r="P315" i="2"/>
  <c r="P314" i="2" s="1"/>
  <c r="J315" i="2"/>
  <c r="BK312" i="2"/>
  <c r="BI312" i="2"/>
  <c r="BH312" i="2"/>
  <c r="BG312" i="2"/>
  <c r="BF312" i="2"/>
  <c r="T312" i="2"/>
  <c r="R312" i="2"/>
  <c r="P312" i="2"/>
  <c r="J312" i="2"/>
  <c r="BE312" i="2" s="1"/>
  <c r="BK311" i="2"/>
  <c r="BI311" i="2"/>
  <c r="BH311" i="2"/>
  <c r="BG311" i="2"/>
  <c r="BF311" i="2"/>
  <c r="BE311" i="2"/>
  <c r="T311" i="2"/>
  <c r="R311" i="2"/>
  <c r="P311" i="2"/>
  <c r="J311" i="2"/>
  <c r="BK309" i="2"/>
  <c r="BI309" i="2"/>
  <c r="BH309" i="2"/>
  <c r="BG309" i="2"/>
  <c r="BF309" i="2"/>
  <c r="BE309" i="2"/>
  <c r="T309" i="2"/>
  <c r="R309" i="2"/>
  <c r="P309" i="2"/>
  <c r="J309" i="2"/>
  <c r="BK308" i="2"/>
  <c r="BI308" i="2"/>
  <c r="BH308" i="2"/>
  <c r="BG308" i="2"/>
  <c r="BF308" i="2"/>
  <c r="T308" i="2"/>
  <c r="R308" i="2"/>
  <c r="P308" i="2"/>
  <c r="J308" i="2"/>
  <c r="BE308" i="2" s="1"/>
  <c r="BK307" i="2"/>
  <c r="BI307" i="2"/>
  <c r="BH307" i="2"/>
  <c r="BG307" i="2"/>
  <c r="BF307" i="2"/>
  <c r="T307" i="2"/>
  <c r="R307" i="2"/>
  <c r="P307" i="2"/>
  <c r="P302" i="2" s="1"/>
  <c r="J307" i="2"/>
  <c r="BE307" i="2" s="1"/>
  <c r="BK303" i="2"/>
  <c r="BI303" i="2"/>
  <c r="BH303" i="2"/>
  <c r="BG303" i="2"/>
  <c r="BF303" i="2"/>
  <c r="BE303" i="2"/>
  <c r="T303" i="2"/>
  <c r="T302" i="2" s="1"/>
  <c r="R303" i="2"/>
  <c r="R302" i="2" s="1"/>
  <c r="P303" i="2"/>
  <c r="J303" i="2"/>
  <c r="BK301" i="2"/>
  <c r="BK300" i="2" s="1"/>
  <c r="J300" i="2" s="1"/>
  <c r="BI301" i="2"/>
  <c r="BH301" i="2"/>
  <c r="BG301" i="2"/>
  <c r="BF301" i="2"/>
  <c r="BE301" i="2"/>
  <c r="T301" i="2"/>
  <c r="T300" i="2" s="1"/>
  <c r="R301" i="2"/>
  <c r="R300" i="2" s="1"/>
  <c r="P301" i="2"/>
  <c r="P300" i="2" s="1"/>
  <c r="J301" i="2"/>
  <c r="BK299" i="2"/>
  <c r="BK298" i="2" s="1"/>
  <c r="J298" i="2" s="1"/>
  <c r="BI299" i="2"/>
  <c r="BH299" i="2"/>
  <c r="BG299" i="2"/>
  <c r="BF299" i="2"/>
  <c r="T299" i="2"/>
  <c r="R299" i="2"/>
  <c r="R298" i="2" s="1"/>
  <c r="P299" i="2"/>
  <c r="P298" i="2" s="1"/>
  <c r="J299" i="2"/>
  <c r="BE299" i="2" s="1"/>
  <c r="T298" i="2"/>
  <c r="BK296" i="2"/>
  <c r="BI296" i="2"/>
  <c r="BH296" i="2"/>
  <c r="BG296" i="2"/>
  <c r="BF296" i="2"/>
  <c r="T296" i="2"/>
  <c r="R296" i="2"/>
  <c r="P296" i="2"/>
  <c r="J296" i="2"/>
  <c r="BE296" i="2" s="1"/>
  <c r="BK294" i="2"/>
  <c r="BK291" i="2" s="1"/>
  <c r="J291" i="2" s="1"/>
  <c r="BI294" i="2"/>
  <c r="BH294" i="2"/>
  <c r="BG294" i="2"/>
  <c r="BF294" i="2"/>
  <c r="T294" i="2"/>
  <c r="R294" i="2"/>
  <c r="R291" i="2" s="1"/>
  <c r="P294" i="2"/>
  <c r="J294" i="2"/>
  <c r="BE294" i="2" s="1"/>
  <c r="BK292" i="2"/>
  <c r="BI292" i="2"/>
  <c r="BH292" i="2"/>
  <c r="BG292" i="2"/>
  <c r="BF292" i="2"/>
  <c r="BE292" i="2"/>
  <c r="T292" i="2"/>
  <c r="T291" i="2" s="1"/>
  <c r="R292" i="2"/>
  <c r="P292" i="2"/>
  <c r="J292" i="2"/>
  <c r="P291" i="2"/>
  <c r="BK289" i="2"/>
  <c r="BI289" i="2"/>
  <c r="BH289" i="2"/>
  <c r="BG289" i="2"/>
  <c r="BF289" i="2"/>
  <c r="BE289" i="2"/>
  <c r="T289" i="2"/>
  <c r="R289" i="2"/>
  <c r="P289" i="2"/>
  <c r="J289" i="2"/>
  <c r="BK287" i="2"/>
  <c r="BI287" i="2"/>
  <c r="BH287" i="2"/>
  <c r="BG287" i="2"/>
  <c r="BF287" i="2"/>
  <c r="BE287" i="2"/>
  <c r="T287" i="2"/>
  <c r="R287" i="2"/>
  <c r="P287" i="2"/>
  <c r="J287" i="2"/>
  <c r="BK285" i="2"/>
  <c r="BI285" i="2"/>
  <c r="BH285" i="2"/>
  <c r="BG285" i="2"/>
  <c r="BF285" i="2"/>
  <c r="T285" i="2"/>
  <c r="R285" i="2"/>
  <c r="P285" i="2"/>
  <c r="J285" i="2"/>
  <c r="BE285" i="2" s="1"/>
  <c r="BK283" i="2"/>
  <c r="BI283" i="2"/>
  <c r="BH283" i="2"/>
  <c r="BG283" i="2"/>
  <c r="BF283" i="2"/>
  <c r="T283" i="2"/>
  <c r="R283" i="2"/>
  <c r="P283" i="2"/>
  <c r="J283" i="2"/>
  <c r="BE283" i="2" s="1"/>
  <c r="BK281" i="2"/>
  <c r="BI281" i="2"/>
  <c r="BH281" i="2"/>
  <c r="BG281" i="2"/>
  <c r="BF281" i="2"/>
  <c r="BE281" i="2"/>
  <c r="T281" i="2"/>
  <c r="R281" i="2"/>
  <c r="P281" i="2"/>
  <c r="J281" i="2"/>
  <c r="BK279" i="2"/>
  <c r="BI279" i="2"/>
  <c r="BH279" i="2"/>
  <c r="BG279" i="2"/>
  <c r="BF279" i="2"/>
  <c r="BE279" i="2"/>
  <c r="T279" i="2"/>
  <c r="R279" i="2"/>
  <c r="P279" i="2"/>
  <c r="J279" i="2"/>
  <c r="BK277" i="2"/>
  <c r="BI277" i="2"/>
  <c r="BH277" i="2"/>
  <c r="BG277" i="2"/>
  <c r="BF277" i="2"/>
  <c r="T277" i="2"/>
  <c r="R277" i="2"/>
  <c r="P277" i="2"/>
  <c r="J277" i="2"/>
  <c r="BE277" i="2" s="1"/>
  <c r="BK275" i="2"/>
  <c r="BI275" i="2"/>
  <c r="BH275" i="2"/>
  <c r="BG275" i="2"/>
  <c r="BF275" i="2"/>
  <c r="T275" i="2"/>
  <c r="R275" i="2"/>
  <c r="P275" i="2"/>
  <c r="J275" i="2"/>
  <c r="BE275" i="2" s="1"/>
  <c r="BK273" i="2"/>
  <c r="BI273" i="2"/>
  <c r="BH273" i="2"/>
  <c r="BG273" i="2"/>
  <c r="BF273" i="2"/>
  <c r="BE273" i="2"/>
  <c r="T273" i="2"/>
  <c r="R273" i="2"/>
  <c r="P273" i="2"/>
  <c r="J273" i="2"/>
  <c r="BK271" i="2"/>
  <c r="BI271" i="2"/>
  <c r="BH271" i="2"/>
  <c r="BG271" i="2"/>
  <c r="BF271" i="2"/>
  <c r="BE271" i="2"/>
  <c r="T271" i="2"/>
  <c r="R271" i="2"/>
  <c r="P271" i="2"/>
  <c r="J271" i="2"/>
  <c r="BK269" i="2"/>
  <c r="BI269" i="2"/>
  <c r="BH269" i="2"/>
  <c r="BG269" i="2"/>
  <c r="BF269" i="2"/>
  <c r="T269" i="2"/>
  <c r="R269" i="2"/>
  <c r="P269" i="2"/>
  <c r="J269" i="2"/>
  <c r="BE269" i="2" s="1"/>
  <c r="BK267" i="2"/>
  <c r="BI267" i="2"/>
  <c r="BH267" i="2"/>
  <c r="BG267" i="2"/>
  <c r="BF267" i="2"/>
  <c r="T267" i="2"/>
  <c r="R267" i="2"/>
  <c r="P267" i="2"/>
  <c r="J267" i="2"/>
  <c r="BE267" i="2" s="1"/>
  <c r="BK265" i="2"/>
  <c r="BI265" i="2"/>
  <c r="BH265" i="2"/>
  <c r="BG265" i="2"/>
  <c r="BF265" i="2"/>
  <c r="BE265" i="2"/>
  <c r="T265" i="2"/>
  <c r="R265" i="2"/>
  <c r="P265" i="2"/>
  <c r="J265" i="2"/>
  <c r="BK263" i="2"/>
  <c r="BI263" i="2"/>
  <c r="BH263" i="2"/>
  <c r="BG263" i="2"/>
  <c r="BF263" i="2"/>
  <c r="BE263" i="2"/>
  <c r="T263" i="2"/>
  <c r="R263" i="2"/>
  <c r="P263" i="2"/>
  <c r="J263" i="2"/>
  <c r="BK261" i="2"/>
  <c r="BI261" i="2"/>
  <c r="BH261" i="2"/>
  <c r="BG261" i="2"/>
  <c r="BF261" i="2"/>
  <c r="T261" i="2"/>
  <c r="R261" i="2"/>
  <c r="P261" i="2"/>
  <c r="J261" i="2"/>
  <c r="BE261" i="2" s="1"/>
  <c r="BK259" i="2"/>
  <c r="BI259" i="2"/>
  <c r="BH259" i="2"/>
  <c r="BG259" i="2"/>
  <c r="BF259" i="2"/>
  <c r="T259" i="2"/>
  <c r="R259" i="2"/>
  <c r="P259" i="2"/>
  <c r="J259" i="2"/>
  <c r="BE259" i="2" s="1"/>
  <c r="BK257" i="2"/>
  <c r="BI257" i="2"/>
  <c r="BH257" i="2"/>
  <c r="BG257" i="2"/>
  <c r="BF257" i="2"/>
  <c r="BE257" i="2"/>
  <c r="T257" i="2"/>
  <c r="T251" i="2" s="1"/>
  <c r="R257" i="2"/>
  <c r="P257" i="2"/>
  <c r="J257" i="2"/>
  <c r="BK256" i="2"/>
  <c r="BI256" i="2"/>
  <c r="BH256" i="2"/>
  <c r="BG256" i="2"/>
  <c r="BF256" i="2"/>
  <c r="BE256" i="2"/>
  <c r="T256" i="2"/>
  <c r="R256" i="2"/>
  <c r="P256" i="2"/>
  <c r="J256" i="2"/>
  <c r="BK254" i="2"/>
  <c r="BI254" i="2"/>
  <c r="BH254" i="2"/>
  <c r="BG254" i="2"/>
  <c r="BF254" i="2"/>
  <c r="T254" i="2"/>
  <c r="R254" i="2"/>
  <c r="P254" i="2"/>
  <c r="J254" i="2"/>
  <c r="BE254" i="2" s="1"/>
  <c r="BK252" i="2"/>
  <c r="BK251" i="2" s="1"/>
  <c r="J251" i="2" s="1"/>
  <c r="J69" i="2" s="1"/>
  <c r="BI252" i="2"/>
  <c r="BH252" i="2"/>
  <c r="BG252" i="2"/>
  <c r="BF252" i="2"/>
  <c r="T252" i="2"/>
  <c r="R252" i="2"/>
  <c r="R251" i="2" s="1"/>
  <c r="P252" i="2"/>
  <c r="J252" i="2"/>
  <c r="BE252" i="2" s="1"/>
  <c r="BK249" i="2"/>
  <c r="BI249" i="2"/>
  <c r="BH249" i="2"/>
  <c r="BG249" i="2"/>
  <c r="BF249" i="2"/>
  <c r="T249" i="2"/>
  <c r="R249" i="2"/>
  <c r="P249" i="2"/>
  <c r="J249" i="2"/>
  <c r="BE249" i="2" s="1"/>
  <c r="BK247" i="2"/>
  <c r="BI247" i="2"/>
  <c r="BH247" i="2"/>
  <c r="BG247" i="2"/>
  <c r="BF247" i="2"/>
  <c r="T247" i="2"/>
  <c r="R247" i="2"/>
  <c r="P247" i="2"/>
  <c r="J247" i="2"/>
  <c r="BE247" i="2" s="1"/>
  <c r="BK245" i="2"/>
  <c r="BI245" i="2"/>
  <c r="BH245" i="2"/>
  <c r="BG245" i="2"/>
  <c r="BF245" i="2"/>
  <c r="BE245" i="2"/>
  <c r="T245" i="2"/>
  <c r="R245" i="2"/>
  <c r="P245" i="2"/>
  <c r="J245" i="2"/>
  <c r="BK243" i="2"/>
  <c r="BI243" i="2"/>
  <c r="BH243" i="2"/>
  <c r="BG243" i="2"/>
  <c r="BF243" i="2"/>
  <c r="BE243" i="2"/>
  <c r="T243" i="2"/>
  <c r="R243" i="2"/>
  <c r="P243" i="2"/>
  <c r="J243" i="2"/>
  <c r="BK241" i="2"/>
  <c r="BI241" i="2"/>
  <c r="BH241" i="2"/>
  <c r="BG241" i="2"/>
  <c r="BF241" i="2"/>
  <c r="T241" i="2"/>
  <c r="R241" i="2"/>
  <c r="P241" i="2"/>
  <c r="J241" i="2"/>
  <c r="BE241" i="2" s="1"/>
  <c r="BK239" i="2"/>
  <c r="BI239" i="2"/>
  <c r="BH239" i="2"/>
  <c r="BG239" i="2"/>
  <c r="BF239" i="2"/>
  <c r="T239" i="2"/>
  <c r="R239" i="2"/>
  <c r="P239" i="2"/>
  <c r="J239" i="2"/>
  <c r="BE239" i="2" s="1"/>
  <c r="BK237" i="2"/>
  <c r="BI237" i="2"/>
  <c r="BH237" i="2"/>
  <c r="BG237" i="2"/>
  <c r="BF237" i="2"/>
  <c r="BE237" i="2"/>
  <c r="T237" i="2"/>
  <c r="R237" i="2"/>
  <c r="P237" i="2"/>
  <c r="J237" i="2"/>
  <c r="BK235" i="2"/>
  <c r="BI235" i="2"/>
  <c r="BH235" i="2"/>
  <c r="BG235" i="2"/>
  <c r="BF235" i="2"/>
  <c r="T235" i="2"/>
  <c r="R235" i="2"/>
  <c r="P235" i="2"/>
  <c r="J235" i="2"/>
  <c r="BE235" i="2" s="1"/>
  <c r="BK233" i="2"/>
  <c r="BI233" i="2"/>
  <c r="BH233" i="2"/>
  <c r="BG233" i="2"/>
  <c r="BF233" i="2"/>
  <c r="T233" i="2"/>
  <c r="R233" i="2"/>
  <c r="P233" i="2"/>
  <c r="J233" i="2"/>
  <c r="BE233" i="2" s="1"/>
  <c r="BK231" i="2"/>
  <c r="BI231" i="2"/>
  <c r="BH231" i="2"/>
  <c r="BG231" i="2"/>
  <c r="BF231" i="2"/>
  <c r="T231" i="2"/>
  <c r="R231" i="2"/>
  <c r="P231" i="2"/>
  <c r="J231" i="2"/>
  <c r="BE231" i="2" s="1"/>
  <c r="BK229" i="2"/>
  <c r="BI229" i="2"/>
  <c r="BH229" i="2"/>
  <c r="BG229" i="2"/>
  <c r="BF229" i="2"/>
  <c r="BE229" i="2"/>
  <c r="T229" i="2"/>
  <c r="R229" i="2"/>
  <c r="P229" i="2"/>
  <c r="J229" i="2"/>
  <c r="BK227" i="2"/>
  <c r="BI227" i="2"/>
  <c r="BH227" i="2"/>
  <c r="BG227" i="2"/>
  <c r="BF227" i="2"/>
  <c r="T227" i="2"/>
  <c r="R227" i="2"/>
  <c r="P227" i="2"/>
  <c r="J227" i="2"/>
  <c r="BE227" i="2" s="1"/>
  <c r="BK225" i="2"/>
  <c r="BI225" i="2"/>
  <c r="BH225" i="2"/>
  <c r="BG225" i="2"/>
  <c r="BF225" i="2"/>
  <c r="T225" i="2"/>
  <c r="T222" i="2" s="1"/>
  <c r="R225" i="2"/>
  <c r="P225" i="2"/>
  <c r="J225" i="2"/>
  <c r="BE225" i="2" s="1"/>
  <c r="BK223" i="2"/>
  <c r="BK222" i="2" s="1"/>
  <c r="J222" i="2" s="1"/>
  <c r="BI223" i="2"/>
  <c r="BH223" i="2"/>
  <c r="BG223" i="2"/>
  <c r="BF223" i="2"/>
  <c r="T223" i="2"/>
  <c r="R223" i="2"/>
  <c r="R222" i="2" s="1"/>
  <c r="P223" i="2"/>
  <c r="P222" i="2" s="1"/>
  <c r="J223" i="2"/>
  <c r="BE223" i="2" s="1"/>
  <c r="BK220" i="2"/>
  <c r="BI220" i="2"/>
  <c r="BH220" i="2"/>
  <c r="BG220" i="2"/>
  <c r="BF220" i="2"/>
  <c r="T220" i="2"/>
  <c r="R220" i="2"/>
  <c r="P220" i="2"/>
  <c r="J220" i="2"/>
  <c r="BE220" i="2" s="1"/>
  <c r="BK218" i="2"/>
  <c r="BI218" i="2"/>
  <c r="BH218" i="2"/>
  <c r="BG218" i="2"/>
  <c r="BF218" i="2"/>
  <c r="T218" i="2"/>
  <c r="R218" i="2"/>
  <c r="P218" i="2"/>
  <c r="J218" i="2"/>
  <c r="BE218" i="2" s="1"/>
  <c r="BK216" i="2"/>
  <c r="BI216" i="2"/>
  <c r="BH216" i="2"/>
  <c r="BG216" i="2"/>
  <c r="BF216" i="2"/>
  <c r="BE216" i="2"/>
  <c r="T216" i="2"/>
  <c r="R216" i="2"/>
  <c r="P216" i="2"/>
  <c r="J216" i="2"/>
  <c r="BK214" i="2"/>
  <c r="BI214" i="2"/>
  <c r="BH214" i="2"/>
  <c r="BG214" i="2"/>
  <c r="BF214" i="2"/>
  <c r="BE214" i="2"/>
  <c r="T214" i="2"/>
  <c r="R214" i="2"/>
  <c r="P214" i="2"/>
  <c r="J214" i="2"/>
  <c r="BK212" i="2"/>
  <c r="BI212" i="2"/>
  <c r="BH212" i="2"/>
  <c r="BG212" i="2"/>
  <c r="BF212" i="2"/>
  <c r="T212" i="2"/>
  <c r="R212" i="2"/>
  <c r="P212" i="2"/>
  <c r="J212" i="2"/>
  <c r="BE212" i="2" s="1"/>
  <c r="BK210" i="2"/>
  <c r="BI210" i="2"/>
  <c r="BH210" i="2"/>
  <c r="BG210" i="2"/>
  <c r="BF210" i="2"/>
  <c r="T210" i="2"/>
  <c r="R210" i="2"/>
  <c r="P210" i="2"/>
  <c r="J210" i="2"/>
  <c r="BE210" i="2" s="1"/>
  <c r="BK208" i="2"/>
  <c r="BI208" i="2"/>
  <c r="BH208" i="2"/>
  <c r="BG208" i="2"/>
  <c r="BF208" i="2"/>
  <c r="BE208" i="2"/>
  <c r="T208" i="2"/>
  <c r="R208" i="2"/>
  <c r="P208" i="2"/>
  <c r="J208" i="2"/>
  <c r="BK206" i="2"/>
  <c r="BI206" i="2"/>
  <c r="BH206" i="2"/>
  <c r="BG206" i="2"/>
  <c r="BF206" i="2"/>
  <c r="T206" i="2"/>
  <c r="R206" i="2"/>
  <c r="P206" i="2"/>
  <c r="J206" i="2"/>
  <c r="BE206" i="2" s="1"/>
  <c r="BK204" i="2"/>
  <c r="BI204" i="2"/>
  <c r="BH204" i="2"/>
  <c r="BG204" i="2"/>
  <c r="BF204" i="2"/>
  <c r="T204" i="2"/>
  <c r="R204" i="2"/>
  <c r="P204" i="2"/>
  <c r="J204" i="2"/>
  <c r="BE204" i="2" s="1"/>
  <c r="BK202" i="2"/>
  <c r="BI202" i="2"/>
  <c r="BH202" i="2"/>
  <c r="BG202" i="2"/>
  <c r="BF202" i="2"/>
  <c r="BE202" i="2"/>
  <c r="T202" i="2"/>
  <c r="R202" i="2"/>
  <c r="P202" i="2"/>
  <c r="J202" i="2"/>
  <c r="BK200" i="2"/>
  <c r="BI200" i="2"/>
  <c r="BH200" i="2"/>
  <c r="BG200" i="2"/>
  <c r="BF200" i="2"/>
  <c r="BE200" i="2"/>
  <c r="T200" i="2"/>
  <c r="R200" i="2"/>
  <c r="P200" i="2"/>
  <c r="J200" i="2"/>
  <c r="BK198" i="2"/>
  <c r="BI198" i="2"/>
  <c r="BH198" i="2"/>
  <c r="BG198" i="2"/>
  <c r="BF198" i="2"/>
  <c r="T198" i="2"/>
  <c r="R198" i="2"/>
  <c r="P198" i="2"/>
  <c r="J198" i="2"/>
  <c r="BE198" i="2" s="1"/>
  <c r="BK196" i="2"/>
  <c r="BI196" i="2"/>
  <c r="BH196" i="2"/>
  <c r="BG196" i="2"/>
  <c r="BF196" i="2"/>
  <c r="T196" i="2"/>
  <c r="R196" i="2"/>
  <c r="P196" i="2"/>
  <c r="J196" i="2"/>
  <c r="BE196" i="2" s="1"/>
  <c r="BK194" i="2"/>
  <c r="BI194" i="2"/>
  <c r="BH194" i="2"/>
  <c r="BG194" i="2"/>
  <c r="BF194" i="2"/>
  <c r="T194" i="2"/>
  <c r="R194" i="2"/>
  <c r="P194" i="2"/>
  <c r="J194" i="2"/>
  <c r="BE194" i="2" s="1"/>
  <c r="BK192" i="2"/>
  <c r="BI192" i="2"/>
  <c r="BH192" i="2"/>
  <c r="BG192" i="2"/>
  <c r="BF192" i="2"/>
  <c r="BE192" i="2"/>
  <c r="T192" i="2"/>
  <c r="R192" i="2"/>
  <c r="P192" i="2"/>
  <c r="J192" i="2"/>
  <c r="BK190" i="2"/>
  <c r="BI190" i="2"/>
  <c r="BH190" i="2"/>
  <c r="BG190" i="2"/>
  <c r="BF190" i="2"/>
  <c r="T190" i="2"/>
  <c r="R190" i="2"/>
  <c r="P190" i="2"/>
  <c r="J190" i="2"/>
  <c r="BE190" i="2" s="1"/>
  <c r="BK188" i="2"/>
  <c r="BK187" i="2" s="1"/>
  <c r="J187" i="2" s="1"/>
  <c r="J67" i="2" s="1"/>
  <c r="BI188" i="2"/>
  <c r="BH188" i="2"/>
  <c r="BG188" i="2"/>
  <c r="BF188" i="2"/>
  <c r="T188" i="2"/>
  <c r="R188" i="2"/>
  <c r="P188" i="2"/>
  <c r="P187" i="2" s="1"/>
  <c r="J188" i="2"/>
  <c r="BE188" i="2" s="1"/>
  <c r="BK185" i="2"/>
  <c r="BI185" i="2"/>
  <c r="BH185" i="2"/>
  <c r="BG185" i="2"/>
  <c r="BF185" i="2"/>
  <c r="T185" i="2"/>
  <c r="R185" i="2"/>
  <c r="P185" i="2"/>
  <c r="J185" i="2"/>
  <c r="BE185" i="2" s="1"/>
  <c r="BK180" i="2"/>
  <c r="BK175" i="2" s="1"/>
  <c r="J175" i="2" s="1"/>
  <c r="J66" i="2" s="1"/>
  <c r="BI180" i="2"/>
  <c r="BH180" i="2"/>
  <c r="BG180" i="2"/>
  <c r="BF180" i="2"/>
  <c r="T180" i="2"/>
  <c r="R180" i="2"/>
  <c r="R175" i="2" s="1"/>
  <c r="P180" i="2"/>
  <c r="P175" i="2" s="1"/>
  <c r="J180" i="2"/>
  <c r="BE180" i="2" s="1"/>
  <c r="BK176" i="2"/>
  <c r="BI176" i="2"/>
  <c r="BH176" i="2"/>
  <c r="BG176" i="2"/>
  <c r="BF176" i="2"/>
  <c r="BE176" i="2"/>
  <c r="T176" i="2"/>
  <c r="T175" i="2" s="1"/>
  <c r="R176" i="2"/>
  <c r="P176" i="2"/>
  <c r="J176" i="2"/>
  <c r="BK172" i="2"/>
  <c r="BI172" i="2"/>
  <c r="BH172" i="2"/>
  <c r="BG172" i="2"/>
  <c r="BF172" i="2"/>
  <c r="T172" i="2"/>
  <c r="T171" i="2" s="1"/>
  <c r="R172" i="2"/>
  <c r="P172" i="2"/>
  <c r="J172" i="2"/>
  <c r="BE172" i="2" s="1"/>
  <c r="BK171" i="2"/>
  <c r="J171" i="2" s="1"/>
  <c r="J64" i="2" s="1"/>
  <c r="R171" i="2"/>
  <c r="P171" i="2"/>
  <c r="BK169" i="2"/>
  <c r="BI169" i="2"/>
  <c r="BH169" i="2"/>
  <c r="BG169" i="2"/>
  <c r="BF169" i="2"/>
  <c r="BE169" i="2"/>
  <c r="T169" i="2"/>
  <c r="R169" i="2"/>
  <c r="P169" i="2"/>
  <c r="J169" i="2"/>
  <c r="BK166" i="2"/>
  <c r="BK158" i="2" s="1"/>
  <c r="J158" i="2" s="1"/>
  <c r="J63" i="2" s="1"/>
  <c r="BI166" i="2"/>
  <c r="BH166" i="2"/>
  <c r="BG166" i="2"/>
  <c r="BF166" i="2"/>
  <c r="T166" i="2"/>
  <c r="R166" i="2"/>
  <c r="P166" i="2"/>
  <c r="J166" i="2"/>
  <c r="BE166" i="2" s="1"/>
  <c r="BK164" i="2"/>
  <c r="BI164" i="2"/>
  <c r="BH164" i="2"/>
  <c r="BG164" i="2"/>
  <c r="BF164" i="2"/>
  <c r="T164" i="2"/>
  <c r="R164" i="2"/>
  <c r="P164" i="2"/>
  <c r="J164" i="2"/>
  <c r="BE164" i="2" s="1"/>
  <c r="BK161" i="2"/>
  <c r="BI161" i="2"/>
  <c r="BH161" i="2"/>
  <c r="BG161" i="2"/>
  <c r="BF161" i="2"/>
  <c r="BE161" i="2"/>
  <c r="T161" i="2"/>
  <c r="R161" i="2"/>
  <c r="P161" i="2"/>
  <c r="J161" i="2"/>
  <c r="BK159" i="2"/>
  <c r="BI159" i="2"/>
  <c r="BH159" i="2"/>
  <c r="BG159" i="2"/>
  <c r="BF159" i="2"/>
  <c r="BE159" i="2"/>
  <c r="T159" i="2"/>
  <c r="R159" i="2"/>
  <c r="P159" i="2"/>
  <c r="J159" i="2"/>
  <c r="T158" i="2"/>
  <c r="P158" i="2"/>
  <c r="BK154" i="2"/>
  <c r="BI154" i="2"/>
  <c r="BH154" i="2"/>
  <c r="BG154" i="2"/>
  <c r="BF154" i="2"/>
  <c r="BE154" i="2"/>
  <c r="T154" i="2"/>
  <c r="R154" i="2"/>
  <c r="P154" i="2"/>
  <c r="J154" i="2"/>
  <c r="BK150" i="2"/>
  <c r="BI150" i="2"/>
  <c r="BH150" i="2"/>
  <c r="BG150" i="2"/>
  <c r="BF150" i="2"/>
  <c r="T150" i="2"/>
  <c r="R150" i="2"/>
  <c r="P150" i="2"/>
  <c r="J150" i="2"/>
  <c r="BE150" i="2" s="1"/>
  <c r="BK146" i="2"/>
  <c r="BI146" i="2"/>
  <c r="BH146" i="2"/>
  <c r="BG146" i="2"/>
  <c r="BF146" i="2"/>
  <c r="T146" i="2"/>
  <c r="R146" i="2"/>
  <c r="P146" i="2"/>
  <c r="J146" i="2"/>
  <c r="BE146" i="2" s="1"/>
  <c r="BK142" i="2"/>
  <c r="BI142" i="2"/>
  <c r="BH142" i="2"/>
  <c r="BG142" i="2"/>
  <c r="BF142" i="2"/>
  <c r="BE142" i="2"/>
  <c r="T142" i="2"/>
  <c r="R142" i="2"/>
  <c r="P142" i="2"/>
  <c r="J142" i="2"/>
  <c r="BK138" i="2"/>
  <c r="BI138" i="2"/>
  <c r="BH138" i="2"/>
  <c r="BG138" i="2"/>
  <c r="BF138" i="2"/>
  <c r="T138" i="2"/>
  <c r="R138" i="2"/>
  <c r="P138" i="2"/>
  <c r="J138" i="2"/>
  <c r="BE138" i="2" s="1"/>
  <c r="BK134" i="2"/>
  <c r="BK133" i="2" s="1"/>
  <c r="J133" i="2" s="1"/>
  <c r="J62" i="2" s="1"/>
  <c r="BI134" i="2"/>
  <c r="BH134" i="2"/>
  <c r="BG134" i="2"/>
  <c r="BF134" i="2"/>
  <c r="T134" i="2"/>
  <c r="T133" i="2" s="1"/>
  <c r="R134" i="2"/>
  <c r="R133" i="2" s="1"/>
  <c r="P134" i="2"/>
  <c r="P133" i="2" s="1"/>
  <c r="J134" i="2"/>
  <c r="BE134" i="2" s="1"/>
  <c r="BK132" i="2"/>
  <c r="BI132" i="2"/>
  <c r="BH132" i="2"/>
  <c r="BG132" i="2"/>
  <c r="BF132" i="2"/>
  <c r="T132" i="2"/>
  <c r="R132" i="2"/>
  <c r="P132" i="2"/>
  <c r="J132" i="2"/>
  <c r="BE132" i="2" s="1"/>
  <c r="BK128" i="2"/>
  <c r="BI128" i="2"/>
  <c r="BH128" i="2"/>
  <c r="BG128" i="2"/>
  <c r="BF128" i="2"/>
  <c r="BE128" i="2"/>
  <c r="T128" i="2"/>
  <c r="R128" i="2"/>
  <c r="P128" i="2"/>
  <c r="J128" i="2"/>
  <c r="BK124" i="2"/>
  <c r="BI124" i="2"/>
  <c r="BH124" i="2"/>
  <c r="BG124" i="2"/>
  <c r="BF124" i="2"/>
  <c r="BE124" i="2"/>
  <c r="T124" i="2"/>
  <c r="R124" i="2"/>
  <c r="P124" i="2"/>
  <c r="J124" i="2"/>
  <c r="BK120" i="2"/>
  <c r="BI120" i="2"/>
  <c r="BH120" i="2"/>
  <c r="BG120" i="2"/>
  <c r="BF120" i="2"/>
  <c r="T120" i="2"/>
  <c r="R120" i="2"/>
  <c r="P120" i="2"/>
  <c r="J120" i="2"/>
  <c r="BE120" i="2" s="1"/>
  <c r="BK116" i="2"/>
  <c r="BI116" i="2"/>
  <c r="BH116" i="2"/>
  <c r="BG116" i="2"/>
  <c r="BF116" i="2"/>
  <c r="T116" i="2"/>
  <c r="R116" i="2"/>
  <c r="P116" i="2"/>
  <c r="J116" i="2"/>
  <c r="BE116" i="2" s="1"/>
  <c r="BK112" i="2"/>
  <c r="BI112" i="2"/>
  <c r="BH112" i="2"/>
  <c r="BG112" i="2"/>
  <c r="BF112" i="2"/>
  <c r="BE112" i="2"/>
  <c r="T112" i="2"/>
  <c r="R112" i="2"/>
  <c r="P112" i="2"/>
  <c r="J112" i="2"/>
  <c r="BK108" i="2"/>
  <c r="BI108" i="2"/>
  <c r="BH108" i="2"/>
  <c r="BG108" i="2"/>
  <c r="BF108" i="2"/>
  <c r="J34" i="2" s="1"/>
  <c r="AW55" i="1" s="1"/>
  <c r="BE108" i="2"/>
  <c r="T108" i="2"/>
  <c r="R108" i="2"/>
  <c r="P108" i="2"/>
  <c r="J108" i="2"/>
  <c r="BK104" i="2"/>
  <c r="BI104" i="2"/>
  <c r="BH104" i="2"/>
  <c r="BG104" i="2"/>
  <c r="F35" i="2" s="1"/>
  <c r="BB55" i="1" s="1"/>
  <c r="BB54" i="1" s="1"/>
  <c r="BF104" i="2"/>
  <c r="T104" i="2"/>
  <c r="T99" i="2" s="1"/>
  <c r="T98" i="2" s="1"/>
  <c r="R104" i="2"/>
  <c r="P104" i="2"/>
  <c r="J104" i="2"/>
  <c r="BE104" i="2" s="1"/>
  <c r="BK100" i="2"/>
  <c r="BK99" i="2" s="1"/>
  <c r="BI100" i="2"/>
  <c r="F37" i="2" s="1"/>
  <c r="BD55" i="1" s="1"/>
  <c r="BH100" i="2"/>
  <c r="BG100" i="2"/>
  <c r="BF100" i="2"/>
  <c r="T100" i="2"/>
  <c r="R100" i="2"/>
  <c r="R99" i="2" s="1"/>
  <c r="P100" i="2"/>
  <c r="P99" i="2" s="1"/>
  <c r="J100" i="2"/>
  <c r="BE100" i="2" s="1"/>
  <c r="J93" i="2"/>
  <c r="F93" i="2"/>
  <c r="F91" i="2"/>
  <c r="E89" i="2"/>
  <c r="E87" i="2"/>
  <c r="J76" i="2"/>
  <c r="J75" i="2"/>
  <c r="J74" i="2"/>
  <c r="J72" i="2"/>
  <c r="J71" i="2"/>
  <c r="J70" i="2"/>
  <c r="J68" i="2"/>
  <c r="J54" i="2"/>
  <c r="F54" i="2"/>
  <c r="J52" i="2"/>
  <c r="F52" i="2"/>
  <c r="E50" i="2"/>
  <c r="J37" i="2"/>
  <c r="J36" i="2"/>
  <c r="AY55" i="1" s="1"/>
  <c r="F36" i="2"/>
  <c r="BC55" i="1" s="1"/>
  <c r="J35" i="2"/>
  <c r="J24" i="2"/>
  <c r="E24" i="2"/>
  <c r="J94" i="2" s="1"/>
  <c r="J23" i="2"/>
  <c r="J18" i="2"/>
  <c r="E18" i="2"/>
  <c r="F94" i="2" s="1"/>
  <c r="J17" i="2"/>
  <c r="J12" i="2"/>
  <c r="J91" i="2" s="1"/>
  <c r="E7" i="2"/>
  <c r="E48" i="2" s="1"/>
  <c r="AY56" i="1"/>
  <c r="AX56" i="1"/>
  <c r="AX55" i="1"/>
  <c r="AS54" i="1"/>
  <c r="AM50" i="1"/>
  <c r="L50" i="1"/>
  <c r="AM49" i="1"/>
  <c r="L49" i="1"/>
  <c r="AM47" i="1"/>
  <c r="L47" i="1"/>
  <c r="L45" i="1"/>
  <c r="L44" i="1"/>
  <c r="AX54" i="1" l="1"/>
  <c r="W31" i="1"/>
  <c r="J33" i="2"/>
  <c r="AV55" i="1" s="1"/>
  <c r="AT55" i="1" s="1"/>
  <c r="F33" i="2"/>
  <c r="AZ55" i="1" s="1"/>
  <c r="AZ54" i="1" s="1"/>
  <c r="J99" i="2"/>
  <c r="J61" i="2" s="1"/>
  <c r="BK98" i="2"/>
  <c r="P98" i="2"/>
  <c r="R187" i="2"/>
  <c r="P251" i="2"/>
  <c r="P174" i="2" s="1"/>
  <c r="P296" i="3"/>
  <c r="P115" i="3" s="1"/>
  <c r="P479" i="3"/>
  <c r="BK706" i="3"/>
  <c r="J706" i="3" s="1"/>
  <c r="J74" i="3" s="1"/>
  <c r="P856" i="3"/>
  <c r="BK951" i="3"/>
  <c r="J951" i="3" s="1"/>
  <c r="J86" i="3" s="1"/>
  <c r="J952" i="3"/>
  <c r="J87" i="3" s="1"/>
  <c r="F55" i="2"/>
  <c r="BK302" i="2"/>
  <c r="J302" i="2" s="1"/>
  <c r="J73" i="2" s="1"/>
  <c r="F36" i="3"/>
  <c r="BC56" i="1" s="1"/>
  <c r="BC54" i="1" s="1"/>
  <c r="T296" i="3"/>
  <c r="R346" i="3"/>
  <c r="T856" i="3"/>
  <c r="T951" i="3"/>
  <c r="P997" i="3"/>
  <c r="P996" i="3" s="1"/>
  <c r="F34" i="2"/>
  <c r="BA55" i="1" s="1"/>
  <c r="J55" i="2"/>
  <c r="F34" i="3"/>
  <c r="BA56" i="1" s="1"/>
  <c r="J116" i="3"/>
  <c r="J61" i="3" s="1"/>
  <c r="F37" i="3"/>
  <c r="BD56" i="1" s="1"/>
  <c r="BD54" i="1" s="1"/>
  <c r="W33" i="1" s="1"/>
  <c r="BK912" i="3"/>
  <c r="J912" i="3" s="1"/>
  <c r="J84" i="3" s="1"/>
  <c r="R952" i="3"/>
  <c r="R158" i="2"/>
  <c r="R98" i="2" s="1"/>
  <c r="R97" i="2" s="1"/>
  <c r="R116" i="3"/>
  <c r="R115" i="3" s="1"/>
  <c r="R244" i="3"/>
  <c r="J33" i="3"/>
  <c r="AV56" i="1" s="1"/>
  <c r="AT56" i="1" s="1"/>
  <c r="F33" i="3"/>
  <c r="AZ56" i="1" s="1"/>
  <c r="T324" i="2"/>
  <c r="T616" i="3"/>
  <c r="R803" i="3"/>
  <c r="R616" i="3" s="1"/>
  <c r="T997" i="3"/>
  <c r="T996" i="3" s="1"/>
  <c r="J1019" i="3"/>
  <c r="J94" i="3" s="1"/>
  <c r="BK997" i="3"/>
  <c r="R174" i="2"/>
  <c r="T187" i="2"/>
  <c r="T174" i="2" s="1"/>
  <c r="T97" i="2" s="1"/>
  <c r="T115" i="3"/>
  <c r="BK296" i="3"/>
  <c r="J296" i="3" s="1"/>
  <c r="J64" i="3" s="1"/>
  <c r="P672" i="3"/>
  <c r="P724" i="3"/>
  <c r="P616" i="3" s="1"/>
  <c r="P951" i="3"/>
  <c r="R980" i="3"/>
  <c r="F111" i="3"/>
  <c r="J52" i="3"/>
  <c r="J111" i="3"/>
  <c r="W32" i="1" l="1"/>
  <c r="AY54" i="1"/>
  <c r="P114" i="3"/>
  <c r="AU56" i="1" s="1"/>
  <c r="AV54" i="1"/>
  <c r="W29" i="1"/>
  <c r="BK996" i="3"/>
  <c r="J996" i="3" s="1"/>
  <c r="J91" i="3" s="1"/>
  <c r="J997" i="3"/>
  <c r="J92" i="3" s="1"/>
  <c r="T114" i="3"/>
  <c r="BK174" i="2"/>
  <c r="J174" i="2" s="1"/>
  <c r="J65" i="2" s="1"/>
  <c r="R951" i="3"/>
  <c r="BA54" i="1"/>
  <c r="P97" i="2"/>
  <c r="AU55" i="1" s="1"/>
  <c r="AU54" i="1" s="1"/>
  <c r="BK616" i="3"/>
  <c r="J616" i="3" s="1"/>
  <c r="J69" i="3" s="1"/>
  <c r="BK115" i="3"/>
  <c r="J98" i="2"/>
  <c r="J60" i="2" s="1"/>
  <c r="BK97" i="2"/>
  <c r="J97" i="2" s="1"/>
  <c r="R114" i="3"/>
  <c r="J59" i="2" l="1"/>
  <c r="J30" i="2"/>
  <c r="BK114" i="3"/>
  <c r="J114" i="3" s="1"/>
  <c r="J115" i="3"/>
  <c r="J60" i="3" s="1"/>
  <c r="AK29" i="1"/>
  <c r="AW54" i="1"/>
  <c r="AK30" i="1" s="1"/>
  <c r="W30" i="1"/>
  <c r="AT54" i="1" l="1"/>
  <c r="AG55" i="1"/>
  <c r="J39" i="2"/>
  <c r="J30" i="3"/>
  <c r="J59" i="3"/>
  <c r="J39" i="3" l="1"/>
  <c r="AG56" i="1"/>
  <c r="AN56" i="1" s="1"/>
  <c r="AG54" i="1"/>
  <c r="AN55" i="1"/>
  <c r="AN54" i="1" l="1"/>
  <c r="AK26" i="1"/>
  <c r="AK35" i="1" s="1"/>
</calcChain>
</file>

<file path=xl/sharedStrings.xml><?xml version="1.0" encoding="utf-8"?>
<sst xmlns="http://schemas.openxmlformats.org/spreadsheetml/2006/main" count="11435" uniqueCount="2478">
  <si>
    <t>Export Komplet</t>
  </si>
  <si>
    <t>VZ</t>
  </si>
  <si>
    <t>2.0</t>
  </si>
  <si>
    <t>False</t>
  </si>
  <si>
    <t>{6bffb67f-651d-4a3f-9dd4-3401d4283d6a}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</si>
  <si>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</si>
  <si>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</si>
  <si>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</si>
  <si>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</si>
  <si>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</si>
  <si>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</si>
  <si>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</si>
  <si>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</si>
  <si>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</si>
  <si>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23923</t>
  </si>
  <si>
    <t>Měnit lze pouze buňky se žlutým podbarvením!
1) v Rekapitulaci stavby vyplňte údaje o Účastníkovi (přenesou se do ostatních sestav i v jiných listech)
2) na vybraných listech vyplňte v sestavě Soupis prací ceny u položek</t>
  </si>
  <si>
    <t>Stavba:</t>
  </si>
  <si>
    <t>Stavební úpravy a přístavba výtahu ZŠ Žižkov</t>
  </si>
  <si>
    <t>0,1</t>
  </si>
  <si>
    <t>KSO:</t>
  </si>
  <si>
    <t>CC-CZ:</t>
  </si>
  <si>
    <t>1</t>
  </si>
  <si>
    <t>Místo:</t>
  </si>
  <si>
    <t>Kutná Hora,Kremnická čp. 98</t>
  </si>
  <si>
    <t>Datum:</t>
  </si>
  <si>
    <t>29. 2. 2024</t>
  </si>
  <si>
    <t>10</t>
  </si>
  <si>
    <t>100</t>
  </si>
  <si>
    <t>Zadavatel:</t>
  </si>
  <si>
    <t>IČ:</t>
  </si>
  <si>
    <t>00236195</t>
  </si>
  <si>
    <t>Město Kutná Hora,Havlíčkovo náměstí 552/1,Kutná Ho</t>
  </si>
  <si>
    <t>DIČ:</t>
  </si>
  <si>
    <t>Účastník:</t>
  </si>
  <si>
    <t>Vyplň údaj</t>
  </si>
  <si>
    <t>Projektant:</t>
  </si>
  <si>
    <t>41427769</t>
  </si>
  <si>
    <t>Kutnohorská stavební projekce- ing Zuzana Hádková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</si>
  <si>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</si>
  <si>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</si>
  <si>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</si>
  <si>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</si>
  <si>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</si>
  <si>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</si>
  <si>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</si>
  <si>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</si>
  <si>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</si>
  <si>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</si>
  <si>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</si>
  <si>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</si>
  <si>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</si>
  <si>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</si>
  <si>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</si>
  <si>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</si>
  <si>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</si>
  <si>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</si>
  <si>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</si>
  <si>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</si>
  <si>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</si>
  <si>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</si>
  <si>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</si>
  <si>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</si>
  <si>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</si>
  <si>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
náklady [CZK]</t>
  </si>
  <si>
    <t>DPH [CZK]</t>
  </si>
  <si>
    <t>Normohodiny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</si>
  <si>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</si>
  <si>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</si>
  <si>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</si>
  <si>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</si>
  <si>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</si>
  <si>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</si>
  <si>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</si>
  <si>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</si>
  <si>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</si>
  <si>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</si>
  <si>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</si>
  <si>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</si>
  <si>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</si>
  <si>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</si>
  <si>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</si>
  <si>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</si>
  <si>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16240D-S1</t>
  </si>
  <si>
    <t>Stavební úpravy 2. patro, ZŠ Žižkov,Kutná Hora, Kremnická čp.98</t>
  </si>
  <si>
    <t>STA</t>
  </si>
  <si>
    <t>{d4028e95-3882-4a52-b17a-d9c14b0a3a68}</t>
  </si>
  <si>
    <t>2</t>
  </si>
  <si>
    <t>16240D-S2</t>
  </si>
  <si>
    <t>Přístavba výtahu,ZŠ Žižkov - Kutná Hora,Kremnická čp.98</t>
  </si>
  <si>
    <t>{09c2ed16-546e-4a21-a339-b4042a6a8959}</t>
  </si>
  <si>
    <t>KRYCÍ LIST SOUPISU PRACÍ</t>
  </si>
  <si>
    <t>Objekt:</t>
  </si>
  <si>
    <t>16240D-S1 - Stavební úpravy 2. patro, ZŠ Žižkov,Kutná Hora, Kremnická čp.98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</si>
  <si>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</si>
  <si>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</si>
  <si>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</si>
  <si>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</si>
  <si>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</si>
  <si>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</si>
  <si>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</si>
  <si>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práce-bourání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</si>
  <si>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</si>
  <si>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</si>
  <si>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</si>
  <si>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</si>
  <si>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</si>
  <si>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</si>
  <si>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</si>
  <si>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</si>
  <si>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</si>
  <si>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</si>
  <si>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</si>
  <si>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</si>
  <si>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</si>
  <si>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</si>
  <si>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</si>
  <si>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</si>
  <si>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</si>
  <si>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</si>
  <si>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</si>
  <si>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</si>
  <si>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</si>
  <si>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</si>
  <si>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</si>
  <si>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</si>
  <si>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</si>
  <si>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</si>
  <si>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</si>
  <si>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</si>
  <si>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</si>
  <si>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</si>
  <si>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</si>
  <si>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</si>
  <si>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</si>
  <si>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</si>
  <si>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611325422</t>
  </si>
  <si>
    <t>Oprava vápenocementové omítky vnitřních ploch štukové dvouvrstvé, tloušťky do 20 mm a tloušťky štuku do 3 mm stropů, v rozsahu opravované plochy přes 10 do 30%</t>
  </si>
  <si>
    <t>m2</t>
  </si>
  <si>
    <t>CS ÚRS 2024 01</t>
  </si>
  <si>
    <t>4</t>
  </si>
  <si>
    <t>1829492739</t>
  </si>
  <si>
    <t>Online PSC</t>
  </si>
  <si>
    <t>https://podminky.urs.cz/item/CS_URS_2024_01/611325422</t>
  </si>
  <si>
    <t>VV</t>
  </si>
  <si>
    <t>2,1*3,09</t>
  </si>
  <si>
    <t>Součet</t>
  </si>
  <si>
    <t>612325302</t>
  </si>
  <si>
    <t>Vápenocementová omítka ostění nebo nadpraží štuková</t>
  </si>
  <si>
    <t>-957118169</t>
  </si>
  <si>
    <t>https://podminky.urs.cz/item/CS_URS_2024_01/612325302</t>
  </si>
  <si>
    <t>(2,1+1,1+2,1)*0,65</t>
  </si>
  <si>
    <t>3</t>
  </si>
  <si>
    <t>612325422</t>
  </si>
  <si>
    <t>Oprava vápenocementové omítky vnitřních ploch štukové dvouvrstvé, tloušťky do 20 mm a tloušťky štuku do 3 mm stěn, v rozsahu opravované plochy přes 10 do 30%</t>
  </si>
  <si>
    <t>1743744460</t>
  </si>
  <si>
    <t>https://podminky.urs.cz/item/CS_URS_2024_01/612325422</t>
  </si>
  <si>
    <t>(3,77-2,25)*(3,09+2,1+3,09+2,1)</t>
  </si>
  <si>
    <t>612331121</t>
  </si>
  <si>
    <t>Omítka cementová vnitřních ploch nanášená ručně jednovrstvá, tloušťky do 10 mm hladká svislých konstrukcí stěn</t>
  </si>
  <si>
    <t>-1771306707</t>
  </si>
  <si>
    <t>https://podminky.urs.cz/item/CS_URS_2024_01/612331121</t>
  </si>
  <si>
    <t>2,25*(3,09+2,1)*2-0,9*2+(1,2*1,25*1,25)*0,5</t>
  </si>
  <si>
    <t>5</t>
  </si>
  <si>
    <t>631311114</t>
  </si>
  <si>
    <t>Mazanina z betonu prostého bez zvýšených nároků na prostředí tl. přes 50 do 80 mm tř. C 16/20</t>
  </si>
  <si>
    <t>m3</t>
  </si>
  <si>
    <t>1039605903</t>
  </si>
  <si>
    <t>https://podminky.urs.cz/item/CS_URS_2024_01/631311114</t>
  </si>
  <si>
    <t>2,1*3,09*0,1+1,1*0,65*0,1</t>
  </si>
  <si>
    <t>631319171</t>
  </si>
  <si>
    <t>Příplatek k cenám mazanin za stržení povrchu spodní vrstvy mazaniny latí před vložením výztuže nebo pletiva pro tl. obou vrstev mazaniny přes 50 do 80 mm</t>
  </si>
  <si>
    <t>-255865992</t>
  </si>
  <si>
    <t>https://podminky.urs.cz/item/CS_URS_2024_01/631319171</t>
  </si>
  <si>
    <t>0,72</t>
  </si>
  <si>
    <t>7</t>
  </si>
  <si>
    <t>631362021</t>
  </si>
  <si>
    <t>Výztuž mazanin ze svařovaných sítí z drátů typu KARI</t>
  </si>
  <si>
    <t>t</t>
  </si>
  <si>
    <t>-1340444447</t>
  </si>
  <si>
    <t>https://podminky.urs.cz/item/CS_URS_2024_01/631362021</t>
  </si>
  <si>
    <t>(2,1*3,09+1,1*0,65)*1,2/6*12,63/1000*1,08</t>
  </si>
  <si>
    <t>8</t>
  </si>
  <si>
    <t>642944121</t>
  </si>
  <si>
    <t>Osazení ocelových dveřních zárubní lisovaných nebo z úhelníků dodatečně s vybetonováním prahu, plochy do 2,5 m2</t>
  </si>
  <si>
    <t>kus</t>
  </si>
  <si>
    <t>585261864</t>
  </si>
  <si>
    <t>https://podminky.urs.cz/item/CS_URS_2024_01/642944121</t>
  </si>
  <si>
    <t>9</t>
  </si>
  <si>
    <t>M</t>
  </si>
  <si>
    <t>55331485</t>
  </si>
  <si>
    <t>zárubeň jednokřídlá ocelová pro zdění tl stěny 110-150mm rozměru 600/1970, 2100mm</t>
  </si>
  <si>
    <t>1216557477</t>
  </si>
  <si>
    <t>Ostatní konstrukce a práce-bourání</t>
  </si>
  <si>
    <t>952901111</t>
  </si>
  <si>
    <t>Vyčištění budov nebo objektů před předáním do užívání budov bytové nebo občanské výstavby, světlé výšky podlaží do 4 m</t>
  </si>
  <si>
    <t>690583865</t>
  </si>
  <si>
    <t>https://podminky.urs.cz/item/CS_URS_2024_01/952901111</t>
  </si>
  <si>
    <t>6,489</t>
  </si>
  <si>
    <t>11</t>
  </si>
  <si>
    <t>962031132</t>
  </si>
  <si>
    <t>Bourání příček nebo přizdívek z cihel pálených plných nebo dutých, tl. do 100 mm</t>
  </si>
  <si>
    <t>1900562232</t>
  </si>
  <si>
    <t>https://podminky.urs.cz/item/CS_URS_2024_01/962031132</t>
  </si>
  <si>
    <t>2,1*2,25</t>
  </si>
  <si>
    <t>965043341</t>
  </si>
  <si>
    <t>Bourání mazanin betonových s potěrem nebo teracem tl. do 100 mm, plochy přes 4 m2</t>
  </si>
  <si>
    <t>202756009</t>
  </si>
  <si>
    <t>https://podminky.urs.cz/item/CS_URS_2024_01/965043341</t>
  </si>
  <si>
    <t>(2,1*3,09+1,1*0,65)*0,1</t>
  </si>
  <si>
    <t>13</t>
  </si>
  <si>
    <t>965081213</t>
  </si>
  <si>
    <t>Bourání podlah z dlaždic bez podkladního lože nebo mazaniny, s jakoukoliv výplní spár keramických nebo xylolitových tl. do 10 mm, plochy přes 1 m2</t>
  </si>
  <si>
    <t>1110057370</t>
  </si>
  <si>
    <t>https://podminky.urs.cz/item/CS_URS_2024_01/965081213</t>
  </si>
  <si>
    <t>2,1*3,09+1,1*0,65</t>
  </si>
  <si>
    <t>14</t>
  </si>
  <si>
    <t>968072455</t>
  </si>
  <si>
    <t>Vybourání kovových rámů oken s křídly, dveřních zárubní, vrat, stěn, ostění nebo obkladů dveřních zárubní, plochy do 2 m2</t>
  </si>
  <si>
    <t>-259606146</t>
  </si>
  <si>
    <t>https://podminky.urs.cz/item/CS_URS_2024_01/968072455</t>
  </si>
  <si>
    <t>0,6*2+0,9*2</t>
  </si>
  <si>
    <t>15</t>
  </si>
  <si>
    <t>978059541</t>
  </si>
  <si>
    <t>Odsekání obkladů stěn včetně otlučení podkladní omítky až na zdivo z obkládaček vnitřních, z jakýchkoliv materiálů, plochy přes 1 m2</t>
  </si>
  <si>
    <t>-625640687</t>
  </si>
  <si>
    <t>https://podminky.urs.cz/item/CS_URS_2024_01/978059541</t>
  </si>
  <si>
    <t>(3,09+2,1+3,09+2,1)*2,25-1,1*2,1+(2,1+1,1+2,1)*0,5-1*1,2+(1,2+1+1)*0,5</t>
  </si>
  <si>
    <t>997</t>
  </si>
  <si>
    <t>Přesun sutě</t>
  </si>
  <si>
    <t>16</t>
  </si>
  <si>
    <t>997013153</t>
  </si>
  <si>
    <t>Vnitrostaveništní doprava suti a vybouraných hmot vodorovně do 50 m s naložením s omezením mechanizace pro budovy a haly výšky přes 9 do 12 m</t>
  </si>
  <si>
    <t>-432221137</t>
  </si>
  <si>
    <t>https://podminky.urs.cz/item/CS_URS_2024_01/997013153</t>
  </si>
  <si>
    <t>17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</si>
  <si>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</si>
  <si>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</si>
  <si>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1633482687</t>
  </si>
  <si>
    <t>https://podminky.urs.cz/item/CS_URS_2024_01/997013219</t>
  </si>
  <si>
    <t>4,792*3 'Přepočtené koeficientem množství</t>
  </si>
  <si>
    <t>18</t>
  </si>
  <si>
    <t>997013501</t>
  </si>
  <si>
    <t>Odvoz suti a vybouraných hmot na skládku nebo meziskládku se složením, na vzdálenost do 1 km</t>
  </si>
  <si>
    <t>783859352</t>
  </si>
  <si>
    <t>https://podminky.urs.cz/item/CS_URS_2024_01/997013501</t>
  </si>
  <si>
    <t>19</t>
  </si>
  <si>
    <t>997013509</t>
  </si>
  <si>
    <t>Odvoz suti a vybouraných hmot na skládku nebo meziskládku se složením, na vzdálenost Příplatek k ceně za každý další započatý 1 km přes 1 km</t>
  </si>
  <si>
    <t>-1672303871</t>
  </si>
  <si>
    <t>https://podminky.urs.cz/item/CS_URS_2024_01/997013509</t>
  </si>
  <si>
    <t>4,792*9 'Přepočtené koeficientem množství</t>
  </si>
  <si>
    <t>20</t>
  </si>
  <si>
    <t>997013631</t>
  </si>
  <si>
    <t>Poplatek za uložení stavebního odpadu na skládce (skládkovné) směsného stavebního a demoličního zatříděného do Katalogu odpadů pod kódem 17 09 04</t>
  </si>
  <si>
    <t>-384957765</t>
  </si>
  <si>
    <t>https://podminky.urs.cz/item/CS_URS_2024_01/997013631</t>
  </si>
  <si>
    <t>998</t>
  </si>
  <si>
    <t>Přesun hmot</t>
  </si>
  <si>
    <t>998012110</t>
  </si>
  <si>
    <t>Přesun hmot pro budovy občanské výstavby, bydlení, výrobu a služby nosnou svislou konstrukcí tyčovou s vyzdívaným obvodovým pláštěm vodorovná dopravní vzdálenost do 100 m s omezením mechanizace pro budovy výšky přes 12 do 24 m</t>
  </si>
  <si>
    <t>-1134624438</t>
  </si>
  <si>
    <t>https://podminky.urs.cz/item/CS_URS_2024_01/998012110</t>
  </si>
  <si>
    <t>PSV</t>
  </si>
  <si>
    <t>Práce a dodávky PSV</t>
  </si>
  <si>
    <t>711</t>
  </si>
  <si>
    <t>Izolace proti vodě, vlhkosti a plynům</t>
  </si>
  <si>
    <t>22</t>
  </si>
  <si>
    <t>711493111</t>
  </si>
  <si>
    <t>Izolace proti podpovrchové a tlakové vodě - ostatní na ploše vodorovné V dvousložkovou na bázi cementu</t>
  </si>
  <si>
    <t>1232847053</t>
  </si>
  <si>
    <t>https://podminky.urs.cz/item/CS_URS_2024_01/711493111</t>
  </si>
  <si>
    <t>3,09*2,1</t>
  </si>
  <si>
    <t>23</t>
  </si>
  <si>
    <t>711493121</t>
  </si>
  <si>
    <t>Izolace proti podpovrchové a tlakové vodě - ostatní na ploše svislé S dvousložkovou na bázi cementu</t>
  </si>
  <si>
    <t>935781417</t>
  </si>
  <si>
    <t>https://podminky.urs.cz/item/CS_URS_2024_01/711493121</t>
  </si>
  <si>
    <t>0,15*(3,09+2,1+3,09+2,01-0,9)</t>
  </si>
  <si>
    <t>2*2,1</t>
  </si>
  <si>
    <t>24</t>
  </si>
  <si>
    <t>998711202</t>
  </si>
  <si>
    <t>Přesun hmot pro izolace proti vodě, vlhkosti a plynům stanovený procentní sazbou (%) z ceny vodorovná dopravní vzdálenost do 50 m základní v objektech výšky přes 6 do 12 m</t>
  </si>
  <si>
    <t>%</t>
  </si>
  <si>
    <t>-1174120434</t>
  </si>
  <si>
    <t>https://podminky.urs.cz/item/CS_URS_2024_01/998711202</t>
  </si>
  <si>
    <t>721</t>
  </si>
  <si>
    <t>Zdravotechnika - vnitřní kanalizace</t>
  </si>
  <si>
    <t>25</t>
  </si>
  <si>
    <t>721100902</t>
  </si>
  <si>
    <t>Opravy potrubí hrdlového přetěsnění hrdla odpadního potrubí do DN 100</t>
  </si>
  <si>
    <t>-6523946</t>
  </si>
  <si>
    <t>https://podminky.urs.cz/item/CS_URS_2024_01/721100902</t>
  </si>
  <si>
    <t>26</t>
  </si>
  <si>
    <t>721170972</t>
  </si>
  <si>
    <t>Opravy odpadního potrubí plastového krácení trub DN 50</t>
  </si>
  <si>
    <t>-2043038475</t>
  </si>
  <si>
    <t>https://podminky.urs.cz/item/CS_URS_2024_01/721170972</t>
  </si>
  <si>
    <t>27</t>
  </si>
  <si>
    <t>721170975</t>
  </si>
  <si>
    <t>Opravy odpadního potrubí plastového krácení trub DN 125</t>
  </si>
  <si>
    <t>-1305699897</t>
  </si>
  <si>
    <t>https://podminky.urs.cz/item/CS_URS_2024_01/721170975</t>
  </si>
  <si>
    <t>28</t>
  </si>
  <si>
    <t>721171803</t>
  </si>
  <si>
    <t>Demontáž potrubí z novodurových trub odpadních nebo připojovacích do D 75</t>
  </si>
  <si>
    <t>m</t>
  </si>
  <si>
    <t>-1660182733</t>
  </si>
  <si>
    <t>https://podminky.urs.cz/item/CS_URS_2024_01/721171803</t>
  </si>
  <si>
    <t>29</t>
  </si>
  <si>
    <t>721171808</t>
  </si>
  <si>
    <t>Demontáž potrubí z novodurových trub odpadních nebo připojovacích přes 75 do D 114</t>
  </si>
  <si>
    <t>-1596367837</t>
  </si>
  <si>
    <t>https://podminky.urs.cz/item/CS_URS_2024_01/721171808</t>
  </si>
  <si>
    <t>30</t>
  </si>
  <si>
    <t>721171912</t>
  </si>
  <si>
    <t>Opravy odpadního potrubí plastového propojení dosavadního potrubí DN 40</t>
  </si>
  <si>
    <t>251956144</t>
  </si>
  <si>
    <t>https://podminky.urs.cz/item/CS_URS_2024_01/721171912</t>
  </si>
  <si>
    <t>31</t>
  </si>
  <si>
    <t>721171913</t>
  </si>
  <si>
    <t>Opravy odpadního potrubí plastového propojení dosavadního potrubí DN 50</t>
  </si>
  <si>
    <t>-896290968</t>
  </si>
  <si>
    <t>https://podminky.urs.cz/item/CS_URS_2024_01/721171913</t>
  </si>
  <si>
    <t>32</t>
  </si>
  <si>
    <t>721171915</t>
  </si>
  <si>
    <t>Opravy odpadního potrubí plastového propojení dosavadního potrubí DN 110</t>
  </si>
  <si>
    <t>1798371547</t>
  </si>
  <si>
    <t>https://podminky.urs.cz/item/CS_URS_2024_01/721171915</t>
  </si>
  <si>
    <t>33</t>
  </si>
  <si>
    <t>721174025</t>
  </si>
  <si>
    <t>Potrubí z trub polypropylenových odpadní (svislé) DN 110</t>
  </si>
  <si>
    <t>-1353376095</t>
  </si>
  <si>
    <t>https://podminky.urs.cz/item/CS_URS_2024_01/721174025</t>
  </si>
  <si>
    <t>34</t>
  </si>
  <si>
    <t>721174042</t>
  </si>
  <si>
    <t>Potrubí z trub polypropylenových připojovací DN 40</t>
  </si>
  <si>
    <t>-1696246712</t>
  </si>
  <si>
    <t>https://podminky.urs.cz/item/CS_URS_2024_01/721174042</t>
  </si>
  <si>
    <t>35</t>
  </si>
  <si>
    <t>721174043</t>
  </si>
  <si>
    <t>Potrubí z trub polypropylenových připojovací DN 50</t>
  </si>
  <si>
    <t>106178092</t>
  </si>
  <si>
    <t>https://podminky.urs.cz/item/CS_URS_2024_01/721174043</t>
  </si>
  <si>
    <t>36</t>
  </si>
  <si>
    <t>721194104</t>
  </si>
  <si>
    <t>Vyměření přípojek na potrubí vyvedení a upevnění odpadních výpustek DN 40</t>
  </si>
  <si>
    <t>-228654001</t>
  </si>
  <si>
    <t>https://podminky.urs.cz/item/CS_URS_2024_01/721194104</t>
  </si>
  <si>
    <t>37</t>
  </si>
  <si>
    <t>721194105</t>
  </si>
  <si>
    <t>Vyměření přípojek na potrubí vyvedení a upevnění odpadních výpustek DN 50</t>
  </si>
  <si>
    <t>542896736</t>
  </si>
  <si>
    <t>https://podminky.urs.cz/item/CS_URS_2024_01/721194105</t>
  </si>
  <si>
    <t>38</t>
  </si>
  <si>
    <t>721194109</t>
  </si>
  <si>
    <t>Vyměření přípojek na potrubí vyvedení a upevnění odpadních výpustek DN 110</t>
  </si>
  <si>
    <t>-6484277</t>
  </si>
  <si>
    <t>https://podminky.urs.cz/item/CS_URS_2024_01/721194109</t>
  </si>
  <si>
    <t>39</t>
  </si>
  <si>
    <t>721211421</t>
  </si>
  <si>
    <t>Podlahové vpusti se svislým odtokem DN 50/75/110 mřížka nerez 115x115</t>
  </si>
  <si>
    <t>2057975713</t>
  </si>
  <si>
    <t>https://podminky.urs.cz/item/CS_URS_2024_01/721211421</t>
  </si>
  <si>
    <t>40</t>
  </si>
  <si>
    <t>721290111</t>
  </si>
  <si>
    <t>Zkouška těsnosti kanalizace v objektech vodou do DN 125</t>
  </si>
  <si>
    <t>1040011836</t>
  </si>
  <si>
    <t>https://podminky.urs.cz/item/CS_URS_2024_01/721290111</t>
  </si>
  <si>
    <t>41</t>
  </si>
  <si>
    <t>998721202</t>
  </si>
  <si>
    <t>Přesun hmot pro vnitřní kanalizaci stanovený procentní sazbou (%) z ceny vodorovná dopravní vzdálenost do 50 m základní v objektech výšky přes 6 do 12 m</t>
  </si>
  <si>
    <t>-1211359327</t>
  </si>
  <si>
    <t>https://podminky.urs.cz/item/CS_URS_2024_01/998721202</t>
  </si>
  <si>
    <t>722</t>
  </si>
  <si>
    <t>Zdravotechnika - vnitřní vodovod</t>
  </si>
  <si>
    <t>42</t>
  </si>
  <si>
    <t>722130901</t>
  </si>
  <si>
    <t>Opravy vodovodního potrubí z ocelových trubek pozinkovaných závitových zazátkování vývodu</t>
  </si>
  <si>
    <t>-1637840849</t>
  </si>
  <si>
    <t>https://podminky.urs.cz/item/CS_URS_2024_01/722130901</t>
  </si>
  <si>
    <t>43</t>
  </si>
  <si>
    <t>722160101</t>
  </si>
  <si>
    <t>Potrubí z měděných trubek měkkých, spojovaných měkkým pájením Ø do 12/1</t>
  </si>
  <si>
    <t>-2039210940</t>
  </si>
  <si>
    <t>https://podminky.urs.cz/item/CS_URS_2024_01/722160101</t>
  </si>
  <si>
    <t>44</t>
  </si>
  <si>
    <t>722170801</t>
  </si>
  <si>
    <t>Demontáž rozvodů vody z plastů do Ø 25 mm</t>
  </si>
  <si>
    <t>1148039558</t>
  </si>
  <si>
    <t>https://podminky.urs.cz/item/CS_URS_2024_01/722170801</t>
  </si>
  <si>
    <t>45</t>
  </si>
  <si>
    <t>722170804</t>
  </si>
  <si>
    <t>Demontáž rozvodů vody z plastů přes 25 do Ø 50 mm</t>
  </si>
  <si>
    <t>-702564907</t>
  </si>
  <si>
    <t>https://podminky.urs.cz/item/CS_URS_2024_01/722170804</t>
  </si>
  <si>
    <t>46</t>
  </si>
  <si>
    <t>722171912</t>
  </si>
  <si>
    <t>Odříznutí trubky nebo tvarovky u rozvodů vody z plastů D přes 16 do 20 mm</t>
  </si>
  <si>
    <t>1870369403</t>
  </si>
  <si>
    <t>https://podminky.urs.cz/item/CS_URS_2024_01/722171912</t>
  </si>
  <si>
    <t>47</t>
  </si>
  <si>
    <t>722171914</t>
  </si>
  <si>
    <t>Odříznutí trubky nebo tvarovky u rozvodů vody z plastů D přes 25 do 32 mm</t>
  </si>
  <si>
    <t>-1268646323</t>
  </si>
  <si>
    <t>https://podminky.urs.cz/item/CS_URS_2024_01/722171914</t>
  </si>
  <si>
    <t>48</t>
  </si>
  <si>
    <t>722171932</t>
  </si>
  <si>
    <t>Výměna trubky, tvarovky, vsazení odbočky na rozvodech vody z plastů D přes 16 do 20 mm</t>
  </si>
  <si>
    <t>-3835339</t>
  </si>
  <si>
    <t>https://podminky.urs.cz/item/CS_URS_2024_01/722171932</t>
  </si>
  <si>
    <t>49</t>
  </si>
  <si>
    <t>722174002</t>
  </si>
  <si>
    <t>Potrubí z plastových trubek z polypropylenu PPR svařovaných polyfúzně PN 16 (SDR 7,4) D 20 x 2,8</t>
  </si>
  <si>
    <t>-1519558429</t>
  </si>
  <si>
    <t>https://podminky.urs.cz/item/CS_URS_2024_01/722174002</t>
  </si>
  <si>
    <t>50</t>
  </si>
  <si>
    <t>722181211</t>
  </si>
  <si>
    <t>Ochrana potrubí termoizolačními trubicemi z pěnového polyetylenu PE přilepenými v příčných a podélných spojích, tloušťky izolace do 6 mm, vnitřního průměru izolace DN do 22 mm</t>
  </si>
  <si>
    <t>-834474090</t>
  </si>
  <si>
    <t>https://podminky.urs.cz/item/CS_URS_2024_01/722181211</t>
  </si>
  <si>
    <t>51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</si>
  <si>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</si>
  <si>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</si>
  <si>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805362560</t>
  </si>
  <si>
    <t>https://podminky.urs.cz/item/CS_URS_2024_01/722181221</t>
  </si>
  <si>
    <t>52</t>
  </si>
  <si>
    <t>722181812</t>
  </si>
  <si>
    <t>Demontáž ochrany potrubí plstěných pásů z trub, průměru do 50 mm</t>
  </si>
  <si>
    <t>-622283737</t>
  </si>
  <si>
    <t>https://podminky.urs.cz/item/CS_URS_2024_01/722181812</t>
  </si>
  <si>
    <t>53</t>
  </si>
  <si>
    <t>722190401</t>
  </si>
  <si>
    <t>Zřízení přípojek na potrubí vyvedení a upevnění výpustek do DN 25</t>
  </si>
  <si>
    <t>-624662065</t>
  </si>
  <si>
    <t>https://podminky.urs.cz/item/CS_URS_2024_01/722190401</t>
  </si>
  <si>
    <t>54</t>
  </si>
  <si>
    <t>722190901</t>
  </si>
  <si>
    <t>Opravy ostatní uzavření nebo otevření vodovodního potrubí při opravách včetně vypuštění a napuštění</t>
  </si>
  <si>
    <t>287161202</t>
  </si>
  <si>
    <t>https://podminky.urs.cz/item/CS_URS_2024_01/722190901</t>
  </si>
  <si>
    <t>55</t>
  </si>
  <si>
    <t>998722202</t>
  </si>
  <si>
    <t>Přesun hmot pro vnitřní vodovod stanovený procentní sazbou (%) z ceny vodorovná dopravní vzdálenost do 50 m základní v objektech výšky přes 6 do 12 m</t>
  </si>
  <si>
    <t>1955207612</t>
  </si>
  <si>
    <t>https://podminky.urs.cz/item/CS_URS_2024_01/998722202</t>
  </si>
  <si>
    <t>725</t>
  </si>
  <si>
    <t>Zdravotechnika - zařizovací předměty</t>
  </si>
  <si>
    <t>56</t>
  </si>
  <si>
    <t>725110814</t>
  </si>
  <si>
    <t>Demontáž klozetů kombi</t>
  </si>
  <si>
    <t>soubor</t>
  </si>
  <si>
    <t>1768991284</t>
  </si>
  <si>
    <t>https://podminky.urs.cz/item/CS_URS_2024_01/725110814</t>
  </si>
  <si>
    <t>57</t>
  </si>
  <si>
    <t>725112171</t>
  </si>
  <si>
    <t>Zařízení záchodů kombi klozety s hlubokým splachováním odpad vodorovný</t>
  </si>
  <si>
    <t>270831590</t>
  </si>
  <si>
    <t>https://podminky.urs.cz/item/CS_URS_2024_01/725112171</t>
  </si>
  <si>
    <t>58</t>
  </si>
  <si>
    <t>55167394</t>
  </si>
  <si>
    <t>sedátko klozetové duroplastové bílé antibakteriální</t>
  </si>
  <si>
    <t>1301956186</t>
  </si>
  <si>
    <t>59</t>
  </si>
  <si>
    <t>725210821</t>
  </si>
  <si>
    <t>Demontáž umyvadel bez výtokových armatur umyvadel</t>
  </si>
  <si>
    <t>1331496440</t>
  </si>
  <si>
    <t>https://podminky.urs.cz/item/CS_URS_2024_01/725210821</t>
  </si>
  <si>
    <t>60</t>
  </si>
  <si>
    <t>725211681</t>
  </si>
  <si>
    <t>Umyvadla keramická bílá bez výtokových armatur připevněná na stěnu šrouby zdravotní, šířka umyvadla 640 mm</t>
  </si>
  <si>
    <t>1427769920</t>
  </si>
  <si>
    <t>https://podminky.urs.cz/item/CS_URS_2024_01/725211681</t>
  </si>
  <si>
    <t>61</t>
  </si>
  <si>
    <t>725230811</t>
  </si>
  <si>
    <t>Demontáž bidetů diturvitových</t>
  </si>
  <si>
    <t>124225047</t>
  </si>
  <si>
    <t>https://podminky.urs.cz/item/CS_URS_2024_01/725230811</t>
  </si>
  <si>
    <t>62</t>
  </si>
  <si>
    <t>725240811</t>
  </si>
  <si>
    <t>Demontáž sprchových kabin a vaniček bez výtokových armatur kabin</t>
  </si>
  <si>
    <t>1878642254</t>
  </si>
  <si>
    <t>https://podminky.urs.cz/item/CS_URS_2024_01/725240811</t>
  </si>
  <si>
    <t>63</t>
  </si>
  <si>
    <t>725240812</t>
  </si>
  <si>
    <t>Demontáž sprchových kabin a vaniček bez výtokových armatur vaniček</t>
  </si>
  <si>
    <t>-775540242</t>
  </si>
  <si>
    <t>https://podminky.urs.cz/item/CS_URS_2024_01/725240812</t>
  </si>
  <si>
    <t>64</t>
  </si>
  <si>
    <t>725291712</t>
  </si>
  <si>
    <t>Doplňky zařízení koupelen a záchodů smaltované madla krakorcová, délky 834 mm</t>
  </si>
  <si>
    <t>1717727254</t>
  </si>
  <si>
    <t>https://podminky.urs.cz/item/CS_URS_2024_01/725291712</t>
  </si>
  <si>
    <t>65</t>
  </si>
  <si>
    <t>725291722</t>
  </si>
  <si>
    <t>Doplňky zařízení koupelen a záchodů smaltované madla krakorcová sklopná, délky 834 mm</t>
  </si>
  <si>
    <t>695355789</t>
  </si>
  <si>
    <t>https://podminky.urs.cz/item/CS_URS_2024_01/725291722</t>
  </si>
  <si>
    <t>66</t>
  </si>
  <si>
    <t>725810811</t>
  </si>
  <si>
    <t>Demontáž výtokových ventilů nástěnných</t>
  </si>
  <si>
    <t>864757922</t>
  </si>
  <si>
    <t>https://podminky.urs.cz/item/CS_URS_2024_01/725810811</t>
  </si>
  <si>
    <t>67</t>
  </si>
  <si>
    <t>725810812</t>
  </si>
  <si>
    <t>Demontáž výtokových ventilů stojánkových</t>
  </si>
  <si>
    <t>-1223019679</t>
  </si>
  <si>
    <t>https://podminky.urs.cz/item/CS_URS_2024_01/725810812</t>
  </si>
  <si>
    <t>68</t>
  </si>
  <si>
    <t>725813111</t>
  </si>
  <si>
    <t>Ventily rohové bez připojovací trubičky nebo flexi hadičky G 1/2"</t>
  </si>
  <si>
    <t>-1582704096</t>
  </si>
  <si>
    <t>https://podminky.urs.cz/item/CS_URS_2024_01/725813111</t>
  </si>
  <si>
    <t>69</t>
  </si>
  <si>
    <t>725820801</t>
  </si>
  <si>
    <t>Demontáž baterií nástěnných do G 3/4</t>
  </si>
  <si>
    <t>1756357861</t>
  </si>
  <si>
    <t>https://podminky.urs.cz/item/CS_URS_2024_01/725820801</t>
  </si>
  <si>
    <t>70</t>
  </si>
  <si>
    <t>725820802</t>
  </si>
  <si>
    <t>Demontáž baterií stojánkových do 1 otvoru</t>
  </si>
  <si>
    <t>1747995376</t>
  </si>
  <si>
    <t>https://podminky.urs.cz/item/CS_URS_2024_01/725820802</t>
  </si>
  <si>
    <t>71</t>
  </si>
  <si>
    <t>725822631</t>
  </si>
  <si>
    <t>Baterie umyvadlové stojánkové klasické bez výpusti s otáčivým ústím 150 mm</t>
  </si>
  <si>
    <t>-1333786481</t>
  </si>
  <si>
    <t>https://podminky.urs.cz/item/CS_URS_2024_01/725822631</t>
  </si>
  <si>
    <t>72</t>
  </si>
  <si>
    <t>725841311</t>
  </si>
  <si>
    <t>Baterie sprchové nástěnné pákové</t>
  </si>
  <si>
    <t>-299495458</t>
  </si>
  <si>
    <t>https://podminky.urs.cz/item/CS_URS_2024_01/725841311</t>
  </si>
  <si>
    <t>73</t>
  </si>
  <si>
    <t>725860811</t>
  </si>
  <si>
    <t>Demontáž zápachových uzávěrek pro zařizovací předměty jednoduchých</t>
  </si>
  <si>
    <t>-1356625890</t>
  </si>
  <si>
    <t>https://podminky.urs.cz/item/CS_URS_2024_01/725860811</t>
  </si>
  <si>
    <t>74</t>
  </si>
  <si>
    <t>725861312</t>
  </si>
  <si>
    <t>Zápachové uzávěrky zařizovacích předmětů pro umyvadla podomítkové DN 40/50</t>
  </si>
  <si>
    <t>977329927</t>
  </si>
  <si>
    <t>https://podminky.urs.cz/item/CS_URS_2024_01/725861312</t>
  </si>
  <si>
    <t>75</t>
  </si>
  <si>
    <t>998725202</t>
  </si>
  <si>
    <t>Přesun hmot pro zařizovací předměty stanovený procentní sazbou (%) z ceny vodorovná dopravní vzdálenost do 50 m základní v objektech výšky přes 6 do 12 m</t>
  </si>
  <si>
    <t>2087283597</t>
  </si>
  <si>
    <t>https://podminky.urs.cz/item/CS_URS_2024_01/998725202</t>
  </si>
  <si>
    <t>735</t>
  </si>
  <si>
    <t>Ústřední vytápění - otopná tělesa</t>
  </si>
  <si>
    <t>76</t>
  </si>
  <si>
    <t>735151821</t>
  </si>
  <si>
    <t>Demontáž otopných těles panelových dvouřadých stavební délky do 1500 mm</t>
  </si>
  <si>
    <t>-20055033</t>
  </si>
  <si>
    <t>https://podminky.urs.cz/item/CS_URS_2024_01/735151821</t>
  </si>
  <si>
    <t>77</t>
  </si>
  <si>
    <t>735159210</t>
  </si>
  <si>
    <t>Montáž otopných těles panelových dvouřadých, stavební délky do 1140 mm</t>
  </si>
  <si>
    <t>1129596446</t>
  </si>
  <si>
    <t>https://podminky.urs.cz/item/CS_URS_2024_01/735159210</t>
  </si>
  <si>
    <t>78</t>
  </si>
  <si>
    <t>998735202</t>
  </si>
  <si>
    <t>Přesun hmot pro otopná tělesa stanovený procentní sazbou (%) z ceny vodorovná dopravní vzdálenost do 50 m základní v objektech výšky přes 6 do 12 m</t>
  </si>
  <si>
    <t>-1072408713</t>
  </si>
  <si>
    <t>https://podminky.urs.cz/item/CS_URS_2024_01/998735202</t>
  </si>
  <si>
    <t>741</t>
  </si>
  <si>
    <t>Elektroinstalace - silnoproud</t>
  </si>
  <si>
    <t>79</t>
  </si>
  <si>
    <t>741120090</t>
  </si>
  <si>
    <t>úpravy elektroinstalace komplet</t>
  </si>
  <si>
    <t>991308695</t>
  </si>
  <si>
    <t>742</t>
  </si>
  <si>
    <t>Elektroinstalace - slaboproud</t>
  </si>
  <si>
    <t>80</t>
  </si>
  <si>
    <t>742220090</t>
  </si>
  <si>
    <t>Montáž a dodávka sady pro nouzovou signalizaci 3280B-C10001 B</t>
  </si>
  <si>
    <t>69698360</t>
  </si>
  <si>
    <t>766</t>
  </si>
  <si>
    <t>Konstrukce truhlářské</t>
  </si>
  <si>
    <t>81</t>
  </si>
  <si>
    <t>766660002</t>
  </si>
  <si>
    <t>Montáž dveřních křídel dřevěných nebo plastových otevíravých do ocelové zárubně povrchově upravených jednokřídlových, šířky přes 800 mm</t>
  </si>
  <si>
    <t>206029579</t>
  </si>
  <si>
    <t>https://podminky.urs.cz/item/CS_URS_2024_01/766660002</t>
  </si>
  <si>
    <t>82</t>
  </si>
  <si>
    <t>611640980</t>
  </si>
  <si>
    <t>dveře vnitřní profilované plné 1křídlé 90x197 mahagon</t>
  </si>
  <si>
    <t>237368881</t>
  </si>
  <si>
    <t>83</t>
  </si>
  <si>
    <t>549146200</t>
  </si>
  <si>
    <t>kování vrchní dveřní klika včetně rozet a montážního materiálu R PZ nerez PK</t>
  </si>
  <si>
    <t>1849215666</t>
  </si>
  <si>
    <t>84</t>
  </si>
  <si>
    <t>766660728</t>
  </si>
  <si>
    <t>Montáž dveřních doplňků dveřního kování interiérového zámku</t>
  </si>
  <si>
    <t>-1881342615</t>
  </si>
  <si>
    <t>https://podminky.urs.cz/item/CS_URS_2024_01/766660728</t>
  </si>
  <si>
    <t>85</t>
  </si>
  <si>
    <t>54924005</t>
  </si>
  <si>
    <t>zámek zadlabací mezipokojový levý pro WC kování rozteč 72x55mm</t>
  </si>
  <si>
    <t>1854779725</t>
  </si>
  <si>
    <t>86</t>
  </si>
  <si>
    <t>998766202</t>
  </si>
  <si>
    <t>Přesun hmot pro konstrukce truhlářské stanovený procentní sazbou (%) z ceny vodorovná dopravní vzdálenost do 50 m základní v objektech výšky přes 6 do 12 m</t>
  </si>
  <si>
    <t>900979588</t>
  </si>
  <si>
    <t>https://podminky.urs.cz/item/CS_URS_2024_01/998766202</t>
  </si>
  <si>
    <t>771</t>
  </si>
  <si>
    <t>Podlahy z dlaždic</t>
  </si>
  <si>
    <t>87</t>
  </si>
  <si>
    <t>771121011</t>
  </si>
  <si>
    <t>Příprava podkladu před provedením dlažby nátěr penetrační na podlahu</t>
  </si>
  <si>
    <t>719653394</t>
  </si>
  <si>
    <t>https://podminky.urs.cz/item/CS_URS_2024_01/771121011</t>
  </si>
  <si>
    <t>88</t>
  </si>
  <si>
    <t>771574113</t>
  </si>
  <si>
    <t>Montáž podlah z dlaždic keramických lepených cementovým flexibilním lepidlem hladkých, tloušťky do 10 mm přes 12 do 19 ks/m2</t>
  </si>
  <si>
    <t>-1061210927</t>
  </si>
  <si>
    <t>https://podminky.urs.cz/item/CS_URS_2024_01/771574113</t>
  </si>
  <si>
    <t>89</t>
  </si>
  <si>
    <t>59761135</t>
  </si>
  <si>
    <t>dlažba keramická slinutá nemrazuvzdorná povrch hladký/matný tl do 10mm přes 9 do 12ks/m2</t>
  </si>
  <si>
    <t>-2035342558</t>
  </si>
  <si>
    <t>90</t>
  </si>
  <si>
    <t>998771202</t>
  </si>
  <si>
    <t>Přesun hmot pro podlahy z dlaždic stanovený procentní sazbou (%) z ceny vodorovná dopravní vzdálenost do 50 m základní v objektech výšky přes 6 do 12 m</t>
  </si>
  <si>
    <t>1380950037</t>
  </si>
  <si>
    <t>https://podminky.urs.cz/item/CS_URS_2024_01/998771202</t>
  </si>
  <si>
    <t>781</t>
  </si>
  <si>
    <t>Dokončovací práce - obklady</t>
  </si>
  <si>
    <t>91</t>
  </si>
  <si>
    <t>781474113</t>
  </si>
  <si>
    <t>Montáž keramických obkladů stěn lepených cementovým flexibilním lepidlem hladkých přes 12 do 19 ks/m2</t>
  </si>
  <si>
    <t>326476830</t>
  </si>
  <si>
    <t>https://podminky.urs.cz/item/CS_URS_2024_01/781474113</t>
  </si>
  <si>
    <t>92</t>
  </si>
  <si>
    <t>59761723</t>
  </si>
  <si>
    <t>obklad keramický nemrazuvzdorný povrch reliéfní/lesklý tl do 10mm přes 6 do 9ks/m2</t>
  </si>
  <si>
    <t>1935658177</t>
  </si>
  <si>
    <t>93</t>
  </si>
  <si>
    <t>781479191</t>
  </si>
  <si>
    <t>Montáž obkladů vnitřních stěn z dlaždic keramických Příplatek k cenám za plochu do 10 m2 jednotlivě</t>
  </si>
  <si>
    <t>-1508455273</t>
  </si>
  <si>
    <t>https://podminky.urs.cz/item/CS_URS_2024_01/781479191</t>
  </si>
  <si>
    <t>94</t>
  </si>
  <si>
    <t>781494511</t>
  </si>
  <si>
    <t>Ostatní prvky plastové profily ukončovací a dilatační lepené flexibilním lepidlem ukončovací</t>
  </si>
  <si>
    <t>924400842</t>
  </si>
  <si>
    <t>https://podminky.urs.cz/item/CS_URS_2024_01/781494511</t>
  </si>
  <si>
    <t>1,25+1,25+1,2</t>
  </si>
  <si>
    <t>95</t>
  </si>
  <si>
    <t>781495111</t>
  </si>
  <si>
    <t>Ostatní prvky ostatní práce penetrace podkladu</t>
  </si>
  <si>
    <t>-921288088</t>
  </si>
  <si>
    <t>https://podminky.urs.cz/item/CS_URS_2024_01/781495111</t>
  </si>
  <si>
    <t>96</t>
  </si>
  <si>
    <t>998781202</t>
  </si>
  <si>
    <t>Přesun hmot pro obklady keramické stanovený procentní sazbou (%) z ceny vodorovná dopravní vzdálenost do 50 m základní v objektech výšky přes 6 do 12 m</t>
  </si>
  <si>
    <t>1378598816</t>
  </si>
  <si>
    <t>https://podminky.urs.cz/item/CS_URS_2024_01/998781202</t>
  </si>
  <si>
    <t>783</t>
  </si>
  <si>
    <t>Dokončovací práce - nátěry</t>
  </si>
  <si>
    <t>97</t>
  </si>
  <si>
    <t>783314203</t>
  </si>
  <si>
    <t>Základní antikorozní nátěr zámečnických konstrukcí jednonásobný syntetický samozákladující</t>
  </si>
  <si>
    <t>783977651</t>
  </si>
  <si>
    <t>https://podminky.urs.cz/item/CS_URS_2024_01/783314203</t>
  </si>
  <si>
    <t>0,21*5</t>
  </si>
  <si>
    <t>98</t>
  </si>
  <si>
    <t>783317101</t>
  </si>
  <si>
    <t>Krycí nátěr (email) zámečnických konstrukcí jednonásobný syntetický standardní</t>
  </si>
  <si>
    <t>1972814199</t>
  </si>
  <si>
    <t>https://podminky.urs.cz/item/CS_URS_2024_01/783317101</t>
  </si>
  <si>
    <t>(0,21*5)*3</t>
  </si>
  <si>
    <t>784</t>
  </si>
  <si>
    <t>Dokončovací práce - malby a tapety</t>
  </si>
  <si>
    <t>99</t>
  </si>
  <si>
    <t>784121001</t>
  </si>
  <si>
    <t>Oškrabání malby v místnostech výšky do 3,80 m</t>
  </si>
  <si>
    <t>-793229611</t>
  </si>
  <si>
    <t>https://podminky.urs.cz/item/CS_URS_2024_01/784121001</t>
  </si>
  <si>
    <t>1,52*(3,09+2,1+3,09+2,1)+3,09*2,1</t>
  </si>
  <si>
    <t>784181101</t>
  </si>
  <si>
    <t>Penetrace podkladu jednonásobná základní akrylátová bezbarvá v místnostech výšky do 3,80 m</t>
  </si>
  <si>
    <t>47485985</t>
  </si>
  <si>
    <t>https://podminky.urs.cz/item/CS_URS_2024_01/784181101</t>
  </si>
  <si>
    <t>0,8*(2,1+1,1+2,1)</t>
  </si>
  <si>
    <t>101</t>
  </si>
  <si>
    <t>784221101</t>
  </si>
  <si>
    <t>Malby z malířských směsí otěruvzdorných za sucha dvojnásobné, bílé za sucha otěruvzdorné dobře v místnostech výšky do 3,80 m</t>
  </si>
  <si>
    <t>-390176211</t>
  </si>
  <si>
    <t>https://podminky.urs.cz/item/CS_URS_2024_01/784221101</t>
  </si>
  <si>
    <t>16240D-S2 - Přístavba výtahu,ZŠ Žižkov - Kutná Hora,Kremnická čp.98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</si>
  <si>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</si>
  <si>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</si>
  <si>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</si>
  <si>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</si>
  <si>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</si>
  <si>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713 - Izolace tepelné</t>
  </si>
  <si>
    <t xml:space="preserve">    733 - Ústřední vytápění - rozvodné potrubí</t>
  </si>
  <si>
    <t xml:space="preserve">    734 - Ústřední vytápění - armatury</t>
  </si>
  <si>
    <t xml:space="preserve">    740 - Elektromontáže - zkoušky a revize</t>
  </si>
  <si>
    <t xml:space="preserve">    743 - Elektromontáže - hrubá montáž</t>
  </si>
  <si>
    <t xml:space="preserve">    747 - Elektromontáže - kompletace rozvodů</t>
  </si>
  <si>
    <t xml:space="preserve">    748 - Elektromontáže - osvětlovací zařízení a svítidla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</si>
  <si>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</si>
  <si>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</si>
  <si>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</si>
  <si>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767 - Konstrukce zámečnické</t>
  </si>
  <si>
    <t>M - Práce a dodávky M</t>
  </si>
  <si>
    <t xml:space="preserve">    21-M - Elektromontáže</t>
  </si>
  <si>
    <t xml:space="preserve">    33-M - Montáže dopr.zaříz.,sklad. zař. a váh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</si>
  <si>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</si>
  <si>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</si>
  <si>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</si>
  <si>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</si>
  <si>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  VRN3 - Zařízení staveniště</t>
  </si>
  <si>
    <t xml:space="preserve">      VRN5 - Finanční náklady</t>
  </si>
  <si>
    <t>Zemní práce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</si>
  <si>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</si>
  <si>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</si>
  <si>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380423027</t>
  </si>
  <si>
    <t>https://podminky.urs.cz/item/CS_URS_2024_01/113106123</t>
  </si>
  <si>
    <t>4,2*2,5+10*1,8</t>
  </si>
  <si>
    <t>131251202</t>
  </si>
  <si>
    <t>Hloubení zapažených jam a zářezů strojně s urovnáním dna do předepsaného profilu a spádu v hornině třídy těžitelnosti I skupiny 3 přes 20 do 50 m3</t>
  </si>
  <si>
    <t>-810726119</t>
  </si>
  <si>
    <t>https://podminky.urs.cz/item/CS_URS_2024_01/131251202</t>
  </si>
  <si>
    <t>2,2*4,1*3+1*2,2*1,5</t>
  </si>
  <si>
    <t>132211401</t>
  </si>
  <si>
    <t>Hloubená vykopávka pod základy ručně s přehozením výkopku na vzdálenost 3 m nebo s naložením na dopravní prostředek v hornině třídy těžitelnosti I skupiny 3</t>
  </si>
  <si>
    <t>964688009</t>
  </si>
  <si>
    <t>https://podminky.urs.cz/item/CS_URS_2024_01/132211401</t>
  </si>
  <si>
    <t>1,1*2,95*1,05</t>
  </si>
  <si>
    <t>0,7*4,3*1,2</t>
  </si>
  <si>
    <t>132212121</t>
  </si>
  <si>
    <t>Hloubení zapažených rýh šířky do 800 mm ručně s urovnáním dna do předepsaného profilu a spádu v hornině třídy těžitelnosti I skupiny 3 soudržných</t>
  </si>
  <si>
    <t>572790625</t>
  </si>
  <si>
    <t>https://podminky.urs.cz/item/CS_URS_2024_01/132212121</t>
  </si>
  <si>
    <t>6,4*1*0,3</t>
  </si>
  <si>
    <t>3,315</t>
  </si>
  <si>
    <t>132212221</t>
  </si>
  <si>
    <t>Hloubení zapažených rýh šířky přes 800 do 2 000 mm ručně s urovnáním dna do předepsaného profilu a spádu v hornině třídy těžitelnosti I skupiny 3 soudržných</t>
  </si>
  <si>
    <t>2100929770</t>
  </si>
  <si>
    <t>https://podminky.urs.cz/item/CS_URS_2024_01/132212221</t>
  </si>
  <si>
    <t>0,8*1*1,4+0,8*1*1,9+1*1*0,8</t>
  </si>
  <si>
    <t>151201201</t>
  </si>
  <si>
    <t>Zřízení pažení stěn výkopu bez rozepření nebo vzepření zátažné, hloubky do 4 m</t>
  </si>
  <si>
    <t>-265897788</t>
  </si>
  <si>
    <t>https://podminky.urs.cz/item/CS_URS_2024_01/151201201</t>
  </si>
  <si>
    <t>4,3*3</t>
  </si>
  <si>
    <t>151201211</t>
  </si>
  <si>
    <t>Odstranění pažení stěn výkopu bez rozepření nebo vzepření s uložením pažin na vzdálenost do 3 m od okraje výkopu zátažné, hloubky do 4 m</t>
  </si>
  <si>
    <t>-577869839</t>
  </si>
  <si>
    <t>https://podminky.urs.cz/item/CS_URS_2024_01/151201211</t>
  </si>
  <si>
    <t>12,9</t>
  </si>
  <si>
    <t>151201301</t>
  </si>
  <si>
    <t>Zřízení rozepření zapažených stěn výkopů s potřebným přepažováním při pažení zátažném, hloubky do 4 m</t>
  </si>
  <si>
    <t>-1779830118</t>
  </si>
  <si>
    <t>https://podminky.urs.cz/item/CS_URS_2024_01/151201301</t>
  </si>
  <si>
    <t>151201311</t>
  </si>
  <si>
    <t>Odstranění rozepření stěn výkopů s uložením materiálu na vzdálenost do 3 m od okraje výkopu pažení zátažného, hloubky do 4 m</t>
  </si>
  <si>
    <t>-1287181477</t>
  </si>
  <si>
    <t>https://podminky.urs.cz/item/CS_URS_2024_01/151201311</t>
  </si>
  <si>
    <t>30,36</t>
  </si>
  <si>
    <t>161151603</t>
  </si>
  <si>
    <t>Vytažení výkopku těženého z prostoru pod základy nebo z pracovních šachet při podchycování základového zdiva, bez naložení, avšak s vyprázdněním nádoby na hromady nebo do dopravního prostředku z horniny třídy těžitelnosti I skupiny 1 až 3 z hloubky přes 3 do 6 m</t>
  </si>
  <si>
    <t>-1721301253</t>
  </si>
  <si>
    <t>https://podminky.urs.cz/item/CS_URS_2024_01/161151603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</si>
  <si>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</si>
  <si>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</si>
  <si>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-1022202454</t>
  </si>
  <si>
    <t>https://podminky.urs.cz/item/CS_URS_2024_01/162751117</t>
  </si>
  <si>
    <t>30,36+3,315+3,44+7,019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</si>
  <si>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</si>
  <si>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</si>
  <si>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1000710493</t>
  </si>
  <si>
    <t>https://podminky.urs.cz/item/CS_URS_2024_01/162751119</t>
  </si>
  <si>
    <t>37,115+7,019</t>
  </si>
  <si>
    <t>44,134*4 'Přepočtené koeficientem množství</t>
  </si>
  <si>
    <t>167151101</t>
  </si>
  <si>
    <t>Nakládání, skládání a překládání neulehlého výkopku nebo sypaniny strojně nakládání, množství do 100 m3, z horniny třídy těžitelnosti I, skupiny 1 až 3</t>
  </si>
  <si>
    <t>1864668525</t>
  </si>
  <si>
    <t>https://podminky.urs.cz/item/CS_URS_2024_01/167151101</t>
  </si>
  <si>
    <t>171201221</t>
  </si>
  <si>
    <t>Poplatek za uložení stavebního odpadu na skládce (skládkovné) zeminy a kamení zatříděného do Katalogu odpadů pod kódem 17 05 04</t>
  </si>
  <si>
    <t>1154743900</t>
  </si>
  <si>
    <t>https://podminky.urs.cz/item/CS_URS_2024_01/171201221</t>
  </si>
  <si>
    <t>37,115*1,65+7,019*1,65</t>
  </si>
  <si>
    <t>171251201</t>
  </si>
  <si>
    <t>Uložení sypaniny na skládky nebo meziskládky bez hutnění s upravením uložené sypaniny do předepsaného tvaru</t>
  </si>
  <si>
    <t>-519836090</t>
  </si>
  <si>
    <t>https://podminky.urs.cz/item/CS_URS_2024_01/171251201</t>
  </si>
  <si>
    <t>174111101</t>
  </si>
  <si>
    <t>Zásyp sypaninou z jakékoliv horniny ručně s uložením výkopku ve vrstvách se zhutněním jam, šachet, rýh nebo kolem objektů v těchto vykopávkách</t>
  </si>
  <si>
    <t>2081025058</t>
  </si>
  <si>
    <t>https://podminky.urs.cz/item/CS_URS_2024_01/174111101</t>
  </si>
  <si>
    <t>(2,2-0,45)*1,5*1+(9,5+6,4)*0,2*1</t>
  </si>
  <si>
    <t>174111102</t>
  </si>
  <si>
    <t>Zásyp sypaninou z jakékoliv horniny ručně s uložením výkopku ve vrstvách se zhutněním v uzavřených prostorách s urovnáním povrchu zásypu</t>
  </si>
  <si>
    <t>1201182295</t>
  </si>
  <si>
    <t>https://podminky.urs.cz/item/CS_URS_2024_01/174111102</t>
  </si>
  <si>
    <t>0,4*1,6*3,28+0,4*9,4*1,1</t>
  </si>
  <si>
    <t>Zakládání</t>
  </si>
  <si>
    <t>271572211</t>
  </si>
  <si>
    <t>Podsyp pod základové konstrukce se zhutněním a urovnáním povrchu ze štěrkopísku netříděného</t>
  </si>
  <si>
    <t>1447123089</t>
  </si>
  <si>
    <t>https://podminky.urs.cz/item/CS_URS_2024_01/271572211</t>
  </si>
  <si>
    <t>2,175*3,2*0,15*1,1</t>
  </si>
  <si>
    <t>273321411</t>
  </si>
  <si>
    <t>Základy z betonu železového (bez výztuže) desky z betonu bez zvláštních nároků na prostředí tř. C 20/25</t>
  </si>
  <si>
    <t>-839564906</t>
  </si>
  <si>
    <t>https://podminky.urs.cz/item/CS_URS_2024_01/273321411</t>
  </si>
  <si>
    <t>2,175*3,2*0,3*1,08</t>
  </si>
  <si>
    <t>273362021</t>
  </si>
  <si>
    <t>Výztuž základů desek ze svařovaných sítí z drátů typu KARI</t>
  </si>
  <si>
    <t>-1731690851</t>
  </si>
  <si>
    <t>https://podminky.urs.cz/item/CS_URS_2024_01/273362021</t>
  </si>
  <si>
    <t>18/6*32,39*1,08/1000</t>
  </si>
  <si>
    <t>274271129</t>
  </si>
  <si>
    <t>Zdivo základové z cihel betonových pasů z cihel dl. 290 mm, na maltu MC-15</t>
  </si>
  <si>
    <t>-478435486</t>
  </si>
  <si>
    <t>https://podminky.urs.cz/item/CS_URS_2024_01/274271129</t>
  </si>
  <si>
    <t>274321211</t>
  </si>
  <si>
    <t>Základy z betonu železového (bez výztuže) pasy z betonu bez zvláštních nároků na prostředí tř. C 12/15</t>
  </si>
  <si>
    <t>-2139444284</t>
  </si>
  <si>
    <t>https://podminky.urs.cz/item/CS_URS_2024_01/274321211</t>
  </si>
  <si>
    <t>3,1*0,8*1*1,05</t>
  </si>
  <si>
    <t>2*0,8*0,9*1,05</t>
  </si>
  <si>
    <t>1*0,8*1*1,05</t>
  </si>
  <si>
    <t>Mezisoučet</t>
  </si>
  <si>
    <t xml:space="preserve">pasy rampa </t>
  </si>
  <si>
    <t>0,3*1,5*1*1,05</t>
  </si>
  <si>
    <t>0,3*9,5*1*1,05</t>
  </si>
  <si>
    <t>0,3*6,4*1*1,05</t>
  </si>
  <si>
    <t>279113131</t>
  </si>
  <si>
    <t>Základové zdi z tvárnic ztraceného bednění včetně výplně z betonu bez zvláštních nároků na vliv prostředí třídy C 16/20, tloušťky zdiva přes 100 do 150 mm</t>
  </si>
  <si>
    <t>1962554468</t>
  </si>
  <si>
    <t>https://podminky.urs.cz/item/CS_URS_2024_01/279113131</t>
  </si>
  <si>
    <t>(2,175+3,2)*3</t>
  </si>
  <si>
    <t>279113132</t>
  </si>
  <si>
    <t>Základové zdi z tvárnic ztraceného bednění včetně výplně z betonu bez zvláštních nároků na vliv prostředí třídy C 16/20, tloušťky zdiva přes 150 do 200 mm</t>
  </si>
  <si>
    <t>-1956687426</t>
  </si>
  <si>
    <t>https://podminky.urs.cz/item/CS_URS_2024_01/279113132</t>
  </si>
  <si>
    <t>3,1*0,65*2+0,4*6,4*2</t>
  </si>
  <si>
    <t>279113134</t>
  </si>
  <si>
    <t>Základové zdi z tvárnic ztraceného bednění včetně výplně z betonu bez zvláštních nároků na vliv prostředí třídy C 16/20, tloušťky zdiva přes 250 do 300 mm</t>
  </si>
  <si>
    <t>-238487005</t>
  </si>
  <si>
    <t>https://podminky.urs.cz/item/CS_URS_2024_01/279113134</t>
  </si>
  <si>
    <t>(3,01+1,6)*3,2</t>
  </si>
  <si>
    <t>0,6*3,1</t>
  </si>
  <si>
    <t>279232513</t>
  </si>
  <si>
    <t>Postupná podezdívka základového zdiva jakékoliv tloušťky, bez výkopu a zapažení na maltu cementovou cihlami betonovými</t>
  </si>
  <si>
    <t>994223252</t>
  </si>
  <si>
    <t>https://podminky.urs.cz/item/CS_URS_2024_01/279232513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</si>
  <si>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</si>
  <si>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</si>
  <si>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-1029527916</t>
  </si>
  <si>
    <t>https://podminky.urs.cz/item/CS_URS_2024_01/279361821</t>
  </si>
  <si>
    <t>VÝZTUŽ STĚNY ZB 30</t>
  </si>
  <si>
    <t>(126,72+72,96)*0,617*1,08/1000</t>
  </si>
  <si>
    <t>výztuž ZB 30 na pasu</t>
  </si>
  <si>
    <t>((4*3,1)+(7*0,8))*1,2*0,617*1,08/1000</t>
  </si>
  <si>
    <t>2025999895</t>
  </si>
  <si>
    <t>97,6*0,617*1,08/1000</t>
  </si>
  <si>
    <t>výztuž stěny ZB 15</t>
  </si>
  <si>
    <t>výztuž ZB 20</t>
  </si>
  <si>
    <t>((3,1+6,4)*2*4+1,5*2*4+0,5*19*2)*0,617*1,08/1000</t>
  </si>
  <si>
    <t>Svislé a kompletní konstrukce</t>
  </si>
  <si>
    <t>310238211</t>
  </si>
  <si>
    <t>Zazdívka otvorů ve zdivu nadzákladovém cihlami pálenými plochy přes 0,25 m2 do 1 m2 na maltu vápenocementovou</t>
  </si>
  <si>
    <t>534645031</t>
  </si>
  <si>
    <t>https://podminky.urs.cz/item/CS_URS_2024_01/310238211</t>
  </si>
  <si>
    <t>0,85*0,48*0,45*2</t>
  </si>
  <si>
    <t>310239211</t>
  </si>
  <si>
    <t>Zazdívka otvorů ve zdivu nadzákladovém cihlami pálenými plochy přes 1 m2 do 4 m2 na maltu vápenocementovou</t>
  </si>
  <si>
    <t>-1241862851</t>
  </si>
  <si>
    <t>https://podminky.urs.cz/item/CS_URS_2024_01/310239211</t>
  </si>
  <si>
    <t>1,25*1,55*0,4+1,57*2,6*0,25</t>
  </si>
  <si>
    <t>(3,42-(2,18+0,15))*0,45*1,25*3</t>
  </si>
  <si>
    <t>(3,42-(2,65+0,15))*0,45*1,25*3</t>
  </si>
  <si>
    <t>0,55*0,45*(2,18-0,92)*3+0,55*0,45*0,62*3</t>
  </si>
  <si>
    <t>311235161</t>
  </si>
  <si>
    <t>Zdivo jednovrstvé z cihel děrovaných broušených na celoplošnou tenkovrstvou maltu, pevnost cihel přes P10 do P15, tl. zdiva 300 mm</t>
  </si>
  <si>
    <t>-132198100</t>
  </si>
  <si>
    <t>https://podminky.urs.cz/item/CS_URS_2024_01/311235161</t>
  </si>
  <si>
    <t>(0,15+15,75)*6,29+1,95*2,4</t>
  </si>
  <si>
    <t>-1,1*2,2-1,25*2,55*2</t>
  </si>
  <si>
    <t>19,05*1,6-1,2*2,18*4+0,9*6,8</t>
  </si>
  <si>
    <t>317121102</t>
  </si>
  <si>
    <t>Montáž prefabrikovaných překladů délky přes 1500 do 2200 mm</t>
  </si>
  <si>
    <t>1463376299</t>
  </si>
  <si>
    <t>https://podminky.urs.cz/item/CS_URS_2024_01/317121102</t>
  </si>
  <si>
    <t>18+15</t>
  </si>
  <si>
    <t>59321212</t>
  </si>
  <si>
    <t>překlad železobetonový RZP vylehčený 1790x140x140mm</t>
  </si>
  <si>
    <t>-537665233</t>
  </si>
  <si>
    <t>59321153</t>
  </si>
  <si>
    <t>překlad železobetonový RZP vylehčený 2090x115x240mm</t>
  </si>
  <si>
    <t>433535163</t>
  </si>
  <si>
    <t>59321101</t>
  </si>
  <si>
    <t>překlad železobetonový RZP vylehčený 1490x140x140mm</t>
  </si>
  <si>
    <t>-1895957821</t>
  </si>
  <si>
    <t>317121103</t>
  </si>
  <si>
    <t>Montáž prefabrikovaných překladů délky přes 2200 do 4200 mm</t>
  </si>
  <si>
    <t>1701341511</t>
  </si>
  <si>
    <t>https://podminky.urs.cz/item/CS_URS_2024_01/317121103</t>
  </si>
  <si>
    <t>59640023</t>
  </si>
  <si>
    <t>překlad keramický nosný š 70mm dl 1,50m</t>
  </si>
  <si>
    <t>-1102683936</t>
  </si>
  <si>
    <t>317235811</t>
  </si>
  <si>
    <t>Doplnění zdiva hlavních a kordonových říms s dodáním hmot, cihlami pálenými na maltu</t>
  </si>
  <si>
    <t>-1454203899</t>
  </si>
  <si>
    <t>https://podminky.urs.cz/item/CS_URS_2024_01/317235811</t>
  </si>
  <si>
    <t>6,3*0,45*0,7</t>
  </si>
  <si>
    <t>6,3*0,35*0,3</t>
  </si>
  <si>
    <t>319202321</t>
  </si>
  <si>
    <t>Vyrovnání nerovného povrchu vnitřního i vnějšího zdiva přizděním, tl. přes 30 do 80 mm</t>
  </si>
  <si>
    <t>605760305</t>
  </si>
  <si>
    <t>https://podminky.urs.cz/item/CS_URS_2024_01/319202321</t>
  </si>
  <si>
    <t>(3,2+2,2)*1,45</t>
  </si>
  <si>
    <t>319202331</t>
  </si>
  <si>
    <t>Vyrovnání nerovného povrchu vnitřního i vnějšího zdiva přizděním, tl. přes 80 do 150 mm</t>
  </si>
  <si>
    <t>1454999327</t>
  </si>
  <si>
    <t>https://podminky.urs.cz/item/CS_URS_2024_01/319202331</t>
  </si>
  <si>
    <t>13*1,6-(1,2*2,18)*2</t>
  </si>
  <si>
    <t>349231821</t>
  </si>
  <si>
    <t>Přizdívka z cihel ostění s ozubem ve vybouraných otvorech, s vysekáním kapes pro zavázaní přes 150 do 300 mm</t>
  </si>
  <si>
    <t>-613546493</t>
  </si>
  <si>
    <t>https://podminky.urs.cz/item/CS_URS_2024_01/349231821</t>
  </si>
  <si>
    <t>(0,45*2,18+0,45*2,6)*3</t>
  </si>
  <si>
    <t>Vodorovné konstrukce</t>
  </si>
  <si>
    <t>411161001</t>
  </si>
  <si>
    <t>Stropy keramické z cihelných stropních vložek HURDIS do válcovaných nosníků osová vzdálenost nosníků do 1100 mm výška válcovaného nosníku 160 mm z vložky výšky 80 mm, výplňový materiál expandovaný polystyren</t>
  </si>
  <si>
    <t>949520693</t>
  </si>
  <si>
    <t>https://podminky.urs.cz/item/CS_URS_2024_01/411161001</t>
  </si>
  <si>
    <t>1,6*3,28*3+6,29*1,6+0,15*1,6*3+0,8*6,29</t>
  </si>
  <si>
    <t>413231211</t>
  </si>
  <si>
    <t>Zazdívka zhlaví stropních trámů nebo válcovaných nosníků pálenými cihlami trámů, průřezu do 0,02 m2</t>
  </si>
  <si>
    <t>-1262953035</t>
  </si>
  <si>
    <t>https://podminky.urs.cz/item/CS_URS_2024_01/413231211</t>
  </si>
  <si>
    <t>4+4+1</t>
  </si>
  <si>
    <t>413941123</t>
  </si>
  <si>
    <t>Osazování ocelových válcovaných nosníků ve stropech I nebo IE nebo U nebo UE nebo L č. 14 až 22 nebo výšky přes 120 do 220 mm</t>
  </si>
  <si>
    <t>157138167</t>
  </si>
  <si>
    <t>https://podminky.urs.cz/item/CS_URS_2024_01/413941123</t>
  </si>
  <si>
    <t>5*1,9*3*12,9*1,08/1000</t>
  </si>
  <si>
    <t>(1,9+0,8+0,9)*7*12,9*1,08/1000</t>
  </si>
  <si>
    <t>(1,9+0,8+0,9)*2*15,8*1,08/1000</t>
  </si>
  <si>
    <t>13010746</t>
  </si>
  <si>
    <t>ocel profilová jakost S235JR (11 375) průřez IPE 140</t>
  </si>
  <si>
    <t>-1857639704</t>
  </si>
  <si>
    <t>13010748</t>
  </si>
  <si>
    <t>ocel profilová jakost S235JR (11 375) průřez IPE 160</t>
  </si>
  <si>
    <t>-1184365302</t>
  </si>
  <si>
    <t>0,061*2</t>
  </si>
  <si>
    <t>417321313</t>
  </si>
  <si>
    <t>Ztužující pásy a věnce z betonu železového (bez výztuže) tř. C 16/20</t>
  </si>
  <si>
    <t>-2107269607</t>
  </si>
  <si>
    <t>https://podminky.urs.cz/item/CS_URS_2024_01/417321313</t>
  </si>
  <si>
    <t>((6,29+1,6)*4+6,29+1,95+1,6+6,29+0,35)*0,25*0,3</t>
  </si>
  <si>
    <t>2*3*0,25*0,3</t>
  </si>
  <si>
    <t>417351115</t>
  </si>
  <si>
    <t>Bednění bočnic ztužujících pásů a věnců včetně vzpěr zřízení</t>
  </si>
  <si>
    <t>-2017112564</t>
  </si>
  <si>
    <t>https://podminky.urs.cz/item/CS_URS_2024_01/417351115</t>
  </si>
  <si>
    <t>48,04*0,4*2</t>
  </si>
  <si>
    <t>6*0,4*2</t>
  </si>
  <si>
    <t>417351116</t>
  </si>
  <si>
    <t>Bednění bočnic ztužujících pásů a věnců včetně vzpěr odstranění</t>
  </si>
  <si>
    <t>785214698</t>
  </si>
  <si>
    <t>https://podminky.urs.cz/item/CS_URS_2024_01/417351116</t>
  </si>
  <si>
    <t>417361821</t>
  </si>
  <si>
    <t>Výztuž ztužujících pásů a věnců z betonářské oceli 10 505 (R) nebo BSt 500</t>
  </si>
  <si>
    <t>-1928523620</t>
  </si>
  <si>
    <t>https://podminky.urs.cz/item/CS_URS_2024_01/417361821</t>
  </si>
  <si>
    <t>230,59*0,617*1,08/1000</t>
  </si>
  <si>
    <t>230,59*0,222*1,08/1000</t>
  </si>
  <si>
    <t>6*4*0,617*1,08/1000</t>
  </si>
  <si>
    <t>6*4*1*0,222*1,08/1000</t>
  </si>
  <si>
    <t>434311114</t>
  </si>
  <si>
    <t>Stupně dusané z betonu prostého nebo prokládaného kamenem na terén nebo na desku bez potěru, se zahlazením povrchu tř. C 16/20</t>
  </si>
  <si>
    <t>-991410531</t>
  </si>
  <si>
    <t>https://podminky.urs.cz/item/CS_URS_2024_01/434311114</t>
  </si>
  <si>
    <t>1,5*4</t>
  </si>
  <si>
    <t>434351141</t>
  </si>
  <si>
    <t>Bednění stupňů betonovaných na podstupňové desce nebo na terénu půdorysně přímočarých zřízení</t>
  </si>
  <si>
    <t>22190268</t>
  </si>
  <si>
    <t>https://podminky.urs.cz/item/CS_URS_2024_01/434351141</t>
  </si>
  <si>
    <t>0,53*1,5*4</t>
  </si>
  <si>
    <t>434351142</t>
  </si>
  <si>
    <t>Bednění stupňů betonovaných na podstupňové desce nebo na terénu půdorysně přímočarých odstranění</t>
  </si>
  <si>
    <t>-1583805094</t>
  </si>
  <si>
    <t>https://podminky.urs.cz/item/CS_URS_2024_01/434351142</t>
  </si>
  <si>
    <t>611321141</t>
  </si>
  <si>
    <t>Omítka vápenocementová vnitřních ploch nanášená ručně dvouvrstvá, tloušťky jádrové omítky do 10 mm a tloušťky štuku do 3 mm štuková vodorovných konstrukcí stropů rovných</t>
  </si>
  <si>
    <t>-89187248</t>
  </si>
  <si>
    <t>https://podminky.urs.cz/item/CS_URS_2024_01/611321141</t>
  </si>
  <si>
    <t>1,6*3,28*3+6,29*1,6</t>
  </si>
  <si>
    <t>612321141</t>
  </si>
  <si>
    <t>Omítka vápenocementová vnitřních ploch nanášená ručně dvouvrstvá, tloušťky jádrové omítky do 10 mm a tloušťky štuku do 3 mm štuková svislých konstrukcí stěn</t>
  </si>
  <si>
    <t>-2007427143</t>
  </si>
  <si>
    <t>https://podminky.urs.cz/item/CS_URS_2024_01/612321141</t>
  </si>
  <si>
    <t>3,47*(3,28+1,6)*2</t>
  </si>
  <si>
    <t>-1,2*2,18-1,1*2,2-0,9*2,1</t>
  </si>
  <si>
    <t>0,3*(2,18+1,2+2,18)+0,25*(2,2+1,1+2,2)</t>
  </si>
  <si>
    <t>4,88*(3,28+1,6)*2</t>
  </si>
  <si>
    <t>-1,2*2,18-1,25*2,55-1,43*2,6</t>
  </si>
  <si>
    <t>0,3*(2,18+1,2+2,18)+0,15*(2,55+1,25+2,55)</t>
  </si>
  <si>
    <t>7,85*(3,28+1,6)*2</t>
  </si>
  <si>
    <t>-1,2*2,18-1,25*2,55-1,43*2,1</t>
  </si>
  <si>
    <t>3*(3,28+1,6)*2</t>
  </si>
  <si>
    <t>-1,2*2,18-1,8</t>
  </si>
  <si>
    <t>0,3*(2,18+1,2+2,18)</t>
  </si>
  <si>
    <t>-1791311756</t>
  </si>
  <si>
    <t>1,23*(2,18+1,2+2,18)</t>
  </si>
  <si>
    <t>0,45*(2,18+1,2+2,18)*3</t>
  </si>
  <si>
    <t>1,22*(2,6+1,57+2,65)*3</t>
  </si>
  <si>
    <t>0,45*(2,1+1,1+2,1)</t>
  </si>
  <si>
    <t>1,57*1,85</t>
  </si>
  <si>
    <t>1,1*(1,43+2,6+2,6)</t>
  </si>
  <si>
    <t>0,8*(1,43+2,1+2,1)</t>
  </si>
  <si>
    <t>0,55*(1,1+2,1+2,1)</t>
  </si>
  <si>
    <t>617321141</t>
  </si>
  <si>
    <t>Omítka vápenocementová vnitřních ploch nanášená ručně dvouvrstvá, tloušťky jádrové omítky do 10 mm a tloušťky štuku do 3 mm štuková uzavřených nebo omezených prostor světlíků nebo výtahových šachet</t>
  </si>
  <si>
    <t>-574652646</t>
  </si>
  <si>
    <t>https://podminky.urs.cz/item/CS_URS_2024_01/617321141</t>
  </si>
  <si>
    <t>22,05*(2,71+1,6+2,71+1,6)</t>
  </si>
  <si>
    <t>-1,2*2,18*4*2</t>
  </si>
  <si>
    <t>621131111</t>
  </si>
  <si>
    <t>Podkladní a spojovací vrstva vnějších omítaných ploch polymercementový spojovací můstek nanášený ručně podhledů</t>
  </si>
  <si>
    <t>1245157385</t>
  </si>
  <si>
    <t>https://podminky.urs.cz/item/CS_URS_2024_01/621131111</t>
  </si>
  <si>
    <t>0,45*6,3+1,25*0,2</t>
  </si>
  <si>
    <t>621142001</t>
  </si>
  <si>
    <t>Pletivo vnějších ploch v ploše nebo pruzích, na plném podkladu sklovláknité vtlačené do tmelu podhledů</t>
  </si>
  <si>
    <t>-1714901868</t>
  </si>
  <si>
    <t>https://podminky.urs.cz/item/CS_URS_2024_01/621142001</t>
  </si>
  <si>
    <t>621321141R</t>
  </si>
  <si>
    <t>Vápenocementová omítka štuková dvouvrstvá vnějších říms,vč. ozdob. prvků nanášená ručně</t>
  </si>
  <si>
    <t>-1811269976</t>
  </si>
  <si>
    <t>https://podminky.urs.cz/item/CS_URS_2024_01/621321141R</t>
  </si>
  <si>
    <t>6,8*0,98</t>
  </si>
  <si>
    <t>6,8*0,5</t>
  </si>
  <si>
    <t>621321142R</t>
  </si>
  <si>
    <t>Nátěr silikátový vč penetrace dvojnásobný vnějších říms,vč. ozdob. prvků nanášený ručně</t>
  </si>
  <si>
    <t>CS URS 2024 01</t>
  </si>
  <si>
    <t>-1154232743</t>
  </si>
  <si>
    <t>622131121</t>
  </si>
  <si>
    <t>Podkladní a spojovací vrstva vnějších omítaných ploch penetrace nanášená ručně stěn</t>
  </si>
  <si>
    <t>415843413</t>
  </si>
  <si>
    <t>https://podminky.urs.cz/item/CS_URS_2024_01/622131121</t>
  </si>
  <si>
    <t>6,3*18,9+4,15*0,75</t>
  </si>
  <si>
    <t>0,2*(1,25+2,55+2,55)*2+(1,1+2,2+2,2)*0,15</t>
  </si>
  <si>
    <t>622142001</t>
  </si>
  <si>
    <t>Pletivo vnějších ploch v ploše nebo pruzích, na plném podkladu sklovláknité vtlačené do tmelu stěn</t>
  </si>
  <si>
    <t>61296058</t>
  </si>
  <si>
    <t>https://podminky.urs.cz/item/CS_URS_2024_01/622142001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</si>
  <si>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</si>
  <si>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</si>
  <si>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-733282433</t>
  </si>
  <si>
    <t>https://podminky.urs.cz/item/CS_URS_2024_01/622143004</t>
  </si>
  <si>
    <t>1,1+2,2+2,2+(2,55+1,25+2,55)*2</t>
  </si>
  <si>
    <t>59051476</t>
  </si>
  <si>
    <t>profil začišťovací PVC 9mm s výztužnou tkaninou pro ostění ETICS</t>
  </si>
  <si>
    <t>632076658</t>
  </si>
  <si>
    <t>622531022</t>
  </si>
  <si>
    <t>Omítka tenkovrstvá silikonová vnějších ploch probarvená bez penetrace zatíraná (škrábaná), zrnitost 2,0 mm stěn</t>
  </si>
  <si>
    <t>-1360670692</t>
  </si>
  <si>
    <t>https://podminky.urs.cz/item/CS_URS_2024_01/622531022</t>
  </si>
  <si>
    <t>622811003</t>
  </si>
  <si>
    <t>Omítka tepelně izolační vnějších ploch stěn prováděná ručně v 1 vrstvě, tloušťky přes 30 do 40 mm</t>
  </si>
  <si>
    <t>-1301314323</t>
  </si>
  <si>
    <t>https://podminky.urs.cz/item/CS_URS_2024_01/622811003</t>
  </si>
  <si>
    <t>629135101</t>
  </si>
  <si>
    <t>Vyrovnávací vrstva z cementové malty pod klempířskými prvky šířky do 150 mm</t>
  </si>
  <si>
    <t>318985315</t>
  </si>
  <si>
    <t>https://podminky.urs.cz/item/CS_URS_2024_01/629135101</t>
  </si>
  <si>
    <t>1,25*2</t>
  </si>
  <si>
    <t>629135102</t>
  </si>
  <si>
    <t>Vyrovnávací vrstva z cementové malty pod klempířskými prvky šířky přes 150 do 300 mm</t>
  </si>
  <si>
    <t>-893263699</t>
  </si>
  <si>
    <t>https://podminky.urs.cz/item/CS_URS_2024_01/629135102</t>
  </si>
  <si>
    <t>6,3*4</t>
  </si>
  <si>
    <t>258767251</t>
  </si>
  <si>
    <t>(1,1*0,3+3,28*1,6+1,2*0,3+1,2*1,03+0,15*1,1)*0,06</t>
  </si>
  <si>
    <t>(1,43*0,35+1,75*0,3+3,28*1,6+1,2*0,3+0,9*1,57)*0,06</t>
  </si>
  <si>
    <t>(1,43*0,65+3,28*1,6+0,3*1,2+0,9*1,57)*0,06</t>
  </si>
  <si>
    <t>0,9*1,57*0,06</t>
  </si>
  <si>
    <t>(0,5*1,1+3,28*1,6+0,3*1,2)*0,06</t>
  </si>
  <si>
    <t>631311133</t>
  </si>
  <si>
    <t>Mazanina z betonu prostého bez zvýšených nároků na prostředí tl. přes 120 do 240 mm tř. C 12/15</t>
  </si>
  <si>
    <t>1565572323</t>
  </si>
  <si>
    <t>https://podminky.urs.cz/item/CS_URS_2024_01/631311133</t>
  </si>
  <si>
    <t>14,2*0,15*1,05</t>
  </si>
  <si>
    <t>631319013</t>
  </si>
  <si>
    <t>Příplatek k cenám mazanin za úpravu povrchu mazaniny přehlazením, mazanina tl. přes 120 do 240 mm</t>
  </si>
  <si>
    <t>-1720294552</t>
  </si>
  <si>
    <t>https://podminky.urs.cz/item/CS_URS_2024_01/631319013</t>
  </si>
  <si>
    <t>-873929347</t>
  </si>
  <si>
    <t>1,854</t>
  </si>
  <si>
    <t>631319175</t>
  </si>
  <si>
    <t>Příplatek k cenám mazanin za stržení povrchu spodní vrstvy mazaniny latí před vložením výztuže nebo pletiva pro tl. obou vrstev mazaniny přes 120 do 240 mm</t>
  </si>
  <si>
    <t>-1281769366</t>
  </si>
  <si>
    <t>https://podminky.urs.cz/item/CS_URS_2024_01/631319175</t>
  </si>
  <si>
    <t>505508524</t>
  </si>
  <si>
    <t>3*12,63*1,08/1000</t>
  </si>
  <si>
    <t>(7,339+8,047+7,951+1,413+6,158)*1,2/6*12,63*1,08/1000</t>
  </si>
  <si>
    <t>635111215</t>
  </si>
  <si>
    <t>Násyp ze štěrkopísku, písku nebo kameniva pod podlahy se zhutněním ze štěrkopísku</t>
  </si>
  <si>
    <t>1120806054</t>
  </si>
  <si>
    <t>https://podminky.urs.cz/item/CS_URS_2024_01/635111215</t>
  </si>
  <si>
    <t>14,2*0,1*1,05</t>
  </si>
  <si>
    <t>1268025627</t>
  </si>
  <si>
    <t>55331488</t>
  </si>
  <si>
    <t>zárubeň jednokřídlá ocelová pro zdění tl stěny 110-150mm rozměru 900/1970, 2100mm</t>
  </si>
  <si>
    <t>2118098261</t>
  </si>
  <si>
    <t>Ostatní konstrukce a práce, bourání</t>
  </si>
  <si>
    <t>941111132</t>
  </si>
  <si>
    <t>Lešení řadové trubkové lehké pracovní s podlahami s provozním zatížením tř. 3 do 200 kg/m2 šířky tř. W12 od 1,2 do 1,5 m, výšky výšky přes 10 do 25 m montáž</t>
  </si>
  <si>
    <t>-1618402383</t>
  </si>
  <si>
    <t>https://podminky.urs.cz/item/CS_URS_2024_01/941111132</t>
  </si>
  <si>
    <t>20,5*8</t>
  </si>
  <si>
    <t>941111232</t>
  </si>
  <si>
    <t>Lešení řadové trubkové lehké pracovní s podlahami s provozním zatížením tř. 3 do 200 kg/m2 šířky tř. W12 od 1,2 do 1,5 m, výšky výšky přes 10 do 25 m příplatek k ceně za každý den použití</t>
  </si>
  <si>
    <t>-1228179137</t>
  </si>
  <si>
    <t>https://podminky.urs.cz/item/CS_URS_2024_01/941111232</t>
  </si>
  <si>
    <t>164*4*30</t>
  </si>
  <si>
    <t>941111832</t>
  </si>
  <si>
    <t>Lešení řadové trubkové lehké pracovní s podlahami s provozním zatížením tř. 3 do 200 kg/m2 šířky tř. W12 od 1,2 do 1,5 m, výšky výšky přes 10 do 25 m demontáž</t>
  </si>
  <si>
    <t>126461356</t>
  </si>
  <si>
    <t>https://podminky.urs.cz/item/CS_URS_2024_01/941111832</t>
  </si>
  <si>
    <t>164</t>
  </si>
  <si>
    <t>944511111</t>
  </si>
  <si>
    <t>Síť ochranná zavěšená na konstrukci lešení z textilie z umělých vláken montáž</t>
  </si>
  <si>
    <t>370711880</t>
  </si>
  <si>
    <t>https://podminky.urs.cz/item/CS_URS_2024_01/944511111</t>
  </si>
  <si>
    <t>944511211</t>
  </si>
  <si>
    <t>Síť ochranná zavěšená na konstrukci lešení z textilie z umělých vláken příplatek k ceně za každý den použití</t>
  </si>
  <si>
    <t>278401924</t>
  </si>
  <si>
    <t>https://podminky.urs.cz/item/CS_URS_2024_01/944511211</t>
  </si>
  <si>
    <t>944511811</t>
  </si>
  <si>
    <t>Síť ochranná zavěšená na konstrukci lešení z textilie z umělých vláken demontáž</t>
  </si>
  <si>
    <t>1856552572</t>
  </si>
  <si>
    <t>https://podminky.urs.cz/item/CS_URS_2024_01/944511811</t>
  </si>
  <si>
    <t>949101112</t>
  </si>
  <si>
    <t>Lešení pomocné pracovní pro objekty pozemních staveb pro zatížení do 150 kg/m2, o výšce lešeňové podlahy přes 1,9 do 3,5 m</t>
  </si>
  <si>
    <t>-329753050</t>
  </si>
  <si>
    <t>https://podminky.urs.cz/item/CS_URS_2024_01/949101112</t>
  </si>
  <si>
    <t>3*3,5*3</t>
  </si>
  <si>
    <t>1,6*3,28*3</t>
  </si>
  <si>
    <t>6,3*3,5*4</t>
  </si>
  <si>
    <t>949311112</t>
  </si>
  <si>
    <t>Lešení trubkové do šachet (výtahových, potrubních) o půdorysné ploše do 6 m2, výšky přes 10 do 20 m montáž</t>
  </si>
  <si>
    <t>1263810776</t>
  </si>
  <si>
    <t>https://podminky.urs.cz/item/CS_URS_2024_01/949311112</t>
  </si>
  <si>
    <t>949311211</t>
  </si>
  <si>
    <t>Lešení trubkové do šachet (výtahových, potrubních) o půdorysné ploše do 6 m2, výšky do 10 m příplatek k ceně za každý den použití</t>
  </si>
  <si>
    <t>513733972</t>
  </si>
  <si>
    <t>https://podminky.urs.cz/item/CS_URS_2024_01/949311211</t>
  </si>
  <si>
    <t>21*90</t>
  </si>
  <si>
    <t>949321112</t>
  </si>
  <si>
    <t>Lešení dílcové do šachet (výtahových, potrubních) o půdorysné ploše do 6 m2, výšky přes 10 do 20 m montáž</t>
  </si>
  <si>
    <t>267693206</t>
  </si>
  <si>
    <t>https://podminky.urs.cz/item/CS_URS_2024_01/949321112</t>
  </si>
  <si>
    <t>949321211</t>
  </si>
  <si>
    <t>Lešení dílcové do šachet (výtahových, potrubních) o půdorysné ploše do 6 m2, výšky do 10 m příplatek k ceně za každý den použití</t>
  </si>
  <si>
    <t>1762495241</t>
  </si>
  <si>
    <t>https://podminky.urs.cz/item/CS_URS_2024_01/949321211</t>
  </si>
  <si>
    <t>7*90</t>
  </si>
  <si>
    <t>949321812</t>
  </si>
  <si>
    <t>Lešení dílcové do šachet (výtahových, potrubních) o půdorysné ploše do 6 m2, výšky přes 10 do 20 m demontáž</t>
  </si>
  <si>
    <t>1693707640</t>
  </si>
  <si>
    <t>https://podminky.urs.cz/item/CS_URS_2024_01/949321812</t>
  </si>
  <si>
    <t>961044111</t>
  </si>
  <si>
    <t>Bourání základů z betonu prostého</t>
  </si>
  <si>
    <t>1710063296</t>
  </si>
  <si>
    <t>https://podminky.urs.cz/item/CS_URS_2024_01/961044111</t>
  </si>
  <si>
    <t>2,85*0,3*0,8*2</t>
  </si>
  <si>
    <t>962022491</t>
  </si>
  <si>
    <t>Bourání zdiva nadzákladového kamenného na maltu cementovou, objemu přes 1 m3</t>
  </si>
  <si>
    <t>-921836132</t>
  </si>
  <si>
    <t>https://podminky.urs.cz/item/CS_URS_2024_01/962022491</t>
  </si>
  <si>
    <t>2,1*2*0,8</t>
  </si>
  <si>
    <t>963022819</t>
  </si>
  <si>
    <t>Bourání kamenných schodišťových stupňů oblých, rovných nebo kosých zhotovených na místě</t>
  </si>
  <si>
    <t>-1847622601</t>
  </si>
  <si>
    <t>https://podminky.urs.cz/item/CS_URS_2024_01/963022819</t>
  </si>
  <si>
    <t>2,1*4</t>
  </si>
  <si>
    <t>966031313</t>
  </si>
  <si>
    <t>Vybourání částí říms z cihel vyložených do 250 mm tl. do 300 mm</t>
  </si>
  <si>
    <t>1874894584</t>
  </si>
  <si>
    <t>https://podminky.urs.cz/item/CS_URS_2024_01/966031313</t>
  </si>
  <si>
    <t>2,2+6,3+2,3</t>
  </si>
  <si>
    <t>2,2+1,6+1,6</t>
  </si>
  <si>
    <t>966031314</t>
  </si>
  <si>
    <t>Vybourání částí říms z cihel vyložených do 250 mm tl. přes 300 mm</t>
  </si>
  <si>
    <t>719282966</t>
  </si>
  <si>
    <t>https://podminky.urs.cz/item/CS_URS_2024_01/966031314</t>
  </si>
  <si>
    <t>1,7+2,25+6,3+2,45</t>
  </si>
  <si>
    <t>966032921</t>
  </si>
  <si>
    <t>Odsekání říms podokenních nebo nadokenních předsazených přes líc zdiva přes 80 mm</t>
  </si>
  <si>
    <t>801046392</t>
  </si>
  <si>
    <t>https://podminky.urs.cz/item/CS_URS_2024_01/966032921</t>
  </si>
  <si>
    <t>1,65</t>
  </si>
  <si>
    <t>967031743</t>
  </si>
  <si>
    <t>Přisekání (špicování) plošné nebo rovných ostění zdiva z cihel pálených plošné, na maltu vápennou nebo vápenocementovou, tl. na maltu cementovou, tl. do 150 mm</t>
  </si>
  <si>
    <t>709362741</t>
  </si>
  <si>
    <t>https://podminky.urs.cz/item/CS_URS_2024_01/967031743</t>
  </si>
  <si>
    <t>968062374</t>
  </si>
  <si>
    <t>Vybourání dřevěných rámů oken s křídly, dveřních zárubní, vrat, stěn, ostění nebo obkladů rámů oken s křídly zdvojených, plochy do 1 m2</t>
  </si>
  <si>
    <t>-785228260</t>
  </si>
  <si>
    <t>https://podminky.urs.cz/item/CS_URS_2024_01/968062374</t>
  </si>
  <si>
    <t>1*0,6</t>
  </si>
  <si>
    <t>968062375</t>
  </si>
  <si>
    <t>Vybourání dřevěných rámů oken s křídly, dveřních zárubní, vrat, stěn, ostění nebo obkladů rámů oken s křídly zdvojených, plochy do 2 m2</t>
  </si>
  <si>
    <t>923981075</t>
  </si>
  <si>
    <t>https://podminky.urs.cz/item/CS_URS_2024_01/968062375</t>
  </si>
  <si>
    <t>1,26*1,55</t>
  </si>
  <si>
    <t>968062376</t>
  </si>
  <si>
    <t>Vybourání dřevěných rámů oken s křídly, dveřních zárubní, vrat, stěn, ostění nebo obkladů rámů oken s křídly zdvojených, plochy do 4 m2</t>
  </si>
  <si>
    <t>1658528215</t>
  </si>
  <si>
    <t>https://podminky.urs.cz/item/CS_URS_2024_01/968062376</t>
  </si>
  <si>
    <t>1,25*2,5*3+1,43*2,6</t>
  </si>
  <si>
    <t>968062456</t>
  </si>
  <si>
    <t>Vybourání dřevěných rámů oken s křídly, dveřních zárubní, vrat, stěn, ostění nebo obkladů dveřních zárubní, plochy přes 2 m2</t>
  </si>
  <si>
    <t>-1361536756</t>
  </si>
  <si>
    <t>https://podminky.urs.cz/item/CS_URS_2024_01/968062456</t>
  </si>
  <si>
    <t>1,1*2,1</t>
  </si>
  <si>
    <t>102</t>
  </si>
  <si>
    <t>971028691</t>
  </si>
  <si>
    <t>Vybourání otvorů ve zdivu základovém nebo nadzákladovém kamenném, smíšeném smíšeném, plochy do 4 m2, tl. přes 900 mm</t>
  </si>
  <si>
    <t>975150306</t>
  </si>
  <si>
    <t>https://podminky.urs.cz/item/CS_URS_2024_01/971028691</t>
  </si>
  <si>
    <t>2,43*1,03*1,5</t>
  </si>
  <si>
    <t>103</t>
  </si>
  <si>
    <t>971033681</t>
  </si>
  <si>
    <t>Vybourání otvorů ve zdivu základovém nebo nadzákladovém z cihel, tvárnic, příčkovek z cihel pálených na maltu vápennou nebo vápenocementovou plochy do 4 m2, tl. do 900 mm</t>
  </si>
  <si>
    <t>-793973858</t>
  </si>
  <si>
    <t>https://podminky.urs.cz/item/CS_URS_2024_01/971033681</t>
  </si>
  <si>
    <t>((0,75*0,45*0,92)+(1,1*0,45*0,92))*3</t>
  </si>
  <si>
    <t>((0,65*2,4*0,45)+(0,65*2,9*0,45))*3</t>
  </si>
  <si>
    <t>0,92*0,65*(1,43+1,75)/2</t>
  </si>
  <si>
    <t>2,35*0,65*1,63</t>
  </si>
  <si>
    <t>0,45*2,4*1,4</t>
  </si>
  <si>
    <t>104</t>
  </si>
  <si>
    <t>973031335</t>
  </si>
  <si>
    <t>Vysekání výklenků nebo kapes ve zdivu z cihel na maltu vápennou nebo vápenocementovou kapes, plochy do 0,16 m2, hl. do 300 mm</t>
  </si>
  <si>
    <t>-474446361</t>
  </si>
  <si>
    <t>https://podminky.urs.cz/item/CS_URS_2024_01/973031335</t>
  </si>
  <si>
    <t>4+4+2</t>
  </si>
  <si>
    <t>105</t>
  </si>
  <si>
    <t>978015391</t>
  </si>
  <si>
    <t>Otlučení vápenných nebo vápenocementových omítek vnějších ploch s vyškrabáním spar a s očištěním zdiva stupně členitosti 1 a 2, v rozsahu přes 80 do 100 %</t>
  </si>
  <si>
    <t>-612086451</t>
  </si>
  <si>
    <t>https://podminky.urs.cz/item/CS_URS_2024_01/978015391</t>
  </si>
  <si>
    <t>1,95*2*19,4+6,29*19,4</t>
  </si>
  <si>
    <t>-1,25*1,55-1,1*2,1-1,43*2,6-1,25*2,9-1,25*2,55*3</t>
  </si>
  <si>
    <t>106</t>
  </si>
  <si>
    <t>997013156</t>
  </si>
  <si>
    <t>Vnitrostaveništní doprava suti a vybouraných hmot vodorovně do 50 m s naložením s omezením mechanizace pro budovy a haly výšky přes 18 do 21 m</t>
  </si>
  <si>
    <t>-1720279350</t>
  </si>
  <si>
    <t>https://podminky.urs.cz/item/CS_URS_2024_01/997013156</t>
  </si>
  <si>
    <t>107</t>
  </si>
  <si>
    <t>-1442699338</t>
  </si>
  <si>
    <t>67,428*3 'Přepočtené koeficientem množství</t>
  </si>
  <si>
    <t>108</t>
  </si>
  <si>
    <t>1267629605</t>
  </si>
  <si>
    <t>109</t>
  </si>
  <si>
    <t>1648582552</t>
  </si>
  <si>
    <t>67,428*9 'Přepočtené koeficientem množství</t>
  </si>
  <si>
    <t>110</t>
  </si>
  <si>
    <t>997013601</t>
  </si>
  <si>
    <t>Poplatek za uložení stavebního odpadu na skládce (skládkovné) z prostého betonu zatříděného do Katalogu odpadů pod kódem 17 01 01</t>
  </si>
  <si>
    <t>1262985598</t>
  </si>
  <si>
    <t>https://podminky.urs.cz/item/CS_URS_2024_01/997013601</t>
  </si>
  <si>
    <t>111</t>
  </si>
  <si>
    <t>998011003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</si>
  <si>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</si>
  <si>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-1857339354</t>
  </si>
  <si>
    <t>https://podminky.urs.cz/item/CS_URS_2024_01/998011003</t>
  </si>
  <si>
    <t>112</t>
  </si>
  <si>
    <t>711111001</t>
  </si>
  <si>
    <t>Provedení izolace proti zemní vlhkosti natěradly a tmely za studena na ploše vodorovné V nátěrem penetračním</t>
  </si>
  <si>
    <t>1222259750</t>
  </si>
  <si>
    <t>https://podminky.urs.cz/item/CS_URS_2024_01/711111001</t>
  </si>
  <si>
    <t>1,2*1,03+3,2*2,2+3,5*2</t>
  </si>
  <si>
    <t>113</t>
  </si>
  <si>
    <t>11163150</t>
  </si>
  <si>
    <t>lak penetrační asfaltový</t>
  </si>
  <si>
    <t>1181495342</t>
  </si>
  <si>
    <t>114</t>
  </si>
  <si>
    <t>711112001</t>
  </si>
  <si>
    <t>Provedení izolace proti zemní vlhkosti natěradly a tmely za studena na ploše svislé S nátěrem penetračním</t>
  </si>
  <si>
    <t>-2134200118</t>
  </si>
  <si>
    <t>https://podminky.urs.cz/item/CS_URS_2024_01/711112001</t>
  </si>
  <si>
    <t>1,5*2+(3,01+2,5)*3,1+3,01*2</t>
  </si>
  <si>
    <t>115</t>
  </si>
  <si>
    <t>711141559</t>
  </si>
  <si>
    <t>Provedení izolace proti zemní vlhkosti pásy přitavením NAIP na ploše vodorovné V</t>
  </si>
  <si>
    <t>-1500571149</t>
  </si>
  <si>
    <t>https://podminky.urs.cz/item/CS_URS_2024_01/711141559</t>
  </si>
  <si>
    <t>116</t>
  </si>
  <si>
    <t>62833158</t>
  </si>
  <si>
    <t>pás asfaltový natavitelný oxidovaný s vložkou ze skleněné tkaniny typu G200, s jemnozrnným minerálním posypem tl 4,0mm</t>
  </si>
  <si>
    <t>897197772</t>
  </si>
  <si>
    <t>17,57+30,016</t>
  </si>
  <si>
    <t>117</t>
  </si>
  <si>
    <t>711142559</t>
  </si>
  <si>
    <t>Provedení izolace proti zemní vlhkosti pásy přitavením NAIP na ploše svislé S</t>
  </si>
  <si>
    <t>-955348456</t>
  </si>
  <si>
    <t>https://podminky.urs.cz/item/CS_URS_2024_01/711142559</t>
  </si>
  <si>
    <t>118</t>
  </si>
  <si>
    <t>1386905793</t>
  </si>
  <si>
    <t>713</t>
  </si>
  <si>
    <t>Izolace tepelné</t>
  </si>
  <si>
    <t>119</t>
  </si>
  <si>
    <t>713111111</t>
  </si>
  <si>
    <t>Montáž tepelné izolace stropů rohožemi, pásy, dílci, deskami, bloky (izolační materiál ve specifikaci) vrchem bez překrytí lepenkou kladenými volně</t>
  </si>
  <si>
    <t>-1466501619</t>
  </si>
  <si>
    <t>https://podminky.urs.cz/item/CS_URS_2024_01/713111111</t>
  </si>
  <si>
    <t>1,95*6,5</t>
  </si>
  <si>
    <t>120</t>
  </si>
  <si>
    <t>63166769</t>
  </si>
  <si>
    <t>pás tepelně izolační univerzální λ=0,036-0,037 tl 160mm</t>
  </si>
  <si>
    <t>1445978995</t>
  </si>
  <si>
    <t>121</t>
  </si>
  <si>
    <t>28375922</t>
  </si>
  <si>
    <t>deska EPS 200 pro konstrukce s velmi vysokým zatížením λ=0,034 tl 60mm</t>
  </si>
  <si>
    <t>985227231</t>
  </si>
  <si>
    <t>3,28*1,6*3</t>
  </si>
  <si>
    <t>15,744*1,02 'Přepočtené koeficientem množství</t>
  </si>
  <si>
    <t>122</t>
  </si>
  <si>
    <t>28375924</t>
  </si>
  <si>
    <t>deska EPS 200 pro konstrukce s velmi vysokým zatížením λ=0,034 tl 80mm</t>
  </si>
  <si>
    <t>944130297</t>
  </si>
  <si>
    <t>3,28*1,6</t>
  </si>
  <si>
    <t>5,248*1,02 'Přepočtené koeficientem množství</t>
  </si>
  <si>
    <t>123</t>
  </si>
  <si>
    <t>28376441</t>
  </si>
  <si>
    <t>deska XPS hrana rovná a strukturovaný povrch 300kPA λ=0,035 tl 60mm</t>
  </si>
  <si>
    <t>-1847790523</t>
  </si>
  <si>
    <t>124</t>
  </si>
  <si>
    <t>713121111</t>
  </si>
  <si>
    <t>Montáž tepelné izolace podlah rohožemi, pásy, deskami, dílci, bloky (izolační materiál ve specifikaci) kladenými volně jednovrstvá</t>
  </si>
  <si>
    <t>1143854156</t>
  </si>
  <si>
    <t>https://podminky.urs.cz/item/CS_URS_2024_01/713121111</t>
  </si>
  <si>
    <t>3,28*1,6*4</t>
  </si>
  <si>
    <t>125</t>
  </si>
  <si>
    <t>713131151</t>
  </si>
  <si>
    <t>Montáž tepelné izolace stěn rohožemi, pásy, deskami, dílci, bloky (izolační materiál ve specifikaci) vložením jednovrstvě</t>
  </si>
  <si>
    <t>117990065</t>
  </si>
  <si>
    <t>https://podminky.urs.cz/item/CS_URS_2024_01/713131151</t>
  </si>
  <si>
    <t xml:space="preserve">do věnců </t>
  </si>
  <si>
    <t>48,04*0,25</t>
  </si>
  <si>
    <t>126</t>
  </si>
  <si>
    <t>713410811</t>
  </si>
  <si>
    <t>Odstranění tepelné izolace potrubí a ohybů pásy nebo rohožemi bez povrchové úpravy ovinutými kolem potrubí a staženými ocelovým drátem potrubí, tloušťka izolace do 50 mm</t>
  </si>
  <si>
    <t>2117186303</t>
  </si>
  <si>
    <t>https://podminky.urs.cz/item/CS_URS_2024_01/713410811</t>
  </si>
  <si>
    <t>127</t>
  </si>
  <si>
    <t>713410831</t>
  </si>
  <si>
    <t>Odstranění tepelné izolace potrubí a ohybů pásy nebo rohožemi s povrchovou úpravou hliníkovou fólií připevněnými ocelovým drátem potrubí, tloušťka izolace do 50 mm</t>
  </si>
  <si>
    <t>2010590943</t>
  </si>
  <si>
    <t>https://podminky.urs.cz/item/CS_URS_2024_01/713410831</t>
  </si>
  <si>
    <t>128</t>
  </si>
  <si>
    <t>713463111</t>
  </si>
  <si>
    <t>Montáž izolace tepelné potrubí a ohybů tvarovkami nebo deskami potrubními pouzdry bez povrchové úpravy (izolační materiál ve specifikaci) staženými pozinkovaným drátem potrubí jednovrstvá D do 100 mm</t>
  </si>
  <si>
    <t>-1911354359</t>
  </si>
  <si>
    <t>https://podminky.urs.cz/item/CS_URS_2024_01/713463111</t>
  </si>
  <si>
    <t>129</t>
  </si>
  <si>
    <t>283771050</t>
  </si>
  <si>
    <t>izolace tepelná potrubí z pěnového polyetylenu 18 x 13 mm</t>
  </si>
  <si>
    <t>CS ÚRS 2016 02</t>
  </si>
  <si>
    <t>-61091000</t>
  </si>
  <si>
    <t>130</t>
  </si>
  <si>
    <t>713463211</t>
  </si>
  <si>
    <t>Montáž izolace tepelné potrubí a ohybů tvarovkami nebo deskami potrubními pouzdry s povrchovou úpravou hliníkovou fólií (izolační materiál ve specifikaci) přelepenými samolepící hliníkovou páskou potrubí jednovrstvá D do 50 mm</t>
  </si>
  <si>
    <t>-1825412686</t>
  </si>
  <si>
    <t>https://podminky.urs.cz/item/CS_URS_2024_01/713463211</t>
  </si>
  <si>
    <t>131</t>
  </si>
  <si>
    <t>63154533</t>
  </si>
  <si>
    <t>pouzdro izolační potrubní z minerální vlny s Al fólií max. 250/100°C 42/30mm</t>
  </si>
  <si>
    <t>282717458</t>
  </si>
  <si>
    <t>132</t>
  </si>
  <si>
    <t>63154535</t>
  </si>
  <si>
    <t>pouzdro izolační potrubní z minerální vlny s Al fólií max. 250/100°C 60/30mm</t>
  </si>
  <si>
    <t>-246508505</t>
  </si>
  <si>
    <t>733</t>
  </si>
  <si>
    <t>Ústřední vytápění - rozvodné potrubí</t>
  </si>
  <si>
    <t>133</t>
  </si>
  <si>
    <t>733110803</t>
  </si>
  <si>
    <t>Demontáž potrubí z trubek ocelových závitových DN do 15</t>
  </si>
  <si>
    <t>991577123</t>
  </si>
  <si>
    <t>https://podminky.urs.cz/item/CS_URS_2024_01/733110803</t>
  </si>
  <si>
    <t>134</t>
  </si>
  <si>
    <t>733110808</t>
  </si>
  <si>
    <t>Demontáž potrubí z trubek ocelových závitových DN přes 32 do 50</t>
  </si>
  <si>
    <t>-1190740995</t>
  </si>
  <si>
    <t>https://podminky.urs.cz/item/CS_URS_2024_01/733110808</t>
  </si>
  <si>
    <t>135</t>
  </si>
  <si>
    <t>733111102</t>
  </si>
  <si>
    <t>Potrubí z trubek ocelových závitových černých spojovaných svařováním bezešvých běžných nízkotlakých PN 16 do 115°C DN 10</t>
  </si>
  <si>
    <t>-272892831</t>
  </si>
  <si>
    <t>https://podminky.urs.cz/item/CS_URS_2024_01/733111102</t>
  </si>
  <si>
    <t>136</t>
  </si>
  <si>
    <t>733111107</t>
  </si>
  <si>
    <t>Potrubí z trubek ocelových závitových černých spojovaných svařováním bezešvých běžných nízkotlakých PN 16 do 115°C DN 40</t>
  </si>
  <si>
    <t>-1973589733</t>
  </si>
  <si>
    <t>https://podminky.urs.cz/item/CS_URS_2024_01/733111107</t>
  </si>
  <si>
    <t>137</t>
  </si>
  <si>
    <t>733111108</t>
  </si>
  <si>
    <t>Potrubí z trubek ocelových závitových černých spojovaných svařováním bezešvých běžných nízkotlakých PN 16 do 115°C DN 50</t>
  </si>
  <si>
    <t>-48246595</t>
  </si>
  <si>
    <t>https://podminky.urs.cz/item/CS_URS_2024_01/733111108</t>
  </si>
  <si>
    <t>138</t>
  </si>
  <si>
    <t>733190107</t>
  </si>
  <si>
    <t>Zkoušky těsnosti potrubí, manžety prostupové z trubek ocelových zkoušky těsnosti potrubí (za provozu) z trubek ocelových závitových DN do 40</t>
  </si>
  <si>
    <t>535818431</t>
  </si>
  <si>
    <t>https://podminky.urs.cz/item/CS_URS_2024_01/733190107</t>
  </si>
  <si>
    <t>139</t>
  </si>
  <si>
    <t>733190108</t>
  </si>
  <si>
    <t>Zkoušky těsnosti potrubí, manžety prostupové z trubek ocelových zkoušky těsnosti potrubí (za provozu) z trubek ocelových závitových DN 40 do 50</t>
  </si>
  <si>
    <t>-1736810607</t>
  </si>
  <si>
    <t>https://podminky.urs.cz/item/CS_URS_2024_01/733190108</t>
  </si>
  <si>
    <t>140</t>
  </si>
  <si>
    <t>733191912</t>
  </si>
  <si>
    <t>Opravy rozvodů potrubí z trubek ocelových závitových normálních i zesílených zaslepení skováním a zavařením DN do 10</t>
  </si>
  <si>
    <t>-33292075</t>
  </si>
  <si>
    <t>https://podminky.urs.cz/item/CS_URS_2024_01/733191912</t>
  </si>
  <si>
    <t>141</t>
  </si>
  <si>
    <t>733191913</t>
  </si>
  <si>
    <t>Opravy rozvodů potrubí z trubek ocelových závitových normálních i zesílených zaslepení skováním a zavařením DN 15</t>
  </si>
  <si>
    <t>-676209007</t>
  </si>
  <si>
    <t>https://podminky.urs.cz/item/CS_URS_2024_01/733191913</t>
  </si>
  <si>
    <t>142</t>
  </si>
  <si>
    <t>733191922</t>
  </si>
  <si>
    <t>Opravy rozvodů potrubí z trubek ocelových závitových normálních i zesílených navaření odbočky na stávající potrubí, odbočka DN 10</t>
  </si>
  <si>
    <t>680008054</t>
  </si>
  <si>
    <t>https://podminky.urs.cz/item/CS_URS_2024_01/733191922</t>
  </si>
  <si>
    <t>143</t>
  </si>
  <si>
    <t>733191927</t>
  </si>
  <si>
    <t>Opravy rozvodů potrubí z trubek ocelových závitových normálních i zesílených navaření odbočky na stávající potrubí, odbočka DN 40</t>
  </si>
  <si>
    <t>1428026854</t>
  </si>
  <si>
    <t>https://podminky.urs.cz/item/CS_URS_2024_01/733191927</t>
  </si>
  <si>
    <t>144</t>
  </si>
  <si>
    <t>733191928</t>
  </si>
  <si>
    <t>Opravy rozvodů potrubí z trubek ocelových závitových normálních i zesílených navaření odbočky na stávající potrubí, odbočka DN 50</t>
  </si>
  <si>
    <t>-2104270683</t>
  </si>
  <si>
    <t>https://podminky.urs.cz/item/CS_URS_2024_01/733191928</t>
  </si>
  <si>
    <t>145</t>
  </si>
  <si>
    <t>998733203</t>
  </si>
  <si>
    <t>Přesun hmot pro rozvody potrubí stanovený procentní sazbou z ceny vodorovná dopravní vzdálenost do 50 m základní v objektech výšky přes 12 do 24 m</t>
  </si>
  <si>
    <t>519895956</t>
  </si>
  <si>
    <t>https://podminky.urs.cz/item/CS_URS_2024_01/998733203</t>
  </si>
  <si>
    <t>734</t>
  </si>
  <si>
    <t>Ústřední vytápění - armatury</t>
  </si>
  <si>
    <t>146</t>
  </si>
  <si>
    <t>734200821</t>
  </si>
  <si>
    <t>Demontáž armatur závitových se dvěma závity do G 1/2</t>
  </si>
  <si>
    <t>1324036922</t>
  </si>
  <si>
    <t>https://podminky.urs.cz/item/CS_URS_2024_01/734200821</t>
  </si>
  <si>
    <t>147</t>
  </si>
  <si>
    <t>734209112</t>
  </si>
  <si>
    <t>Montáž závitových armatur se 2 závity G 3/8 (DN 10)</t>
  </si>
  <si>
    <t>893682126</t>
  </si>
  <si>
    <t>https://podminky.urs.cz/item/CS_URS_2024_01/734209112</t>
  </si>
  <si>
    <t>148</t>
  </si>
  <si>
    <t>998734202</t>
  </si>
  <si>
    <t>Přesun hmot pro armatury stanovený procentní sazbou (%) z ceny vodorovná dopravní vzdálenost do 50 m základní v objektech výšky přes 6 do 12 m</t>
  </si>
  <si>
    <t>209835201</t>
  </si>
  <si>
    <t>https://podminky.urs.cz/item/CS_URS_2024_01/998734202</t>
  </si>
  <si>
    <t>149</t>
  </si>
  <si>
    <t>735151811</t>
  </si>
  <si>
    <t>Demontáž otopných těles panelových jednořadých stavební délky do 1500 mm</t>
  </si>
  <si>
    <t>1850579854</t>
  </si>
  <si>
    <t>https://podminky.urs.cz/item/CS_URS_2024_01/735151811</t>
  </si>
  <si>
    <t>150</t>
  </si>
  <si>
    <t>1422013740</t>
  </si>
  <si>
    <t>151</t>
  </si>
  <si>
    <t>772643827</t>
  </si>
  <si>
    <t>152</t>
  </si>
  <si>
    <t>735191905</t>
  </si>
  <si>
    <t>Ostatní opravy otopných těles odvzdušnění tělesa</t>
  </si>
  <si>
    <t>-703244855</t>
  </si>
  <si>
    <t>https://podminky.urs.cz/item/CS_URS_2024_01/735191905</t>
  </si>
  <si>
    <t>153</t>
  </si>
  <si>
    <t>735191910</t>
  </si>
  <si>
    <t>Ostatní opravy otopných těles napuštění vody do otopného systému včetně potrubí (bez kotle a ohříváků) otopných těles</t>
  </si>
  <si>
    <t>671991790</t>
  </si>
  <si>
    <t>https://podminky.urs.cz/item/CS_URS_2024_01/735191910</t>
  </si>
  <si>
    <t>154</t>
  </si>
  <si>
    <t>735494811</t>
  </si>
  <si>
    <t>Vypuštění vody z otopných soustav bez kotlů, ohříváků, zásobníků a nádrží</t>
  </si>
  <si>
    <t>954918385</t>
  </si>
  <si>
    <t>https://podminky.urs.cz/item/CS_URS_2024_01/735494811</t>
  </si>
  <si>
    <t>155</t>
  </si>
  <si>
    <t>-1146620033</t>
  </si>
  <si>
    <t>740</t>
  </si>
  <si>
    <t>Elektromontáže - zkoušky a revize</t>
  </si>
  <si>
    <t>156</t>
  </si>
  <si>
    <t>740991100</t>
  </si>
  <si>
    <t>Zkoušky a prohlídky elektrických rozvodů a zařízení celková prohlídka a vyhotovení revizní zprávy pro objem montážních prací do 100 tis. Kč</t>
  </si>
  <si>
    <t>-1050065027</t>
  </si>
  <si>
    <t>https://podminky.urs.cz/item/CS_URS_2024_01/740991100</t>
  </si>
  <si>
    <t>743</t>
  </si>
  <si>
    <t>Elektromontáže - hrubá montáž</t>
  </si>
  <si>
    <t>157</t>
  </si>
  <si>
    <t>743112113</t>
  </si>
  <si>
    <t>Montáž trubek elektroinstalačních s nasunutím nebo našroubováním do krabic plastových ohebných, uložených pevně, D 16 mm</t>
  </si>
  <si>
    <t>1188135443</t>
  </si>
  <si>
    <t>https://podminky.urs.cz/item/CS_URS_2024_01/743112113</t>
  </si>
  <si>
    <t>158</t>
  </si>
  <si>
    <t>345711520</t>
  </si>
  <si>
    <t>trubka elektroinstalační ohebná z PH, D 16/21,2 mm</t>
  </si>
  <si>
    <t>-449996501</t>
  </si>
  <si>
    <t>159</t>
  </si>
  <si>
    <t>743112115</t>
  </si>
  <si>
    <t>Montáž trubek elektroinstalačních s nasunutím nebo našroubováním do krabic plastových ohebných, uložených pevně, D 23 mm</t>
  </si>
  <si>
    <t>691734285</t>
  </si>
  <si>
    <t>https://podminky.urs.cz/item/CS_URS_2024_01/743112115</t>
  </si>
  <si>
    <t>160</t>
  </si>
  <si>
    <t>345711540</t>
  </si>
  <si>
    <t>trubka elektroinstalační ohebná z PH, D 22,9/28,5 mm</t>
  </si>
  <si>
    <t>-1702333397</t>
  </si>
  <si>
    <t>161</t>
  </si>
  <si>
    <t>743411111</t>
  </si>
  <si>
    <t xml:space="preserve">Montáž krabic elektroinstalačních bez napojení na trubky a lišty, demontáže a montáže víčka a přístroje protahovacích nebo odbočných zapuštěných plastových kruhových </t>
  </si>
  <si>
    <t>-716444632</t>
  </si>
  <si>
    <t>https://podminky.urs.cz/item/CS_URS_2024_01/743411111</t>
  </si>
  <si>
    <t>162</t>
  </si>
  <si>
    <t>345715110</t>
  </si>
  <si>
    <t>krabice přístrojová instalační 500 V, D 69 mm x 30mm</t>
  </si>
  <si>
    <t>1764886151</t>
  </si>
  <si>
    <t>163</t>
  </si>
  <si>
    <t>743414111</t>
  </si>
  <si>
    <t xml:space="preserve">Montáž krabic elektroinstalačních bez napojení na trubky a lišty, demontáže a montáže víčka a přístroje rozvodek se zapojením vodičů na svorkovnici zapuštěných plastových kruhových </t>
  </si>
  <si>
    <t>-128012844</t>
  </si>
  <si>
    <t>https://podminky.urs.cz/item/CS_URS_2024_01/743414111</t>
  </si>
  <si>
    <t>345715340</t>
  </si>
  <si>
    <t>krabice odbočná z polystyrénu D 9025/CR, 88x88x53 mm, 4 x EST 13,5, 5 pólová svorkovnice 2,5 mm2</t>
  </si>
  <si>
    <t>851398548</t>
  </si>
  <si>
    <t>747</t>
  </si>
  <si>
    <t>Elektromontáže - kompletace rozvodů</t>
  </si>
  <si>
    <t>165</t>
  </si>
  <si>
    <t>747112461</t>
  </si>
  <si>
    <t>Montáž spínačů jedno nebo dvoupólových polozapuštěných nebo zapuštěných se zapojením vodičů šroubové připojení přepínačů, řazení 6-střídavých</t>
  </si>
  <si>
    <t>-897953027</t>
  </si>
  <si>
    <t>https://podminky.urs.cz/item/CS_URS_2024_01/747112461</t>
  </si>
  <si>
    <t>166</t>
  </si>
  <si>
    <t>345355550</t>
  </si>
  <si>
    <t>přepínač střídavý řazení 6 10A bílý, slonová kost</t>
  </si>
  <si>
    <t>1338196790</t>
  </si>
  <si>
    <t>167</t>
  </si>
  <si>
    <t>345364900</t>
  </si>
  <si>
    <t>kryt spínače jednopáčkový jednoduchý pro spínače řazení 1,2,6,7,1/0 3558A-A651</t>
  </si>
  <si>
    <t>-1191287806</t>
  </si>
  <si>
    <t>168</t>
  </si>
  <si>
    <t>345367000</t>
  </si>
  <si>
    <t>rámeček pro spínače a zásuvky 3901A-B10 jednonásobný</t>
  </si>
  <si>
    <t>-1394223028</t>
  </si>
  <si>
    <t>169</t>
  </si>
  <si>
    <t>747231110</t>
  </si>
  <si>
    <t>Montáž jističů se zapojením vodičů jednopólových nn do 25 A bez krytu</t>
  </si>
  <si>
    <t>-1568860411</t>
  </si>
  <si>
    <t>https://podminky.urs.cz/item/CS_URS_2024_01/747231110</t>
  </si>
  <si>
    <t>170</t>
  </si>
  <si>
    <t>358221090</t>
  </si>
  <si>
    <t>jistič 1pólový-charakteristika B 10A</t>
  </si>
  <si>
    <t>-796768332</t>
  </si>
  <si>
    <t>171</t>
  </si>
  <si>
    <t>747233110</t>
  </si>
  <si>
    <t>Montáž jističů se zapojením vodičů třípólových nn do 25 A bez krytu</t>
  </si>
  <si>
    <t>2002519693</t>
  </si>
  <si>
    <t>https://podminky.urs.cz/item/CS_URS_2024_01/747233110</t>
  </si>
  <si>
    <t>172</t>
  </si>
  <si>
    <t>358224250</t>
  </si>
  <si>
    <t>jistič 3pólový-charakteristika C 20A</t>
  </si>
  <si>
    <t>-1024171052</t>
  </si>
  <si>
    <t>748</t>
  </si>
  <si>
    <t>Elektromontáže - osvětlovací zařízení a svítidla</t>
  </si>
  <si>
    <t>173</t>
  </si>
  <si>
    <t>748123125</t>
  </si>
  <si>
    <t>Montáž svítidel LED se zapojením vodičů bytových nebo společenských místností přisazených stropních reflektorových bez pohybového čidla</t>
  </si>
  <si>
    <t>-875651160</t>
  </si>
  <si>
    <t>https://podminky.urs.cz/item/CS_URS_2024_01/748123125</t>
  </si>
  <si>
    <t>174</t>
  </si>
  <si>
    <t>748123126</t>
  </si>
  <si>
    <t>Montáž svítidel LED se zapojením vodičů bytových nebo společenských místností přisazených stropních reflektorových s pohybovým čidlem</t>
  </si>
  <si>
    <t>1644673410</t>
  </si>
  <si>
    <t>https://podminky.urs.cz/item/CS_URS_2024_01/748123126</t>
  </si>
  <si>
    <t>175</t>
  </si>
  <si>
    <t>348900002</t>
  </si>
  <si>
    <t>B svítidlo přisazené s LED zdrojem 24W, IP65, vč. pohybového senzoru, 1LH3484CLP</t>
  </si>
  <si>
    <t>636970669</t>
  </si>
  <si>
    <t>762</t>
  </si>
  <si>
    <t>Konstrukce tesařské</t>
  </si>
  <si>
    <t>176</t>
  </si>
  <si>
    <t>762331812</t>
  </si>
  <si>
    <t>Demontáž vázaných konstrukcí krovů sklonu do 60° z hranolů, hranolků, fošen, průřezové plochy přes 120 do 224 cm2</t>
  </si>
  <si>
    <t>440525603</t>
  </si>
  <si>
    <t>https://podminky.urs.cz/item/CS_URS_2024_01/762331812</t>
  </si>
  <si>
    <t>(7+3)*1,1</t>
  </si>
  <si>
    <t>177</t>
  </si>
  <si>
    <t>762332131</t>
  </si>
  <si>
    <t>Montáž vázaných konstrukcí krovů střech pultových, sedlových, valbových, stanových čtvercového nebo obdélníkového půdorysu z řeziva hraněného průřezové plochy přes 50 do 120 cm2</t>
  </si>
  <si>
    <t>-17510182</t>
  </si>
  <si>
    <t>https://podminky.urs.cz/item/CS_URS_2024_01/762332131</t>
  </si>
  <si>
    <t>4,5*8+7*2</t>
  </si>
  <si>
    <t>178</t>
  </si>
  <si>
    <t>60512130</t>
  </si>
  <si>
    <t>hranol stavební řezivo průřezu do 224cm2 do dl 6m</t>
  </si>
  <si>
    <t>989641050</t>
  </si>
  <si>
    <t>50*0,08*0,12</t>
  </si>
  <si>
    <t>0,48*1,08 'Přepočtené koeficientem množství</t>
  </si>
  <si>
    <t>179</t>
  </si>
  <si>
    <t>762341210</t>
  </si>
  <si>
    <t>Montáž bednění střech rovných a šikmých sklonu do 60° s vyřezáním otvorů z prken hrubých na sraz tl. do 32 mm</t>
  </si>
  <si>
    <t>1083993663</t>
  </si>
  <si>
    <t>https://podminky.urs.cz/item/CS_URS_2024_01/762341210</t>
  </si>
  <si>
    <t>3,9*8</t>
  </si>
  <si>
    <t>180</t>
  </si>
  <si>
    <t>60515111</t>
  </si>
  <si>
    <t>řezivo jehličnaté boční prkno 20-30mm</t>
  </si>
  <si>
    <t>1334929850</t>
  </si>
  <si>
    <t>(31,2+3,085)*0,025*1,2</t>
  </si>
  <si>
    <t>181</t>
  </si>
  <si>
    <t>762341610</t>
  </si>
  <si>
    <t>Montáž bednění střech štítových okapových říms, krajnic, závětrných prken a žaluzií ve spádu nebo rovnoběžně s okapem z prken hrubých tl. do 32 mm</t>
  </si>
  <si>
    <t>-111636022</t>
  </si>
  <si>
    <t>https://podminky.urs.cz/item/CS_URS_2024_01/762341610</t>
  </si>
  <si>
    <t>6,3*0,45+1,25*0,2</t>
  </si>
  <si>
    <t>182</t>
  </si>
  <si>
    <t>762341811</t>
  </si>
  <si>
    <t>Demontáž bednění a laťování bednění střech rovných, obloukových, sklonu do 60° se všemi nadstřešními konstrukcemi z prken hrubých, hoblovaných tl. do 32 mm</t>
  </si>
  <si>
    <t>-1426275942</t>
  </si>
  <si>
    <t>https://podminky.urs.cz/item/CS_URS_2024_01/762341811</t>
  </si>
  <si>
    <t>3*6,3+4*1,5</t>
  </si>
  <si>
    <t>183</t>
  </si>
  <si>
    <t>762342511</t>
  </si>
  <si>
    <t>Montáž laťování montáž kontralatí na podklad bez tepelné izolace</t>
  </si>
  <si>
    <t>-1578583849</t>
  </si>
  <si>
    <t>https://podminky.urs.cz/item/CS_URS_2024_01/762342511</t>
  </si>
  <si>
    <t>184</t>
  </si>
  <si>
    <t>60514106</t>
  </si>
  <si>
    <t>řezivo jehličnaté lať pevnostní třída S10-13 průřez 40x60mm</t>
  </si>
  <si>
    <t>951007663</t>
  </si>
  <si>
    <t>31,2*1,5*0,04*0,06</t>
  </si>
  <si>
    <t>185</t>
  </si>
  <si>
    <t>762395000</t>
  </si>
  <si>
    <t>Spojovací prostředky krovů, bednění a laťování, nadstřešních konstrukcí svorníky, prkna, hřebíky, pásová ocel, vruty</t>
  </si>
  <si>
    <t>1055861</t>
  </si>
  <si>
    <t>https://podminky.urs.cz/item/CS_URS_2024_01/762395000</t>
  </si>
  <si>
    <t>1,029+0,518+0,112</t>
  </si>
  <si>
    <t>186</t>
  </si>
  <si>
    <t>762822110</t>
  </si>
  <si>
    <t>Montáž stropních trámů z hraněného a polohraněného řeziva s trámovými výměnami, průřezové plochy do 144 cm2</t>
  </si>
  <si>
    <t>1064514600</t>
  </si>
  <si>
    <t>https://podminky.urs.cz/item/CS_URS_2024_01/762822110</t>
  </si>
  <si>
    <t>1,9*6</t>
  </si>
  <si>
    <t>187</t>
  </si>
  <si>
    <t>60512125</t>
  </si>
  <si>
    <t>hranol stavební řezivo průřezu do 120cm2 do dl 6m</t>
  </si>
  <si>
    <t>1735214689</t>
  </si>
  <si>
    <t>188</t>
  </si>
  <si>
    <t>998762203</t>
  </si>
  <si>
    <t>Přesun hmot pro konstrukce tesařské stanovený procentní sazbou (%) z ceny vodorovná dopravní vzdálenost do 50 m s užitím mechanizace v objektech výšky přes 12 do 24 m</t>
  </si>
  <si>
    <t>-1974148748</t>
  </si>
  <si>
    <t>https://podminky.urs.cz/item/CS_URS_2024_01/998762203</t>
  </si>
  <si>
    <t>763</t>
  </si>
  <si>
    <t>Konstrukce suché výstavby</t>
  </si>
  <si>
    <t>189</t>
  </si>
  <si>
    <t>763131411</t>
  </si>
  <si>
    <t>Podhled ze sádrokartonových desek dvouvrstvá zavěšená spodní konstrukce z ocelových profilů CD, UD jednoduše opláštěná deskou standardní A, tl. 12,5 mm, bez izolace</t>
  </si>
  <si>
    <t>591227052</t>
  </si>
  <si>
    <t>https://podminky.urs.cz/item/CS_URS_2024_01/763131411</t>
  </si>
  <si>
    <t>190</t>
  </si>
  <si>
    <t>763131714</t>
  </si>
  <si>
    <t>Podhled ze sádrokartonových desek ostatní práce a konstrukce na podhledech ze sádrokartonových desek základní penetrační nátěr</t>
  </si>
  <si>
    <t>-132774597</t>
  </si>
  <si>
    <t>https://podminky.urs.cz/item/CS_URS_2024_01/763131714</t>
  </si>
  <si>
    <t>191</t>
  </si>
  <si>
    <t>998763303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</si>
  <si>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12 do 24 m</t>
  </si>
  <si>
    <t>-114469489</t>
  </si>
  <si>
    <t>https://podminky.urs.cz/item/CS_URS_2024_01/998763303</t>
  </si>
  <si>
    <t>764</t>
  </si>
  <si>
    <t>Konstrukce klempířské</t>
  </si>
  <si>
    <t>192</t>
  </si>
  <si>
    <t>764001801</t>
  </si>
  <si>
    <t>Demontáž klempířských konstrukcí podkladního plechu do suti</t>
  </si>
  <si>
    <t>1785768368</t>
  </si>
  <si>
    <t>https://podminky.urs.cz/item/CS_URS_2024_01/764001801</t>
  </si>
  <si>
    <t>6,3+2,45</t>
  </si>
  <si>
    <t>193</t>
  </si>
  <si>
    <t>764001821</t>
  </si>
  <si>
    <t>Demontáž klempířských konstrukcí krytiny ze svitků nebo tabulí do suti</t>
  </si>
  <si>
    <t>775153777</t>
  </si>
  <si>
    <t>https://podminky.urs.cz/item/CS_URS_2024_01/764001821</t>
  </si>
  <si>
    <t>194</t>
  </si>
  <si>
    <t>764002851</t>
  </si>
  <si>
    <t>Demontáž klempířských konstrukcí oplechování parapetů do suti</t>
  </si>
  <si>
    <t>-2087518478</t>
  </si>
  <si>
    <t>https://podminky.urs.cz/item/CS_URS_2024_01/764002851</t>
  </si>
  <si>
    <t>1,3*5</t>
  </si>
  <si>
    <t>195</t>
  </si>
  <si>
    <t>764002861</t>
  </si>
  <si>
    <t>Demontáž klempířských konstrukcí oplechování říms do suti</t>
  </si>
  <si>
    <t>-588259163</t>
  </si>
  <si>
    <t>https://podminky.urs.cz/item/CS_URS_2024_01/764002861</t>
  </si>
  <si>
    <t>2,2+6,3+2,3+1,65+2,2+1,6+1,6</t>
  </si>
  <si>
    <t>196</t>
  </si>
  <si>
    <t>764004821</t>
  </si>
  <si>
    <t>Demontáž klempířských konstrukcí žlabu nástřešního do suti</t>
  </si>
  <si>
    <t>-332095942</t>
  </si>
  <si>
    <t>https://podminky.urs.cz/item/CS_URS_2024_01/764004821</t>
  </si>
  <si>
    <t>197</t>
  </si>
  <si>
    <t>764131411</t>
  </si>
  <si>
    <t>Krytina ze svitků nebo tabulí z měděného plechu s úpravou u okapů, prostupů a výčnělků střechy rovné drážkováním ze svitků rš 670 mm, sklon střechy do 30°</t>
  </si>
  <si>
    <t>279631576</t>
  </si>
  <si>
    <t>https://podminky.urs.cz/item/CS_URS_2024_01/764131411</t>
  </si>
  <si>
    <t>198</t>
  </si>
  <si>
    <t>764231467</t>
  </si>
  <si>
    <t>Oplechování střešních prvků z měděného plechu úžlabí rš 670 mm</t>
  </si>
  <si>
    <t>755920769</t>
  </si>
  <si>
    <t>https://podminky.urs.cz/item/CS_URS_2024_01/764231467</t>
  </si>
  <si>
    <t>4,5</t>
  </si>
  <si>
    <t>199</t>
  </si>
  <si>
    <t>764236404</t>
  </si>
  <si>
    <t>Oplechování parapetů z měděného plechu rovných mechanicky kotvených, bez rohů rš 330 mm</t>
  </si>
  <si>
    <t>-1814651696</t>
  </si>
  <si>
    <t>https://podminky.urs.cz/item/CS_URS_2024_01/764236404</t>
  </si>
  <si>
    <t>200</t>
  </si>
  <si>
    <t>764238405</t>
  </si>
  <si>
    <t>Oplechování říms a ozdobných prvků z měděného plechu rovných, bez rohů mechanicky kotvené rš 400 mm</t>
  </si>
  <si>
    <t>-259019477</t>
  </si>
  <si>
    <t>https://podminky.urs.cz/item/CS_URS_2024_01/764238405</t>
  </si>
  <si>
    <t>6,8</t>
  </si>
  <si>
    <t>201</t>
  </si>
  <si>
    <t>764238411</t>
  </si>
  <si>
    <t>Oplechování říms a ozdobných prvků z měděného plechu rovných, bez rohů mechanicky kotvené přes rš 670 mm</t>
  </si>
  <si>
    <t>-1934677851</t>
  </si>
  <si>
    <t>https://podminky.urs.cz/item/CS_URS_2024_01/764238411</t>
  </si>
  <si>
    <t>7*0,98</t>
  </si>
  <si>
    <t>202</t>
  </si>
  <si>
    <t>764531404</t>
  </si>
  <si>
    <t>Žlab podokapní z měděného plechu včetně háků a čel půlkruhový rš 330 mm</t>
  </si>
  <si>
    <t>-1552039084</t>
  </si>
  <si>
    <t>https://podminky.urs.cz/item/CS_URS_2024_01/764531404</t>
  </si>
  <si>
    <t>203</t>
  </si>
  <si>
    <t>764531445</t>
  </si>
  <si>
    <t>Žlab podokapní z měděného plechu včetně háků a čel kotlík oválný (trychtýřový), rš žlabu/průměr svodu 400/120 mm</t>
  </si>
  <si>
    <t>-1837214394</t>
  </si>
  <si>
    <t>https://podminky.urs.cz/item/CS_URS_2024_01/764531445</t>
  </si>
  <si>
    <t>204</t>
  </si>
  <si>
    <t>764538423</t>
  </si>
  <si>
    <t>Svod z měděného plechu včetně objímek, kolen a odskoků kruhový, průměru 120 mm</t>
  </si>
  <si>
    <t>-1797578446</t>
  </si>
  <si>
    <t>https://podminky.urs.cz/item/CS_URS_2024_01/764538423</t>
  </si>
  <si>
    <t>1,5+0,5</t>
  </si>
  <si>
    <t>205</t>
  </si>
  <si>
    <t>998764203</t>
  </si>
  <si>
    <t>Přesun hmot pro konstrukce klempířské stanovený procentní sazbou (%) z ceny vodorovná dopravní vzdálenost do 50 m s užitím mechanizace v objektech výšky přes 12 do 24 m</t>
  </si>
  <si>
    <t>-628921050</t>
  </si>
  <si>
    <t>https://podminky.urs.cz/item/CS_URS_2024_01/998764203</t>
  </si>
  <si>
    <t>206</t>
  </si>
  <si>
    <t>766621113</t>
  </si>
  <si>
    <t>Montáž oken dřevěných včetně montáže rámu plochy přes 1 m2 špaletových do zdiva, výšky přes 2,5 m</t>
  </si>
  <si>
    <t>746195994</t>
  </si>
  <si>
    <t>https://podminky.urs.cz/item/CS_URS_2024_01/766621113</t>
  </si>
  <si>
    <t>1,25*2,55*2</t>
  </si>
  <si>
    <t>207</t>
  </si>
  <si>
    <t>611322610</t>
  </si>
  <si>
    <t>okno dřevěné tříkřídlové otvíravé a sklápěcí s poutcem 125 x 255 cm</t>
  </si>
  <si>
    <t>CS ÚRS 2024 12</t>
  </si>
  <si>
    <t>-201348119</t>
  </si>
  <si>
    <t>208</t>
  </si>
  <si>
    <t>766621211</t>
  </si>
  <si>
    <t>Montáž oken dřevěných včetně montáže rámu plochy přes 1 m2 otevíravých do zdiva, výšky do 1,5 m</t>
  </si>
  <si>
    <t>-807942607</t>
  </si>
  <si>
    <t>https://podminky.urs.cz/item/CS_URS_2024_01/766621211</t>
  </si>
  <si>
    <t>1,43*1,03</t>
  </si>
  <si>
    <t>209</t>
  </si>
  <si>
    <t>611305899</t>
  </si>
  <si>
    <t>Atypické okno dvoukřídlové segmentové otvíravé  143x103 cm,vč.kování ,nátěru a zasklení</t>
  </si>
  <si>
    <t>-1221889484</t>
  </si>
  <si>
    <t>210</t>
  </si>
  <si>
    <t>766660022</t>
  </si>
  <si>
    <t>Montáž dveřních křídel dřevěných nebo plastových otevíravých do ocelové zárubně protipožárních jednokřídlových, šířky přes 800 mm</t>
  </si>
  <si>
    <t>679335399</t>
  </si>
  <si>
    <t>https://podminky.urs.cz/item/CS_URS_2024_01/766660022</t>
  </si>
  <si>
    <t>211</t>
  </si>
  <si>
    <t>61165314</t>
  </si>
  <si>
    <t>dveře jednokřídlé dřevotřískové protipožární EI (EW) 30 D3 povrch laminátový plné 900x1970-2100mm</t>
  </si>
  <si>
    <t>-1527178135</t>
  </si>
  <si>
    <t>212</t>
  </si>
  <si>
    <t>766660162</t>
  </si>
  <si>
    <t>Montáž dveřních křídel dřevěných nebo plastových otevíravých do dřevěné rámové zárubně protipožárních jednokřídlových, šířky přes 800 mm</t>
  </si>
  <si>
    <t>216506112</t>
  </si>
  <si>
    <t>https://podminky.urs.cz/item/CS_URS_2024_01/766660162</t>
  </si>
  <si>
    <t>213</t>
  </si>
  <si>
    <t>611656110</t>
  </si>
  <si>
    <t>dveře vnitřní požárně odolné,částečně prosklené,odolnost EI (EW) 30 D3, 1křídlové 90 x 210 cm,vč dřevěné rámové zárubně</t>
  </si>
  <si>
    <t>1717859328</t>
  </si>
  <si>
    <t>214</t>
  </si>
  <si>
    <t>766660411</t>
  </si>
  <si>
    <t>Montáž vchodových dveří včetně rámu do zdiva jednokřídlových bez nadsvětlíku</t>
  </si>
  <si>
    <t>1176778703</t>
  </si>
  <si>
    <t>https://podminky.urs.cz/item/CS_URS_2024_01/766660411</t>
  </si>
  <si>
    <t>215</t>
  </si>
  <si>
    <t>611731910</t>
  </si>
  <si>
    <t>dveře dřevěné vchodové kazetové ,částečně prosklené, 90x210 cm,vč. dřevěné rámové zárubně a kování</t>
  </si>
  <si>
    <t>380925605</t>
  </si>
  <si>
    <t>216</t>
  </si>
  <si>
    <t>766691811</t>
  </si>
  <si>
    <t>Demontáž parapetních desek šířky do 300 mm</t>
  </si>
  <si>
    <t>536725748</t>
  </si>
  <si>
    <t>https://podminky.urs.cz/item/CS_URS_2024_01/766691811</t>
  </si>
  <si>
    <t>217</t>
  </si>
  <si>
    <t>766694116</t>
  </si>
  <si>
    <t>Montáž ostatních truhlářských konstrukcí parapetních desek dřevěných nebo plastových šířky do 300 mm</t>
  </si>
  <si>
    <t>294589934</t>
  </si>
  <si>
    <t>https://podminky.urs.cz/item/CS_URS_2024_01/766694116</t>
  </si>
  <si>
    <t>218</t>
  </si>
  <si>
    <t>60794102</t>
  </si>
  <si>
    <t>parapet dřevotřískový vnitřní povrch laminátový š 260mm</t>
  </si>
  <si>
    <t>-1824728677</t>
  </si>
  <si>
    <t>219</t>
  </si>
  <si>
    <t>998766203</t>
  </si>
  <si>
    <t>Přesun hmot pro konstrukce truhlářské stanovený procentní sazbou (%) z ceny vodorovná dopravní vzdálenost do 50 m základní v objektech výšky přes 12 do 24 m</t>
  </si>
  <si>
    <t>202535122</t>
  </si>
  <si>
    <t>https://podminky.urs.cz/item/CS_URS_2024_01/998766203</t>
  </si>
  <si>
    <t>767</t>
  </si>
  <si>
    <t>Konstrukce zámečnické</t>
  </si>
  <si>
    <t>220</t>
  </si>
  <si>
    <t>767112812</t>
  </si>
  <si>
    <t>Demontáž stěn a příček pro zasklení svařovaných</t>
  </si>
  <si>
    <t>-1523466513</t>
  </si>
  <si>
    <t>https://podminky.urs.cz/item/CS_URS_2024_01/767112812</t>
  </si>
  <si>
    <t>2,1*2</t>
  </si>
  <si>
    <t>221</t>
  </si>
  <si>
    <t>767161126</t>
  </si>
  <si>
    <t>Montáž zábradlí rovného z trubek nebo tenkostěnných profilů na ocelovou konstrukci, hmotnosti 1 m zábradlí přes 20 do 30 kg</t>
  </si>
  <si>
    <t>2144766659</t>
  </si>
  <si>
    <t>https://podminky.urs.cz/item/CS_URS_2024_01/767161126</t>
  </si>
  <si>
    <t>9,7</t>
  </si>
  <si>
    <t>222</t>
  </si>
  <si>
    <t>140110489</t>
  </si>
  <si>
    <t>Výroba a dodávka žárově pozinkovaného zábradlí z ocelových profilů</t>
  </si>
  <si>
    <t>1223104184</t>
  </si>
  <si>
    <t>223</t>
  </si>
  <si>
    <t>767640311</t>
  </si>
  <si>
    <t>Montáž dveří ocelových nebo hliníkových vnitřních jednokřídlových</t>
  </si>
  <si>
    <t>-865092280</t>
  </si>
  <si>
    <t>https://podminky.urs.cz/item/CS_URS_2024_01/767640311</t>
  </si>
  <si>
    <t>224</t>
  </si>
  <si>
    <t>553411693</t>
  </si>
  <si>
    <t>dveře ocelové protipožární  EI  30 jednokřídlé s tepelnou izolací, 90 x 197 cm,vč. kování,zámek PZ,vložka,klika/klika</t>
  </si>
  <si>
    <t>1853361561</t>
  </si>
  <si>
    <t>225</t>
  </si>
  <si>
    <t>998767203</t>
  </si>
  <si>
    <t>Přesun hmot pro zámečnické konstrukce stanovený procentní sazbou (%) z ceny vodorovná dopravní vzdálenost do 50 m základní v objektech výšky přes 12 do 24 m</t>
  </si>
  <si>
    <t>-1001023018</t>
  </si>
  <si>
    <t>https://podminky.urs.cz/item/CS_URS_2024_01/998767203</t>
  </si>
  <si>
    <t>226</t>
  </si>
  <si>
    <t>-617254323</t>
  </si>
  <si>
    <t>227</t>
  </si>
  <si>
    <t>42681364</t>
  </si>
  <si>
    <t>45*0,1+30,908</t>
  </si>
  <si>
    <t>35,408*1,15 'Přepočtené koeficientem množství</t>
  </si>
  <si>
    <t>228</t>
  </si>
  <si>
    <t>771474112</t>
  </si>
  <si>
    <t>Montáž soklů z dlaždic keramických lepených cementovým flexibilním lepidlem rovných, výšky přes 65 do 90 mm</t>
  </si>
  <si>
    <t>-950033487</t>
  </si>
  <si>
    <t>https://podminky.urs.cz/item/CS_URS_2024_01/771474112</t>
  </si>
  <si>
    <t>(3,28+1,6)*2-1,1+0,3+0,3-1,1+0,15+0,15-1,2+0,3+0,3+0,52+0,52</t>
  </si>
  <si>
    <t>(3,28+1,6)*2-1,43-1,2+0,3+0,3+0,07+(0,9+0,2+0,5)*2+0,5+0,5</t>
  </si>
  <si>
    <t>(3,28+1,6)*2-1,43+(0,65+0,15)*2+0,3+0,3-1,2+0,07+(0,9+0,2+0,5)*2</t>
  </si>
  <si>
    <t>(0,9+0,2+0,5)*2</t>
  </si>
  <si>
    <t>(3,28+1,6)*2-0,9-1,2+0,3+0,3+0,04</t>
  </si>
  <si>
    <t>229</t>
  </si>
  <si>
    <t>210251752</t>
  </si>
  <si>
    <t>(1,1*0,3+3,28*1,6+1,2*0,3+1,2*1,03+0,15*1,1)</t>
  </si>
  <si>
    <t>(1,43*0,35+1,75*0,3+3,28*1,6+1,2*0,3+0,9*1,57)</t>
  </si>
  <si>
    <t>(1,43*0,65+3,28*1,6+0,3*1,2+0,9*1,57)</t>
  </si>
  <si>
    <t>0,9*1,57</t>
  </si>
  <si>
    <t>(0,5*1,1+3,28*1,6+0,3*1,2)</t>
  </si>
  <si>
    <t>230</t>
  </si>
  <si>
    <t>998771203</t>
  </si>
  <si>
    <t>Přesun hmot pro podlahy z dlaždic stanovený procentní sazbou (%) z ceny vodorovná dopravní vzdálenost do 50 m základní v objektech výšky přes 12 do 24 m</t>
  </si>
  <si>
    <t>-764371290</t>
  </si>
  <si>
    <t>https://podminky.urs.cz/item/CS_URS_2024_01/998771203</t>
  </si>
  <si>
    <t>231</t>
  </si>
  <si>
    <t>1795258617</t>
  </si>
  <si>
    <t>1,6*2,71+(21,95*(1,6+2,71))*2</t>
  </si>
  <si>
    <t>3,28*1,6*5+3,37*(3,28+1,6)*2+4,78*(3,28+1,6)*2+7,75*(3,28+1,6)*2+2,9*(3,28+1,6)*2</t>
  </si>
  <si>
    <t xml:space="preserve">+část stěn propojení s původní budovou </t>
  </si>
  <si>
    <t>4,8*17+7,8*14,8</t>
  </si>
  <si>
    <t>232</t>
  </si>
  <si>
    <t>1802115224</t>
  </si>
  <si>
    <t>Práce a dodávky M</t>
  </si>
  <si>
    <t>21-M</t>
  </si>
  <si>
    <t>Elektromontáže</t>
  </si>
  <si>
    <t>233</t>
  </si>
  <si>
    <t>210100098</t>
  </si>
  <si>
    <t>Ukončení vodičů izolovaných s označením a zapojením na svorkovnici s otevřením a uzavřením krytu průřezu žíly do 6 mm2</t>
  </si>
  <si>
    <t>368555722</t>
  </si>
  <si>
    <t>https://podminky.urs.cz/item/CS_URS_2024_01/210100098</t>
  </si>
  <si>
    <t>234</t>
  </si>
  <si>
    <t>210100174</t>
  </si>
  <si>
    <t>Ukončení kabelů smršťovací koncovkou nebo páskou se zapojením bez letování počtu a průřezu žil 3 x 6 mm2</t>
  </si>
  <si>
    <t>-1362271077</t>
  </si>
  <si>
    <t>https://podminky.urs.cz/item/CS_URS_2024_01/210100174</t>
  </si>
  <si>
    <t>235</t>
  </si>
  <si>
    <t>210100258</t>
  </si>
  <si>
    <t>Ukončení kabelů smršťovací koncovkou nebo páskou se zapojením bez letování počtu a průřezu žil 5 x 1,5 až 4 mm2</t>
  </si>
  <si>
    <t>-1021020464</t>
  </si>
  <si>
    <t>https://podminky.urs.cz/item/CS_URS_2024_01/210100258</t>
  </si>
  <si>
    <t>236</t>
  </si>
  <si>
    <t>210800507</t>
  </si>
  <si>
    <t>Montáž izolovaných vodičů měděných do 1 kV uložených v trubkách nebo lištách zatažených CY, HO5V, HO7V, NYY, YY, průřezu žíly 6 mm2</t>
  </si>
  <si>
    <t>1952501182</t>
  </si>
  <si>
    <t>https://podminky.urs.cz/item/CS_URS_2024_01/210800507</t>
  </si>
  <si>
    <t>237</t>
  </si>
  <si>
    <t>341408260</t>
  </si>
  <si>
    <t>vodič silový s Cu jádrem CY H07 V-U 6 mm2</t>
  </si>
  <si>
    <t>-256287976</t>
  </si>
  <si>
    <t>238</t>
  </si>
  <si>
    <t>210800527</t>
  </si>
  <si>
    <t>Montáž izolovaných vodičů měděných do 1 kV uložených volně CY, HO5V, HO7V, NYY, YY, průřezu žíly 6 mm2</t>
  </si>
  <si>
    <t>1298097109</t>
  </si>
  <si>
    <t>https://podminky.urs.cz/item/CS_URS_2024_01/210800527</t>
  </si>
  <si>
    <t>239</t>
  </si>
  <si>
    <t>172736160</t>
  </si>
  <si>
    <t>240</t>
  </si>
  <si>
    <t>210810006</t>
  </si>
  <si>
    <t>Montáž izolovaných kabelů měděných bez ukončení do 1 kV uložených volně CYKY, CYKYD, CYKYDY, NYM, NYY, YSLY, 750 V, počtu a průřezu žil 3 x 2,5 mm2</t>
  </si>
  <si>
    <t>-816845619</t>
  </si>
  <si>
    <t>https://podminky.urs.cz/item/CS_URS_2024_01/210810006</t>
  </si>
  <si>
    <t>241</t>
  </si>
  <si>
    <t>341110360</t>
  </si>
  <si>
    <t>kabel silový s Cu jádrem CYKY 3x2,5 mm2</t>
  </si>
  <si>
    <t>-612132718</t>
  </si>
  <si>
    <t>242</t>
  </si>
  <si>
    <t>210810016</t>
  </si>
  <si>
    <t>Montáž izolovaných kabelů měděných bez ukončení do 1 kV uložených volně CYKY, CYKYD, CYKYDY, NYM, NYY, YSLY, 750 V, počtu a průřezu žil 5 x 2,5 mm2</t>
  </si>
  <si>
    <t>-1633855478</t>
  </si>
  <si>
    <t>https://podminky.urs.cz/item/CS_URS_2024_01/210810016</t>
  </si>
  <si>
    <t>243</t>
  </si>
  <si>
    <t>341110940</t>
  </si>
  <si>
    <t>kabel silový s Cu jádrem CYKY 5x2,5 mm2</t>
  </si>
  <si>
    <t>1802151376</t>
  </si>
  <si>
    <t>244</t>
  </si>
  <si>
    <t>348900001</t>
  </si>
  <si>
    <t>A, C svítidlo přisazené s LED zdrojem 24W, IP65, 1LH3484CL</t>
  </si>
  <si>
    <t>s</t>
  </si>
  <si>
    <t>1198294647</t>
  </si>
  <si>
    <t>245</t>
  </si>
  <si>
    <t>210810017</t>
  </si>
  <si>
    <t>Montáž izolovaných kabelů měděných bez ukončení do 1 kV uložených volně CYKY, CYKYD, CYKYDY, NYM, NYY, YSLY, 750 V, počtu a průřezu žil 5 x 4 mm2</t>
  </si>
  <si>
    <t>1950673075</t>
  </si>
  <si>
    <t>https://podminky.urs.cz/item/CS_URS_2024_01/210810017</t>
  </si>
  <si>
    <t>246</t>
  </si>
  <si>
    <t>341110980</t>
  </si>
  <si>
    <t>kabel silový s Cu jádrem CYKY 5x4 mm2</t>
  </si>
  <si>
    <t>-1721950422</t>
  </si>
  <si>
    <t>247</t>
  </si>
  <si>
    <t>-1390537344</t>
  </si>
  <si>
    <t>33-M</t>
  </si>
  <si>
    <t>Montáže dopr.zaříz.,sklad. zař. a váh</t>
  </si>
  <si>
    <t>248</t>
  </si>
  <si>
    <t>330030122</t>
  </si>
  <si>
    <t>Montáž a dodávka výtah osobní například MonoSpace 300 DX 8 stanice+ 8nástupiště,trakční,nosnost 1000kg,,rychlost 1m/s,zdvih 17950mm.,včetně zabezpečení vstupu do výtahu pomocí 8 čteček čipových karet,120 čipových karet, podrobná specifikace viz příloha</t>
  </si>
  <si>
    <t>410645554</t>
  </si>
  <si>
    <t>https://podminky.urs.cz/item/CS_URS_2024_01/330030122</t>
  </si>
  <si>
    <t>46-M</t>
  </si>
  <si>
    <t>Zemní práce při extr.mont.pracích</t>
  </si>
  <si>
    <t>249</t>
  </si>
  <si>
    <t>971012311</t>
  </si>
  <si>
    <t>Vybourání výplní otvorů z lehkých betonů z prefabrikovaných stěnových dílců tl. přes 150 mm, plochy do 0,25 m2</t>
  </si>
  <si>
    <t>-2090699728</t>
  </si>
  <si>
    <t>https://podminky.urs.cz/item/CS_URS_2024_01/971012311</t>
  </si>
  <si>
    <t>250</t>
  </si>
  <si>
    <t>972033261</t>
  </si>
  <si>
    <t>Vybourání otvorů v klenbách z cihel bez odstranění podlahy a násypu, plochy do 0,09 m2, tl. do 300 mm</t>
  </si>
  <si>
    <t>573181830</t>
  </si>
  <si>
    <t>https://podminky.urs.cz/item/CS_URS_2024_01/972033261</t>
  </si>
  <si>
    <t>251</t>
  </si>
  <si>
    <t>971033261</t>
  </si>
  <si>
    <t>Vybourání otvorů ve zdivu základovém nebo nadzákladovém z cihel, tvárnic, příčkovek z cihel pálených na maltu vápennou nebo vápenocementovou plochy do 0,0225 m2, tl. do 600 mm</t>
  </si>
  <si>
    <t>-708054078</t>
  </si>
  <si>
    <t>https://podminky.urs.cz/item/CS_URS_2024_01/971033261</t>
  </si>
  <si>
    <t>252</t>
  </si>
  <si>
    <t>460690031</t>
  </si>
  <si>
    <t>Osazení kotevních prvků hmoždinek včetně vyvrtání otvorů, pro upevnění elektroinstalací ve stěnách cihelných, vnějšího průměru do 8 mm</t>
  </si>
  <si>
    <t>-1626029572</t>
  </si>
  <si>
    <t>https://podminky.urs.cz/item/CS_URS_2024_01/460690031</t>
  </si>
  <si>
    <t>253</t>
  </si>
  <si>
    <t>562810840</t>
  </si>
  <si>
    <t>hmoždinka do dutých stěn a stropů 8mm</t>
  </si>
  <si>
    <t>tis kus</t>
  </si>
  <si>
    <t>307891622</t>
  </si>
  <si>
    <t>254</t>
  </si>
  <si>
    <t>460690071</t>
  </si>
  <si>
    <t>Osazení kotevních prvků hmoždinek včetně vyvrtání otvorů, pro upevnění elektroinstalací ve stropech železobetonových, vnějšího průměru do 8 mm</t>
  </si>
  <si>
    <t>-1288795859</t>
  </si>
  <si>
    <t>https://podminky.urs.cz/item/CS_URS_2024_01/460690071</t>
  </si>
  <si>
    <t>255</t>
  </si>
  <si>
    <t>-1758850679</t>
  </si>
  <si>
    <t>HZS</t>
  </si>
  <si>
    <t>Hodinové zúčtovací sazby</t>
  </si>
  <si>
    <t>256</t>
  </si>
  <si>
    <t>HZS2222</t>
  </si>
  <si>
    <t>Hodinové zúčtovací sazby profesí PSV provádění stavebních instalací topenář odborný</t>
  </si>
  <si>
    <t>hod</t>
  </si>
  <si>
    <t>512</t>
  </si>
  <si>
    <t>740237902</t>
  </si>
  <si>
    <t>https://podminky.urs.cz/item/CS_URS_2024_01/HZS2222</t>
  </si>
  <si>
    <t>VRN</t>
  </si>
  <si>
    <t>Vedlejší rozpočtové náklady</t>
  </si>
  <si>
    <t>VRN1</t>
  </si>
  <si>
    <t>Průzkumné, geodetické a projektové práce</t>
  </si>
  <si>
    <t>257</t>
  </si>
  <si>
    <t>011324000</t>
  </si>
  <si>
    <t>Archeologický průzkum</t>
  </si>
  <si>
    <t>…</t>
  </si>
  <si>
    <t>1024</t>
  </si>
  <si>
    <t>-829194221</t>
  </si>
  <si>
    <t>https://podminky.urs.cz/item/CS_URS_2024_01/011324000</t>
  </si>
  <si>
    <t>258</t>
  </si>
  <si>
    <t>012203000</t>
  </si>
  <si>
    <t>Geodetické práce při provádění stavby</t>
  </si>
  <si>
    <t>-1050401637</t>
  </si>
  <si>
    <t>https://podminky.urs.cz/item/CS_URS_2024_01/012203000</t>
  </si>
  <si>
    <t>259</t>
  </si>
  <si>
    <t>012303000</t>
  </si>
  <si>
    <t>Geodetické práce po výstavbě</t>
  </si>
  <si>
    <t>-305884923</t>
  </si>
  <si>
    <t>https://podminky.urs.cz/item/CS_URS_2024_01/012303000</t>
  </si>
  <si>
    <t>260</t>
  </si>
  <si>
    <t>013254000</t>
  </si>
  <si>
    <t>Dokumentace skutečného provedení stavby</t>
  </si>
  <si>
    <t>-1632433099</t>
  </si>
  <si>
    <t>https://podminky.urs.cz/item/CS_URS_2024_01/013254000</t>
  </si>
  <si>
    <t>VRN3</t>
  </si>
  <si>
    <t>Zařízení staveniště</t>
  </si>
  <si>
    <t>261</t>
  </si>
  <si>
    <t>032103000</t>
  </si>
  <si>
    <t>Náklady na stavební buňky</t>
  </si>
  <si>
    <t>1842817265</t>
  </si>
  <si>
    <t>https://podminky.urs.cz/item/CS_URS_2024_01/032103000</t>
  </si>
  <si>
    <t>262</t>
  </si>
  <si>
    <t>032903000</t>
  </si>
  <si>
    <t>Náklady na provoz a údržbu vybavení staveniště</t>
  </si>
  <si>
    <t>502013020</t>
  </si>
  <si>
    <t>https://podminky.urs.cz/item/CS_URS_2024_01/032903000</t>
  </si>
  <si>
    <t>263</t>
  </si>
  <si>
    <t>034103000</t>
  </si>
  <si>
    <t>Oplocení staveniště</t>
  </si>
  <si>
    <t>-1078848917</t>
  </si>
  <si>
    <t>https://podminky.urs.cz/item/CS_URS_2024_01/034103000</t>
  </si>
  <si>
    <t>264</t>
  </si>
  <si>
    <t>034203000</t>
  </si>
  <si>
    <t>Opatření na ochranu pozemků sousedních se staveništěm</t>
  </si>
  <si>
    <t>245127561</t>
  </si>
  <si>
    <t>https://podminky.urs.cz/item/CS_URS_2024_01/034203000</t>
  </si>
  <si>
    <t>265</t>
  </si>
  <si>
    <t>034503000</t>
  </si>
  <si>
    <t>Informační tabule na staveništi</t>
  </si>
  <si>
    <t>1827510556</t>
  </si>
  <si>
    <t>https://podminky.urs.cz/item/CS_URS_2024_01/034503000</t>
  </si>
  <si>
    <t>266</t>
  </si>
  <si>
    <t>039103000</t>
  </si>
  <si>
    <t>Rozebrání, bourání a odvoz zařízení staveniště</t>
  </si>
  <si>
    <t>522340897</t>
  </si>
  <si>
    <t>https://podminky.urs.cz/item/CS_URS_2024_01/039103000</t>
  </si>
  <si>
    <t>VRN5</t>
  </si>
  <si>
    <t>Finanční náklady</t>
  </si>
  <si>
    <t>267</t>
  </si>
  <si>
    <t>051002000</t>
  </si>
  <si>
    <t>Pojistné</t>
  </si>
  <si>
    <t>901249271</t>
  </si>
  <si>
    <t>https://podminky.urs.cz/item/CS_URS_2024_01/051002000</t>
  </si>
  <si>
    <t>268</t>
  </si>
  <si>
    <t>056002000</t>
  </si>
  <si>
    <t>Bankovní záruka</t>
  </si>
  <si>
    <t>-292567387</t>
  </si>
  <si>
    <t>https://podminky.urs.cz/item/CS_URS_2024_01/056002000</t>
  </si>
  <si>
    <t>TECHNICKÁ ZPRÁVA ZAŘÍZENÍ</t>
  </si>
  <si>
    <t>PRO VERTIKÁLNÍ PŘEPRAVU OSOB</t>
  </si>
  <si>
    <t xml:space="preserve">Název stavby:  </t>
  </si>
  <si>
    <t>ZŠ Kremnická 98/18, Kutná hora</t>
  </si>
  <si>
    <t xml:space="preserve">Datum:                       </t>
  </si>
  <si>
    <t>V_osobni</t>
  </si>
  <si>
    <t>Základní nabídka</t>
  </si>
  <si>
    <t>Typ výtahu</t>
  </si>
  <si>
    <t>Osobní výtah</t>
  </si>
  <si>
    <t>Nosné prostředky</t>
  </si>
  <si>
    <t>Ocelová lana</t>
  </si>
  <si>
    <t xml:space="preserve">Digitální služby </t>
  </si>
  <si>
    <t>Zařízení vybavené zabudovanou konektivitou pro API řešení</t>
  </si>
  <si>
    <t>Umístění výtahového stroje</t>
  </si>
  <si>
    <t>Horní část šachty</t>
  </si>
  <si>
    <t>Nosnost (kg/osob)</t>
  </si>
  <si>
    <t xml:space="preserve">1000 / 13  </t>
  </si>
  <si>
    <t>Rychlost (m/s)</t>
  </si>
  <si>
    <t>Počet startů</t>
  </si>
  <si>
    <t>180 / hod</t>
  </si>
  <si>
    <t>Zdvih (m)</t>
  </si>
  <si>
    <t xml:space="preserve">17.95 </t>
  </si>
  <si>
    <t>Počet stanic</t>
  </si>
  <si>
    <t>Přední vstupy</t>
  </si>
  <si>
    <t>Zadní vstupy</t>
  </si>
  <si>
    <t>Typ řízení</t>
  </si>
  <si>
    <t>jednosměrné sběrné řízení směrem dolů</t>
  </si>
  <si>
    <t>řídící systém s 1 výtahem (Simplex).</t>
  </si>
  <si>
    <t>Předpisy</t>
  </si>
  <si>
    <t>EN 81-20:2020</t>
  </si>
  <si>
    <t>EN 81-21:2018 2022</t>
  </si>
  <si>
    <t xml:space="preserve">EN 81-73:2020 </t>
  </si>
  <si>
    <t>EN 81-70:2021+A1:2022</t>
  </si>
  <si>
    <t>Konstrukce šachty</t>
  </si>
  <si>
    <t>Rozměry šachty (mm)</t>
  </si>
  <si>
    <t xml:space="preserve">1600 x 2630 </t>
  </si>
  <si>
    <t>Hloubka prohlubně (mm)</t>
  </si>
  <si>
    <t xml:space="preserve">Výška horního přejezdu (mm) </t>
  </si>
  <si>
    <t>2800 (po spodní hranu montážních ok)</t>
  </si>
  <si>
    <t>Zařízení pro nízkou prohlubeň</t>
  </si>
  <si>
    <t>Standardní prohlubeň</t>
  </si>
  <si>
    <t>Zařízení pro nízký horní přejezd</t>
  </si>
  <si>
    <t>Materiál šachty</t>
  </si>
  <si>
    <t>Zděná</t>
  </si>
  <si>
    <t>Montážní oka - dodávka výtahové technologie (pouze dodávka bez montáže)</t>
  </si>
  <si>
    <t>Mechanické komponenty a stroj</t>
  </si>
  <si>
    <t>Pohon</t>
  </si>
  <si>
    <t>Bezpřevodový</t>
  </si>
  <si>
    <t>Jmenovitý proud s osvětlením šachty (A)</t>
  </si>
  <si>
    <t xml:space="preserve">Záběrový proud včetně osvětlení šachty (A) </t>
  </si>
  <si>
    <t>Typ osvětlení šachty</t>
  </si>
  <si>
    <t>LED osvětlení šachty</t>
  </si>
  <si>
    <t>Hlavní pojistky v rozvaděči (A)</t>
  </si>
  <si>
    <t>Přívod proudu k výtahu (V / Hz)</t>
  </si>
  <si>
    <t xml:space="preserve">3 x 400 / 50 </t>
  </si>
  <si>
    <t>Typ napájení</t>
  </si>
  <si>
    <t>3 fázový TN-S/MSW 5 - rozměry viz dispoziční výkresy dodavatele výtahu</t>
  </si>
  <si>
    <t>Kabina a dveře</t>
  </si>
  <si>
    <t>Rozměry kabiny (ŠxHxV) (mm)</t>
  </si>
  <si>
    <t xml:space="preserve">1100 x 2100 x 2100 </t>
  </si>
  <si>
    <t>Rozměr dveří (ŠxV) (mm)</t>
  </si>
  <si>
    <t xml:space="preserve">900 x 2000 </t>
  </si>
  <si>
    <t xml:space="preserve">Výška dveřního otvoru </t>
  </si>
  <si>
    <t xml:space="preserve">2180 / 2180 </t>
  </si>
  <si>
    <t xml:space="preserve">(Přední / Zadní vstup) (mm) </t>
  </si>
  <si>
    <t>Typ prahu kabinových dveří</t>
  </si>
  <si>
    <t>práh s přechodovou lištou</t>
  </si>
  <si>
    <t xml:space="preserve">Servisní panel pro údržbu </t>
  </si>
  <si>
    <t>a nouzové vyproštění</t>
  </si>
  <si>
    <t xml:space="preserve">umístěn v 8. podlaží </t>
  </si>
  <si>
    <t>Servisní panel je zabudován v rámu šachetních dveří</t>
  </si>
  <si>
    <t>Servisní panel je bez požární odolnosti</t>
  </si>
  <si>
    <t>Materiál strukturovaná nerezová ocel</t>
  </si>
  <si>
    <t>MATERIÁLY A PROVEDENÍ</t>
  </si>
  <si>
    <t xml:space="preserve">  </t>
  </si>
  <si>
    <t>Výtah V_osobni</t>
  </si>
  <si>
    <t>Interiér</t>
  </si>
  <si>
    <t>Stěny</t>
  </si>
  <si>
    <t>Orientace stěnových panelů</t>
  </si>
  <si>
    <t>Vertikální panely</t>
  </si>
  <si>
    <t>Stěny kabiny</t>
  </si>
  <si>
    <t>strukturovaná nerezová ocel</t>
  </si>
  <si>
    <t>Čelní stěna</t>
  </si>
  <si>
    <t>Strop</t>
  </si>
  <si>
    <t>Typ a materiál</t>
  </si>
  <si>
    <t>Přímé osvětlení, kruhové LED</t>
  </si>
  <si>
    <t>broušená nerezová ocel</t>
  </si>
  <si>
    <t>Podlaha</t>
  </si>
  <si>
    <t>Materiál a barva</t>
  </si>
  <si>
    <t>Béžová guma</t>
  </si>
  <si>
    <t>Příslušenství</t>
  </si>
  <si>
    <t>Zrcadlo</t>
  </si>
  <si>
    <t>Částečná šířka/Částečná výška</t>
  </si>
  <si>
    <t>Umístění: na pravé boční stěně</t>
  </si>
  <si>
    <t>Madlo</t>
  </si>
  <si>
    <t>Dveře</t>
  </si>
  <si>
    <t>Typ dveří</t>
  </si>
  <si>
    <t>dvoupanelové stranové, pravé</t>
  </si>
  <si>
    <t>Materiál kabinových dveří</t>
  </si>
  <si>
    <t>Rám dveří</t>
  </si>
  <si>
    <t>Standardní rám</t>
  </si>
  <si>
    <t>Materiál šachetních dveří</t>
  </si>
  <si>
    <t>Dodatečné vlastnosti</t>
  </si>
  <si>
    <t>Kotvení dveří-chemické hmoždinky (cihlová šachta)</t>
  </si>
  <si>
    <t>Kotvení vodítek-chemické hmoždinky (cihlová šachta)</t>
  </si>
  <si>
    <t>Číslo nástupiště</t>
  </si>
  <si>
    <t>Značení</t>
  </si>
  <si>
    <t xml:space="preserve">Hlavní nástupiště </t>
  </si>
  <si>
    <t>Vzdálenost mezi patry</t>
  </si>
  <si>
    <t>Provedení dveří</t>
  </si>
  <si>
    <t>Požární odolnost</t>
  </si>
  <si>
    <t>X</t>
  </si>
  <si>
    <t>EN81-58 EW60</t>
  </si>
  <si>
    <t>E2</t>
  </si>
  <si>
    <t>E1</t>
  </si>
  <si>
    <t>Uživatelské rozhraní</t>
  </si>
  <si>
    <t>Ovládací prvky kabiny</t>
  </si>
  <si>
    <t>Typ a provedení panelu</t>
  </si>
  <si>
    <t>Částečná výška</t>
  </si>
  <si>
    <t>Materiál krycí desky: broušená nerezová ocel</t>
  </si>
  <si>
    <t>LCD displej</t>
  </si>
  <si>
    <t>Tlačítka: kulatá</t>
  </si>
  <si>
    <t>Podsvětlení tlačítek: bílá barva</t>
  </si>
  <si>
    <t>Reliéfní značení</t>
  </si>
  <si>
    <t>Zelené tlačítko hlavní stanice</t>
  </si>
  <si>
    <t>Štítky s Braille znaky vedle tlačítek</t>
  </si>
  <si>
    <t>Další funkce</t>
  </si>
  <si>
    <t>tlačítko pro zavření dveří</t>
  </si>
  <si>
    <t>tlačítko pro otevření dveří</t>
  </si>
  <si>
    <t>Ovládací prvky v nástupišti</t>
  </si>
  <si>
    <t>Kombinace přivolávačů</t>
  </si>
  <si>
    <t>Přivolávače na zdi</t>
  </si>
  <si>
    <t xml:space="preserve">Příprava pro napojení externí čtečky pro možnost blokace </t>
  </si>
  <si>
    <t xml:space="preserve">přivolání výtahu, ve všech podlažích. Samotná čtečka není </t>
  </si>
  <si>
    <t>součástí dodávky výtahu</t>
  </si>
  <si>
    <t>Signalizační prvky v nástupišti</t>
  </si>
  <si>
    <t>Kombinace indikátorů</t>
  </si>
  <si>
    <t xml:space="preserve">Ukazatel polohy kabiny v hlavním nástupišti a ukazatele příštího </t>
  </si>
  <si>
    <t>směru jízdy ve všech ostatních nástupištích</t>
  </si>
  <si>
    <t>Materiál: polykarbonát</t>
  </si>
  <si>
    <t>LCD displej segmentovaný</t>
  </si>
  <si>
    <t>Umístění: na dveřním rámu</t>
  </si>
  <si>
    <t>Doplňky řízení výtahu</t>
  </si>
  <si>
    <t xml:space="preserve">Předotevírání dveří ve dveřní zóně </t>
  </si>
  <si>
    <t>Ano</t>
  </si>
  <si>
    <t>(před zastavením výtahu)</t>
  </si>
  <si>
    <t>Bezbariérovost a bezpečnost</t>
  </si>
  <si>
    <t>Gong v kabině</t>
  </si>
  <si>
    <t>Ano, akustický gong při příjezdu, na kabině, elektronický, 2x pro směr dolů</t>
  </si>
  <si>
    <t>Zabezpečení vstupu do kabiny</t>
  </si>
  <si>
    <t>Světelná clona</t>
  </si>
  <si>
    <t xml:space="preserve">Zajišťuje maximální bezpečnost při vstupu do kabiny výtahu. </t>
  </si>
  <si>
    <t xml:space="preserve">Pomocí senzorových paprsků detekuje prostor dveří a zabrání jejich </t>
  </si>
  <si>
    <t>uzavření v případě, že se ve vstupu stále nalézá osoba</t>
  </si>
  <si>
    <t>nebo předmět.</t>
  </si>
  <si>
    <t>Zvonek ALARM</t>
  </si>
  <si>
    <t>Ano - zvonek alarmu na střeše kabiny</t>
  </si>
  <si>
    <t>Hlásič pater</t>
  </si>
  <si>
    <t>Ano - hlásič pater, hlasový modul umístěn v ovládacím panelu kabiny</t>
  </si>
  <si>
    <t>Digitální linka ve vlečném kabelu</t>
  </si>
  <si>
    <t>Ano - LAN žíla ve vlečném kabelu</t>
  </si>
  <si>
    <t>Nouzový vypínač STOP</t>
  </si>
  <si>
    <t>Ano - nouzový STOP v šachtě se dvěma bezpečnostními spínači</t>
  </si>
  <si>
    <t>Akustická podpora pro handicapované</t>
  </si>
  <si>
    <t>Ano - zvuková signalizace v kabině při průjezdu stanicemi, určeno</t>
  </si>
  <si>
    <t xml:space="preserve"> pro osoby se sníženou schopností pohybu </t>
  </si>
  <si>
    <t>a orientace, nepřetržitý provoz</t>
  </si>
  <si>
    <t>Indukční smyčka</t>
  </si>
  <si>
    <t>Ano - indukční smyčka, anténa předinstalována</t>
  </si>
  <si>
    <t>Nouzový interkom</t>
  </si>
  <si>
    <t>Ano - nouzový intercom mezi kabinou a rozváděčem výtahu</t>
  </si>
  <si>
    <t>Automatické zamykání šachetních dveří</t>
  </si>
  <si>
    <t xml:space="preserve">Ano - zámek automatických dveří, mechanický zámek se zařízením </t>
  </si>
  <si>
    <t>nouzového otevření</t>
  </si>
  <si>
    <t>Doplňky uživatelského ovládání výtahu</t>
  </si>
  <si>
    <t>Blokace kabinových voleb</t>
  </si>
  <si>
    <t>Ano - příprava pro napojení externí čtečky v ovládacím panelu</t>
  </si>
  <si>
    <t>(umístěné na povrchu), pro možnost blokace ovládání výtahu</t>
  </si>
  <si>
    <t xml:space="preserve">Typ spínače pro blokaci kabinových voleb </t>
  </si>
  <si>
    <t>Čtečka karet (není dodávkou výtahové technologie)</t>
  </si>
  <si>
    <t>Doplňky preventivní ochrany</t>
  </si>
  <si>
    <t>Požární odolnost šachetních dveří</t>
  </si>
  <si>
    <t>Automatické vyrovnávání polohy kabiny</t>
  </si>
  <si>
    <t>Ano - automatické dorovnávání polohy kabiny ve stanici</t>
  </si>
  <si>
    <t>Nouzové osvětlení kabiny</t>
  </si>
  <si>
    <t>Ano - nouzové osvětlení kabiny, separátní osvětlení</t>
  </si>
  <si>
    <t>Nouzový bateriový pohon</t>
  </si>
  <si>
    <t xml:space="preserve">Ano - nouzový dojezd na baterie do nejbližší stanice v případě výpadku </t>
  </si>
  <si>
    <t>el. energie vč. baterií</t>
  </si>
  <si>
    <t>Detekce požáru</t>
  </si>
  <si>
    <t>Ano - detekce požáru, manuální spínač, dveře zavřené</t>
  </si>
  <si>
    <t>Osvětlení šachty</t>
  </si>
  <si>
    <t>Ano - osvětlení šachty výtahu, standardní kabeláž</t>
  </si>
  <si>
    <t>Obousměrný komunikátor</t>
  </si>
  <si>
    <t>Ano, obousměrné komunikační zařízení v kabině výtahu</t>
  </si>
  <si>
    <t>Provoz osvětlení kabiny</t>
  </si>
  <si>
    <t>Ovládání osvětlení v kabině, automatické</t>
  </si>
  <si>
    <t>Rezistorové brždění / Rekuperační pohon</t>
  </si>
  <si>
    <t>Systém pohonu s rekuperací</t>
  </si>
  <si>
    <t>Pohotovostní režim</t>
  </si>
  <si>
    <t>Ano - standby režim ovládacího panelu, pohonné jednotky a signalizace</t>
  </si>
  <si>
    <t>Čtečka karet u všech výtahových dveří - 8 ks</t>
  </si>
  <si>
    <t>Čipové karty - 120 ks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</si>
  <si>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</si>
  <si>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</si>
  <si>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</si>
  <si>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</si>
  <si>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</si>
  <si>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rPr>
        <sz val="8"/>
        <rFont val="Arial CE"/>
        <charset val="238"/>
      </rP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</si>
  <si>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</si>
  <si>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</si>
  <si>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rPr>
        <sz val="8"/>
        <rFont val="Arial CE"/>
        <charset val="238"/>
      </rP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</si>
  <si>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</si>
  <si>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</si>
  <si>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</si>
  <si>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</si>
  <si>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</si>
  <si>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</si>
  <si>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</si>
  <si>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</si>
  <si>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</si>
  <si>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</si>
  <si>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</si>
  <si>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</si>
  <si>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</si>
  <si>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</si>
  <si>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</si>
  <si>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</si>
  <si>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</si>
  <si>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</si>
  <si>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</si>
  <si>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</si>
  <si>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</si>
  <si>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</si>
  <si>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</si>
  <si>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</si>
  <si>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</si>
  <si>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</si>
  <si>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</si>
  <si>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</si>
  <si>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</si>
  <si>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</si>
  <si>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</si>
  <si>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</si>
  <si>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</si>
  <si>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</si>
  <si>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</si>
  <si>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</si>
  <si>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</si>
  <si>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</si>
  <si>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</si>
  <si>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</si>
  <si>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</si>
  <si>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</si>
  <si>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</si>
  <si>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</si>
  <si>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</si>
  <si>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</si>
  <si>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</si>
  <si>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</si>
  <si>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</si>
  <si>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</si>
  <si>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</si>
  <si>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</si>
  <si>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</si>
  <si>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</si>
  <si>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</si>
  <si>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</si>
  <si>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</si>
  <si>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</si>
  <si>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</si>
  <si>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</si>
  <si>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</si>
  <si>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</si>
  <si>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</si>
  <si>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</si>
  <si>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</si>
  <si>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</si>
  <si>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</si>
  <si>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</si>
  <si>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</si>
  <si>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</si>
  <si>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</si>
  <si>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</si>
  <si>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</si>
  <si>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</si>
  <si>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</si>
  <si>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</si>
  <si>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</si>
  <si>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</si>
  <si>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</si>
  <si>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</si>
  <si>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</si>
  <si>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</si>
  <si>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</si>
  <si>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</si>
  <si>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</si>
  <si>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</si>
  <si>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</si>
  <si>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</si>
  <si>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</si>
  <si>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</si>
  <si>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</si>
  <si>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</si>
  <si>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</si>
  <si>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</si>
  <si>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</si>
  <si>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</si>
  <si>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</si>
  <si>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</si>
  <si>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</si>
  <si>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</si>
  <si>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</si>
  <si>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</si>
  <si>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</si>
  <si>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</si>
  <si>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</si>
  <si>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</si>
  <si>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</si>
  <si>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</si>
  <si>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</si>
  <si>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</si>
  <si>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</si>
  <si>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</si>
  <si>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</si>
  <si>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</si>
  <si>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</si>
  <si>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</si>
  <si>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</si>
  <si>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</si>
  <si>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</si>
  <si>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</si>
  <si>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</si>
  <si>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</si>
  <si>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</si>
  <si>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</si>
  <si>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</si>
  <si>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</si>
  <si>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</si>
  <si>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</si>
  <si>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</si>
  <si>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</si>
  <si>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</si>
  <si>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</si>
  <si>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</si>
  <si>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</si>
  <si>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</si>
  <si>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</si>
  <si>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</si>
  <si>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</si>
  <si>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</si>
  <si>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</si>
  <si>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</si>
  <si>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</si>
  <si>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</si>
  <si>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</si>
  <si>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</si>
  <si>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</si>
  <si>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</si>
  <si>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</si>
  <si>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</si>
  <si>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</si>
  <si>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</si>
  <si>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</si>
  <si>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</si>
  <si>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</si>
  <si>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</si>
  <si>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</si>
  <si>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</si>
  <si>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</si>
  <si>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</si>
  <si>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</si>
  <si>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</si>
  <si>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</si>
  <si>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</si>
  <si>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</si>
  <si>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</si>
  <si>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</si>
  <si>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</si>
  <si>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</si>
  <si>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</si>
  <si>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</si>
  <si>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</si>
  <si>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</si>
  <si>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</si>
  <si>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</si>
  <si>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</si>
  <si>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</si>
  <si>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</si>
  <si>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</si>
  <si>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</si>
  <si>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výtah musí být vybaven zařízením: monitoring výtahu - sledování výtahu na dálku - vzdálené připojení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</si>
</sst>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%"/>
    <numFmt numFmtId="165" formatCode="dd\.mm\.yyyy"/>
    <numFmt numFmtId="166" formatCode="#,##0.00000"/>
    <numFmt numFmtId="167" formatCode="#,##0.000"/>
    <numFmt numFmtId="168" formatCode="d/m/yyyy"/>
  </numFmts>
  <fonts count="55">
    <font>
      <sz val="8"/>
      <name val="Arial CE"/>
      <family val="2"/>
      <charset val="1"/>
    </font>
    <font>
      <sz val="8"/>
      <color rgb="FFFFFFFF"/>
      <name val="Arial CE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b/>
      <sz val="12"/>
      <color rgb="FF969696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b/>
      <sz val="8"/>
      <color rgb="FF969696"/>
      <name val="Arial CE"/>
      <charset val="1"/>
    </font>
    <font>
      <b/>
      <sz val="11"/>
      <name val="Arial CE"/>
      <charset val="1"/>
    </font>
    <font>
      <b/>
      <sz val="10"/>
      <name val="Arial CE"/>
      <charset val="1"/>
    </font>
    <font>
      <b/>
      <sz val="10"/>
      <color rgb="FF969696"/>
      <name val="Arial CE"/>
      <charset val="1"/>
    </font>
    <font>
      <b/>
      <sz val="12"/>
      <name val="Arial CE"/>
      <charset val="1"/>
    </font>
    <font>
      <sz val="12"/>
      <color rgb="FF969696"/>
      <name val="Arial CE"/>
      <charset val="1"/>
    </font>
    <font>
      <sz val="9"/>
      <name val="Arial CE"/>
      <charset val="1"/>
    </font>
    <font>
      <sz val="9"/>
      <color rgb="FF969696"/>
      <name val="Arial CE"/>
      <charset val="1"/>
    </font>
    <font>
      <b/>
      <sz val="12"/>
      <color rgb="FF960000"/>
      <name val="Arial CE"/>
      <charset val="1"/>
    </font>
    <font>
      <sz val="12"/>
      <name val="Arial CE"/>
      <charset val="1"/>
    </font>
    <font>
      <sz val="18"/>
      <color theme="10"/>
      <name val="Wingdings 2"/>
      <charset val="1"/>
    </font>
    <font>
      <u/>
      <sz val="11"/>
      <color theme="10"/>
      <name val="Calibri"/>
      <charset val="1"/>
    </font>
    <font>
      <sz val="11"/>
      <name val="Arial CE"/>
      <charset val="1"/>
    </font>
    <font>
      <b/>
      <sz val="11"/>
      <color rgb="FF003366"/>
      <name val="Arial CE"/>
      <charset val="1"/>
    </font>
    <font>
      <sz val="11"/>
      <color rgb="FF003366"/>
      <name val="Arial CE"/>
      <charset val="1"/>
    </font>
    <font>
      <sz val="11"/>
      <color rgb="FF969696"/>
      <name val="Arial CE"/>
      <charset val="1"/>
    </font>
    <font>
      <sz val="10"/>
      <color rgb="FF3366FF"/>
      <name val="Arial CE"/>
      <charset val="1"/>
    </font>
    <font>
      <sz val="8"/>
      <color rgb="FF969696"/>
      <name val="Arial CE"/>
      <charset val="1"/>
    </font>
    <font>
      <b/>
      <sz val="12"/>
      <color rgb="FF800000"/>
      <name val="Arial CE"/>
      <charset val="1"/>
    </font>
    <font>
      <sz val="12"/>
      <color rgb="FF003366"/>
      <name val="Arial CE"/>
      <charset val="1"/>
    </font>
    <font>
      <sz val="10"/>
      <color rgb="FF003366"/>
      <name val="Arial CE"/>
      <charset val="1"/>
    </font>
    <font>
      <sz val="8"/>
      <color rgb="FF960000"/>
      <name val="Arial CE"/>
      <charset val="1"/>
    </font>
    <font>
      <b/>
      <sz val="8"/>
      <name val="Arial CE"/>
      <charset val="1"/>
    </font>
    <font>
      <sz val="8"/>
      <color rgb="FF003366"/>
      <name val="Arial CE"/>
      <charset val="1"/>
    </font>
    <font>
      <sz val="7"/>
      <color rgb="FF979797"/>
      <name val="Arial CE"/>
      <charset val="1"/>
    </font>
    <font>
      <i/>
      <u/>
      <sz val="7"/>
      <color rgb="FF979797"/>
      <name val="Calibri"/>
      <charset val="1"/>
    </font>
    <font>
      <sz val="8"/>
      <color rgb="FF505050"/>
      <name val="Arial CE"/>
      <charset val="1"/>
    </font>
    <font>
      <sz val="7"/>
      <color rgb="FF969696"/>
      <name val="Arial CE"/>
      <charset val="1"/>
    </font>
    <font>
      <sz val="8"/>
      <color rgb="FFFF0000"/>
      <name val="Arial CE"/>
      <charset val="1"/>
    </font>
    <font>
      <i/>
      <sz val="9"/>
      <color rgb="FF0000FF"/>
      <name val="Arial CE"/>
      <charset val="1"/>
    </font>
    <font>
      <i/>
      <sz val="8"/>
      <color rgb="FF0000FF"/>
      <name val="Arial CE"/>
      <charset val="1"/>
    </font>
    <font>
      <sz val="8"/>
      <color rgb="FF0000A8"/>
      <name val="Arial CE"/>
      <charset val="1"/>
    </font>
    <font>
      <sz val="8"/>
      <color rgb="FF800080"/>
      <name val="Arial CE"/>
      <charset val="1"/>
    </font>
    <font>
      <b/>
      <sz val="16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sz val="11"/>
      <name val="Calibri"/>
      <family val="2"/>
      <charset val="238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i/>
      <sz val="8"/>
      <name val="Arial CE"/>
      <charset val="238"/>
    </font>
    <font>
      <b/>
      <sz val="8"/>
      <name val="Arial CE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8" fillId="0" borderId="0" applyBorder="0" applyProtection="0"/>
  </cellStyleXfs>
  <cellXfs count="343">
    <xf numFmtId="0" fontId="0" fillId="0" borderId="0" xfId="0"/>
    <xf numFmtId="165" fontId="6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4" fontId="11" fillId="4" borderId="8" xfId="0" applyNumberFormat="1" applyFont="1" applyFill="1" applyBorder="1" applyAlignment="1">
      <alignment vertical="center"/>
    </xf>
    <xf numFmtId="0" fontId="11" fillId="4" borderId="7" xfId="0" applyFont="1" applyFill="1" applyBorder="1" applyAlignment="1">
      <alignment horizontal="left" vertical="center"/>
    </xf>
    <xf numFmtId="4" fontId="10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4" fontId="9" fillId="0" borderId="5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49" fontId="6" fillId="3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 applyProtection="1">
      <alignment horizontal="left" vertical="center"/>
      <protection locked="0"/>
    </xf>
    <xf numFmtId="49" fontId="6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11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11" fillId="4" borderId="7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3" fillId="5" borderId="8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2" fillId="0" borderId="18" xfId="0" applyNumberFormat="1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166" fontId="12" fillId="0" borderId="0" xfId="0" applyNumberFormat="1" applyFont="1" applyBorder="1" applyAlignment="1">
      <alignment vertical="center"/>
    </xf>
    <xf numFmtId="4" fontId="12" fillId="0" borderId="14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1" applyFont="1" applyBorder="1" applyAlignment="1" applyProtection="1">
      <alignment horizontal="center" vertical="center"/>
    </xf>
    <xf numFmtId="0" fontId="19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22" fillId="0" borderId="18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4" fontId="22" fillId="0" borderId="19" xfId="0" applyNumberFormat="1" applyFont="1" applyBorder="1" applyAlignment="1">
      <alignment vertical="center"/>
    </xf>
    <xf numFmtId="4" fontId="22" fillId="0" borderId="20" xfId="0" applyNumberFormat="1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4" fontId="22" fillId="0" borderId="21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165" fontId="6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center" vertical="center"/>
    </xf>
    <xf numFmtId="4" fontId="11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13" fillId="5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20" xfId="0" applyFont="1" applyBorder="1" applyAlignment="1">
      <alignment horizontal="left" vertical="center"/>
    </xf>
    <xf numFmtId="0" fontId="26" fillId="0" borderId="20" xfId="0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5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30" fillId="0" borderId="0" xfId="0" applyFont="1" applyAlignment="1"/>
    <xf numFmtId="0" fontId="30" fillId="0" borderId="3" xfId="0" applyFont="1" applyBorder="1" applyAlignment="1"/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0" fillId="0" borderId="0" xfId="0" applyFont="1" applyAlignment="1" applyProtection="1">
      <protection locked="0"/>
    </xf>
    <xf numFmtId="4" fontId="26" fillId="0" borderId="0" xfId="0" applyNumberFormat="1" applyFont="1" applyAlignment="1"/>
    <xf numFmtId="0" fontId="30" fillId="0" borderId="18" xfId="0" applyFont="1" applyBorder="1" applyAlignment="1"/>
    <xf numFmtId="0" fontId="30" fillId="0" borderId="0" xfId="0" applyFont="1" applyBorder="1" applyAlignment="1"/>
    <xf numFmtId="166" fontId="30" fillId="0" borderId="0" xfId="0" applyNumberFormat="1" applyFont="1" applyBorder="1" applyAlignment="1"/>
    <xf numFmtId="166" fontId="30" fillId="0" borderId="14" xfId="0" applyNumberFormat="1" applyFont="1" applyBorder="1" applyAlignment="1"/>
    <xf numFmtId="0" fontId="30" fillId="0" borderId="0" xfId="0" applyFont="1" applyAlignment="1">
      <alignment horizontal="center"/>
    </xf>
    <xf numFmtId="4" fontId="30" fillId="0" borderId="0" xfId="0" applyNumberFormat="1" applyFont="1" applyAlignment="1">
      <alignment vertical="center"/>
    </xf>
    <xf numFmtId="0" fontId="27" fillId="0" borderId="0" xfId="0" applyFont="1" applyAlignment="1">
      <alignment horizontal="left"/>
    </xf>
    <xf numFmtId="4" fontId="2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49" fontId="13" fillId="0" borderId="22" xfId="0" applyNumberFormat="1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167" fontId="13" fillId="0" borderId="22" xfId="0" applyNumberFormat="1" applyFont="1" applyBorder="1" applyAlignment="1" applyProtection="1">
      <alignment vertical="center"/>
      <protection locked="0"/>
    </xf>
    <xf numFmtId="4" fontId="13" fillId="3" borderId="22" xfId="0" applyNumberFormat="1" applyFont="1" applyFill="1" applyBorder="1" applyAlignment="1" applyProtection="1">
      <alignment vertical="center"/>
      <protection locked="0"/>
    </xf>
    <xf numFmtId="4" fontId="13" fillId="0" borderId="22" xfId="0" applyNumberFormat="1" applyFont="1" applyBorder="1" applyAlignment="1" applyProtection="1">
      <alignment vertical="center"/>
      <protection locked="0"/>
    </xf>
    <xf numFmtId="0" fontId="14" fillId="3" borderId="18" xfId="0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center" vertical="center"/>
    </xf>
    <xf numFmtId="166" fontId="14" fillId="0" borderId="0" xfId="0" applyNumberFormat="1" applyFont="1" applyBorder="1" applyAlignment="1">
      <alignment vertical="center"/>
    </xf>
    <xf numFmtId="166" fontId="14" fillId="0" borderId="14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8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167" fontId="33" fillId="0" borderId="0" xfId="0" applyNumberFormat="1" applyFont="1" applyAlignment="1">
      <alignment vertical="center"/>
    </xf>
    <xf numFmtId="0" fontId="33" fillId="0" borderId="0" xfId="0" applyFont="1" applyAlignment="1" applyProtection="1">
      <alignment vertical="center"/>
      <protection locked="0"/>
    </xf>
    <xf numFmtId="0" fontId="33" fillId="0" borderId="18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167" fontId="35" fillId="0" borderId="0" xfId="0" applyNumberFormat="1" applyFont="1" applyAlignment="1">
      <alignment vertical="center"/>
    </xf>
    <xf numFmtId="0" fontId="35" fillId="0" borderId="0" xfId="0" applyFont="1" applyAlignment="1" applyProtection="1">
      <alignment vertical="center"/>
      <protection locked="0"/>
    </xf>
    <xf numFmtId="0" fontId="35" fillId="0" borderId="18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14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8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167" fontId="13" fillId="3" borderId="22" xfId="0" applyNumberFormat="1" applyFont="1" applyFill="1" applyBorder="1" applyAlignment="1" applyProtection="1">
      <alignment vertical="center"/>
      <protection locked="0"/>
    </xf>
    <xf numFmtId="0" fontId="35" fillId="0" borderId="19" xfId="0" applyFont="1" applyBorder="1" applyAlignment="1">
      <alignment vertical="center"/>
    </xf>
    <xf numFmtId="0" fontId="35" fillId="0" borderId="20" xfId="0" applyFont="1" applyBorder="1" applyAlignment="1">
      <alignment vertical="center"/>
    </xf>
    <xf numFmtId="0" fontId="35" fillId="0" borderId="21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167" fontId="38" fillId="0" borderId="0" xfId="0" applyNumberFormat="1" applyFont="1" applyAlignment="1">
      <alignment vertical="center"/>
    </xf>
    <xf numFmtId="0" fontId="38" fillId="0" borderId="0" xfId="0" applyFont="1" applyAlignment="1" applyProtection="1">
      <alignment vertical="center"/>
      <protection locked="0"/>
    </xf>
    <xf numFmtId="0" fontId="38" fillId="0" borderId="18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14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 applyProtection="1">
      <alignment vertical="center"/>
      <protection locked="0"/>
    </xf>
    <xf numFmtId="0" fontId="39" fillId="0" borderId="18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40" fillId="0" borderId="0" xfId="0" applyFont="1"/>
    <xf numFmtId="0" fontId="41" fillId="0" borderId="0" xfId="0" applyFont="1"/>
    <xf numFmtId="168" fontId="41" fillId="0" borderId="0" xfId="0" applyNumberFormat="1" applyFont="1" applyAlignment="1">
      <alignment horizontal="left"/>
    </xf>
    <xf numFmtId="168" fontId="0" fillId="0" borderId="0" xfId="0" applyNumberFormat="1"/>
    <xf numFmtId="0" fontId="42" fillId="0" borderId="0" xfId="0" applyFont="1"/>
    <xf numFmtId="0" fontId="0" fillId="0" borderId="0" xfId="0" applyAlignment="1">
      <alignment horizontal="left"/>
    </xf>
    <xf numFmtId="0" fontId="43" fillId="0" borderId="0" xfId="0" applyFont="1"/>
    <xf numFmtId="0" fontId="42" fillId="0" borderId="23" xfId="0" applyFont="1" applyBorder="1" applyAlignment="1">
      <alignment horizontal="center" wrapText="1"/>
    </xf>
    <xf numFmtId="0" fontId="42" fillId="0" borderId="23" xfId="0" applyFont="1" applyBorder="1" applyAlignment="1">
      <alignment wrapText="1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left"/>
    </xf>
    <xf numFmtId="0" fontId="41" fillId="0" borderId="23" xfId="0" applyFont="1" applyBorder="1" applyAlignment="1">
      <alignment horizontal="left" wrapText="1"/>
    </xf>
    <xf numFmtId="0" fontId="0" fillId="0" borderId="23" xfId="0" applyFont="1" applyBorder="1"/>
    <xf numFmtId="0" fontId="0" fillId="0" borderId="0" xfId="0" applyAlignment="1">
      <alignment vertical="top"/>
    </xf>
    <xf numFmtId="0" fontId="44" fillId="0" borderId="1" xfId="0" applyFont="1" applyBorder="1" applyAlignment="1">
      <alignment vertical="center" wrapText="1"/>
    </xf>
    <xf numFmtId="0" fontId="44" fillId="0" borderId="2" xfId="0" applyFont="1" applyBorder="1" applyAlignment="1">
      <alignment vertical="center" wrapText="1"/>
    </xf>
    <xf numFmtId="0" fontId="44" fillId="0" borderId="2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4" fillId="0" borderId="3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3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6" fillId="0" borderId="0" xfId="0" applyFont="1" applyBorder="1" applyAlignment="1">
      <alignment horizontal="left" vertical="center" wrapText="1"/>
    </xf>
    <xf numFmtId="0" fontId="47" fillId="0" borderId="0" xfId="0" applyFont="1" applyBorder="1" applyAlignment="1">
      <alignment horizontal="left" vertical="center" wrapText="1"/>
    </xf>
    <xf numFmtId="0" fontId="48" fillId="0" borderId="3" xfId="0" applyFont="1" applyBorder="1" applyAlignment="1">
      <alignment vertical="center" wrapText="1"/>
    </xf>
    <xf numFmtId="0" fontId="47" fillId="0" borderId="0" xfId="0" applyFont="1" applyBorder="1" applyAlignment="1">
      <alignment vertical="center" wrapText="1"/>
    </xf>
    <xf numFmtId="0" fontId="47" fillId="0" borderId="0" xfId="0" applyFont="1" applyBorder="1" applyAlignment="1">
      <alignment horizontal="left" vertical="center"/>
    </xf>
    <xf numFmtId="0" fontId="47" fillId="0" borderId="0" xfId="0" applyFont="1" applyBorder="1" applyAlignment="1">
      <alignment vertical="center"/>
    </xf>
    <xf numFmtId="49" fontId="47" fillId="0" borderId="0" xfId="0" applyNumberFormat="1" applyFont="1" applyBorder="1" applyAlignment="1">
      <alignment vertical="center" wrapText="1"/>
    </xf>
    <xf numFmtId="0" fontId="44" fillId="0" borderId="9" xfId="0" applyFont="1" applyBorder="1" applyAlignment="1">
      <alignment vertical="center" wrapText="1"/>
    </xf>
    <xf numFmtId="0" fontId="51" fillId="0" borderId="10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0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1" xfId="0" applyFont="1" applyBorder="1" applyAlignment="1">
      <alignment horizontal="left" vertical="center"/>
    </xf>
    <xf numFmtId="0" fontId="44" fillId="0" borderId="2" xfId="0" applyFont="1" applyBorder="1" applyAlignment="1">
      <alignment horizontal="left" vertical="center"/>
    </xf>
    <xf numFmtId="0" fontId="44" fillId="0" borderId="24" xfId="0" applyFont="1" applyBorder="1" applyAlignment="1">
      <alignment horizontal="left" vertical="center"/>
    </xf>
    <xf numFmtId="0" fontId="44" fillId="0" borderId="3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46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center" vertical="center"/>
    </xf>
    <xf numFmtId="0" fontId="52" fillId="0" borderId="10" xfId="0" applyFont="1" applyBorder="1" applyAlignment="1">
      <alignment horizontal="left" vertical="center"/>
    </xf>
    <xf numFmtId="0" fontId="53" fillId="0" borderId="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4" fillId="0" borderId="0" xfId="0" applyFont="1" applyBorder="1" applyAlignment="1">
      <alignment horizontal="left" vertical="center"/>
    </xf>
    <xf numFmtId="0" fontId="47" fillId="0" borderId="0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3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7" fillId="0" borderId="0" xfId="0" applyFont="1" applyBorder="1" applyAlignment="1">
      <alignment horizontal="center" vertical="center"/>
    </xf>
    <xf numFmtId="0" fontId="44" fillId="0" borderId="9" xfId="0" applyFont="1" applyBorder="1" applyAlignment="1">
      <alignment horizontal="left" vertical="center"/>
    </xf>
    <xf numFmtId="0" fontId="51" fillId="0" borderId="10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0" fontId="52" fillId="0" borderId="0" xfId="0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2" xfId="0" applyFont="1" applyBorder="1" applyAlignment="1">
      <alignment horizontal="left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3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52" fillId="0" borderId="3" xfId="0" applyFont="1" applyBorder="1" applyAlignment="1">
      <alignment horizontal="left" vertical="center" wrapText="1"/>
    </xf>
    <xf numFmtId="0" fontId="52" fillId="0" borderId="25" xfId="0" applyFont="1" applyBorder="1" applyAlignment="1">
      <alignment horizontal="left" vertical="center" wrapText="1"/>
    </xf>
    <xf numFmtId="0" fontId="48" fillId="0" borderId="3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left" vertical="center"/>
    </xf>
    <xf numFmtId="0" fontId="48" fillId="0" borderId="25" xfId="0" applyFont="1" applyBorder="1" applyAlignment="1">
      <alignment horizontal="left" vertical="center" wrapText="1"/>
    </xf>
    <xf numFmtId="0" fontId="48" fillId="0" borderId="25" xfId="0" applyFont="1" applyBorder="1" applyAlignment="1">
      <alignment horizontal="left" vertical="center"/>
    </xf>
    <xf numFmtId="0" fontId="48" fillId="0" borderId="9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vertical="center" wrapText="1"/>
    </xf>
    <xf numFmtId="0" fontId="48" fillId="0" borderId="26" xfId="0" applyFont="1" applyBorder="1" applyAlignment="1">
      <alignment horizontal="left" vertical="center" wrapText="1"/>
    </xf>
    <xf numFmtId="0" fontId="47" fillId="0" borderId="0" xfId="0" applyFont="1" applyBorder="1" applyAlignment="1">
      <alignment horizontal="left" vertical="top"/>
    </xf>
    <xf numFmtId="0" fontId="47" fillId="0" borderId="0" xfId="0" applyFont="1" applyBorder="1" applyAlignment="1">
      <alignment horizontal="center" vertical="top"/>
    </xf>
    <xf numFmtId="0" fontId="48" fillId="0" borderId="9" xfId="0" applyFont="1" applyBorder="1" applyAlignment="1">
      <alignment horizontal="left" vertical="center"/>
    </xf>
    <xf numFmtId="0" fontId="48" fillId="0" borderId="26" xfId="0" applyFont="1" applyBorder="1" applyAlignment="1">
      <alignment horizontal="left" vertical="center"/>
    </xf>
    <xf numFmtId="0" fontId="48" fillId="0" borderId="0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46" fillId="0" borderId="0" xfId="0" applyFont="1" applyBorder="1" applyAlignment="1">
      <alignment vertical="center"/>
    </xf>
    <xf numFmtId="0" fontId="52" fillId="0" borderId="10" xfId="0" applyFont="1" applyBorder="1" applyAlignment="1">
      <alignment vertical="center"/>
    </xf>
    <xf numFmtId="0" fontId="46" fillId="0" borderId="10" xfId="0" applyFont="1" applyBorder="1" applyAlignment="1">
      <alignment vertical="center"/>
    </xf>
    <xf numFmtId="0" fontId="47" fillId="0" borderId="0" xfId="0" applyFont="1" applyBorder="1" applyAlignment="1">
      <alignment vertical="top"/>
    </xf>
    <xf numFmtId="49" fontId="47" fillId="0" borderId="0" xfId="0" applyNumberFormat="1" applyFont="1" applyBorder="1" applyAlignment="1">
      <alignment horizontal="left" vertical="center"/>
    </xf>
    <xf numFmtId="0" fontId="0" fillId="0" borderId="0" xfId="0" applyAlignment="1" applyProtection="1"/>
    <xf numFmtId="0" fontId="48" fillId="0" borderId="3" xfId="0" applyFont="1" applyBorder="1" applyAlignment="1" applyProtection="1">
      <alignment horizontal="left" vertical="center"/>
    </xf>
    <xf numFmtId="0" fontId="47" fillId="0" borderId="0" xfId="0" applyFont="1" applyBorder="1" applyAlignment="1" applyProtection="1">
      <alignment vertical="top"/>
    </xf>
    <xf numFmtId="0" fontId="47" fillId="0" borderId="0" xfId="0" applyFont="1" applyBorder="1" applyAlignment="1" applyProtection="1">
      <alignment horizontal="left" vertical="center"/>
    </xf>
    <xf numFmtId="0" fontId="47" fillId="0" borderId="0" xfId="0" applyFont="1" applyBorder="1" applyAlignment="1" applyProtection="1">
      <alignment horizontal="center" vertical="center"/>
    </xf>
    <xf numFmtId="49" fontId="47" fillId="0" borderId="0" xfId="0" applyNumberFormat="1" applyFont="1" applyBorder="1" applyAlignment="1" applyProtection="1">
      <alignment horizontal="left" vertical="center"/>
    </xf>
    <xf numFmtId="0" fontId="48" fillId="0" borderId="25" xfId="0" applyFont="1" applyBorder="1" applyAlignment="1" applyProtection="1">
      <alignment horizontal="left" vertical="center"/>
    </xf>
    <xf numFmtId="0" fontId="0" fillId="0" borderId="10" xfId="0" applyBorder="1" applyAlignment="1">
      <alignment vertical="top"/>
    </xf>
    <xf numFmtId="0" fontId="46" fillId="0" borderId="10" xfId="0" applyFont="1" applyBorder="1" applyAlignment="1">
      <alignment horizontal="left"/>
    </xf>
    <xf numFmtId="0" fontId="52" fillId="0" borderId="10" xfId="0" applyFont="1" applyBorder="1" applyAlignment="1"/>
    <xf numFmtId="0" fontId="44" fillId="0" borderId="3" xfId="0" applyFont="1" applyBorder="1" applyAlignment="1">
      <alignment vertical="top"/>
    </xf>
    <xf numFmtId="0" fontId="44" fillId="0" borderId="25" xfId="0" applyFont="1" applyBorder="1" applyAlignment="1">
      <alignment vertical="top"/>
    </xf>
    <xf numFmtId="0" fontId="44" fillId="0" borderId="9" xfId="0" applyFont="1" applyBorder="1" applyAlignment="1">
      <alignment vertical="top"/>
    </xf>
    <xf numFmtId="0" fontId="44" fillId="0" borderId="10" xfId="0" applyFont="1" applyBorder="1" applyAlignment="1">
      <alignment vertical="top"/>
    </xf>
    <xf numFmtId="0" fontId="44" fillId="0" borderId="26" xfId="0" applyFont="1" applyBorder="1" applyAlignment="1">
      <alignment vertical="top"/>
    </xf>
    <xf numFmtId="0" fontId="6" fillId="0" borderId="0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right" vertical="center"/>
    </xf>
    <xf numFmtId="4" fontId="15" fillId="0" borderId="0" xfId="0" applyNumberFormat="1" applyFont="1" applyBorder="1" applyAlignment="1">
      <alignment horizontal="right" vertical="center"/>
    </xf>
    <xf numFmtId="4" fontId="15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left" vertical="center" wrapText="1"/>
    </xf>
    <xf numFmtId="4" fontId="21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45" fillId="0" borderId="0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left" wrapText="1"/>
    </xf>
    <xf numFmtId="0" fontId="47" fillId="0" borderId="0" xfId="0" applyFont="1" applyBorder="1" applyAlignment="1">
      <alignment horizontal="left" vertical="center" wrapText="1"/>
    </xf>
    <xf numFmtId="0" fontId="49" fillId="0" borderId="0" xfId="0" applyFont="1" applyBorder="1" applyAlignment="1">
      <alignment horizontal="left" vertical="center" wrapText="1"/>
    </xf>
    <xf numFmtId="0" fontId="50" fillId="0" borderId="0" xfId="0" applyFont="1" applyBorder="1" applyAlignment="1">
      <alignment horizontal="left" vertical="center" wrapText="1"/>
    </xf>
    <xf numFmtId="49" fontId="47" fillId="0" borderId="0" xfId="0" applyNumberFormat="1" applyFont="1" applyBorder="1" applyAlignment="1">
      <alignment horizontal="left" vertical="center" wrapText="1"/>
    </xf>
    <xf numFmtId="0" fontId="45" fillId="0" borderId="0" xfId="0" applyFont="1" applyBorder="1" applyAlignment="1">
      <alignment horizontal="center" vertical="center"/>
    </xf>
    <xf numFmtId="0" fontId="46" fillId="0" borderId="10" xfId="0" applyFont="1" applyBorder="1" applyAlignment="1">
      <alignment horizontal="left"/>
    </xf>
    <xf numFmtId="0" fontId="47" fillId="0" borderId="0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8"/>
      <rgbColor rgb="FF808000"/>
      <rgbColor rgb="FF800080"/>
      <rgbColor rgb="FF008080"/>
      <rgbColor rgb="FFC0C0C0"/>
      <rgbColor rgb="FF979797"/>
      <rgbColor rgb="FF9999FF"/>
      <rgbColor rgb="FF993366"/>
      <rgbColor rgb="FFFFFFCC"/>
      <rgbColor rgb="FFCCFFFF"/>
      <rgbColor rgb="FF660066"/>
      <rgbColor rgb="FFFF8080"/>
      <rgbColor rgb="FF0070C0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mpd="sng" algn="ctr">
          <a:prstDash val="solid"/>
        </a:ln>
        <a:ln w="25400" cmpd="sng" algn="ctr">
          <a:prstDash val="solid"/>
        </a:ln>
        <a:ln w="38100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968072455" TargetMode="External"/><Relationship Id="rId18" Type="http://schemas.openxmlformats.org/officeDocument/2006/relationships/hyperlink" Target="https://podminky.urs.cz/item/CS_URS_2024_01/997013509" TargetMode="External"/><Relationship Id="rId26" Type="http://schemas.openxmlformats.org/officeDocument/2006/relationships/hyperlink" Target="https://podminky.urs.cz/item/CS_URS_2024_01/721170975" TargetMode="External"/><Relationship Id="rId39" Type="http://schemas.openxmlformats.org/officeDocument/2006/relationships/hyperlink" Target="https://podminky.urs.cz/item/CS_URS_2024_01/721290111" TargetMode="External"/><Relationship Id="rId21" Type="http://schemas.openxmlformats.org/officeDocument/2006/relationships/hyperlink" Target="https://podminky.urs.cz/item/CS_URS_2024_01/711493111" TargetMode="External"/><Relationship Id="rId34" Type="http://schemas.openxmlformats.org/officeDocument/2006/relationships/hyperlink" Target="https://podminky.urs.cz/item/CS_URS_2024_01/721174043" TargetMode="External"/><Relationship Id="rId42" Type="http://schemas.openxmlformats.org/officeDocument/2006/relationships/hyperlink" Target="https://podminky.urs.cz/item/CS_URS_2024_01/722160101" TargetMode="External"/><Relationship Id="rId47" Type="http://schemas.openxmlformats.org/officeDocument/2006/relationships/hyperlink" Target="https://podminky.urs.cz/item/CS_URS_2024_01/722171932" TargetMode="External"/><Relationship Id="rId50" Type="http://schemas.openxmlformats.org/officeDocument/2006/relationships/hyperlink" Target="https://podminky.urs.cz/item/CS_URS_2024_01/722181221" TargetMode="External"/><Relationship Id="rId55" Type="http://schemas.openxmlformats.org/officeDocument/2006/relationships/hyperlink" Target="https://podminky.urs.cz/item/CS_URS_2024_01/725110814" TargetMode="External"/><Relationship Id="rId63" Type="http://schemas.openxmlformats.org/officeDocument/2006/relationships/hyperlink" Target="https://podminky.urs.cz/item/CS_URS_2024_01/725291722" TargetMode="External"/><Relationship Id="rId68" Type="http://schemas.openxmlformats.org/officeDocument/2006/relationships/hyperlink" Target="https://podminky.urs.cz/item/CS_URS_2024_01/725820802" TargetMode="External"/><Relationship Id="rId76" Type="http://schemas.openxmlformats.org/officeDocument/2006/relationships/hyperlink" Target="https://podminky.urs.cz/item/CS_URS_2024_01/998735202" TargetMode="External"/><Relationship Id="rId84" Type="http://schemas.openxmlformats.org/officeDocument/2006/relationships/hyperlink" Target="https://podminky.urs.cz/item/CS_URS_2024_01/781479191" TargetMode="External"/><Relationship Id="rId89" Type="http://schemas.openxmlformats.org/officeDocument/2006/relationships/hyperlink" Target="https://podminky.urs.cz/item/CS_URS_2024_01/783317101" TargetMode="External"/><Relationship Id="rId7" Type="http://schemas.openxmlformats.org/officeDocument/2006/relationships/hyperlink" Target="https://podminky.urs.cz/item/CS_URS_2024_01/631362021" TargetMode="External"/><Relationship Id="rId71" Type="http://schemas.openxmlformats.org/officeDocument/2006/relationships/hyperlink" Target="https://podminky.urs.cz/item/CS_URS_2024_01/725860811" TargetMode="External"/><Relationship Id="rId92" Type="http://schemas.openxmlformats.org/officeDocument/2006/relationships/hyperlink" Target="https://podminky.urs.cz/item/CS_URS_2024_01/784221101" TargetMode="External"/><Relationship Id="rId2" Type="http://schemas.openxmlformats.org/officeDocument/2006/relationships/hyperlink" Target="https://podminky.urs.cz/item/CS_URS_2024_01/612325302" TargetMode="External"/><Relationship Id="rId16" Type="http://schemas.openxmlformats.org/officeDocument/2006/relationships/hyperlink" Target="https://podminky.urs.cz/item/CS_URS_2024_01/997013219" TargetMode="External"/><Relationship Id="rId29" Type="http://schemas.openxmlformats.org/officeDocument/2006/relationships/hyperlink" Target="https://podminky.urs.cz/item/CS_URS_2024_01/721171912" TargetMode="External"/><Relationship Id="rId11" Type="http://schemas.openxmlformats.org/officeDocument/2006/relationships/hyperlink" Target="https://podminky.urs.cz/item/CS_URS_2024_01/965043341" TargetMode="External"/><Relationship Id="rId24" Type="http://schemas.openxmlformats.org/officeDocument/2006/relationships/hyperlink" Target="https://podminky.urs.cz/item/CS_URS_2024_01/721100902" TargetMode="External"/><Relationship Id="rId32" Type="http://schemas.openxmlformats.org/officeDocument/2006/relationships/hyperlink" Target="https://podminky.urs.cz/item/CS_URS_2024_01/721174025" TargetMode="External"/><Relationship Id="rId37" Type="http://schemas.openxmlformats.org/officeDocument/2006/relationships/hyperlink" Target="https://podminky.urs.cz/item/CS_URS_2024_01/721194109" TargetMode="External"/><Relationship Id="rId40" Type="http://schemas.openxmlformats.org/officeDocument/2006/relationships/hyperlink" Target="https://podminky.urs.cz/item/CS_URS_2024_01/998721202" TargetMode="External"/><Relationship Id="rId45" Type="http://schemas.openxmlformats.org/officeDocument/2006/relationships/hyperlink" Target="https://podminky.urs.cz/item/CS_URS_2024_01/722171912" TargetMode="External"/><Relationship Id="rId53" Type="http://schemas.openxmlformats.org/officeDocument/2006/relationships/hyperlink" Target="https://podminky.urs.cz/item/CS_URS_2024_01/722190901" TargetMode="External"/><Relationship Id="rId58" Type="http://schemas.openxmlformats.org/officeDocument/2006/relationships/hyperlink" Target="https://podminky.urs.cz/item/CS_URS_2024_01/725211681" TargetMode="External"/><Relationship Id="rId66" Type="http://schemas.openxmlformats.org/officeDocument/2006/relationships/hyperlink" Target="https://podminky.urs.cz/item/CS_URS_2024_01/725813111" TargetMode="External"/><Relationship Id="rId74" Type="http://schemas.openxmlformats.org/officeDocument/2006/relationships/hyperlink" Target="https://podminky.urs.cz/item/CS_URS_2024_01/735151821" TargetMode="External"/><Relationship Id="rId79" Type="http://schemas.openxmlformats.org/officeDocument/2006/relationships/hyperlink" Target="https://podminky.urs.cz/item/CS_URS_2024_01/998766202" TargetMode="External"/><Relationship Id="rId87" Type="http://schemas.openxmlformats.org/officeDocument/2006/relationships/hyperlink" Target="https://podminky.urs.cz/item/CS_URS_2024_01/998781202" TargetMode="External"/><Relationship Id="rId5" Type="http://schemas.openxmlformats.org/officeDocument/2006/relationships/hyperlink" Target="https://podminky.urs.cz/item/CS_URS_2024_01/631311114" TargetMode="External"/><Relationship Id="rId61" Type="http://schemas.openxmlformats.org/officeDocument/2006/relationships/hyperlink" Target="https://podminky.urs.cz/item/CS_URS_2024_01/725240812" TargetMode="External"/><Relationship Id="rId82" Type="http://schemas.openxmlformats.org/officeDocument/2006/relationships/hyperlink" Target="https://podminky.urs.cz/item/CS_URS_2024_01/998771202" TargetMode="External"/><Relationship Id="rId90" Type="http://schemas.openxmlformats.org/officeDocument/2006/relationships/hyperlink" Target="https://podminky.urs.cz/item/CS_URS_2024_01/784121001" TargetMode="External"/><Relationship Id="rId19" Type="http://schemas.openxmlformats.org/officeDocument/2006/relationships/hyperlink" Target="https://podminky.urs.cz/item/CS_URS_2024_01/997013631" TargetMode="External"/><Relationship Id="rId14" Type="http://schemas.openxmlformats.org/officeDocument/2006/relationships/hyperlink" Target="https://podminky.urs.cz/item/CS_URS_2024_01/978059541" TargetMode="External"/><Relationship Id="rId22" Type="http://schemas.openxmlformats.org/officeDocument/2006/relationships/hyperlink" Target="https://podminky.urs.cz/item/CS_URS_2024_01/711493121" TargetMode="External"/><Relationship Id="rId27" Type="http://schemas.openxmlformats.org/officeDocument/2006/relationships/hyperlink" Target="https://podminky.urs.cz/item/CS_URS_2024_01/721171803" TargetMode="External"/><Relationship Id="rId30" Type="http://schemas.openxmlformats.org/officeDocument/2006/relationships/hyperlink" Target="https://podminky.urs.cz/item/CS_URS_2024_01/721171913" TargetMode="External"/><Relationship Id="rId35" Type="http://schemas.openxmlformats.org/officeDocument/2006/relationships/hyperlink" Target="https://podminky.urs.cz/item/CS_URS_2024_01/721194104" TargetMode="External"/><Relationship Id="rId43" Type="http://schemas.openxmlformats.org/officeDocument/2006/relationships/hyperlink" Target="https://podminky.urs.cz/item/CS_URS_2024_01/722170801" TargetMode="External"/><Relationship Id="rId48" Type="http://schemas.openxmlformats.org/officeDocument/2006/relationships/hyperlink" Target="https://podminky.urs.cz/item/CS_URS_2024_01/722174002" TargetMode="External"/><Relationship Id="rId56" Type="http://schemas.openxmlformats.org/officeDocument/2006/relationships/hyperlink" Target="https://podminky.urs.cz/item/CS_URS_2024_01/725112171" TargetMode="External"/><Relationship Id="rId64" Type="http://schemas.openxmlformats.org/officeDocument/2006/relationships/hyperlink" Target="https://podminky.urs.cz/item/CS_URS_2024_01/725810811" TargetMode="External"/><Relationship Id="rId69" Type="http://schemas.openxmlformats.org/officeDocument/2006/relationships/hyperlink" Target="https://podminky.urs.cz/item/CS_URS_2024_01/725822631" TargetMode="External"/><Relationship Id="rId77" Type="http://schemas.openxmlformats.org/officeDocument/2006/relationships/hyperlink" Target="https://podminky.urs.cz/item/CS_URS_2024_01/766660002" TargetMode="External"/><Relationship Id="rId8" Type="http://schemas.openxmlformats.org/officeDocument/2006/relationships/hyperlink" Target="https://podminky.urs.cz/item/CS_URS_2024_01/642944121" TargetMode="External"/><Relationship Id="rId51" Type="http://schemas.openxmlformats.org/officeDocument/2006/relationships/hyperlink" Target="https://podminky.urs.cz/item/CS_URS_2024_01/722181812" TargetMode="External"/><Relationship Id="rId72" Type="http://schemas.openxmlformats.org/officeDocument/2006/relationships/hyperlink" Target="https://podminky.urs.cz/item/CS_URS_2024_01/725861312" TargetMode="External"/><Relationship Id="rId80" Type="http://schemas.openxmlformats.org/officeDocument/2006/relationships/hyperlink" Target="https://podminky.urs.cz/item/CS_URS_2024_01/771121011" TargetMode="External"/><Relationship Id="rId85" Type="http://schemas.openxmlformats.org/officeDocument/2006/relationships/hyperlink" Target="https://podminky.urs.cz/item/CS_URS_2024_01/781494511" TargetMode="External"/><Relationship Id="rId93" Type="http://schemas.openxmlformats.org/officeDocument/2006/relationships/drawing" Target="../drawings/drawing2.xml"/><Relationship Id="rId3" Type="http://schemas.openxmlformats.org/officeDocument/2006/relationships/hyperlink" Target="https://podminky.urs.cz/item/CS_URS_2024_01/612325422" TargetMode="External"/><Relationship Id="rId12" Type="http://schemas.openxmlformats.org/officeDocument/2006/relationships/hyperlink" Target="https://podminky.urs.cz/item/CS_URS_2024_01/965081213" TargetMode="External"/><Relationship Id="rId17" Type="http://schemas.openxmlformats.org/officeDocument/2006/relationships/hyperlink" Target="https://podminky.urs.cz/item/CS_URS_2024_01/997013501" TargetMode="External"/><Relationship Id="rId25" Type="http://schemas.openxmlformats.org/officeDocument/2006/relationships/hyperlink" Target="https://podminky.urs.cz/item/CS_URS_2024_01/721170972" TargetMode="External"/><Relationship Id="rId33" Type="http://schemas.openxmlformats.org/officeDocument/2006/relationships/hyperlink" Target="https://podminky.urs.cz/item/CS_URS_2024_01/721174042" TargetMode="External"/><Relationship Id="rId38" Type="http://schemas.openxmlformats.org/officeDocument/2006/relationships/hyperlink" Target="https://podminky.urs.cz/item/CS_URS_2024_01/721211421" TargetMode="External"/><Relationship Id="rId46" Type="http://schemas.openxmlformats.org/officeDocument/2006/relationships/hyperlink" Target="https://podminky.urs.cz/item/CS_URS_2024_01/722171914" TargetMode="External"/><Relationship Id="rId59" Type="http://schemas.openxmlformats.org/officeDocument/2006/relationships/hyperlink" Target="https://podminky.urs.cz/item/CS_URS_2024_01/725230811" TargetMode="External"/><Relationship Id="rId67" Type="http://schemas.openxmlformats.org/officeDocument/2006/relationships/hyperlink" Target="https://podminky.urs.cz/item/CS_URS_2024_01/725820801" TargetMode="External"/><Relationship Id="rId20" Type="http://schemas.openxmlformats.org/officeDocument/2006/relationships/hyperlink" Target="https://podminky.urs.cz/item/CS_URS_2024_01/998012110" TargetMode="External"/><Relationship Id="rId41" Type="http://schemas.openxmlformats.org/officeDocument/2006/relationships/hyperlink" Target="https://podminky.urs.cz/item/CS_URS_2024_01/722130901" TargetMode="External"/><Relationship Id="rId54" Type="http://schemas.openxmlformats.org/officeDocument/2006/relationships/hyperlink" Target="https://podminky.urs.cz/item/CS_URS_2024_01/998722202" TargetMode="External"/><Relationship Id="rId62" Type="http://schemas.openxmlformats.org/officeDocument/2006/relationships/hyperlink" Target="https://podminky.urs.cz/item/CS_URS_2024_01/725291712" TargetMode="External"/><Relationship Id="rId70" Type="http://schemas.openxmlformats.org/officeDocument/2006/relationships/hyperlink" Target="https://podminky.urs.cz/item/CS_URS_2024_01/725841311" TargetMode="External"/><Relationship Id="rId75" Type="http://schemas.openxmlformats.org/officeDocument/2006/relationships/hyperlink" Target="https://podminky.urs.cz/item/CS_URS_2024_01/735159210" TargetMode="External"/><Relationship Id="rId83" Type="http://schemas.openxmlformats.org/officeDocument/2006/relationships/hyperlink" Target="https://podminky.urs.cz/item/CS_URS_2024_01/781474113" TargetMode="External"/><Relationship Id="rId88" Type="http://schemas.openxmlformats.org/officeDocument/2006/relationships/hyperlink" Target="https://podminky.urs.cz/item/CS_URS_2024_01/783314203" TargetMode="External"/><Relationship Id="rId91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1/611325422" TargetMode="External"/><Relationship Id="rId6" Type="http://schemas.openxmlformats.org/officeDocument/2006/relationships/hyperlink" Target="https://podminky.urs.cz/item/CS_URS_2024_01/631319171" TargetMode="External"/><Relationship Id="rId15" Type="http://schemas.openxmlformats.org/officeDocument/2006/relationships/hyperlink" Target="https://podminky.urs.cz/item/CS_URS_2024_01/997013153" TargetMode="External"/><Relationship Id="rId23" Type="http://schemas.openxmlformats.org/officeDocument/2006/relationships/hyperlink" Target="https://podminky.urs.cz/item/CS_URS_2024_01/998711202" TargetMode="External"/><Relationship Id="rId28" Type="http://schemas.openxmlformats.org/officeDocument/2006/relationships/hyperlink" Target="https://podminky.urs.cz/item/CS_URS_2024_01/721171808" TargetMode="External"/><Relationship Id="rId36" Type="http://schemas.openxmlformats.org/officeDocument/2006/relationships/hyperlink" Target="https://podminky.urs.cz/item/CS_URS_2024_01/721194105" TargetMode="External"/><Relationship Id="rId49" Type="http://schemas.openxmlformats.org/officeDocument/2006/relationships/hyperlink" Target="https://podminky.urs.cz/item/CS_URS_2024_01/722181211" TargetMode="External"/><Relationship Id="rId57" Type="http://schemas.openxmlformats.org/officeDocument/2006/relationships/hyperlink" Target="https://podminky.urs.cz/item/CS_URS_2024_01/725210821" TargetMode="External"/><Relationship Id="rId10" Type="http://schemas.openxmlformats.org/officeDocument/2006/relationships/hyperlink" Target="https://podminky.urs.cz/item/CS_URS_2024_01/962031132" TargetMode="External"/><Relationship Id="rId31" Type="http://schemas.openxmlformats.org/officeDocument/2006/relationships/hyperlink" Target="https://podminky.urs.cz/item/CS_URS_2024_01/721171915" TargetMode="External"/><Relationship Id="rId44" Type="http://schemas.openxmlformats.org/officeDocument/2006/relationships/hyperlink" Target="https://podminky.urs.cz/item/CS_URS_2024_01/722170804" TargetMode="External"/><Relationship Id="rId52" Type="http://schemas.openxmlformats.org/officeDocument/2006/relationships/hyperlink" Target="https://podminky.urs.cz/item/CS_URS_2024_01/722190401" TargetMode="External"/><Relationship Id="rId60" Type="http://schemas.openxmlformats.org/officeDocument/2006/relationships/hyperlink" Target="https://podminky.urs.cz/item/CS_URS_2024_01/725240811" TargetMode="External"/><Relationship Id="rId65" Type="http://schemas.openxmlformats.org/officeDocument/2006/relationships/hyperlink" Target="https://podminky.urs.cz/item/CS_URS_2024_01/725810812" TargetMode="External"/><Relationship Id="rId73" Type="http://schemas.openxmlformats.org/officeDocument/2006/relationships/hyperlink" Target="https://podminky.urs.cz/item/CS_URS_2024_01/998725202" TargetMode="External"/><Relationship Id="rId78" Type="http://schemas.openxmlformats.org/officeDocument/2006/relationships/hyperlink" Target="https://podminky.urs.cz/item/CS_URS_2024_01/766660728" TargetMode="External"/><Relationship Id="rId81" Type="http://schemas.openxmlformats.org/officeDocument/2006/relationships/hyperlink" Target="https://podminky.urs.cz/item/CS_URS_2024_01/771574113" TargetMode="External"/><Relationship Id="rId86" Type="http://schemas.openxmlformats.org/officeDocument/2006/relationships/hyperlink" Target="https://podminky.urs.cz/item/CS_URS_2024_01/781495111" TargetMode="External"/><Relationship Id="rId4" Type="http://schemas.openxmlformats.org/officeDocument/2006/relationships/hyperlink" Target="https://podminky.urs.cz/item/CS_URS_2024_01/612331121" TargetMode="External"/><Relationship Id="rId9" Type="http://schemas.openxmlformats.org/officeDocument/2006/relationships/hyperlink" Target="https://podminky.urs.cz/item/CS_URS_2024_01/95290111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4_01/733111102" TargetMode="External"/><Relationship Id="rId21" Type="http://schemas.openxmlformats.org/officeDocument/2006/relationships/hyperlink" Target="https://podminky.urs.cz/item/CS_URS_2024_01/274271129" TargetMode="External"/><Relationship Id="rId42" Type="http://schemas.openxmlformats.org/officeDocument/2006/relationships/hyperlink" Target="https://podminky.urs.cz/item/CS_URS_2024_01/417351115" TargetMode="External"/><Relationship Id="rId63" Type="http://schemas.openxmlformats.org/officeDocument/2006/relationships/hyperlink" Target="https://podminky.urs.cz/item/CS_URS_2024_01/631311133" TargetMode="External"/><Relationship Id="rId84" Type="http://schemas.openxmlformats.org/officeDocument/2006/relationships/hyperlink" Target="https://podminky.urs.cz/item/CS_URS_2024_01/963022819" TargetMode="External"/><Relationship Id="rId138" Type="http://schemas.openxmlformats.org/officeDocument/2006/relationships/hyperlink" Target="https://podminky.urs.cz/item/CS_URS_2024_01/740991100" TargetMode="External"/><Relationship Id="rId159" Type="http://schemas.openxmlformats.org/officeDocument/2006/relationships/hyperlink" Target="https://podminky.urs.cz/item/CS_URS_2024_01/998763303" TargetMode="External"/><Relationship Id="rId170" Type="http://schemas.openxmlformats.org/officeDocument/2006/relationships/hyperlink" Target="https://podminky.urs.cz/item/CS_URS_2024_01/764531404" TargetMode="External"/><Relationship Id="rId191" Type="http://schemas.openxmlformats.org/officeDocument/2006/relationships/hyperlink" Target="https://podminky.urs.cz/item/CS_URS_2024_01/784221101" TargetMode="External"/><Relationship Id="rId205" Type="http://schemas.openxmlformats.org/officeDocument/2006/relationships/hyperlink" Target="https://podminky.urs.cz/item/CS_URS_2024_01/460690031" TargetMode="External"/><Relationship Id="rId107" Type="http://schemas.openxmlformats.org/officeDocument/2006/relationships/hyperlink" Target="https://podminky.urs.cz/item/CS_URS_2024_01/998711202" TargetMode="External"/><Relationship Id="rId11" Type="http://schemas.openxmlformats.org/officeDocument/2006/relationships/hyperlink" Target="https://podminky.urs.cz/item/CS_URS_2024_01/162751117" TargetMode="External"/><Relationship Id="rId32" Type="http://schemas.openxmlformats.org/officeDocument/2006/relationships/hyperlink" Target="https://podminky.urs.cz/item/CS_URS_2024_01/317121102" TargetMode="External"/><Relationship Id="rId53" Type="http://schemas.openxmlformats.org/officeDocument/2006/relationships/hyperlink" Target="https://podminky.urs.cz/item/CS_URS_2024_01/621142001" TargetMode="External"/><Relationship Id="rId74" Type="http://schemas.openxmlformats.org/officeDocument/2006/relationships/hyperlink" Target="https://podminky.urs.cz/item/CS_URS_2024_01/944511211" TargetMode="External"/><Relationship Id="rId128" Type="http://schemas.openxmlformats.org/officeDocument/2006/relationships/hyperlink" Target="https://podminky.urs.cz/item/CS_URS_2024_01/734200821" TargetMode="External"/><Relationship Id="rId149" Type="http://schemas.openxmlformats.org/officeDocument/2006/relationships/hyperlink" Target="https://podminky.urs.cz/item/CS_URS_2024_01/762332131" TargetMode="External"/><Relationship Id="rId5" Type="http://schemas.openxmlformats.org/officeDocument/2006/relationships/hyperlink" Target="https://podminky.urs.cz/item/CS_URS_2024_01/132212221" TargetMode="External"/><Relationship Id="rId90" Type="http://schemas.openxmlformats.org/officeDocument/2006/relationships/hyperlink" Target="https://podminky.urs.cz/item/CS_URS_2024_01/968062375" TargetMode="External"/><Relationship Id="rId95" Type="http://schemas.openxmlformats.org/officeDocument/2006/relationships/hyperlink" Target="https://podminky.urs.cz/item/CS_URS_2024_01/973031335" TargetMode="External"/><Relationship Id="rId160" Type="http://schemas.openxmlformats.org/officeDocument/2006/relationships/hyperlink" Target="https://podminky.urs.cz/item/CS_URS_2024_01/764001801" TargetMode="External"/><Relationship Id="rId165" Type="http://schemas.openxmlformats.org/officeDocument/2006/relationships/hyperlink" Target="https://podminky.urs.cz/item/CS_URS_2024_01/764131411" TargetMode="External"/><Relationship Id="rId181" Type="http://schemas.openxmlformats.org/officeDocument/2006/relationships/hyperlink" Target="https://podminky.urs.cz/item/CS_URS_2024_01/998766203" TargetMode="External"/><Relationship Id="rId186" Type="http://schemas.openxmlformats.org/officeDocument/2006/relationships/hyperlink" Target="https://podminky.urs.cz/item/CS_URS_2024_01/771121011" TargetMode="External"/><Relationship Id="rId216" Type="http://schemas.openxmlformats.org/officeDocument/2006/relationships/hyperlink" Target="https://podminky.urs.cz/item/CS_URS_2024_01/034503000" TargetMode="External"/><Relationship Id="rId211" Type="http://schemas.openxmlformats.org/officeDocument/2006/relationships/hyperlink" Target="https://podminky.urs.cz/item/CS_URS_2024_01/013254000" TargetMode="External"/><Relationship Id="rId22" Type="http://schemas.openxmlformats.org/officeDocument/2006/relationships/hyperlink" Target="https://podminky.urs.cz/item/CS_URS_2024_01/274321211" TargetMode="External"/><Relationship Id="rId27" Type="http://schemas.openxmlformats.org/officeDocument/2006/relationships/hyperlink" Target="https://podminky.urs.cz/item/CS_URS_2024_01/279361821" TargetMode="External"/><Relationship Id="rId43" Type="http://schemas.openxmlformats.org/officeDocument/2006/relationships/hyperlink" Target="https://podminky.urs.cz/item/CS_URS_2024_01/417351116" TargetMode="External"/><Relationship Id="rId48" Type="http://schemas.openxmlformats.org/officeDocument/2006/relationships/hyperlink" Target="https://podminky.urs.cz/item/CS_URS_2024_01/611321141" TargetMode="External"/><Relationship Id="rId64" Type="http://schemas.openxmlformats.org/officeDocument/2006/relationships/hyperlink" Target="https://podminky.urs.cz/item/CS_URS_2024_01/631319013" TargetMode="External"/><Relationship Id="rId69" Type="http://schemas.openxmlformats.org/officeDocument/2006/relationships/hyperlink" Target="https://podminky.urs.cz/item/CS_URS_2024_01/642944121" TargetMode="External"/><Relationship Id="rId113" Type="http://schemas.openxmlformats.org/officeDocument/2006/relationships/hyperlink" Target="https://podminky.urs.cz/item/CS_URS_2024_01/713463111" TargetMode="External"/><Relationship Id="rId118" Type="http://schemas.openxmlformats.org/officeDocument/2006/relationships/hyperlink" Target="https://podminky.urs.cz/item/CS_URS_2024_01/733111107" TargetMode="External"/><Relationship Id="rId134" Type="http://schemas.openxmlformats.org/officeDocument/2006/relationships/hyperlink" Target="https://podminky.urs.cz/item/CS_URS_2024_01/735191905" TargetMode="External"/><Relationship Id="rId139" Type="http://schemas.openxmlformats.org/officeDocument/2006/relationships/hyperlink" Target="https://podminky.urs.cz/item/CS_URS_2024_01/743112113" TargetMode="External"/><Relationship Id="rId80" Type="http://schemas.openxmlformats.org/officeDocument/2006/relationships/hyperlink" Target="https://podminky.urs.cz/item/CS_URS_2024_01/949321211" TargetMode="External"/><Relationship Id="rId85" Type="http://schemas.openxmlformats.org/officeDocument/2006/relationships/hyperlink" Target="https://podminky.urs.cz/item/CS_URS_2024_01/966031313" TargetMode="External"/><Relationship Id="rId150" Type="http://schemas.openxmlformats.org/officeDocument/2006/relationships/hyperlink" Target="https://podminky.urs.cz/item/CS_URS_2024_01/762341210" TargetMode="External"/><Relationship Id="rId155" Type="http://schemas.openxmlformats.org/officeDocument/2006/relationships/hyperlink" Target="https://podminky.urs.cz/item/CS_URS_2024_01/762822110" TargetMode="External"/><Relationship Id="rId171" Type="http://schemas.openxmlformats.org/officeDocument/2006/relationships/hyperlink" Target="https://podminky.urs.cz/item/CS_URS_2024_01/764531445" TargetMode="External"/><Relationship Id="rId176" Type="http://schemas.openxmlformats.org/officeDocument/2006/relationships/hyperlink" Target="https://podminky.urs.cz/item/CS_URS_2024_01/766660022" TargetMode="External"/><Relationship Id="rId192" Type="http://schemas.openxmlformats.org/officeDocument/2006/relationships/hyperlink" Target="https://podminky.urs.cz/item/CS_URS_2024_01/210100098" TargetMode="External"/><Relationship Id="rId197" Type="http://schemas.openxmlformats.org/officeDocument/2006/relationships/hyperlink" Target="https://podminky.urs.cz/item/CS_URS_2024_01/210810006" TargetMode="External"/><Relationship Id="rId206" Type="http://schemas.openxmlformats.org/officeDocument/2006/relationships/hyperlink" Target="https://podminky.urs.cz/item/CS_URS_2024_01/460690071" TargetMode="External"/><Relationship Id="rId201" Type="http://schemas.openxmlformats.org/officeDocument/2006/relationships/hyperlink" Target="https://podminky.urs.cz/item/CS_URS_2024_01/330030122" TargetMode="External"/><Relationship Id="rId12" Type="http://schemas.openxmlformats.org/officeDocument/2006/relationships/hyperlink" Target="https://podminky.urs.cz/item/CS_URS_2024_01/162751119" TargetMode="External"/><Relationship Id="rId17" Type="http://schemas.openxmlformats.org/officeDocument/2006/relationships/hyperlink" Target="https://podminky.urs.cz/item/CS_URS_2024_01/174111102" TargetMode="External"/><Relationship Id="rId33" Type="http://schemas.openxmlformats.org/officeDocument/2006/relationships/hyperlink" Target="https://podminky.urs.cz/item/CS_URS_2024_01/317121103" TargetMode="External"/><Relationship Id="rId38" Type="http://schemas.openxmlformats.org/officeDocument/2006/relationships/hyperlink" Target="https://podminky.urs.cz/item/CS_URS_2024_01/411161001" TargetMode="External"/><Relationship Id="rId59" Type="http://schemas.openxmlformats.org/officeDocument/2006/relationships/hyperlink" Target="https://podminky.urs.cz/item/CS_URS_2024_01/622811003" TargetMode="External"/><Relationship Id="rId103" Type="http://schemas.openxmlformats.org/officeDocument/2006/relationships/hyperlink" Target="https://podminky.urs.cz/item/CS_URS_2024_01/711111001" TargetMode="External"/><Relationship Id="rId108" Type="http://schemas.openxmlformats.org/officeDocument/2006/relationships/hyperlink" Target="https://podminky.urs.cz/item/CS_URS_2024_01/713111111" TargetMode="External"/><Relationship Id="rId124" Type="http://schemas.openxmlformats.org/officeDocument/2006/relationships/hyperlink" Target="https://podminky.urs.cz/item/CS_URS_2024_01/733191922" TargetMode="External"/><Relationship Id="rId129" Type="http://schemas.openxmlformats.org/officeDocument/2006/relationships/hyperlink" Target="https://podminky.urs.cz/item/CS_URS_2024_01/734209112" TargetMode="External"/><Relationship Id="rId54" Type="http://schemas.openxmlformats.org/officeDocument/2006/relationships/hyperlink" Target="https://podminky.urs.cz/item/CS_URS_2024_01/621321141R" TargetMode="External"/><Relationship Id="rId70" Type="http://schemas.openxmlformats.org/officeDocument/2006/relationships/hyperlink" Target="https://podminky.urs.cz/item/CS_URS_2024_01/941111132" TargetMode="External"/><Relationship Id="rId75" Type="http://schemas.openxmlformats.org/officeDocument/2006/relationships/hyperlink" Target="https://podminky.urs.cz/item/CS_URS_2024_01/944511811" TargetMode="External"/><Relationship Id="rId91" Type="http://schemas.openxmlformats.org/officeDocument/2006/relationships/hyperlink" Target="https://podminky.urs.cz/item/CS_URS_2024_01/968062376" TargetMode="External"/><Relationship Id="rId96" Type="http://schemas.openxmlformats.org/officeDocument/2006/relationships/hyperlink" Target="https://podminky.urs.cz/item/CS_URS_2024_01/978015391" TargetMode="External"/><Relationship Id="rId140" Type="http://schemas.openxmlformats.org/officeDocument/2006/relationships/hyperlink" Target="https://podminky.urs.cz/item/CS_URS_2024_01/743112115" TargetMode="External"/><Relationship Id="rId145" Type="http://schemas.openxmlformats.org/officeDocument/2006/relationships/hyperlink" Target="https://podminky.urs.cz/item/CS_URS_2024_01/747233110" TargetMode="External"/><Relationship Id="rId161" Type="http://schemas.openxmlformats.org/officeDocument/2006/relationships/hyperlink" Target="https://podminky.urs.cz/item/CS_URS_2024_01/764001821" TargetMode="External"/><Relationship Id="rId166" Type="http://schemas.openxmlformats.org/officeDocument/2006/relationships/hyperlink" Target="https://podminky.urs.cz/item/CS_URS_2024_01/764231467" TargetMode="External"/><Relationship Id="rId182" Type="http://schemas.openxmlformats.org/officeDocument/2006/relationships/hyperlink" Target="https://podminky.urs.cz/item/CS_URS_2024_01/767112812" TargetMode="External"/><Relationship Id="rId187" Type="http://schemas.openxmlformats.org/officeDocument/2006/relationships/hyperlink" Target="https://podminky.urs.cz/item/CS_URS_2024_01/771474112" TargetMode="External"/><Relationship Id="rId217" Type="http://schemas.openxmlformats.org/officeDocument/2006/relationships/hyperlink" Target="https://podminky.urs.cz/item/CS_URS_2024_01/039103000" TargetMode="External"/><Relationship Id="rId1" Type="http://schemas.openxmlformats.org/officeDocument/2006/relationships/hyperlink" Target="https://podminky.urs.cz/item/CS_URS_2024_01/113106123" TargetMode="External"/><Relationship Id="rId6" Type="http://schemas.openxmlformats.org/officeDocument/2006/relationships/hyperlink" Target="https://podminky.urs.cz/item/CS_URS_2024_01/151201201" TargetMode="External"/><Relationship Id="rId212" Type="http://schemas.openxmlformats.org/officeDocument/2006/relationships/hyperlink" Target="https://podminky.urs.cz/item/CS_URS_2024_01/032103000" TargetMode="External"/><Relationship Id="rId23" Type="http://schemas.openxmlformats.org/officeDocument/2006/relationships/hyperlink" Target="https://podminky.urs.cz/item/CS_URS_2024_01/279113131" TargetMode="External"/><Relationship Id="rId28" Type="http://schemas.openxmlformats.org/officeDocument/2006/relationships/hyperlink" Target="https://podminky.urs.cz/item/CS_URS_2024_01/279361821" TargetMode="External"/><Relationship Id="rId49" Type="http://schemas.openxmlformats.org/officeDocument/2006/relationships/hyperlink" Target="https://podminky.urs.cz/item/CS_URS_2024_01/612321141" TargetMode="External"/><Relationship Id="rId114" Type="http://schemas.openxmlformats.org/officeDocument/2006/relationships/hyperlink" Target="https://podminky.urs.cz/item/CS_URS_2024_01/713463211" TargetMode="External"/><Relationship Id="rId119" Type="http://schemas.openxmlformats.org/officeDocument/2006/relationships/hyperlink" Target="https://podminky.urs.cz/item/CS_URS_2024_01/733111108" TargetMode="External"/><Relationship Id="rId44" Type="http://schemas.openxmlformats.org/officeDocument/2006/relationships/hyperlink" Target="https://podminky.urs.cz/item/CS_URS_2024_01/417361821" TargetMode="External"/><Relationship Id="rId60" Type="http://schemas.openxmlformats.org/officeDocument/2006/relationships/hyperlink" Target="https://podminky.urs.cz/item/CS_URS_2024_01/629135101" TargetMode="External"/><Relationship Id="rId65" Type="http://schemas.openxmlformats.org/officeDocument/2006/relationships/hyperlink" Target="https://podminky.urs.cz/item/CS_URS_2024_01/631319171" TargetMode="External"/><Relationship Id="rId81" Type="http://schemas.openxmlformats.org/officeDocument/2006/relationships/hyperlink" Target="https://podminky.urs.cz/item/CS_URS_2024_01/949321812" TargetMode="External"/><Relationship Id="rId86" Type="http://schemas.openxmlformats.org/officeDocument/2006/relationships/hyperlink" Target="https://podminky.urs.cz/item/CS_URS_2024_01/966031314" TargetMode="External"/><Relationship Id="rId130" Type="http://schemas.openxmlformats.org/officeDocument/2006/relationships/hyperlink" Target="https://podminky.urs.cz/item/CS_URS_2024_01/998734202" TargetMode="External"/><Relationship Id="rId135" Type="http://schemas.openxmlformats.org/officeDocument/2006/relationships/hyperlink" Target="https://podminky.urs.cz/item/CS_URS_2024_01/735191910" TargetMode="External"/><Relationship Id="rId151" Type="http://schemas.openxmlformats.org/officeDocument/2006/relationships/hyperlink" Target="https://podminky.urs.cz/item/CS_URS_2024_01/762341610" TargetMode="External"/><Relationship Id="rId156" Type="http://schemas.openxmlformats.org/officeDocument/2006/relationships/hyperlink" Target="https://podminky.urs.cz/item/CS_URS_2024_01/998762203" TargetMode="External"/><Relationship Id="rId177" Type="http://schemas.openxmlformats.org/officeDocument/2006/relationships/hyperlink" Target="https://podminky.urs.cz/item/CS_URS_2024_01/766660162" TargetMode="External"/><Relationship Id="rId198" Type="http://schemas.openxmlformats.org/officeDocument/2006/relationships/hyperlink" Target="https://podminky.urs.cz/item/CS_URS_2024_01/210810016" TargetMode="External"/><Relationship Id="rId172" Type="http://schemas.openxmlformats.org/officeDocument/2006/relationships/hyperlink" Target="https://podminky.urs.cz/item/CS_URS_2024_01/764538423" TargetMode="External"/><Relationship Id="rId193" Type="http://schemas.openxmlformats.org/officeDocument/2006/relationships/hyperlink" Target="https://podminky.urs.cz/item/CS_URS_2024_01/210100174" TargetMode="External"/><Relationship Id="rId202" Type="http://schemas.openxmlformats.org/officeDocument/2006/relationships/hyperlink" Target="https://podminky.urs.cz/item/CS_URS_2024_01/971012311" TargetMode="External"/><Relationship Id="rId207" Type="http://schemas.openxmlformats.org/officeDocument/2006/relationships/hyperlink" Target="https://podminky.urs.cz/item/CS_URS_2024_01/HZS2222" TargetMode="External"/><Relationship Id="rId13" Type="http://schemas.openxmlformats.org/officeDocument/2006/relationships/hyperlink" Target="https://podminky.urs.cz/item/CS_URS_2024_01/167151101" TargetMode="External"/><Relationship Id="rId18" Type="http://schemas.openxmlformats.org/officeDocument/2006/relationships/hyperlink" Target="https://podminky.urs.cz/item/CS_URS_2024_01/271572211" TargetMode="External"/><Relationship Id="rId39" Type="http://schemas.openxmlformats.org/officeDocument/2006/relationships/hyperlink" Target="https://podminky.urs.cz/item/CS_URS_2024_01/413231211" TargetMode="External"/><Relationship Id="rId109" Type="http://schemas.openxmlformats.org/officeDocument/2006/relationships/hyperlink" Target="https://podminky.urs.cz/item/CS_URS_2024_01/713121111" TargetMode="External"/><Relationship Id="rId34" Type="http://schemas.openxmlformats.org/officeDocument/2006/relationships/hyperlink" Target="https://podminky.urs.cz/item/CS_URS_2024_01/317235811" TargetMode="External"/><Relationship Id="rId50" Type="http://schemas.openxmlformats.org/officeDocument/2006/relationships/hyperlink" Target="https://podminky.urs.cz/item/CS_URS_2024_01/612325302" TargetMode="External"/><Relationship Id="rId55" Type="http://schemas.openxmlformats.org/officeDocument/2006/relationships/hyperlink" Target="https://podminky.urs.cz/item/CS_URS_2024_01/622131121" TargetMode="External"/><Relationship Id="rId76" Type="http://schemas.openxmlformats.org/officeDocument/2006/relationships/hyperlink" Target="https://podminky.urs.cz/item/CS_URS_2024_01/949101112" TargetMode="External"/><Relationship Id="rId97" Type="http://schemas.openxmlformats.org/officeDocument/2006/relationships/hyperlink" Target="https://podminky.urs.cz/item/CS_URS_2024_01/997013156" TargetMode="External"/><Relationship Id="rId104" Type="http://schemas.openxmlformats.org/officeDocument/2006/relationships/hyperlink" Target="https://podminky.urs.cz/item/CS_URS_2024_01/711112001" TargetMode="External"/><Relationship Id="rId120" Type="http://schemas.openxmlformats.org/officeDocument/2006/relationships/hyperlink" Target="https://podminky.urs.cz/item/CS_URS_2024_01/733190107" TargetMode="External"/><Relationship Id="rId125" Type="http://schemas.openxmlformats.org/officeDocument/2006/relationships/hyperlink" Target="https://podminky.urs.cz/item/CS_URS_2024_01/733191927" TargetMode="External"/><Relationship Id="rId141" Type="http://schemas.openxmlformats.org/officeDocument/2006/relationships/hyperlink" Target="https://podminky.urs.cz/item/CS_URS_2024_01/743411111" TargetMode="External"/><Relationship Id="rId146" Type="http://schemas.openxmlformats.org/officeDocument/2006/relationships/hyperlink" Target="https://podminky.urs.cz/item/CS_URS_2024_01/748123125" TargetMode="External"/><Relationship Id="rId167" Type="http://schemas.openxmlformats.org/officeDocument/2006/relationships/hyperlink" Target="https://podminky.urs.cz/item/CS_URS_2024_01/764236404" TargetMode="External"/><Relationship Id="rId188" Type="http://schemas.openxmlformats.org/officeDocument/2006/relationships/hyperlink" Target="https://podminky.urs.cz/item/CS_URS_2024_01/771574113" TargetMode="External"/><Relationship Id="rId7" Type="http://schemas.openxmlformats.org/officeDocument/2006/relationships/hyperlink" Target="https://podminky.urs.cz/item/CS_URS_2024_01/151201211" TargetMode="External"/><Relationship Id="rId71" Type="http://schemas.openxmlformats.org/officeDocument/2006/relationships/hyperlink" Target="https://podminky.urs.cz/item/CS_URS_2024_01/941111232" TargetMode="External"/><Relationship Id="rId92" Type="http://schemas.openxmlformats.org/officeDocument/2006/relationships/hyperlink" Target="https://podminky.urs.cz/item/CS_URS_2024_01/968062456" TargetMode="External"/><Relationship Id="rId162" Type="http://schemas.openxmlformats.org/officeDocument/2006/relationships/hyperlink" Target="https://podminky.urs.cz/item/CS_URS_2024_01/764002851" TargetMode="External"/><Relationship Id="rId183" Type="http://schemas.openxmlformats.org/officeDocument/2006/relationships/hyperlink" Target="https://podminky.urs.cz/item/CS_URS_2024_01/767161126" TargetMode="External"/><Relationship Id="rId213" Type="http://schemas.openxmlformats.org/officeDocument/2006/relationships/hyperlink" Target="https://podminky.urs.cz/item/CS_URS_2024_01/032903000" TargetMode="External"/><Relationship Id="rId218" Type="http://schemas.openxmlformats.org/officeDocument/2006/relationships/hyperlink" Target="https://podminky.urs.cz/item/CS_URS_2024_01/051002000" TargetMode="External"/><Relationship Id="rId2" Type="http://schemas.openxmlformats.org/officeDocument/2006/relationships/hyperlink" Target="https://podminky.urs.cz/item/CS_URS_2024_01/131251202" TargetMode="External"/><Relationship Id="rId29" Type="http://schemas.openxmlformats.org/officeDocument/2006/relationships/hyperlink" Target="https://podminky.urs.cz/item/CS_URS_2024_01/310238211" TargetMode="External"/><Relationship Id="rId24" Type="http://schemas.openxmlformats.org/officeDocument/2006/relationships/hyperlink" Target="https://podminky.urs.cz/item/CS_URS_2024_01/279113132" TargetMode="External"/><Relationship Id="rId40" Type="http://schemas.openxmlformats.org/officeDocument/2006/relationships/hyperlink" Target="https://podminky.urs.cz/item/CS_URS_2024_01/413941123" TargetMode="External"/><Relationship Id="rId45" Type="http://schemas.openxmlformats.org/officeDocument/2006/relationships/hyperlink" Target="https://podminky.urs.cz/item/CS_URS_2024_01/434311114" TargetMode="External"/><Relationship Id="rId66" Type="http://schemas.openxmlformats.org/officeDocument/2006/relationships/hyperlink" Target="https://podminky.urs.cz/item/CS_URS_2024_01/631319175" TargetMode="External"/><Relationship Id="rId87" Type="http://schemas.openxmlformats.org/officeDocument/2006/relationships/hyperlink" Target="https://podminky.urs.cz/item/CS_URS_2024_01/966032921" TargetMode="External"/><Relationship Id="rId110" Type="http://schemas.openxmlformats.org/officeDocument/2006/relationships/hyperlink" Target="https://podminky.urs.cz/item/CS_URS_2024_01/713131151" TargetMode="External"/><Relationship Id="rId115" Type="http://schemas.openxmlformats.org/officeDocument/2006/relationships/hyperlink" Target="https://podminky.urs.cz/item/CS_URS_2024_01/733110803" TargetMode="External"/><Relationship Id="rId131" Type="http://schemas.openxmlformats.org/officeDocument/2006/relationships/hyperlink" Target="https://podminky.urs.cz/item/CS_URS_2024_01/735151811" TargetMode="External"/><Relationship Id="rId136" Type="http://schemas.openxmlformats.org/officeDocument/2006/relationships/hyperlink" Target="https://podminky.urs.cz/item/CS_URS_2024_01/735494811" TargetMode="External"/><Relationship Id="rId157" Type="http://schemas.openxmlformats.org/officeDocument/2006/relationships/hyperlink" Target="https://podminky.urs.cz/item/CS_URS_2024_01/763131411" TargetMode="External"/><Relationship Id="rId178" Type="http://schemas.openxmlformats.org/officeDocument/2006/relationships/hyperlink" Target="https://podminky.urs.cz/item/CS_URS_2024_01/766660411" TargetMode="External"/><Relationship Id="rId61" Type="http://schemas.openxmlformats.org/officeDocument/2006/relationships/hyperlink" Target="https://podminky.urs.cz/item/CS_URS_2024_01/629135102" TargetMode="External"/><Relationship Id="rId82" Type="http://schemas.openxmlformats.org/officeDocument/2006/relationships/hyperlink" Target="https://podminky.urs.cz/item/CS_URS_2024_01/961044111" TargetMode="External"/><Relationship Id="rId152" Type="http://schemas.openxmlformats.org/officeDocument/2006/relationships/hyperlink" Target="https://podminky.urs.cz/item/CS_URS_2024_01/762341811" TargetMode="External"/><Relationship Id="rId173" Type="http://schemas.openxmlformats.org/officeDocument/2006/relationships/hyperlink" Target="https://podminky.urs.cz/item/CS_URS_2024_01/998764203" TargetMode="External"/><Relationship Id="rId194" Type="http://schemas.openxmlformats.org/officeDocument/2006/relationships/hyperlink" Target="https://podminky.urs.cz/item/CS_URS_2024_01/210100258" TargetMode="External"/><Relationship Id="rId199" Type="http://schemas.openxmlformats.org/officeDocument/2006/relationships/hyperlink" Target="https://podminky.urs.cz/item/CS_URS_2024_01/210810017" TargetMode="External"/><Relationship Id="rId203" Type="http://schemas.openxmlformats.org/officeDocument/2006/relationships/hyperlink" Target="https://podminky.urs.cz/item/CS_URS_2024_01/972033261" TargetMode="External"/><Relationship Id="rId208" Type="http://schemas.openxmlformats.org/officeDocument/2006/relationships/hyperlink" Target="https://podminky.urs.cz/item/CS_URS_2024_01/011324000" TargetMode="External"/><Relationship Id="rId19" Type="http://schemas.openxmlformats.org/officeDocument/2006/relationships/hyperlink" Target="https://podminky.urs.cz/item/CS_URS_2024_01/273321411" TargetMode="External"/><Relationship Id="rId14" Type="http://schemas.openxmlformats.org/officeDocument/2006/relationships/hyperlink" Target="https://podminky.urs.cz/item/CS_URS_2024_01/171201221" TargetMode="External"/><Relationship Id="rId30" Type="http://schemas.openxmlformats.org/officeDocument/2006/relationships/hyperlink" Target="https://podminky.urs.cz/item/CS_URS_2024_01/310239211" TargetMode="External"/><Relationship Id="rId35" Type="http://schemas.openxmlformats.org/officeDocument/2006/relationships/hyperlink" Target="https://podminky.urs.cz/item/CS_URS_2024_01/319202321" TargetMode="External"/><Relationship Id="rId56" Type="http://schemas.openxmlformats.org/officeDocument/2006/relationships/hyperlink" Target="https://podminky.urs.cz/item/CS_URS_2024_01/622142001" TargetMode="External"/><Relationship Id="rId77" Type="http://schemas.openxmlformats.org/officeDocument/2006/relationships/hyperlink" Target="https://podminky.urs.cz/item/CS_URS_2024_01/949311112" TargetMode="External"/><Relationship Id="rId100" Type="http://schemas.openxmlformats.org/officeDocument/2006/relationships/hyperlink" Target="https://podminky.urs.cz/item/CS_URS_2024_01/997013509" TargetMode="External"/><Relationship Id="rId105" Type="http://schemas.openxmlformats.org/officeDocument/2006/relationships/hyperlink" Target="https://podminky.urs.cz/item/CS_URS_2024_01/711141559" TargetMode="External"/><Relationship Id="rId126" Type="http://schemas.openxmlformats.org/officeDocument/2006/relationships/hyperlink" Target="https://podminky.urs.cz/item/CS_URS_2024_01/733191928" TargetMode="External"/><Relationship Id="rId147" Type="http://schemas.openxmlformats.org/officeDocument/2006/relationships/hyperlink" Target="https://podminky.urs.cz/item/CS_URS_2024_01/748123126" TargetMode="External"/><Relationship Id="rId168" Type="http://schemas.openxmlformats.org/officeDocument/2006/relationships/hyperlink" Target="https://podminky.urs.cz/item/CS_URS_2024_01/764238405" TargetMode="External"/><Relationship Id="rId8" Type="http://schemas.openxmlformats.org/officeDocument/2006/relationships/hyperlink" Target="https://podminky.urs.cz/item/CS_URS_2024_01/151201301" TargetMode="External"/><Relationship Id="rId51" Type="http://schemas.openxmlformats.org/officeDocument/2006/relationships/hyperlink" Target="https://podminky.urs.cz/item/CS_URS_2024_01/617321141" TargetMode="External"/><Relationship Id="rId72" Type="http://schemas.openxmlformats.org/officeDocument/2006/relationships/hyperlink" Target="https://podminky.urs.cz/item/CS_URS_2024_01/941111832" TargetMode="External"/><Relationship Id="rId93" Type="http://schemas.openxmlformats.org/officeDocument/2006/relationships/hyperlink" Target="https://podminky.urs.cz/item/CS_URS_2024_01/971028691" TargetMode="External"/><Relationship Id="rId98" Type="http://schemas.openxmlformats.org/officeDocument/2006/relationships/hyperlink" Target="https://podminky.urs.cz/item/CS_URS_2024_01/997013219" TargetMode="External"/><Relationship Id="rId121" Type="http://schemas.openxmlformats.org/officeDocument/2006/relationships/hyperlink" Target="https://podminky.urs.cz/item/CS_URS_2024_01/733190108" TargetMode="External"/><Relationship Id="rId142" Type="http://schemas.openxmlformats.org/officeDocument/2006/relationships/hyperlink" Target="https://podminky.urs.cz/item/CS_URS_2024_01/743414111" TargetMode="External"/><Relationship Id="rId163" Type="http://schemas.openxmlformats.org/officeDocument/2006/relationships/hyperlink" Target="https://podminky.urs.cz/item/CS_URS_2024_01/764002861" TargetMode="External"/><Relationship Id="rId184" Type="http://schemas.openxmlformats.org/officeDocument/2006/relationships/hyperlink" Target="https://podminky.urs.cz/item/CS_URS_2024_01/767640311" TargetMode="External"/><Relationship Id="rId189" Type="http://schemas.openxmlformats.org/officeDocument/2006/relationships/hyperlink" Target="https://podminky.urs.cz/item/CS_URS_2024_01/998771203" TargetMode="External"/><Relationship Id="rId219" Type="http://schemas.openxmlformats.org/officeDocument/2006/relationships/hyperlink" Target="https://podminky.urs.cz/item/CS_URS_2024_01/056002000" TargetMode="External"/><Relationship Id="rId3" Type="http://schemas.openxmlformats.org/officeDocument/2006/relationships/hyperlink" Target="https://podminky.urs.cz/item/CS_URS_2024_01/132211401" TargetMode="External"/><Relationship Id="rId214" Type="http://schemas.openxmlformats.org/officeDocument/2006/relationships/hyperlink" Target="https://podminky.urs.cz/item/CS_URS_2024_01/034103000" TargetMode="External"/><Relationship Id="rId25" Type="http://schemas.openxmlformats.org/officeDocument/2006/relationships/hyperlink" Target="https://podminky.urs.cz/item/CS_URS_2024_01/279113134" TargetMode="External"/><Relationship Id="rId46" Type="http://schemas.openxmlformats.org/officeDocument/2006/relationships/hyperlink" Target="https://podminky.urs.cz/item/CS_URS_2024_01/434351141" TargetMode="External"/><Relationship Id="rId67" Type="http://schemas.openxmlformats.org/officeDocument/2006/relationships/hyperlink" Target="https://podminky.urs.cz/item/CS_URS_2024_01/631362021" TargetMode="External"/><Relationship Id="rId116" Type="http://schemas.openxmlformats.org/officeDocument/2006/relationships/hyperlink" Target="https://podminky.urs.cz/item/CS_URS_2024_01/733110808" TargetMode="External"/><Relationship Id="rId137" Type="http://schemas.openxmlformats.org/officeDocument/2006/relationships/hyperlink" Target="https://podminky.urs.cz/item/CS_URS_2024_01/998735202" TargetMode="External"/><Relationship Id="rId158" Type="http://schemas.openxmlformats.org/officeDocument/2006/relationships/hyperlink" Target="https://podminky.urs.cz/item/CS_URS_2024_01/763131714" TargetMode="External"/><Relationship Id="rId20" Type="http://schemas.openxmlformats.org/officeDocument/2006/relationships/hyperlink" Target="https://podminky.urs.cz/item/CS_URS_2024_01/273362021" TargetMode="External"/><Relationship Id="rId41" Type="http://schemas.openxmlformats.org/officeDocument/2006/relationships/hyperlink" Target="https://podminky.urs.cz/item/CS_URS_2024_01/417321313" TargetMode="External"/><Relationship Id="rId62" Type="http://schemas.openxmlformats.org/officeDocument/2006/relationships/hyperlink" Target="https://podminky.urs.cz/item/CS_URS_2024_01/631311114" TargetMode="External"/><Relationship Id="rId83" Type="http://schemas.openxmlformats.org/officeDocument/2006/relationships/hyperlink" Target="https://podminky.urs.cz/item/CS_URS_2024_01/962022491" TargetMode="External"/><Relationship Id="rId88" Type="http://schemas.openxmlformats.org/officeDocument/2006/relationships/hyperlink" Target="https://podminky.urs.cz/item/CS_URS_2024_01/967031743" TargetMode="External"/><Relationship Id="rId111" Type="http://schemas.openxmlformats.org/officeDocument/2006/relationships/hyperlink" Target="https://podminky.urs.cz/item/CS_URS_2024_01/713410811" TargetMode="External"/><Relationship Id="rId132" Type="http://schemas.openxmlformats.org/officeDocument/2006/relationships/hyperlink" Target="https://podminky.urs.cz/item/CS_URS_2024_01/735151821" TargetMode="External"/><Relationship Id="rId153" Type="http://schemas.openxmlformats.org/officeDocument/2006/relationships/hyperlink" Target="https://podminky.urs.cz/item/CS_URS_2024_01/762342511" TargetMode="External"/><Relationship Id="rId174" Type="http://schemas.openxmlformats.org/officeDocument/2006/relationships/hyperlink" Target="https://podminky.urs.cz/item/CS_URS_2024_01/766621113" TargetMode="External"/><Relationship Id="rId179" Type="http://schemas.openxmlformats.org/officeDocument/2006/relationships/hyperlink" Target="https://podminky.urs.cz/item/CS_URS_2024_01/766691811" TargetMode="External"/><Relationship Id="rId195" Type="http://schemas.openxmlformats.org/officeDocument/2006/relationships/hyperlink" Target="https://podminky.urs.cz/item/CS_URS_2024_01/210800507" TargetMode="External"/><Relationship Id="rId209" Type="http://schemas.openxmlformats.org/officeDocument/2006/relationships/hyperlink" Target="https://podminky.urs.cz/item/CS_URS_2024_01/012203000" TargetMode="External"/><Relationship Id="rId190" Type="http://schemas.openxmlformats.org/officeDocument/2006/relationships/hyperlink" Target="https://podminky.urs.cz/item/CS_URS_2024_01/784181101" TargetMode="External"/><Relationship Id="rId204" Type="http://schemas.openxmlformats.org/officeDocument/2006/relationships/hyperlink" Target="https://podminky.urs.cz/item/CS_URS_2024_01/971033261" TargetMode="External"/><Relationship Id="rId220" Type="http://schemas.openxmlformats.org/officeDocument/2006/relationships/drawing" Target="../drawings/drawing3.xml"/><Relationship Id="rId15" Type="http://schemas.openxmlformats.org/officeDocument/2006/relationships/hyperlink" Target="https://podminky.urs.cz/item/CS_URS_2024_01/171251201" TargetMode="External"/><Relationship Id="rId36" Type="http://schemas.openxmlformats.org/officeDocument/2006/relationships/hyperlink" Target="https://podminky.urs.cz/item/CS_URS_2024_01/319202331" TargetMode="External"/><Relationship Id="rId57" Type="http://schemas.openxmlformats.org/officeDocument/2006/relationships/hyperlink" Target="https://podminky.urs.cz/item/CS_URS_2024_01/622143004" TargetMode="External"/><Relationship Id="rId106" Type="http://schemas.openxmlformats.org/officeDocument/2006/relationships/hyperlink" Target="https://podminky.urs.cz/item/CS_URS_2024_01/711142559" TargetMode="External"/><Relationship Id="rId127" Type="http://schemas.openxmlformats.org/officeDocument/2006/relationships/hyperlink" Target="https://podminky.urs.cz/item/CS_URS_2024_01/998733203" TargetMode="External"/><Relationship Id="rId10" Type="http://schemas.openxmlformats.org/officeDocument/2006/relationships/hyperlink" Target="https://podminky.urs.cz/item/CS_URS_2024_01/161151603" TargetMode="External"/><Relationship Id="rId31" Type="http://schemas.openxmlformats.org/officeDocument/2006/relationships/hyperlink" Target="https://podminky.urs.cz/item/CS_URS_2024_01/311235161" TargetMode="External"/><Relationship Id="rId52" Type="http://schemas.openxmlformats.org/officeDocument/2006/relationships/hyperlink" Target="https://podminky.urs.cz/item/CS_URS_2024_01/621131111" TargetMode="External"/><Relationship Id="rId73" Type="http://schemas.openxmlformats.org/officeDocument/2006/relationships/hyperlink" Target="https://podminky.urs.cz/item/CS_URS_2024_01/944511111" TargetMode="External"/><Relationship Id="rId78" Type="http://schemas.openxmlformats.org/officeDocument/2006/relationships/hyperlink" Target="https://podminky.urs.cz/item/CS_URS_2024_01/949311211" TargetMode="External"/><Relationship Id="rId94" Type="http://schemas.openxmlformats.org/officeDocument/2006/relationships/hyperlink" Target="https://podminky.urs.cz/item/CS_URS_2024_01/971033681" TargetMode="External"/><Relationship Id="rId99" Type="http://schemas.openxmlformats.org/officeDocument/2006/relationships/hyperlink" Target="https://podminky.urs.cz/item/CS_URS_2024_01/997013501" TargetMode="External"/><Relationship Id="rId101" Type="http://schemas.openxmlformats.org/officeDocument/2006/relationships/hyperlink" Target="https://podminky.urs.cz/item/CS_URS_2024_01/997013601" TargetMode="External"/><Relationship Id="rId122" Type="http://schemas.openxmlformats.org/officeDocument/2006/relationships/hyperlink" Target="https://podminky.urs.cz/item/CS_URS_2024_01/733191912" TargetMode="External"/><Relationship Id="rId143" Type="http://schemas.openxmlformats.org/officeDocument/2006/relationships/hyperlink" Target="https://podminky.urs.cz/item/CS_URS_2024_01/747112461" TargetMode="External"/><Relationship Id="rId148" Type="http://schemas.openxmlformats.org/officeDocument/2006/relationships/hyperlink" Target="https://podminky.urs.cz/item/CS_URS_2024_01/762331812" TargetMode="External"/><Relationship Id="rId164" Type="http://schemas.openxmlformats.org/officeDocument/2006/relationships/hyperlink" Target="https://podminky.urs.cz/item/CS_URS_2024_01/764004821" TargetMode="External"/><Relationship Id="rId169" Type="http://schemas.openxmlformats.org/officeDocument/2006/relationships/hyperlink" Target="https://podminky.urs.cz/item/CS_URS_2024_01/764238411" TargetMode="External"/><Relationship Id="rId185" Type="http://schemas.openxmlformats.org/officeDocument/2006/relationships/hyperlink" Target="https://podminky.urs.cz/item/CS_URS_2024_01/998767203" TargetMode="External"/><Relationship Id="rId4" Type="http://schemas.openxmlformats.org/officeDocument/2006/relationships/hyperlink" Target="https://podminky.urs.cz/item/CS_URS_2024_01/132212121" TargetMode="External"/><Relationship Id="rId9" Type="http://schemas.openxmlformats.org/officeDocument/2006/relationships/hyperlink" Target="https://podminky.urs.cz/item/CS_URS_2024_01/151201311" TargetMode="External"/><Relationship Id="rId180" Type="http://schemas.openxmlformats.org/officeDocument/2006/relationships/hyperlink" Target="https://podminky.urs.cz/item/CS_URS_2024_01/766694116" TargetMode="External"/><Relationship Id="rId210" Type="http://schemas.openxmlformats.org/officeDocument/2006/relationships/hyperlink" Target="https://podminky.urs.cz/item/CS_URS_2024_01/012303000" TargetMode="External"/><Relationship Id="rId215" Type="http://schemas.openxmlformats.org/officeDocument/2006/relationships/hyperlink" Target="https://podminky.urs.cz/item/CS_URS_2024_01/034203000" TargetMode="External"/><Relationship Id="rId26" Type="http://schemas.openxmlformats.org/officeDocument/2006/relationships/hyperlink" Target="https://podminky.urs.cz/item/CS_URS_2024_01/279232513" TargetMode="External"/><Relationship Id="rId47" Type="http://schemas.openxmlformats.org/officeDocument/2006/relationships/hyperlink" Target="https://podminky.urs.cz/item/CS_URS_2024_01/434351142" TargetMode="External"/><Relationship Id="rId68" Type="http://schemas.openxmlformats.org/officeDocument/2006/relationships/hyperlink" Target="https://podminky.urs.cz/item/CS_URS_2024_01/635111215" TargetMode="External"/><Relationship Id="rId89" Type="http://schemas.openxmlformats.org/officeDocument/2006/relationships/hyperlink" Target="https://podminky.urs.cz/item/CS_URS_2024_01/968062374" TargetMode="External"/><Relationship Id="rId112" Type="http://schemas.openxmlformats.org/officeDocument/2006/relationships/hyperlink" Target="https://podminky.urs.cz/item/CS_URS_2024_01/713410831" TargetMode="External"/><Relationship Id="rId133" Type="http://schemas.openxmlformats.org/officeDocument/2006/relationships/hyperlink" Target="https://podminky.urs.cz/item/CS_URS_2024_01/735159210" TargetMode="External"/><Relationship Id="rId154" Type="http://schemas.openxmlformats.org/officeDocument/2006/relationships/hyperlink" Target="https://podminky.urs.cz/item/CS_URS_2024_01/762395000" TargetMode="External"/><Relationship Id="rId175" Type="http://schemas.openxmlformats.org/officeDocument/2006/relationships/hyperlink" Target="https://podminky.urs.cz/item/CS_URS_2024_01/766621211" TargetMode="External"/><Relationship Id="rId196" Type="http://schemas.openxmlformats.org/officeDocument/2006/relationships/hyperlink" Target="https://podminky.urs.cz/item/CS_URS_2024_01/210800527" TargetMode="External"/><Relationship Id="rId200" Type="http://schemas.openxmlformats.org/officeDocument/2006/relationships/hyperlink" Target="https://podminky.urs.cz/item/CS_URS_2024_01/743414111" TargetMode="External"/><Relationship Id="rId16" Type="http://schemas.openxmlformats.org/officeDocument/2006/relationships/hyperlink" Target="https://podminky.urs.cz/item/CS_URS_2024_01/174111101" TargetMode="External"/><Relationship Id="rId37" Type="http://schemas.openxmlformats.org/officeDocument/2006/relationships/hyperlink" Target="https://podminky.urs.cz/item/CS_URS_2024_01/349231821" TargetMode="External"/><Relationship Id="rId58" Type="http://schemas.openxmlformats.org/officeDocument/2006/relationships/hyperlink" Target="https://podminky.urs.cz/item/CS_URS_2024_01/622531022" TargetMode="External"/><Relationship Id="rId79" Type="http://schemas.openxmlformats.org/officeDocument/2006/relationships/hyperlink" Target="https://podminky.urs.cz/item/CS_URS_2024_01/949321112" TargetMode="External"/><Relationship Id="rId102" Type="http://schemas.openxmlformats.org/officeDocument/2006/relationships/hyperlink" Target="https://podminky.urs.cz/item/CS_URS_2024_01/998011003" TargetMode="External"/><Relationship Id="rId123" Type="http://schemas.openxmlformats.org/officeDocument/2006/relationships/hyperlink" Target="https://podminky.urs.cz/item/CS_URS_2024_01/733191913" TargetMode="External"/><Relationship Id="rId144" Type="http://schemas.openxmlformats.org/officeDocument/2006/relationships/hyperlink" Target="https://podminky.urs.cz/item/CS_URS_2024_01/74723111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opLeftCell="A46" zoomScaleNormal="100" workbookViewId="0"/>
  </sheetViews>
  <sheetFormatPr defaultColWidth="8.5" defaultRowHeight="12.75" customHeight="1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 customWidth="1"/>
  </cols>
  <sheetData>
    <row r="1" spans="1:74" ht="11.25">
      <c r="A1" s="15" t="s">
        <v>0</v>
      </c>
      <c r="AZ1" s="15" t="s">
        <v>1</v>
      </c>
      <c r="BA1" s="15" t="s">
        <v>2</v>
      </c>
      <c r="BB1" s="15"/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4" t="s">
        <v>5</v>
      </c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3" t="s">
        <v>14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R5" s="19"/>
      <c r="BE5" s="12" t="s">
        <v>15</v>
      </c>
      <c r="BS5" s="16" t="s">
        <v>6</v>
      </c>
    </row>
    <row r="6" spans="1:74" ht="36.950000000000003" customHeight="1">
      <c r="B6" s="19"/>
      <c r="D6" s="24" t="s">
        <v>16</v>
      </c>
      <c r="K6" s="11" t="s">
        <v>17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R6" s="19"/>
      <c r="BE6" s="12"/>
      <c r="BS6" s="16" t="s">
        <v>18</v>
      </c>
    </row>
    <row r="7" spans="1:74" ht="12" customHeight="1">
      <c r="B7" s="19"/>
      <c r="D7" s="25" t="s">
        <v>19</v>
      </c>
      <c r="K7" s="26"/>
      <c r="AK7" s="25" t="s">
        <v>20</v>
      </c>
      <c r="AN7" s="26"/>
      <c r="AR7" s="19"/>
      <c r="BE7" s="12"/>
      <c r="BS7" s="16" t="s">
        <v>21</v>
      </c>
    </row>
    <row r="8" spans="1:74" ht="12" customHeight="1">
      <c r="B8" s="19"/>
      <c r="D8" s="25" t="s">
        <v>22</v>
      </c>
      <c r="K8" s="26" t="s">
        <v>23</v>
      </c>
      <c r="AK8" s="25" t="s">
        <v>24</v>
      </c>
      <c r="AN8" s="27" t="s">
        <v>25</v>
      </c>
      <c r="AR8" s="19"/>
      <c r="BE8" s="12"/>
      <c r="BS8" s="16" t="s">
        <v>26</v>
      </c>
    </row>
    <row r="9" spans="1:74" ht="14.45" customHeight="1">
      <c r="B9" s="19"/>
      <c r="AR9" s="19"/>
      <c r="BE9" s="12"/>
      <c r="BS9" s="16" t="s">
        <v>27</v>
      </c>
    </row>
    <row r="10" spans="1:74" ht="12" customHeight="1">
      <c r="B10" s="19"/>
      <c r="D10" s="25" t="s">
        <v>28</v>
      </c>
      <c r="AK10" s="25" t="s">
        <v>29</v>
      </c>
      <c r="AN10" s="26" t="s">
        <v>30</v>
      </c>
      <c r="AR10" s="19"/>
      <c r="BE10" s="12"/>
      <c r="BS10" s="16" t="s">
        <v>18</v>
      </c>
    </row>
    <row r="11" spans="1:74" ht="18.600000000000001" customHeight="1">
      <c r="B11" s="19"/>
      <c r="E11" s="26" t="s">
        <v>31</v>
      </c>
      <c r="AK11" s="25" t="s">
        <v>32</v>
      </c>
      <c r="AN11" s="26"/>
      <c r="AR11" s="19"/>
      <c r="BE11" s="12"/>
      <c r="BS11" s="16" t="s">
        <v>18</v>
      </c>
    </row>
    <row r="12" spans="1:74" ht="6.95" customHeight="1">
      <c r="B12" s="19"/>
      <c r="AR12" s="19"/>
      <c r="BE12" s="12"/>
      <c r="BS12" s="16" t="s">
        <v>18</v>
      </c>
    </row>
    <row r="13" spans="1:74" ht="12" customHeight="1">
      <c r="B13" s="19"/>
      <c r="D13" s="25" t="s">
        <v>33</v>
      </c>
      <c r="AK13" s="25" t="s">
        <v>29</v>
      </c>
      <c r="AN13" s="28" t="s">
        <v>34</v>
      </c>
      <c r="AR13" s="19"/>
      <c r="BE13" s="12"/>
      <c r="BS13" s="16" t="s">
        <v>18</v>
      </c>
    </row>
    <row r="14" spans="1:74">
      <c r="B14" s="19"/>
      <c r="E14" s="10" t="s">
        <v>34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25" t="s">
        <v>32</v>
      </c>
      <c r="AN14" s="28" t="s">
        <v>34</v>
      </c>
      <c r="AR14" s="19"/>
      <c r="BE14" s="12"/>
      <c r="BS14" s="16" t="s">
        <v>18</v>
      </c>
    </row>
    <row r="15" spans="1:74" ht="6.95" customHeight="1">
      <c r="B15" s="19"/>
      <c r="AR15" s="19"/>
      <c r="BE15" s="12"/>
      <c r="BS15" s="16" t="s">
        <v>3</v>
      </c>
    </row>
    <row r="16" spans="1:74" ht="12" customHeight="1">
      <c r="B16" s="19"/>
      <c r="D16" s="25" t="s">
        <v>35</v>
      </c>
      <c r="AK16" s="25" t="s">
        <v>29</v>
      </c>
      <c r="AN16" s="26" t="s">
        <v>36</v>
      </c>
      <c r="AR16" s="19"/>
      <c r="BE16" s="12"/>
      <c r="BS16" s="16" t="s">
        <v>3</v>
      </c>
    </row>
    <row r="17" spans="1:71" ht="18.600000000000001" customHeight="1">
      <c r="B17" s="19"/>
      <c r="E17" s="26" t="s">
        <v>37</v>
      </c>
      <c r="AK17" s="25" t="s">
        <v>32</v>
      </c>
      <c r="AN17" s="26"/>
      <c r="AR17" s="19"/>
      <c r="BE17" s="12"/>
      <c r="BS17" s="16" t="s">
        <v>38</v>
      </c>
    </row>
    <row r="18" spans="1:71" ht="6.95" customHeight="1">
      <c r="B18" s="19"/>
      <c r="AR18" s="19"/>
      <c r="BE18" s="12"/>
      <c r="BS18" s="16" t="s">
        <v>6</v>
      </c>
    </row>
    <row r="19" spans="1:71" ht="12" customHeight="1">
      <c r="B19" s="19"/>
      <c r="D19" s="25" t="s">
        <v>39</v>
      </c>
      <c r="AK19" s="25" t="s">
        <v>29</v>
      </c>
      <c r="AN19" s="26"/>
      <c r="AR19" s="19"/>
      <c r="BE19" s="12"/>
      <c r="BS19" s="16" t="s">
        <v>6</v>
      </c>
    </row>
    <row r="20" spans="1:71" ht="18.600000000000001" customHeight="1">
      <c r="B20" s="19"/>
      <c r="E20" s="26" t="s">
        <v>40</v>
      </c>
      <c r="AK20" s="25" t="s">
        <v>32</v>
      </c>
      <c r="AN20" s="26"/>
      <c r="AR20" s="19"/>
      <c r="BE20" s="12"/>
      <c r="BS20" s="16" t="s">
        <v>3</v>
      </c>
    </row>
    <row r="21" spans="1:71" ht="6.95" customHeight="1">
      <c r="B21" s="19"/>
      <c r="AR21" s="19"/>
      <c r="BE21" s="12"/>
    </row>
    <row r="22" spans="1:71" ht="12" customHeight="1">
      <c r="B22" s="19"/>
      <c r="D22" s="25" t="s">
        <v>41</v>
      </c>
      <c r="AR22" s="19"/>
      <c r="BE22" s="12"/>
    </row>
    <row r="23" spans="1:71" ht="47.25" customHeight="1">
      <c r="B23" s="19"/>
      <c r="E23" s="9" t="s">
        <v>42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R23" s="19"/>
      <c r="BE23" s="12"/>
    </row>
    <row r="24" spans="1:71" ht="6.95" customHeight="1">
      <c r="B24" s="19"/>
      <c r="AR24" s="19"/>
      <c r="BE24" s="12"/>
    </row>
    <row r="25" spans="1:71" ht="6.95" customHeight="1">
      <c r="B25" s="1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9"/>
      <c r="BE25" s="12"/>
    </row>
    <row r="26" spans="1:71" s="34" customFormat="1" ht="25.9" customHeight="1">
      <c r="A26" s="30"/>
      <c r="B26" s="31"/>
      <c r="C26" s="30"/>
      <c r="D26" s="32" t="s">
        <v>43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8">
        <f>ROUND(AG54,2)</f>
        <v>0</v>
      </c>
      <c r="AL26" s="8"/>
      <c r="AM26" s="8"/>
      <c r="AN26" s="8"/>
      <c r="AO26" s="8"/>
      <c r="AP26" s="30"/>
      <c r="AQ26" s="30"/>
      <c r="AR26" s="31"/>
      <c r="BE26" s="12"/>
    </row>
    <row r="27" spans="1:71" s="34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12"/>
    </row>
    <row r="28" spans="1:71" s="34" customForma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7" t="s">
        <v>44</v>
      </c>
      <c r="M28" s="7"/>
      <c r="N28" s="7"/>
      <c r="O28" s="7"/>
      <c r="P28" s="7"/>
      <c r="Q28" s="30"/>
      <c r="R28" s="30"/>
      <c r="S28" s="30"/>
      <c r="T28" s="30"/>
      <c r="U28" s="30"/>
      <c r="V28" s="30"/>
      <c r="W28" s="7" t="s">
        <v>45</v>
      </c>
      <c r="X28" s="7"/>
      <c r="Y28" s="7"/>
      <c r="Z28" s="7"/>
      <c r="AA28" s="7"/>
      <c r="AB28" s="7"/>
      <c r="AC28" s="7"/>
      <c r="AD28" s="7"/>
      <c r="AE28" s="7"/>
      <c r="AF28" s="30"/>
      <c r="AG28" s="30"/>
      <c r="AH28" s="30"/>
      <c r="AI28" s="30"/>
      <c r="AJ28" s="30"/>
      <c r="AK28" s="7" t="s">
        <v>46</v>
      </c>
      <c r="AL28" s="7"/>
      <c r="AM28" s="7"/>
      <c r="AN28" s="7"/>
      <c r="AO28" s="7"/>
      <c r="AP28" s="30"/>
      <c r="AQ28" s="30"/>
      <c r="AR28" s="31"/>
      <c r="BE28" s="12"/>
    </row>
    <row r="29" spans="1:71" s="35" customFormat="1" ht="14.45" customHeight="1">
      <c r="B29" s="36"/>
      <c r="D29" s="25" t="s">
        <v>47</v>
      </c>
      <c r="F29" s="25" t="s">
        <v>48</v>
      </c>
      <c r="L29" s="6">
        <v>0.21</v>
      </c>
      <c r="M29" s="6"/>
      <c r="N29" s="6"/>
      <c r="O29" s="6"/>
      <c r="P29" s="6"/>
      <c r="W29" s="5">
        <f>ROUND(AZ54, 2)</f>
        <v>0</v>
      </c>
      <c r="X29" s="5"/>
      <c r="Y29" s="5"/>
      <c r="Z29" s="5"/>
      <c r="AA29" s="5"/>
      <c r="AB29" s="5"/>
      <c r="AC29" s="5"/>
      <c r="AD29" s="5"/>
      <c r="AE29" s="5"/>
      <c r="AK29" s="5">
        <f>ROUND(AV54, 2)</f>
        <v>0</v>
      </c>
      <c r="AL29" s="5"/>
      <c r="AM29" s="5"/>
      <c r="AN29" s="5"/>
      <c r="AO29" s="5"/>
      <c r="AR29" s="36"/>
      <c r="BE29" s="12"/>
    </row>
    <row r="30" spans="1:71" s="35" customFormat="1" ht="14.45" customHeight="1">
      <c r="B30" s="36"/>
      <c r="F30" s="25" t="s">
        <v>49</v>
      </c>
      <c r="L30" s="6">
        <v>0.12</v>
      </c>
      <c r="M30" s="6"/>
      <c r="N30" s="6"/>
      <c r="O30" s="6"/>
      <c r="P30" s="6"/>
      <c r="W30" s="5">
        <f>ROUND(BA54, 2)</f>
        <v>0</v>
      </c>
      <c r="X30" s="5"/>
      <c r="Y30" s="5"/>
      <c r="Z30" s="5"/>
      <c r="AA30" s="5"/>
      <c r="AB30" s="5"/>
      <c r="AC30" s="5"/>
      <c r="AD30" s="5"/>
      <c r="AE30" s="5"/>
      <c r="AK30" s="5">
        <f>ROUND(AW54, 2)</f>
        <v>0</v>
      </c>
      <c r="AL30" s="5"/>
      <c r="AM30" s="5"/>
      <c r="AN30" s="5"/>
      <c r="AO30" s="5"/>
      <c r="AR30" s="36"/>
      <c r="BE30" s="12"/>
    </row>
    <row r="31" spans="1:71" s="35" customFormat="1" ht="14.45" hidden="1" customHeight="1">
      <c r="B31" s="36"/>
      <c r="F31" s="25" t="s">
        <v>50</v>
      </c>
      <c r="L31" s="6">
        <v>0.21</v>
      </c>
      <c r="M31" s="6"/>
      <c r="N31" s="6"/>
      <c r="O31" s="6"/>
      <c r="P31" s="6"/>
      <c r="W31" s="5">
        <f>ROUND(BB54, 2)</f>
        <v>0</v>
      </c>
      <c r="X31" s="5"/>
      <c r="Y31" s="5"/>
      <c r="Z31" s="5"/>
      <c r="AA31" s="5"/>
      <c r="AB31" s="5"/>
      <c r="AC31" s="5"/>
      <c r="AD31" s="5"/>
      <c r="AE31" s="5"/>
      <c r="AK31" s="5">
        <v>0</v>
      </c>
      <c r="AL31" s="5"/>
      <c r="AM31" s="5"/>
      <c r="AN31" s="5"/>
      <c r="AO31" s="5"/>
      <c r="AR31" s="36"/>
      <c r="BE31" s="12"/>
    </row>
    <row r="32" spans="1:71" s="35" customFormat="1" ht="14.45" hidden="1" customHeight="1">
      <c r="B32" s="36"/>
      <c r="F32" s="25" t="s">
        <v>51</v>
      </c>
      <c r="L32" s="6">
        <v>0.12</v>
      </c>
      <c r="M32" s="6"/>
      <c r="N32" s="6"/>
      <c r="O32" s="6"/>
      <c r="P32" s="6"/>
      <c r="W32" s="5">
        <f>ROUND(BC54, 2)</f>
        <v>0</v>
      </c>
      <c r="X32" s="5"/>
      <c r="Y32" s="5"/>
      <c r="Z32" s="5"/>
      <c r="AA32" s="5"/>
      <c r="AB32" s="5"/>
      <c r="AC32" s="5"/>
      <c r="AD32" s="5"/>
      <c r="AE32" s="5"/>
      <c r="AK32" s="5">
        <v>0</v>
      </c>
      <c r="AL32" s="5"/>
      <c r="AM32" s="5"/>
      <c r="AN32" s="5"/>
      <c r="AO32" s="5"/>
      <c r="AR32" s="36"/>
      <c r="BE32" s="12"/>
    </row>
    <row r="33" spans="1:57" s="35" customFormat="1" ht="14.45" hidden="1" customHeight="1">
      <c r="B33" s="36"/>
      <c r="F33" s="25" t="s">
        <v>52</v>
      </c>
      <c r="L33" s="6">
        <v>0</v>
      </c>
      <c r="M33" s="6"/>
      <c r="N33" s="6"/>
      <c r="O33" s="6"/>
      <c r="P33" s="6"/>
      <c r="W33" s="5">
        <f>ROUND(BD54, 2)</f>
        <v>0</v>
      </c>
      <c r="X33" s="5"/>
      <c r="Y33" s="5"/>
      <c r="Z33" s="5"/>
      <c r="AA33" s="5"/>
      <c r="AB33" s="5"/>
      <c r="AC33" s="5"/>
      <c r="AD33" s="5"/>
      <c r="AE33" s="5"/>
      <c r="AK33" s="5">
        <v>0</v>
      </c>
      <c r="AL33" s="5"/>
      <c r="AM33" s="5"/>
      <c r="AN33" s="5"/>
      <c r="AO33" s="5"/>
      <c r="AR33" s="36"/>
    </row>
    <row r="34" spans="1:57" s="34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30"/>
    </row>
    <row r="35" spans="1:57" s="34" customFormat="1" ht="25.9" customHeight="1">
      <c r="A35" s="30"/>
      <c r="B35" s="31"/>
      <c r="C35" s="37"/>
      <c r="D35" s="38" t="s">
        <v>53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54</v>
      </c>
      <c r="U35" s="39"/>
      <c r="V35" s="39"/>
      <c r="W35" s="39"/>
      <c r="X35" s="4" t="s">
        <v>55</v>
      </c>
      <c r="Y35" s="4"/>
      <c r="Z35" s="4"/>
      <c r="AA35" s="4"/>
      <c r="AB35" s="4"/>
      <c r="AC35" s="39"/>
      <c r="AD35" s="39"/>
      <c r="AE35" s="39"/>
      <c r="AF35" s="39"/>
      <c r="AG35" s="39"/>
      <c r="AH35" s="39"/>
      <c r="AI35" s="39"/>
      <c r="AJ35" s="39"/>
      <c r="AK35" s="3">
        <f>SUM(AK26:AK33)</f>
        <v>0</v>
      </c>
      <c r="AL35" s="3"/>
      <c r="AM35" s="3"/>
      <c r="AN35" s="3"/>
      <c r="AO35" s="3"/>
      <c r="AP35" s="37"/>
      <c r="AQ35" s="37"/>
      <c r="AR35" s="31"/>
      <c r="BE35" s="30"/>
    </row>
    <row r="36" spans="1:57" s="34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34" customFormat="1" ht="6.95" customHeight="1">
      <c r="A37" s="30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1"/>
      <c r="BE37" s="30"/>
    </row>
    <row r="41" spans="1:57" s="34" customFormat="1" ht="6.95" customHeight="1">
      <c r="A41" s="30"/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1"/>
      <c r="BE41" s="30"/>
    </row>
    <row r="42" spans="1:57" s="34" customFormat="1" ht="24.95" customHeight="1">
      <c r="A42" s="30"/>
      <c r="B42" s="31"/>
      <c r="C42" s="20" t="s">
        <v>56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1"/>
      <c r="BE42" s="30"/>
    </row>
    <row r="43" spans="1:57" s="34" customFormat="1" ht="6.95" customHeight="1">
      <c r="A43" s="30"/>
      <c r="B43" s="31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1"/>
      <c r="BE43" s="30"/>
    </row>
    <row r="44" spans="1:57" s="45" customFormat="1" ht="12" customHeight="1">
      <c r="B44" s="46"/>
      <c r="C44" s="25" t="s">
        <v>13</v>
      </c>
      <c r="L44" s="45" t="str">
        <f>K5</f>
        <v>23923</v>
      </c>
      <c r="AR44" s="46"/>
    </row>
    <row r="45" spans="1:57" s="47" customFormat="1" ht="36.950000000000003" customHeight="1">
      <c r="B45" s="48"/>
      <c r="C45" s="49" t="s">
        <v>16</v>
      </c>
      <c r="L45" s="2" t="str">
        <f>K6</f>
        <v>Stavební úpravy a přístavba výtahu ZŠ Žižkov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R45" s="48"/>
    </row>
    <row r="46" spans="1:57" s="34" customFormat="1" ht="6.95" customHeight="1">
      <c r="A46" s="30"/>
      <c r="B46" s="31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1"/>
      <c r="BE46" s="30"/>
    </row>
    <row r="47" spans="1:57" s="34" customFormat="1" ht="12" customHeight="1">
      <c r="A47" s="30"/>
      <c r="B47" s="31"/>
      <c r="C47" s="25" t="s">
        <v>22</v>
      </c>
      <c r="D47" s="30"/>
      <c r="E47" s="30"/>
      <c r="F47" s="30"/>
      <c r="G47" s="30"/>
      <c r="H47" s="30"/>
      <c r="I47" s="30"/>
      <c r="J47" s="30"/>
      <c r="K47" s="30"/>
      <c r="L47" s="50" t="str">
        <f>IF(K8="","",K8)</f>
        <v>Kutná Hora,Kremnická čp. 98</v>
      </c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25" t="s">
        <v>24</v>
      </c>
      <c r="AJ47" s="30"/>
      <c r="AK47" s="30"/>
      <c r="AL47" s="30"/>
      <c r="AM47" s="1" t="str">
        <f>IF(AN8= "","",AN8)</f>
        <v>29. 2. 2024</v>
      </c>
      <c r="AN47" s="1"/>
      <c r="AO47" s="30"/>
      <c r="AP47" s="30"/>
      <c r="AQ47" s="30"/>
      <c r="AR47" s="31"/>
      <c r="BE47" s="30"/>
    </row>
    <row r="48" spans="1:57" s="34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1"/>
      <c r="BE48" s="30"/>
    </row>
    <row r="49" spans="1:91" s="34" customFormat="1" ht="40.15" customHeight="1">
      <c r="A49" s="30"/>
      <c r="B49" s="31"/>
      <c r="C49" s="25" t="s">
        <v>28</v>
      </c>
      <c r="D49" s="30"/>
      <c r="E49" s="30"/>
      <c r="F49" s="30"/>
      <c r="G49" s="30"/>
      <c r="H49" s="30"/>
      <c r="I49" s="30"/>
      <c r="J49" s="30"/>
      <c r="K49" s="30"/>
      <c r="L49" s="45" t="str">
        <f>IF(E11= "","",E11)</f>
        <v>Město Kutná Hora,Havlíčkovo náměstí 552/1,Kutná Ho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25" t="s">
        <v>35</v>
      </c>
      <c r="AJ49" s="30"/>
      <c r="AK49" s="30"/>
      <c r="AL49" s="30"/>
      <c r="AM49" s="322" t="str">
        <f>IF(E17="","",E17)</f>
        <v>Kutnohorská stavební projekce- ing Zuzana Hádková</v>
      </c>
      <c r="AN49" s="322"/>
      <c r="AO49" s="322"/>
      <c r="AP49" s="322"/>
      <c r="AQ49" s="30"/>
      <c r="AR49" s="31"/>
      <c r="AS49" s="323" t="s">
        <v>57</v>
      </c>
      <c r="AT49" s="323"/>
      <c r="AU49" s="51"/>
      <c r="AV49" s="51"/>
      <c r="AW49" s="51"/>
      <c r="AX49" s="51"/>
      <c r="AY49" s="51"/>
      <c r="AZ49" s="51"/>
      <c r="BA49" s="51"/>
      <c r="BB49" s="51"/>
      <c r="BC49" s="51"/>
      <c r="BD49" s="52"/>
      <c r="BE49" s="30"/>
    </row>
    <row r="50" spans="1:91" s="34" customFormat="1" ht="15.2" customHeight="1">
      <c r="A50" s="30"/>
      <c r="B50" s="31"/>
      <c r="C50" s="25" t="s">
        <v>33</v>
      </c>
      <c r="D50" s="30"/>
      <c r="E50" s="30"/>
      <c r="F50" s="30"/>
      <c r="G50" s="30"/>
      <c r="H50" s="30"/>
      <c r="I50" s="30"/>
      <c r="J50" s="30"/>
      <c r="K50" s="30"/>
      <c r="L50" s="45" t="str">
        <f>IF(E14= "Vyplň údaj","",E14)</f>
        <v/>
      </c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25" t="s">
        <v>39</v>
      </c>
      <c r="AJ50" s="30"/>
      <c r="AK50" s="30"/>
      <c r="AL50" s="30"/>
      <c r="AM50" s="322" t="str">
        <f>IF(E20="","",E20)</f>
        <v xml:space="preserve"> </v>
      </c>
      <c r="AN50" s="322"/>
      <c r="AO50" s="322"/>
      <c r="AP50" s="322"/>
      <c r="AQ50" s="30"/>
      <c r="AR50" s="31"/>
      <c r="AS50" s="323"/>
      <c r="AT50" s="323"/>
      <c r="AU50" s="53"/>
      <c r="AV50" s="53"/>
      <c r="AW50" s="53"/>
      <c r="AX50" s="53"/>
      <c r="AY50" s="53"/>
      <c r="AZ50" s="53"/>
      <c r="BA50" s="53"/>
      <c r="BB50" s="53"/>
      <c r="BC50" s="53"/>
      <c r="BD50" s="54"/>
      <c r="BE50" s="30"/>
    </row>
    <row r="51" spans="1:91" s="34" customFormat="1" ht="10.9" customHeight="1">
      <c r="A51" s="30"/>
      <c r="B51" s="31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1"/>
      <c r="AS51" s="323"/>
      <c r="AT51" s="323"/>
      <c r="AU51" s="53"/>
      <c r="AV51" s="53"/>
      <c r="AW51" s="53"/>
      <c r="AX51" s="53"/>
      <c r="AY51" s="53"/>
      <c r="AZ51" s="53"/>
      <c r="BA51" s="53"/>
      <c r="BB51" s="53"/>
      <c r="BC51" s="53"/>
      <c r="BD51" s="54"/>
      <c r="BE51" s="30"/>
    </row>
    <row r="52" spans="1:91" s="34" customFormat="1" ht="29.25" customHeight="1">
      <c r="A52" s="30"/>
      <c r="B52" s="31"/>
      <c r="C52" s="324" t="s">
        <v>58</v>
      </c>
      <c r="D52" s="324"/>
      <c r="E52" s="324"/>
      <c r="F52" s="324"/>
      <c r="G52" s="324"/>
      <c r="H52" s="55"/>
      <c r="I52" s="325" t="s">
        <v>59</v>
      </c>
      <c r="J52" s="325"/>
      <c r="K52" s="325"/>
      <c r="L52" s="325"/>
      <c r="M52" s="325"/>
      <c r="N52" s="325"/>
      <c r="O52" s="325"/>
      <c r="P52" s="325"/>
      <c r="Q52" s="325"/>
      <c r="R52" s="325"/>
      <c r="S52" s="325"/>
      <c r="T52" s="325"/>
      <c r="U52" s="325"/>
      <c r="V52" s="325"/>
      <c r="W52" s="325"/>
      <c r="X52" s="325"/>
      <c r="Y52" s="325"/>
      <c r="Z52" s="325"/>
      <c r="AA52" s="325"/>
      <c r="AB52" s="325"/>
      <c r="AC52" s="325"/>
      <c r="AD52" s="325"/>
      <c r="AE52" s="325"/>
      <c r="AF52" s="325"/>
      <c r="AG52" s="326" t="s">
        <v>60</v>
      </c>
      <c r="AH52" s="326"/>
      <c r="AI52" s="326"/>
      <c r="AJ52" s="326"/>
      <c r="AK52" s="326"/>
      <c r="AL52" s="326"/>
      <c r="AM52" s="326"/>
      <c r="AN52" s="325" t="s">
        <v>61</v>
      </c>
      <c r="AO52" s="325"/>
      <c r="AP52" s="325"/>
      <c r="AQ52" s="56" t="s">
        <v>62</v>
      </c>
      <c r="AR52" s="31"/>
      <c r="AS52" s="57" t="s">
        <v>63</v>
      </c>
      <c r="AT52" s="58" t="s">
        <v>64</v>
      </c>
      <c r="AU52" s="58" t="s">
        <v>65</v>
      </c>
      <c r="AV52" s="58" t="s">
        <v>66</v>
      </c>
      <c r="AW52" s="58" t="s">
        <v>67</v>
      </c>
      <c r="AX52" s="58" t="s">
        <v>68</v>
      </c>
      <c r="AY52" s="58" t="s">
        <v>69</v>
      </c>
      <c r="AZ52" s="58" t="s">
        <v>70</v>
      </c>
      <c r="BA52" s="58" t="s">
        <v>71</v>
      </c>
      <c r="BB52" s="58" t="s">
        <v>72</v>
      </c>
      <c r="BC52" s="58" t="s">
        <v>73</v>
      </c>
      <c r="BD52" s="59" t="s">
        <v>74</v>
      </c>
      <c r="BE52" s="30"/>
    </row>
    <row r="53" spans="1:91" s="34" customFormat="1" ht="10.9" customHeight="1">
      <c r="A53" s="30"/>
      <c r="B53" s="31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1"/>
      <c r="AS53" s="60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2"/>
      <c r="BE53" s="30"/>
    </row>
    <row r="54" spans="1:91" s="63" customFormat="1" ht="32.450000000000003" customHeight="1">
      <c r="B54" s="64"/>
      <c r="C54" s="65" t="s">
        <v>75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327">
        <f>ROUND(SUM(AG55:AG56),2)</f>
        <v>0</v>
      </c>
      <c r="AH54" s="327"/>
      <c r="AI54" s="327"/>
      <c r="AJ54" s="327"/>
      <c r="AK54" s="327"/>
      <c r="AL54" s="327"/>
      <c r="AM54" s="327"/>
      <c r="AN54" s="328">
        <f>SUM(AG54,AT54)</f>
        <v>0</v>
      </c>
      <c r="AO54" s="328"/>
      <c r="AP54" s="328"/>
      <c r="AQ54" s="67"/>
      <c r="AR54" s="64"/>
      <c r="AS54" s="68">
        <f>ROUND(SUM(AS55:AS56),2)</f>
        <v>0</v>
      </c>
      <c r="AT54" s="69">
        <f>ROUND(SUM(AV54:AW54),2)</f>
        <v>0</v>
      </c>
      <c r="AU54" s="70">
        <f>ROUND(SUM(AU55:AU56),5)</f>
        <v>0</v>
      </c>
      <c r="AV54" s="69">
        <f>ROUND(AZ54*L29,2)</f>
        <v>0</v>
      </c>
      <c r="AW54" s="69">
        <f>ROUND(BA54*L30,2)</f>
        <v>0</v>
      </c>
      <c r="AX54" s="69">
        <f>ROUND(BB54*L29,2)</f>
        <v>0</v>
      </c>
      <c r="AY54" s="69">
        <f>ROUND(BC54*L30,2)</f>
        <v>0</v>
      </c>
      <c r="AZ54" s="69">
        <f>ROUND(SUM(AZ55:AZ56),2)</f>
        <v>0</v>
      </c>
      <c r="BA54" s="69">
        <f>ROUND(SUM(BA55:BA56),2)</f>
        <v>0</v>
      </c>
      <c r="BB54" s="69">
        <f>ROUND(SUM(BB55:BB56),2)</f>
        <v>0</v>
      </c>
      <c r="BC54" s="69">
        <f>ROUND(SUM(BC55:BC56),2)</f>
        <v>0</v>
      </c>
      <c r="BD54" s="71">
        <f>ROUND(SUM(BD55:BD56),2)</f>
        <v>0</v>
      </c>
      <c r="BS54" s="72" t="s">
        <v>76</v>
      </c>
      <c r="BT54" s="72" t="s">
        <v>77</v>
      </c>
      <c r="BU54" s="73" t="s">
        <v>78</v>
      </c>
      <c r="BV54" s="72" t="s">
        <v>79</v>
      </c>
      <c r="BW54" s="72" t="s">
        <v>4</v>
      </c>
      <c r="BX54" s="72" t="s">
        <v>80</v>
      </c>
      <c r="CL54" s="72"/>
    </row>
    <row r="55" spans="1:91" s="83" customFormat="1" ht="24.75" customHeight="1">
      <c r="A55" s="74" t="s">
        <v>81</v>
      </c>
      <c r="B55" s="75"/>
      <c r="C55" s="76"/>
      <c r="D55" s="329" t="s">
        <v>82</v>
      </c>
      <c r="E55" s="329"/>
      <c r="F55" s="329"/>
      <c r="G55" s="329"/>
      <c r="H55" s="329"/>
      <c r="I55" s="77"/>
      <c r="J55" s="329" t="s">
        <v>83</v>
      </c>
      <c r="K55" s="329"/>
      <c r="L55" s="329"/>
      <c r="M55" s="329"/>
      <c r="N55" s="329"/>
      <c r="O55" s="329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  <c r="AE55" s="329"/>
      <c r="AF55" s="329"/>
      <c r="AG55" s="330">
        <f>'16240D-S1 - Stavební úpra...'!J30</f>
        <v>0</v>
      </c>
      <c r="AH55" s="330"/>
      <c r="AI55" s="330"/>
      <c r="AJ55" s="330"/>
      <c r="AK55" s="330"/>
      <c r="AL55" s="330"/>
      <c r="AM55" s="330"/>
      <c r="AN55" s="330">
        <f>SUM(AG55,AT55)</f>
        <v>0</v>
      </c>
      <c r="AO55" s="330"/>
      <c r="AP55" s="330"/>
      <c r="AQ55" s="78" t="s">
        <v>84</v>
      </c>
      <c r="AR55" s="75"/>
      <c r="AS55" s="79">
        <v>0</v>
      </c>
      <c r="AT55" s="80">
        <f>ROUND(SUM(AV55:AW55),2)</f>
        <v>0</v>
      </c>
      <c r="AU55" s="81">
        <f>'16240D-S1 - Stavební úpra...'!P97</f>
        <v>0</v>
      </c>
      <c r="AV55" s="80">
        <f>'16240D-S1 - Stavební úpra...'!J33</f>
        <v>0</v>
      </c>
      <c r="AW55" s="80">
        <f>'16240D-S1 - Stavební úpra...'!J34</f>
        <v>0</v>
      </c>
      <c r="AX55" s="80">
        <f>'16240D-S1 - Stavební úpra...'!J35</f>
        <v>0</v>
      </c>
      <c r="AY55" s="80">
        <f>'16240D-S1 - Stavební úpra...'!J36</f>
        <v>0</v>
      </c>
      <c r="AZ55" s="80">
        <f>'16240D-S1 - Stavební úpra...'!F33</f>
        <v>0</v>
      </c>
      <c r="BA55" s="80">
        <f>'16240D-S1 - Stavební úpra...'!F34</f>
        <v>0</v>
      </c>
      <c r="BB55" s="80">
        <f>'16240D-S1 - Stavební úpra...'!F35</f>
        <v>0</v>
      </c>
      <c r="BC55" s="80">
        <f>'16240D-S1 - Stavební úpra...'!F36</f>
        <v>0</v>
      </c>
      <c r="BD55" s="82">
        <f>'16240D-S1 - Stavební úpra...'!F37</f>
        <v>0</v>
      </c>
      <c r="BT55" s="84" t="s">
        <v>21</v>
      </c>
      <c r="BV55" s="84" t="s">
        <v>79</v>
      </c>
      <c r="BW55" s="84" t="s">
        <v>85</v>
      </c>
      <c r="BX55" s="84" t="s">
        <v>4</v>
      </c>
      <c r="CL55" s="84"/>
      <c r="CM55" s="84" t="s">
        <v>86</v>
      </c>
    </row>
    <row r="56" spans="1:91" s="83" customFormat="1" ht="24.75" customHeight="1">
      <c r="A56" s="74" t="s">
        <v>81</v>
      </c>
      <c r="B56" s="75"/>
      <c r="C56" s="76"/>
      <c r="D56" s="329" t="s">
        <v>87</v>
      </c>
      <c r="E56" s="329"/>
      <c r="F56" s="329"/>
      <c r="G56" s="329"/>
      <c r="H56" s="329"/>
      <c r="I56" s="77"/>
      <c r="J56" s="329" t="s">
        <v>88</v>
      </c>
      <c r="K56" s="329"/>
      <c r="L56" s="329"/>
      <c r="M56" s="329"/>
      <c r="N56" s="329"/>
      <c r="O56" s="329"/>
      <c r="P56" s="329"/>
      <c r="Q56" s="329"/>
      <c r="R56" s="329"/>
      <c r="S56" s="329"/>
      <c r="T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  <c r="AE56" s="329"/>
      <c r="AF56" s="329"/>
      <c r="AG56" s="330">
        <f>'16240D-S2 - Přístavba výt...'!J30</f>
        <v>0</v>
      </c>
      <c r="AH56" s="330"/>
      <c r="AI56" s="330"/>
      <c r="AJ56" s="330"/>
      <c r="AK56" s="330"/>
      <c r="AL56" s="330"/>
      <c r="AM56" s="330"/>
      <c r="AN56" s="330">
        <f>SUM(AG56,AT56)</f>
        <v>0</v>
      </c>
      <c r="AO56" s="330"/>
      <c r="AP56" s="330"/>
      <c r="AQ56" s="78" t="s">
        <v>84</v>
      </c>
      <c r="AR56" s="75"/>
      <c r="AS56" s="85">
        <v>0</v>
      </c>
      <c r="AT56" s="86">
        <f>ROUND(SUM(AV56:AW56),2)</f>
        <v>0</v>
      </c>
      <c r="AU56" s="87">
        <f>'16240D-S2 - Přístavba výt...'!P114</f>
        <v>0</v>
      </c>
      <c r="AV56" s="86">
        <f>'16240D-S2 - Přístavba výt...'!J33</f>
        <v>0</v>
      </c>
      <c r="AW56" s="86">
        <f>'16240D-S2 - Přístavba výt...'!J34</f>
        <v>0</v>
      </c>
      <c r="AX56" s="86">
        <f>'16240D-S2 - Přístavba výt...'!J35</f>
        <v>0</v>
      </c>
      <c r="AY56" s="86">
        <f>'16240D-S2 - Přístavba výt...'!J36</f>
        <v>0</v>
      </c>
      <c r="AZ56" s="86">
        <f>'16240D-S2 - Přístavba výt...'!F33</f>
        <v>0</v>
      </c>
      <c r="BA56" s="86">
        <f>'16240D-S2 - Přístavba výt...'!F34</f>
        <v>0</v>
      </c>
      <c r="BB56" s="86">
        <f>'16240D-S2 - Přístavba výt...'!F35</f>
        <v>0</v>
      </c>
      <c r="BC56" s="86">
        <f>'16240D-S2 - Přístavba výt...'!F36</f>
        <v>0</v>
      </c>
      <c r="BD56" s="88">
        <f>'16240D-S2 - Přístavba výt...'!F37</f>
        <v>0</v>
      </c>
      <c r="BT56" s="84" t="s">
        <v>21</v>
      </c>
      <c r="BV56" s="84" t="s">
        <v>79</v>
      </c>
      <c r="BW56" s="84" t="s">
        <v>89</v>
      </c>
      <c r="BX56" s="84" t="s">
        <v>4</v>
      </c>
      <c r="CL56" s="84"/>
      <c r="CM56" s="84" t="s">
        <v>86</v>
      </c>
    </row>
    <row r="57" spans="1:91" s="34" customFormat="1" ht="30" customHeight="1">
      <c r="A57" s="30"/>
      <c r="B57" s="31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1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91" s="34" customFormat="1" ht="6.95" customHeight="1">
      <c r="A58" s="3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31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</sheetData>
  <mergeCells count="46">
    <mergeCell ref="D55:H55"/>
    <mergeCell ref="J55:AF55"/>
    <mergeCell ref="AG55:AM55"/>
    <mergeCell ref="AN55:AP55"/>
    <mergeCell ref="D56:H56"/>
    <mergeCell ref="J56:AF56"/>
    <mergeCell ref="AG56:AM56"/>
    <mergeCell ref="AN56:AP56"/>
    <mergeCell ref="C52:G52"/>
    <mergeCell ref="I52:AF52"/>
    <mergeCell ref="AG52:AM52"/>
    <mergeCell ref="AN52:AP52"/>
    <mergeCell ref="AG54:AM54"/>
    <mergeCell ref="AN54:AP54"/>
    <mergeCell ref="L45:AO45"/>
    <mergeCell ref="AM47:AN47"/>
    <mergeCell ref="AM49:AP49"/>
    <mergeCell ref="AS49:AT51"/>
    <mergeCell ref="AM50:AP50"/>
    <mergeCell ref="L33:P33"/>
    <mergeCell ref="W33:AE33"/>
    <mergeCell ref="AK33:AO33"/>
    <mergeCell ref="X35:AB35"/>
    <mergeCell ref="AK35:AO35"/>
    <mergeCell ref="L31:P31"/>
    <mergeCell ref="W31:AE31"/>
    <mergeCell ref="AK31:AO31"/>
    <mergeCell ref="L32:P32"/>
    <mergeCell ref="W32:AE32"/>
    <mergeCell ref="AK32:AO32"/>
    <mergeCell ref="AR2:BE2"/>
    <mergeCell ref="K5:AO5"/>
    <mergeCell ref="BE5:BE32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</mergeCells>
  <hyperlinks>
    <hyperlink ref="A55" location="'16240D-S1 - Stavební úpra...'!C2" display="/"/>
    <hyperlink ref="A56" location="'16240D-S2 - Přístavba výt...'!C2" display="/"/>
  </hyperlinks>
  <pageMargins left="0.39374999999999999" right="0.39374999999999999" top="0.39374999999999999" bottom="0.39374999999999999" header="0.511811023622047" footer="0"/>
  <pageSetup paperSize="9" fitToHeight="100" orientation="landscape" horizontalDpi="300" verticalDpi="300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68"/>
  <sheetViews>
    <sheetView showGridLines="0" zoomScaleNormal="100" workbookViewId="0"/>
  </sheetViews>
  <sheetFormatPr defaultColWidth="8.5" defaultRowHeight="12.75" customHeight="1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1:46" ht="36.950000000000003" customHeight="1">
      <c r="L2" s="14" t="s">
        <v>5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85</v>
      </c>
    </row>
    <row r="3" spans="1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1:46" ht="24.95" customHeight="1">
      <c r="B4" s="19"/>
      <c r="D4" s="20" t="s">
        <v>90</v>
      </c>
      <c r="L4" s="19"/>
      <c r="M4" s="89" t="s">
        <v>10</v>
      </c>
      <c r="AT4" s="16" t="s">
        <v>3</v>
      </c>
    </row>
    <row r="5" spans="1:46" ht="6.95" customHeight="1">
      <c r="B5" s="19"/>
      <c r="L5" s="19"/>
    </row>
    <row r="6" spans="1:46" ht="12" customHeight="1">
      <c r="B6" s="19"/>
      <c r="D6" s="25" t="s">
        <v>16</v>
      </c>
      <c r="L6" s="19"/>
    </row>
    <row r="7" spans="1:46" ht="16.5" customHeight="1">
      <c r="B7" s="19"/>
      <c r="E7" s="331" t="str">
        <f>'Rekapitulace stavby'!K6</f>
        <v>Stavební úpravy a přístavba výtahu ZŠ Žižkov</v>
      </c>
      <c r="F7" s="331"/>
      <c r="G7" s="331"/>
      <c r="H7" s="331"/>
      <c r="L7" s="19"/>
    </row>
    <row r="8" spans="1:46" s="34" customFormat="1" ht="12" customHeight="1">
      <c r="A8" s="30"/>
      <c r="B8" s="31"/>
      <c r="C8" s="30"/>
      <c r="D8" s="25" t="s">
        <v>91</v>
      </c>
      <c r="E8" s="30"/>
      <c r="F8" s="30"/>
      <c r="G8" s="30"/>
      <c r="H8" s="30"/>
      <c r="I8" s="30"/>
      <c r="J8" s="30"/>
      <c r="K8" s="30"/>
      <c r="L8" s="9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34" customFormat="1" ht="16.5" customHeight="1">
      <c r="A9" s="30"/>
      <c r="B9" s="31"/>
      <c r="C9" s="30"/>
      <c r="D9" s="30"/>
      <c r="E9" s="2" t="s">
        <v>92</v>
      </c>
      <c r="F9" s="2"/>
      <c r="G9" s="2"/>
      <c r="H9" s="2"/>
      <c r="I9" s="30"/>
      <c r="J9" s="30"/>
      <c r="K9" s="30"/>
      <c r="L9" s="9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34" customFormat="1" ht="11.25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9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34" customFormat="1" ht="12" customHeight="1">
      <c r="A11" s="30"/>
      <c r="B11" s="31"/>
      <c r="C11" s="30"/>
      <c r="D11" s="25" t="s">
        <v>19</v>
      </c>
      <c r="E11" s="30"/>
      <c r="F11" s="26"/>
      <c r="G11" s="30"/>
      <c r="H11" s="30"/>
      <c r="I11" s="25" t="s">
        <v>20</v>
      </c>
      <c r="J11" s="26"/>
      <c r="K11" s="30"/>
      <c r="L11" s="9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34" customFormat="1" ht="12" customHeight="1">
      <c r="A12" s="30"/>
      <c r="B12" s="31"/>
      <c r="C12" s="30"/>
      <c r="D12" s="25" t="s">
        <v>22</v>
      </c>
      <c r="E12" s="30"/>
      <c r="F12" s="26" t="s">
        <v>23</v>
      </c>
      <c r="G12" s="30"/>
      <c r="H12" s="30"/>
      <c r="I12" s="25" t="s">
        <v>24</v>
      </c>
      <c r="J12" s="91" t="str">
        <f>'Rekapitulace stavby'!AN8</f>
        <v>29. 2. 2024</v>
      </c>
      <c r="K12" s="30"/>
      <c r="L12" s="9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34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9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34" customFormat="1" ht="12" customHeight="1">
      <c r="A14" s="30"/>
      <c r="B14" s="31"/>
      <c r="C14" s="30"/>
      <c r="D14" s="25" t="s">
        <v>28</v>
      </c>
      <c r="E14" s="30"/>
      <c r="F14" s="30"/>
      <c r="G14" s="30"/>
      <c r="H14" s="30"/>
      <c r="I14" s="25" t="s">
        <v>29</v>
      </c>
      <c r="J14" s="26" t="s">
        <v>30</v>
      </c>
      <c r="K14" s="30"/>
      <c r="L14" s="9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34" customFormat="1" ht="18" customHeight="1">
      <c r="A15" s="30"/>
      <c r="B15" s="31"/>
      <c r="C15" s="30"/>
      <c r="D15" s="30"/>
      <c r="E15" s="26" t="s">
        <v>31</v>
      </c>
      <c r="F15" s="30"/>
      <c r="G15" s="30"/>
      <c r="H15" s="30"/>
      <c r="I15" s="25" t="s">
        <v>32</v>
      </c>
      <c r="J15" s="26"/>
      <c r="K15" s="30"/>
      <c r="L15" s="9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34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9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34" customFormat="1" ht="12" customHeight="1">
      <c r="A17" s="30"/>
      <c r="B17" s="31"/>
      <c r="C17" s="30"/>
      <c r="D17" s="25" t="s">
        <v>33</v>
      </c>
      <c r="E17" s="30"/>
      <c r="F17" s="30"/>
      <c r="G17" s="30"/>
      <c r="H17" s="30"/>
      <c r="I17" s="25" t="s">
        <v>29</v>
      </c>
      <c r="J17" s="27" t="str">
        <f>'Rekapitulace stavby'!AN13</f>
        <v>Vyplň údaj</v>
      </c>
      <c r="K17" s="30"/>
      <c r="L17" s="9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34" customFormat="1" ht="18" customHeight="1">
      <c r="A18" s="30"/>
      <c r="B18" s="31"/>
      <c r="C18" s="30"/>
      <c r="D18" s="30"/>
      <c r="E18" s="332" t="str">
        <f>'Rekapitulace stavby'!E14</f>
        <v>Vyplň údaj</v>
      </c>
      <c r="F18" s="332"/>
      <c r="G18" s="332"/>
      <c r="H18" s="332"/>
      <c r="I18" s="25" t="s">
        <v>32</v>
      </c>
      <c r="J18" s="27" t="str">
        <f>'Rekapitulace stavby'!AN14</f>
        <v>Vyplň údaj</v>
      </c>
      <c r="K18" s="30"/>
      <c r="L18" s="9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34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9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34" customFormat="1" ht="12" customHeight="1">
      <c r="A20" s="30"/>
      <c r="B20" s="31"/>
      <c r="C20" s="30"/>
      <c r="D20" s="25" t="s">
        <v>35</v>
      </c>
      <c r="E20" s="30"/>
      <c r="F20" s="30"/>
      <c r="G20" s="30"/>
      <c r="H20" s="30"/>
      <c r="I20" s="25" t="s">
        <v>29</v>
      </c>
      <c r="J20" s="26" t="s">
        <v>36</v>
      </c>
      <c r="K20" s="30"/>
      <c r="L20" s="9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34" customFormat="1" ht="18" customHeight="1">
      <c r="A21" s="30"/>
      <c r="B21" s="31"/>
      <c r="C21" s="30"/>
      <c r="D21" s="30"/>
      <c r="E21" s="26" t="s">
        <v>37</v>
      </c>
      <c r="F21" s="30"/>
      <c r="G21" s="30"/>
      <c r="H21" s="30"/>
      <c r="I21" s="25" t="s">
        <v>32</v>
      </c>
      <c r="J21" s="26"/>
      <c r="K21" s="30"/>
      <c r="L21" s="9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34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9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34" customFormat="1" ht="12" customHeight="1">
      <c r="A23" s="30"/>
      <c r="B23" s="31"/>
      <c r="C23" s="30"/>
      <c r="D23" s="25" t="s">
        <v>39</v>
      </c>
      <c r="E23" s="30"/>
      <c r="F23" s="30"/>
      <c r="G23" s="30"/>
      <c r="H23" s="30"/>
      <c r="I23" s="25" t="s">
        <v>29</v>
      </c>
      <c r="J23" s="26" t="str">
        <f>IF('Rekapitulace stavby'!AN19="","",'Rekapitulace stavby'!AN19)</f>
        <v/>
      </c>
      <c r="K23" s="30"/>
      <c r="L23" s="9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34" customFormat="1" ht="18" customHeight="1">
      <c r="A24" s="30"/>
      <c r="B24" s="31"/>
      <c r="C24" s="30"/>
      <c r="D24" s="30"/>
      <c r="E24" s="26" t="str">
        <f>IF('Rekapitulace stavby'!E20="","",'Rekapitulace stavby'!E20)</f>
        <v xml:space="preserve"> </v>
      </c>
      <c r="F24" s="30"/>
      <c r="G24" s="30"/>
      <c r="H24" s="30"/>
      <c r="I24" s="25" t="s">
        <v>32</v>
      </c>
      <c r="J24" s="26" t="str">
        <f>IF('Rekapitulace stavby'!AN20="","",'Rekapitulace stavby'!AN20)</f>
        <v/>
      </c>
      <c r="K24" s="30"/>
      <c r="L24" s="9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34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9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34" customFormat="1" ht="12" customHeight="1">
      <c r="A26" s="30"/>
      <c r="B26" s="31"/>
      <c r="C26" s="30"/>
      <c r="D26" s="25" t="s">
        <v>41</v>
      </c>
      <c r="E26" s="30"/>
      <c r="F26" s="30"/>
      <c r="G26" s="30"/>
      <c r="H26" s="30"/>
      <c r="I26" s="30"/>
      <c r="J26" s="30"/>
      <c r="K26" s="30"/>
      <c r="L26" s="9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95" customFormat="1" ht="47.25" customHeight="1">
      <c r="A27" s="92"/>
      <c r="B27" s="93"/>
      <c r="C27" s="92"/>
      <c r="D27" s="92"/>
      <c r="E27" s="9" t="s">
        <v>93</v>
      </c>
      <c r="F27" s="9"/>
      <c r="G27" s="9"/>
      <c r="H27" s="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34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9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34" customFormat="1" ht="6.95" customHeight="1">
      <c r="A29" s="30"/>
      <c r="B29" s="31"/>
      <c r="C29" s="30"/>
      <c r="D29" s="61"/>
      <c r="E29" s="61"/>
      <c r="F29" s="61"/>
      <c r="G29" s="61"/>
      <c r="H29" s="61"/>
      <c r="I29" s="61"/>
      <c r="J29" s="61"/>
      <c r="K29" s="61"/>
      <c r="L29" s="9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34" customFormat="1" ht="25.5" customHeight="1">
      <c r="A30" s="30"/>
      <c r="B30" s="31"/>
      <c r="C30" s="30"/>
      <c r="D30" s="96" t="s">
        <v>43</v>
      </c>
      <c r="E30" s="30"/>
      <c r="F30" s="30"/>
      <c r="G30" s="30"/>
      <c r="H30" s="30"/>
      <c r="I30" s="30"/>
      <c r="J30" s="97">
        <f>ROUND(J97, 2)</f>
        <v>0</v>
      </c>
      <c r="K30" s="30"/>
      <c r="L30" s="9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34" customFormat="1" ht="6.95" customHeight="1">
      <c r="A31" s="30"/>
      <c r="B31" s="31"/>
      <c r="C31" s="30"/>
      <c r="D31" s="61"/>
      <c r="E31" s="61"/>
      <c r="F31" s="61"/>
      <c r="G31" s="61"/>
      <c r="H31" s="61"/>
      <c r="I31" s="61"/>
      <c r="J31" s="61"/>
      <c r="K31" s="61"/>
      <c r="L31" s="9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34" customFormat="1" ht="14.45" customHeight="1">
      <c r="A32" s="30"/>
      <c r="B32" s="31"/>
      <c r="C32" s="30"/>
      <c r="D32" s="30"/>
      <c r="E32" s="30"/>
      <c r="F32" s="98" t="s">
        <v>45</v>
      </c>
      <c r="G32" s="30"/>
      <c r="H32" s="30"/>
      <c r="I32" s="98" t="s">
        <v>44</v>
      </c>
      <c r="J32" s="98" t="s">
        <v>46</v>
      </c>
      <c r="K32" s="30"/>
      <c r="L32" s="9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34" customFormat="1" ht="14.45" customHeight="1">
      <c r="A33" s="30"/>
      <c r="B33" s="31"/>
      <c r="C33" s="30"/>
      <c r="D33" s="99" t="s">
        <v>47</v>
      </c>
      <c r="E33" s="25" t="s">
        <v>48</v>
      </c>
      <c r="F33" s="100">
        <f>ROUND((SUM(BE97:BE367)),  2)</f>
        <v>0</v>
      </c>
      <c r="G33" s="30"/>
      <c r="H33" s="30"/>
      <c r="I33" s="101">
        <v>0.21</v>
      </c>
      <c r="J33" s="100">
        <f>ROUND(((SUM(BE97:BE367))*I33),  2)</f>
        <v>0</v>
      </c>
      <c r="K33" s="30"/>
      <c r="L33" s="9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34" customFormat="1" ht="14.45" customHeight="1">
      <c r="A34" s="30"/>
      <c r="B34" s="31"/>
      <c r="C34" s="30"/>
      <c r="D34" s="30"/>
      <c r="E34" s="25" t="s">
        <v>49</v>
      </c>
      <c r="F34" s="100">
        <f>ROUND((SUM(BF97:BF367)),  2)</f>
        <v>0</v>
      </c>
      <c r="G34" s="30"/>
      <c r="H34" s="30"/>
      <c r="I34" s="101">
        <v>0.12</v>
      </c>
      <c r="J34" s="100">
        <f>ROUND(((SUM(BF97:BF367))*I34),  2)</f>
        <v>0</v>
      </c>
      <c r="K34" s="30"/>
      <c r="L34" s="9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34" customFormat="1" ht="14.45" hidden="1" customHeight="1">
      <c r="A35" s="30"/>
      <c r="B35" s="31"/>
      <c r="C35" s="30"/>
      <c r="D35" s="30"/>
      <c r="E35" s="25" t="s">
        <v>50</v>
      </c>
      <c r="F35" s="100">
        <f>ROUND((SUM(BG97:BG367)),  2)</f>
        <v>0</v>
      </c>
      <c r="G35" s="30"/>
      <c r="H35" s="30"/>
      <c r="I35" s="101">
        <v>0.21</v>
      </c>
      <c r="J35" s="100">
        <f>0</f>
        <v>0</v>
      </c>
      <c r="K35" s="30"/>
      <c r="L35" s="9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34" customFormat="1" ht="14.45" hidden="1" customHeight="1">
      <c r="A36" s="30"/>
      <c r="B36" s="31"/>
      <c r="C36" s="30"/>
      <c r="D36" s="30"/>
      <c r="E36" s="25" t="s">
        <v>51</v>
      </c>
      <c r="F36" s="100">
        <f>ROUND((SUM(BH97:BH367)),  2)</f>
        <v>0</v>
      </c>
      <c r="G36" s="30"/>
      <c r="H36" s="30"/>
      <c r="I36" s="101">
        <v>0.12</v>
      </c>
      <c r="J36" s="100">
        <f>0</f>
        <v>0</v>
      </c>
      <c r="K36" s="30"/>
      <c r="L36" s="9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34" customFormat="1" ht="14.45" hidden="1" customHeight="1">
      <c r="A37" s="30"/>
      <c r="B37" s="31"/>
      <c r="C37" s="30"/>
      <c r="D37" s="30"/>
      <c r="E37" s="25" t="s">
        <v>52</v>
      </c>
      <c r="F37" s="100">
        <f>ROUND((SUM(BI97:BI367)),  2)</f>
        <v>0</v>
      </c>
      <c r="G37" s="30"/>
      <c r="H37" s="30"/>
      <c r="I37" s="101">
        <v>0</v>
      </c>
      <c r="J37" s="100">
        <f>0</f>
        <v>0</v>
      </c>
      <c r="K37" s="30"/>
      <c r="L37" s="9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34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9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34" customFormat="1" ht="25.5" customHeight="1">
      <c r="A39" s="30"/>
      <c r="B39" s="31"/>
      <c r="C39" s="102"/>
      <c r="D39" s="103" t="s">
        <v>53</v>
      </c>
      <c r="E39" s="55"/>
      <c r="F39" s="55"/>
      <c r="G39" s="104" t="s">
        <v>54</v>
      </c>
      <c r="H39" s="105" t="s">
        <v>55</v>
      </c>
      <c r="I39" s="55"/>
      <c r="J39" s="106">
        <f>SUM(J30:J37)</f>
        <v>0</v>
      </c>
      <c r="K39" s="107"/>
      <c r="L39" s="9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34" customFormat="1" ht="14.45" customHeight="1">
      <c r="A40" s="3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9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4" spans="1:31" s="34" customFormat="1" ht="6.95" customHeight="1">
      <c r="A44" s="30"/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9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34" customFormat="1" ht="24.95" customHeight="1">
      <c r="A45" s="30"/>
      <c r="B45" s="31"/>
      <c r="C45" s="20" t="s">
        <v>94</v>
      </c>
      <c r="D45" s="30"/>
      <c r="E45" s="30"/>
      <c r="F45" s="30"/>
      <c r="G45" s="30"/>
      <c r="H45" s="30"/>
      <c r="I45" s="30"/>
      <c r="J45" s="30"/>
      <c r="K45" s="30"/>
      <c r="L45" s="9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</row>
    <row r="46" spans="1:31" s="34" customFormat="1" ht="6.95" customHeight="1">
      <c r="A46" s="30"/>
      <c r="B46" s="31"/>
      <c r="C46" s="30"/>
      <c r="D46" s="30"/>
      <c r="E46" s="30"/>
      <c r="F46" s="30"/>
      <c r="G46" s="30"/>
      <c r="H46" s="30"/>
      <c r="I46" s="30"/>
      <c r="J46" s="30"/>
      <c r="K46" s="30"/>
      <c r="L46" s="9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34" customFormat="1" ht="12" customHeight="1">
      <c r="A47" s="30"/>
      <c r="B47" s="31"/>
      <c r="C47" s="25" t="s">
        <v>16</v>
      </c>
      <c r="D47" s="30"/>
      <c r="E47" s="30"/>
      <c r="F47" s="30"/>
      <c r="G47" s="30"/>
      <c r="H47" s="30"/>
      <c r="I47" s="30"/>
      <c r="J47" s="30"/>
      <c r="K47" s="30"/>
      <c r="L47" s="9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34" customFormat="1" ht="16.5" customHeight="1">
      <c r="A48" s="30"/>
      <c r="B48" s="31"/>
      <c r="C48" s="30"/>
      <c r="D48" s="30"/>
      <c r="E48" s="331" t="str">
        <f>E7</f>
        <v>Stavební úpravy a přístavba výtahu ZŠ Žižkov</v>
      </c>
      <c r="F48" s="331"/>
      <c r="G48" s="331"/>
      <c r="H48" s="331"/>
      <c r="I48" s="30"/>
      <c r="J48" s="30"/>
      <c r="K48" s="30"/>
      <c r="L48" s="9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34" customFormat="1" ht="12" customHeight="1">
      <c r="A49" s="30"/>
      <c r="B49" s="31"/>
      <c r="C49" s="25" t="s">
        <v>91</v>
      </c>
      <c r="D49" s="30"/>
      <c r="E49" s="30"/>
      <c r="F49" s="30"/>
      <c r="G49" s="30"/>
      <c r="H49" s="30"/>
      <c r="I49" s="30"/>
      <c r="J49" s="30"/>
      <c r="K49" s="30"/>
      <c r="L49" s="9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34" customFormat="1" ht="16.5" customHeight="1">
      <c r="A50" s="30"/>
      <c r="B50" s="31"/>
      <c r="C50" s="30"/>
      <c r="D50" s="30"/>
      <c r="E50" s="2" t="str">
        <f>E9</f>
        <v>16240D-S1 - Stavební úpravy 2. patro, ZŠ Žižkov,Kutná Hora, Kremnická čp.98</v>
      </c>
      <c r="F50" s="2"/>
      <c r="G50" s="2"/>
      <c r="H50" s="2"/>
      <c r="I50" s="30"/>
      <c r="J50" s="30"/>
      <c r="K50" s="30"/>
      <c r="L50" s="9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34" customFormat="1" ht="6.95" customHeight="1">
      <c r="A51" s="30"/>
      <c r="B51" s="31"/>
      <c r="C51" s="30"/>
      <c r="D51" s="30"/>
      <c r="E51" s="30"/>
      <c r="F51" s="30"/>
      <c r="G51" s="30"/>
      <c r="H51" s="30"/>
      <c r="I51" s="30"/>
      <c r="J51" s="30"/>
      <c r="K51" s="30"/>
      <c r="L51" s="9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47" s="34" customFormat="1" ht="12" customHeight="1">
      <c r="A52" s="30"/>
      <c r="B52" s="31"/>
      <c r="C52" s="25" t="s">
        <v>22</v>
      </c>
      <c r="D52" s="30"/>
      <c r="E52" s="30"/>
      <c r="F52" s="26" t="str">
        <f>F12</f>
        <v>Kutná Hora,Kremnická čp. 98</v>
      </c>
      <c r="G52" s="30"/>
      <c r="H52" s="30"/>
      <c r="I52" s="25" t="s">
        <v>24</v>
      </c>
      <c r="J52" s="91" t="str">
        <f>IF(J12="","",J12)</f>
        <v>29. 2. 2024</v>
      </c>
      <c r="K52" s="30"/>
      <c r="L52" s="9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34" customFormat="1" ht="6.95" customHeight="1">
      <c r="A53" s="30"/>
      <c r="B53" s="31"/>
      <c r="C53" s="30"/>
      <c r="D53" s="30"/>
      <c r="E53" s="30"/>
      <c r="F53" s="30"/>
      <c r="G53" s="30"/>
      <c r="H53" s="30"/>
      <c r="I53" s="30"/>
      <c r="J53" s="30"/>
      <c r="K53" s="30"/>
      <c r="L53" s="9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34" customFormat="1" ht="40.15" customHeight="1">
      <c r="A54" s="30"/>
      <c r="B54" s="31"/>
      <c r="C54" s="25" t="s">
        <v>28</v>
      </c>
      <c r="D54" s="30"/>
      <c r="E54" s="30"/>
      <c r="F54" s="26" t="str">
        <f>E15</f>
        <v>Město Kutná Hora,Havlíčkovo náměstí 552/1,Kutná Ho</v>
      </c>
      <c r="G54" s="30"/>
      <c r="H54" s="30"/>
      <c r="I54" s="25" t="s">
        <v>35</v>
      </c>
      <c r="J54" s="108" t="str">
        <f>E21</f>
        <v>Kutnohorská stavební projekce- ing Zuzana Hádková</v>
      </c>
      <c r="K54" s="30"/>
      <c r="L54" s="9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34" customFormat="1" ht="15.2" customHeight="1">
      <c r="A55" s="30"/>
      <c r="B55" s="31"/>
      <c r="C55" s="25" t="s">
        <v>33</v>
      </c>
      <c r="D55" s="30"/>
      <c r="E55" s="30"/>
      <c r="F55" s="26" t="str">
        <f>IF(E18="","",E18)</f>
        <v>Vyplň údaj</v>
      </c>
      <c r="G55" s="30"/>
      <c r="H55" s="30"/>
      <c r="I55" s="25" t="s">
        <v>39</v>
      </c>
      <c r="J55" s="108" t="str">
        <f>E24</f>
        <v xml:space="preserve"> </v>
      </c>
      <c r="K55" s="30"/>
      <c r="L55" s="9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34" customFormat="1" ht="10.35" customHeight="1">
      <c r="A56" s="30"/>
      <c r="B56" s="31"/>
      <c r="C56" s="30"/>
      <c r="D56" s="30"/>
      <c r="E56" s="30"/>
      <c r="F56" s="30"/>
      <c r="G56" s="30"/>
      <c r="H56" s="30"/>
      <c r="I56" s="30"/>
      <c r="J56" s="30"/>
      <c r="K56" s="30"/>
      <c r="L56" s="9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34" customFormat="1" ht="29.25" customHeight="1">
      <c r="A57" s="30"/>
      <c r="B57" s="31"/>
      <c r="C57" s="109" t="s">
        <v>95</v>
      </c>
      <c r="D57" s="102"/>
      <c r="E57" s="102"/>
      <c r="F57" s="102"/>
      <c r="G57" s="102"/>
      <c r="H57" s="102"/>
      <c r="I57" s="102"/>
      <c r="J57" s="110" t="s">
        <v>96</v>
      </c>
      <c r="K57" s="102"/>
      <c r="L57" s="9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34" customFormat="1" ht="10.35" customHeight="1">
      <c r="A58" s="30"/>
      <c r="B58" s="31"/>
      <c r="C58" s="30"/>
      <c r="D58" s="30"/>
      <c r="E58" s="30"/>
      <c r="F58" s="30"/>
      <c r="G58" s="30"/>
      <c r="H58" s="30"/>
      <c r="I58" s="30"/>
      <c r="J58" s="30"/>
      <c r="K58" s="30"/>
      <c r="L58" s="9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34" customFormat="1" ht="22.9" customHeight="1">
      <c r="A59" s="30"/>
      <c r="B59" s="31"/>
      <c r="C59" s="111" t="s">
        <v>75</v>
      </c>
      <c r="D59" s="30"/>
      <c r="E59" s="30"/>
      <c r="F59" s="30"/>
      <c r="G59" s="30"/>
      <c r="H59" s="30"/>
      <c r="I59" s="30"/>
      <c r="J59" s="97">
        <f>J97</f>
        <v>0</v>
      </c>
      <c r="K59" s="30"/>
      <c r="L59" s="9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U59" s="16" t="s">
        <v>97</v>
      </c>
    </row>
    <row r="60" spans="1:47" s="112" customFormat="1" ht="24.95" customHeight="1">
      <c r="B60" s="113"/>
      <c r="D60" s="114" t="s">
        <v>98</v>
      </c>
      <c r="E60" s="115"/>
      <c r="F60" s="115"/>
      <c r="G60" s="115"/>
      <c r="H60" s="115"/>
      <c r="I60" s="115"/>
      <c r="J60" s="116">
        <f>J98</f>
        <v>0</v>
      </c>
      <c r="L60" s="113"/>
    </row>
    <row r="61" spans="1:47" s="117" customFormat="1" ht="19.899999999999999" customHeight="1">
      <c r="B61" s="118"/>
      <c r="D61" s="119" t="s">
        <v>99</v>
      </c>
      <c r="E61" s="120"/>
      <c r="F61" s="120"/>
      <c r="G61" s="120"/>
      <c r="H61" s="120"/>
      <c r="I61" s="120"/>
      <c r="J61" s="121">
        <f>J99</f>
        <v>0</v>
      </c>
      <c r="L61" s="118"/>
    </row>
    <row r="62" spans="1:47" s="117" customFormat="1" ht="19.899999999999999" customHeight="1">
      <c r="B62" s="118"/>
      <c r="D62" s="119" t="s">
        <v>100</v>
      </c>
      <c r="E62" s="120"/>
      <c r="F62" s="120"/>
      <c r="G62" s="120"/>
      <c r="H62" s="120"/>
      <c r="I62" s="120"/>
      <c r="J62" s="121">
        <f>J133</f>
        <v>0</v>
      </c>
      <c r="L62" s="118"/>
    </row>
    <row r="63" spans="1:47" s="117" customFormat="1" ht="19.899999999999999" customHeight="1">
      <c r="B63" s="118"/>
      <c r="D63" s="119" t="s">
        <v>101</v>
      </c>
      <c r="E63" s="120"/>
      <c r="F63" s="120"/>
      <c r="G63" s="120"/>
      <c r="H63" s="120"/>
      <c r="I63" s="120"/>
      <c r="J63" s="121">
        <f>J158</f>
        <v>0</v>
      </c>
      <c r="L63" s="118"/>
    </row>
    <row r="64" spans="1:47" s="117" customFormat="1" ht="19.899999999999999" customHeight="1">
      <c r="B64" s="118"/>
      <c r="D64" s="119" t="s">
        <v>102</v>
      </c>
      <c r="E64" s="120"/>
      <c r="F64" s="120"/>
      <c r="G64" s="120"/>
      <c r="H64" s="120"/>
      <c r="I64" s="120"/>
      <c r="J64" s="121">
        <f>J171</f>
        <v>0</v>
      </c>
      <c r="L64" s="118"/>
    </row>
    <row r="65" spans="1:31" s="112" customFormat="1" ht="24.95" customHeight="1">
      <c r="B65" s="113"/>
      <c r="D65" s="114" t="s">
        <v>103</v>
      </c>
      <c r="E65" s="115"/>
      <c r="F65" s="115"/>
      <c r="G65" s="115"/>
      <c r="H65" s="115"/>
      <c r="I65" s="115"/>
      <c r="J65" s="116">
        <f>J174</f>
        <v>0</v>
      </c>
      <c r="L65" s="113"/>
    </row>
    <row r="66" spans="1:31" s="117" customFormat="1" ht="19.899999999999999" customHeight="1">
      <c r="B66" s="118"/>
      <c r="D66" s="119" t="s">
        <v>104</v>
      </c>
      <c r="E66" s="120"/>
      <c r="F66" s="120"/>
      <c r="G66" s="120"/>
      <c r="H66" s="120"/>
      <c r="I66" s="120"/>
      <c r="J66" s="121">
        <f>J175</f>
        <v>0</v>
      </c>
      <c r="L66" s="118"/>
    </row>
    <row r="67" spans="1:31" s="117" customFormat="1" ht="19.899999999999999" customHeight="1">
      <c r="B67" s="118"/>
      <c r="D67" s="119" t="s">
        <v>105</v>
      </c>
      <c r="E67" s="120"/>
      <c r="F67" s="120"/>
      <c r="G67" s="120"/>
      <c r="H67" s="120"/>
      <c r="I67" s="120"/>
      <c r="J67" s="121">
        <f>J187</f>
        <v>0</v>
      </c>
      <c r="L67" s="118"/>
    </row>
    <row r="68" spans="1:31" s="117" customFormat="1" ht="19.899999999999999" customHeight="1">
      <c r="B68" s="118"/>
      <c r="D68" s="119" t="s">
        <v>106</v>
      </c>
      <c r="E68" s="120"/>
      <c r="F68" s="120"/>
      <c r="G68" s="120"/>
      <c r="H68" s="120"/>
      <c r="I68" s="120"/>
      <c r="J68" s="121">
        <f>J222</f>
        <v>0</v>
      </c>
      <c r="L68" s="118"/>
    </row>
    <row r="69" spans="1:31" s="117" customFormat="1" ht="19.899999999999999" customHeight="1">
      <c r="B69" s="118"/>
      <c r="D69" s="119" t="s">
        <v>107</v>
      </c>
      <c r="E69" s="120"/>
      <c r="F69" s="120"/>
      <c r="G69" s="120"/>
      <c r="H69" s="120"/>
      <c r="I69" s="120"/>
      <c r="J69" s="121">
        <f>J251</f>
        <v>0</v>
      </c>
      <c r="L69" s="118"/>
    </row>
    <row r="70" spans="1:31" s="117" customFormat="1" ht="19.899999999999999" customHeight="1">
      <c r="B70" s="118"/>
      <c r="D70" s="119" t="s">
        <v>108</v>
      </c>
      <c r="E70" s="120"/>
      <c r="F70" s="120"/>
      <c r="G70" s="120"/>
      <c r="H70" s="120"/>
      <c r="I70" s="120"/>
      <c r="J70" s="121">
        <f>J291</f>
        <v>0</v>
      </c>
      <c r="L70" s="118"/>
    </row>
    <row r="71" spans="1:31" s="117" customFormat="1" ht="19.899999999999999" customHeight="1">
      <c r="B71" s="118"/>
      <c r="D71" s="119" t="s">
        <v>109</v>
      </c>
      <c r="E71" s="120"/>
      <c r="F71" s="120"/>
      <c r="G71" s="120"/>
      <c r="H71" s="120"/>
      <c r="I71" s="120"/>
      <c r="J71" s="121">
        <f>J298</f>
        <v>0</v>
      </c>
      <c r="L71" s="118"/>
    </row>
    <row r="72" spans="1:31" s="117" customFormat="1" ht="19.899999999999999" customHeight="1">
      <c r="B72" s="118"/>
      <c r="D72" s="119" t="s">
        <v>110</v>
      </c>
      <c r="E72" s="120"/>
      <c r="F72" s="120"/>
      <c r="G72" s="120"/>
      <c r="H72" s="120"/>
      <c r="I72" s="120"/>
      <c r="J72" s="121">
        <f>J300</f>
        <v>0</v>
      </c>
      <c r="L72" s="118"/>
    </row>
    <row r="73" spans="1:31" s="117" customFormat="1" ht="19.899999999999999" customHeight="1">
      <c r="B73" s="118"/>
      <c r="D73" s="119" t="s">
        <v>111</v>
      </c>
      <c r="E73" s="120"/>
      <c r="F73" s="120"/>
      <c r="G73" s="120"/>
      <c r="H73" s="120"/>
      <c r="I73" s="120"/>
      <c r="J73" s="121">
        <f>J302</f>
        <v>0</v>
      </c>
      <c r="L73" s="118"/>
    </row>
    <row r="74" spans="1:31" s="117" customFormat="1" ht="19.899999999999999" customHeight="1">
      <c r="B74" s="118"/>
      <c r="D74" s="119" t="s">
        <v>112</v>
      </c>
      <c r="E74" s="120"/>
      <c r="F74" s="120"/>
      <c r="G74" s="120"/>
      <c r="H74" s="120"/>
      <c r="I74" s="120"/>
      <c r="J74" s="121">
        <f>J314</f>
        <v>0</v>
      </c>
      <c r="L74" s="118"/>
    </row>
    <row r="75" spans="1:31" s="117" customFormat="1" ht="19.899999999999999" customHeight="1">
      <c r="B75" s="118"/>
      <c r="D75" s="119" t="s">
        <v>113</v>
      </c>
      <c r="E75" s="120"/>
      <c r="F75" s="120"/>
      <c r="G75" s="120"/>
      <c r="H75" s="120"/>
      <c r="I75" s="120"/>
      <c r="J75" s="121">
        <f>J324</f>
        <v>0</v>
      </c>
      <c r="L75" s="118"/>
    </row>
    <row r="76" spans="1:31" s="117" customFormat="1" ht="19.899999999999999" customHeight="1">
      <c r="B76" s="118"/>
      <c r="D76" s="119" t="s">
        <v>114</v>
      </c>
      <c r="E76" s="120"/>
      <c r="F76" s="120"/>
      <c r="G76" s="120"/>
      <c r="H76" s="120"/>
      <c r="I76" s="120"/>
      <c r="J76" s="121">
        <f>J344</f>
        <v>0</v>
      </c>
      <c r="L76" s="118"/>
    </row>
    <row r="77" spans="1:31" s="117" customFormat="1" ht="19.899999999999999" customHeight="1">
      <c r="B77" s="118"/>
      <c r="D77" s="119" t="s">
        <v>115</v>
      </c>
      <c r="E77" s="120"/>
      <c r="F77" s="120"/>
      <c r="G77" s="120"/>
      <c r="H77" s="120"/>
      <c r="I77" s="120"/>
      <c r="J77" s="121">
        <f>J353</f>
        <v>0</v>
      </c>
      <c r="L77" s="118"/>
    </row>
    <row r="78" spans="1:31" s="34" customFormat="1" ht="21.95" customHeight="1">
      <c r="A78" s="30"/>
      <c r="B78" s="31"/>
      <c r="C78" s="30"/>
      <c r="D78" s="30"/>
      <c r="E78" s="30"/>
      <c r="F78" s="30"/>
      <c r="G78" s="30"/>
      <c r="H78" s="30"/>
      <c r="I78" s="30"/>
      <c r="J78" s="30"/>
      <c r="K78" s="30"/>
      <c r="L78" s="9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34" customFormat="1" ht="6.95" customHeight="1">
      <c r="A79" s="3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9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3" spans="1:31" s="34" customFormat="1" ht="6.95" customHeight="1">
      <c r="A83" s="30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9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34" customFormat="1" ht="24.95" customHeight="1">
      <c r="A84" s="30"/>
      <c r="B84" s="31"/>
      <c r="C84" s="20" t="s">
        <v>116</v>
      </c>
      <c r="D84" s="30"/>
      <c r="E84" s="30"/>
      <c r="F84" s="30"/>
      <c r="G84" s="30"/>
      <c r="H84" s="30"/>
      <c r="I84" s="30"/>
      <c r="J84" s="30"/>
      <c r="K84" s="30"/>
      <c r="L84" s="9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34" customFormat="1" ht="6.95" customHeight="1">
      <c r="A85" s="30"/>
      <c r="B85" s="31"/>
      <c r="C85" s="30"/>
      <c r="D85" s="30"/>
      <c r="E85" s="30"/>
      <c r="F85" s="30"/>
      <c r="G85" s="30"/>
      <c r="H85" s="30"/>
      <c r="I85" s="30"/>
      <c r="J85" s="30"/>
      <c r="K85" s="30"/>
      <c r="L85" s="9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34" customFormat="1" ht="12" customHeight="1">
      <c r="A86" s="30"/>
      <c r="B86" s="31"/>
      <c r="C86" s="25" t="s">
        <v>16</v>
      </c>
      <c r="D86" s="30"/>
      <c r="E86" s="30"/>
      <c r="F86" s="30"/>
      <c r="G86" s="30"/>
      <c r="H86" s="30"/>
      <c r="I86" s="30"/>
      <c r="J86" s="30"/>
      <c r="K86" s="30"/>
      <c r="L86" s="9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31" s="34" customFormat="1" ht="16.5" customHeight="1">
      <c r="A87" s="30"/>
      <c r="B87" s="31"/>
      <c r="C87" s="30"/>
      <c r="D87" s="30"/>
      <c r="E87" s="331" t="str">
        <f>E7</f>
        <v>Stavební úpravy a přístavba výtahu ZŠ Žižkov</v>
      </c>
      <c r="F87" s="331"/>
      <c r="G87" s="331"/>
      <c r="H87" s="331"/>
      <c r="I87" s="30"/>
      <c r="J87" s="30"/>
      <c r="K87" s="30"/>
      <c r="L87" s="9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31" s="34" customFormat="1" ht="12" customHeight="1">
      <c r="A88" s="30"/>
      <c r="B88" s="31"/>
      <c r="C88" s="25" t="s">
        <v>91</v>
      </c>
      <c r="D88" s="30"/>
      <c r="E88" s="30"/>
      <c r="F88" s="30"/>
      <c r="G88" s="30"/>
      <c r="H88" s="30"/>
      <c r="I88" s="30"/>
      <c r="J88" s="30"/>
      <c r="K88" s="30"/>
      <c r="L88" s="9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31" s="34" customFormat="1" ht="16.5" customHeight="1">
      <c r="A89" s="30"/>
      <c r="B89" s="31"/>
      <c r="C89" s="30"/>
      <c r="D89" s="30"/>
      <c r="E89" s="2" t="str">
        <f>E9</f>
        <v>16240D-S1 - Stavební úpravy 2. patro, ZŠ Žižkov,Kutná Hora, Kremnická čp.98</v>
      </c>
      <c r="F89" s="2"/>
      <c r="G89" s="2"/>
      <c r="H89" s="2"/>
      <c r="I89" s="30"/>
      <c r="J89" s="30"/>
      <c r="K89" s="30"/>
      <c r="L89" s="9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34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9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34" customFormat="1" ht="12" customHeight="1">
      <c r="A91" s="30"/>
      <c r="B91" s="31"/>
      <c r="C91" s="25" t="s">
        <v>22</v>
      </c>
      <c r="D91" s="30"/>
      <c r="E91" s="30"/>
      <c r="F91" s="26" t="str">
        <f>F12</f>
        <v>Kutná Hora,Kremnická čp. 98</v>
      </c>
      <c r="G91" s="30"/>
      <c r="H91" s="30"/>
      <c r="I91" s="25" t="s">
        <v>24</v>
      </c>
      <c r="J91" s="91" t="str">
        <f>IF(J12="","",J12)</f>
        <v>29. 2. 2024</v>
      </c>
      <c r="K91" s="30"/>
      <c r="L91" s="9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34" customFormat="1" ht="6.95" customHeight="1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9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34" customFormat="1" ht="40.15" customHeight="1">
      <c r="A93" s="30"/>
      <c r="B93" s="31"/>
      <c r="C93" s="25" t="s">
        <v>28</v>
      </c>
      <c r="D93" s="30"/>
      <c r="E93" s="30"/>
      <c r="F93" s="26" t="str">
        <f>E15</f>
        <v>Město Kutná Hora,Havlíčkovo náměstí 552/1,Kutná Ho</v>
      </c>
      <c r="G93" s="30"/>
      <c r="H93" s="30"/>
      <c r="I93" s="25" t="s">
        <v>35</v>
      </c>
      <c r="J93" s="108" t="str">
        <f>E21</f>
        <v>Kutnohorská stavební projekce- ing Zuzana Hádková</v>
      </c>
      <c r="K93" s="30"/>
      <c r="L93" s="9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34" customFormat="1" ht="15.2" customHeight="1">
      <c r="A94" s="30"/>
      <c r="B94" s="31"/>
      <c r="C94" s="25" t="s">
        <v>33</v>
      </c>
      <c r="D94" s="30"/>
      <c r="E94" s="30"/>
      <c r="F94" s="26" t="str">
        <f>IF(E18="","",E18)</f>
        <v>Vyplň údaj</v>
      </c>
      <c r="G94" s="30"/>
      <c r="H94" s="30"/>
      <c r="I94" s="25" t="s">
        <v>39</v>
      </c>
      <c r="J94" s="108" t="str">
        <f>E24</f>
        <v xml:space="preserve"> </v>
      </c>
      <c r="K94" s="30"/>
      <c r="L94" s="9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34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9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128" customFormat="1" ht="29.25" customHeight="1">
      <c r="A96" s="122"/>
      <c r="B96" s="123"/>
      <c r="C96" s="124" t="s">
        <v>117</v>
      </c>
      <c r="D96" s="125" t="s">
        <v>62</v>
      </c>
      <c r="E96" s="125" t="s">
        <v>58</v>
      </c>
      <c r="F96" s="125" t="s">
        <v>59</v>
      </c>
      <c r="G96" s="125" t="s">
        <v>118</v>
      </c>
      <c r="H96" s="125" t="s">
        <v>119</v>
      </c>
      <c r="I96" s="125" t="s">
        <v>120</v>
      </c>
      <c r="J96" s="125" t="s">
        <v>96</v>
      </c>
      <c r="K96" s="126" t="s">
        <v>121</v>
      </c>
      <c r="L96" s="127"/>
      <c r="M96" s="57"/>
      <c r="N96" s="58" t="s">
        <v>47</v>
      </c>
      <c r="O96" s="58" t="s">
        <v>122</v>
      </c>
      <c r="P96" s="58" t="s">
        <v>123</v>
      </c>
      <c r="Q96" s="58" t="s">
        <v>124</v>
      </c>
      <c r="R96" s="58" t="s">
        <v>125</v>
      </c>
      <c r="S96" s="58" t="s">
        <v>126</v>
      </c>
      <c r="T96" s="59" t="s">
        <v>127</v>
      </c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</row>
    <row r="97" spans="1:65" s="34" customFormat="1" ht="22.9" customHeight="1">
      <c r="A97" s="30"/>
      <c r="B97" s="31"/>
      <c r="C97" s="65" t="s">
        <v>128</v>
      </c>
      <c r="D97" s="30"/>
      <c r="E97" s="30"/>
      <c r="F97" s="30"/>
      <c r="G97" s="30"/>
      <c r="H97" s="30"/>
      <c r="I97" s="30"/>
      <c r="J97" s="129">
        <f>BK97</f>
        <v>0</v>
      </c>
      <c r="K97" s="30"/>
      <c r="L97" s="31"/>
      <c r="M97" s="60"/>
      <c r="N97" s="51"/>
      <c r="O97" s="61"/>
      <c r="P97" s="130">
        <f>P98+P174</f>
        <v>0</v>
      </c>
      <c r="Q97" s="61"/>
      <c r="R97" s="130">
        <f>R98+R174</f>
        <v>3.6618875899999992</v>
      </c>
      <c r="S97" s="61"/>
      <c r="T97" s="131">
        <f>T98+T174</f>
        <v>4.79185777</v>
      </c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T97" s="16" t="s">
        <v>76</v>
      </c>
      <c r="AU97" s="16" t="s">
        <v>97</v>
      </c>
      <c r="BK97" s="132">
        <f>BK98+BK174</f>
        <v>0</v>
      </c>
    </row>
    <row r="98" spans="1:65" s="133" customFormat="1" ht="25.9" customHeight="1">
      <c r="B98" s="134"/>
      <c r="D98" s="135" t="s">
        <v>76</v>
      </c>
      <c r="E98" s="136" t="s">
        <v>129</v>
      </c>
      <c r="F98" s="136" t="s">
        <v>130</v>
      </c>
      <c r="I98" s="137"/>
      <c r="J98" s="138">
        <f>BK98</f>
        <v>0</v>
      </c>
      <c r="L98" s="134"/>
      <c r="M98" s="139"/>
      <c r="N98" s="140"/>
      <c r="O98" s="140"/>
      <c r="P98" s="141">
        <f>P99+P133+P158+P171</f>
        <v>0</v>
      </c>
      <c r="Q98" s="140"/>
      <c r="R98" s="141">
        <f>R99+R133+R158+R171</f>
        <v>2.7062444599999993</v>
      </c>
      <c r="S98" s="140"/>
      <c r="T98" s="142">
        <f>T99+T133+T158+T171</f>
        <v>4.5578250000000002</v>
      </c>
      <c r="AR98" s="135" t="s">
        <v>21</v>
      </c>
      <c r="AT98" s="143" t="s">
        <v>76</v>
      </c>
      <c r="AU98" s="143" t="s">
        <v>77</v>
      </c>
      <c r="AY98" s="135" t="s">
        <v>131</v>
      </c>
      <c r="BK98" s="144">
        <f>BK99+BK133+BK158+BK171</f>
        <v>0</v>
      </c>
    </row>
    <row r="99" spans="1:65" s="133" customFormat="1" ht="22.9" customHeight="1">
      <c r="B99" s="134"/>
      <c r="D99" s="135" t="s">
        <v>76</v>
      </c>
      <c r="E99" s="145" t="s">
        <v>132</v>
      </c>
      <c r="F99" s="145" t="s">
        <v>133</v>
      </c>
      <c r="I99" s="137"/>
      <c r="J99" s="146">
        <f>BK99</f>
        <v>0</v>
      </c>
      <c r="L99" s="134"/>
      <c r="M99" s="139"/>
      <c r="N99" s="140"/>
      <c r="O99" s="140"/>
      <c r="P99" s="141">
        <f>SUM(P100:P132)</f>
        <v>0</v>
      </c>
      <c r="Q99" s="140"/>
      <c r="R99" s="141">
        <f>SUM(R100:R132)</f>
        <v>2.7059848999999994</v>
      </c>
      <c r="S99" s="140"/>
      <c r="T99" s="142">
        <f>SUM(T100:T132)</f>
        <v>0</v>
      </c>
      <c r="AR99" s="135" t="s">
        <v>21</v>
      </c>
      <c r="AT99" s="143" t="s">
        <v>76</v>
      </c>
      <c r="AU99" s="143" t="s">
        <v>21</v>
      </c>
      <c r="AY99" s="135" t="s">
        <v>131</v>
      </c>
      <c r="BK99" s="144">
        <f>SUM(BK100:BK132)</f>
        <v>0</v>
      </c>
    </row>
    <row r="100" spans="1:65" s="34" customFormat="1" ht="24.2" customHeight="1">
      <c r="A100" s="30"/>
      <c r="B100" s="147"/>
      <c r="C100" s="148" t="s">
        <v>21</v>
      </c>
      <c r="D100" s="148" t="s">
        <v>134</v>
      </c>
      <c r="E100" s="149" t="s">
        <v>135</v>
      </c>
      <c r="F100" s="150" t="s">
        <v>136</v>
      </c>
      <c r="G100" s="151" t="s">
        <v>137</v>
      </c>
      <c r="H100" s="152">
        <v>6.4889999999999999</v>
      </c>
      <c r="I100" s="153"/>
      <c r="J100" s="154">
        <f>ROUND(I100*H100,2)</f>
        <v>0</v>
      </c>
      <c r="K100" s="150" t="s">
        <v>138</v>
      </c>
      <c r="L100" s="31"/>
      <c r="M100" s="155"/>
      <c r="N100" s="156" t="s">
        <v>48</v>
      </c>
      <c r="O100" s="53"/>
      <c r="P100" s="157">
        <f>O100*H100</f>
        <v>0</v>
      </c>
      <c r="Q100" s="157">
        <v>1.7000000000000001E-2</v>
      </c>
      <c r="R100" s="157">
        <f>Q100*H100</f>
        <v>0.11031300000000001</v>
      </c>
      <c r="S100" s="157">
        <v>0</v>
      </c>
      <c r="T100" s="158">
        <f>S100*H100</f>
        <v>0</v>
      </c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R100" s="159" t="s">
        <v>139</v>
      </c>
      <c r="AT100" s="159" t="s">
        <v>134</v>
      </c>
      <c r="AU100" s="159" t="s">
        <v>86</v>
      </c>
      <c r="AY100" s="16" t="s">
        <v>131</v>
      </c>
      <c r="BE100" s="160">
        <f>IF(N100="základní",J100,0)</f>
        <v>0</v>
      </c>
      <c r="BF100" s="160">
        <f>IF(N100="snížená",J100,0)</f>
        <v>0</v>
      </c>
      <c r="BG100" s="160">
        <f>IF(N100="zákl. přenesená",J100,0)</f>
        <v>0</v>
      </c>
      <c r="BH100" s="160">
        <f>IF(N100="sníž. přenesená",J100,0)</f>
        <v>0</v>
      </c>
      <c r="BI100" s="160">
        <f>IF(N100="nulová",J100,0)</f>
        <v>0</v>
      </c>
      <c r="BJ100" s="16" t="s">
        <v>21</v>
      </c>
      <c r="BK100" s="160">
        <f>ROUND(I100*H100,2)</f>
        <v>0</v>
      </c>
      <c r="BL100" s="16" t="s">
        <v>139</v>
      </c>
      <c r="BM100" s="159" t="s">
        <v>140</v>
      </c>
    </row>
    <row r="101" spans="1:65" s="34" customFormat="1" ht="11.25">
      <c r="A101" s="30"/>
      <c r="B101" s="31"/>
      <c r="C101" s="30"/>
      <c r="D101" s="161" t="s">
        <v>141</v>
      </c>
      <c r="E101" s="30"/>
      <c r="F101" s="162" t="s">
        <v>142</v>
      </c>
      <c r="G101" s="30"/>
      <c r="H101" s="30"/>
      <c r="I101" s="163"/>
      <c r="J101" s="30"/>
      <c r="K101" s="30"/>
      <c r="L101" s="31"/>
      <c r="M101" s="164"/>
      <c r="N101" s="165"/>
      <c r="O101" s="53"/>
      <c r="P101" s="53"/>
      <c r="Q101" s="53"/>
      <c r="R101" s="53"/>
      <c r="S101" s="53"/>
      <c r="T101" s="54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T101" s="16" t="s">
        <v>141</v>
      </c>
      <c r="AU101" s="16" t="s">
        <v>86</v>
      </c>
    </row>
    <row r="102" spans="1:65" s="166" customFormat="1" ht="11.25">
      <c r="B102" s="167"/>
      <c r="D102" s="168" t="s">
        <v>143</v>
      </c>
      <c r="E102" s="169"/>
      <c r="F102" s="170" t="s">
        <v>144</v>
      </c>
      <c r="H102" s="171">
        <v>6.4889999999999999</v>
      </c>
      <c r="I102" s="172"/>
      <c r="L102" s="167"/>
      <c r="M102" s="173"/>
      <c r="N102" s="174"/>
      <c r="O102" s="174"/>
      <c r="P102" s="174"/>
      <c r="Q102" s="174"/>
      <c r="R102" s="174"/>
      <c r="S102" s="174"/>
      <c r="T102" s="175"/>
      <c r="AT102" s="169" t="s">
        <v>143</v>
      </c>
      <c r="AU102" s="169" t="s">
        <v>86</v>
      </c>
      <c r="AV102" s="166" t="s">
        <v>86</v>
      </c>
      <c r="AW102" s="166" t="s">
        <v>38</v>
      </c>
      <c r="AX102" s="166" t="s">
        <v>77</v>
      </c>
      <c r="AY102" s="169" t="s">
        <v>131</v>
      </c>
    </row>
    <row r="103" spans="1:65" s="176" customFormat="1" ht="11.25">
      <c r="B103" s="177"/>
      <c r="D103" s="168" t="s">
        <v>143</v>
      </c>
      <c r="E103" s="178"/>
      <c r="F103" s="179" t="s">
        <v>145</v>
      </c>
      <c r="H103" s="180">
        <v>6.4889999999999999</v>
      </c>
      <c r="I103" s="181"/>
      <c r="L103" s="177"/>
      <c r="M103" s="182"/>
      <c r="N103" s="183"/>
      <c r="O103" s="183"/>
      <c r="P103" s="183"/>
      <c r="Q103" s="183"/>
      <c r="R103" s="183"/>
      <c r="S103" s="183"/>
      <c r="T103" s="184"/>
      <c r="AT103" s="178" t="s">
        <v>143</v>
      </c>
      <c r="AU103" s="178" t="s">
        <v>86</v>
      </c>
      <c r="AV103" s="176" t="s">
        <v>139</v>
      </c>
      <c r="AW103" s="176" t="s">
        <v>38</v>
      </c>
      <c r="AX103" s="176" t="s">
        <v>21</v>
      </c>
      <c r="AY103" s="178" t="s">
        <v>131</v>
      </c>
    </row>
    <row r="104" spans="1:65" s="34" customFormat="1" ht="16.5" customHeight="1">
      <c r="A104" s="30"/>
      <c r="B104" s="147"/>
      <c r="C104" s="148" t="s">
        <v>86</v>
      </c>
      <c r="D104" s="148" t="s">
        <v>134</v>
      </c>
      <c r="E104" s="149" t="s">
        <v>146</v>
      </c>
      <c r="F104" s="150" t="s">
        <v>147</v>
      </c>
      <c r="G104" s="151" t="s">
        <v>137</v>
      </c>
      <c r="H104" s="152">
        <v>3.4449999999999998</v>
      </c>
      <c r="I104" s="153"/>
      <c r="J104" s="154">
        <f>ROUND(I104*H104,2)</f>
        <v>0</v>
      </c>
      <c r="K104" s="150" t="s">
        <v>138</v>
      </c>
      <c r="L104" s="31"/>
      <c r="M104" s="155"/>
      <c r="N104" s="156" t="s">
        <v>48</v>
      </c>
      <c r="O104" s="53"/>
      <c r="P104" s="157">
        <f>O104*H104</f>
        <v>0</v>
      </c>
      <c r="Q104" s="157">
        <v>3.3579999999999999E-2</v>
      </c>
      <c r="R104" s="157">
        <f>Q104*H104</f>
        <v>0.1156831</v>
      </c>
      <c r="S104" s="157">
        <v>0</v>
      </c>
      <c r="T104" s="158">
        <f>S104*H104</f>
        <v>0</v>
      </c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R104" s="159" t="s">
        <v>139</v>
      </c>
      <c r="AT104" s="159" t="s">
        <v>134</v>
      </c>
      <c r="AU104" s="159" t="s">
        <v>86</v>
      </c>
      <c r="AY104" s="16" t="s">
        <v>131</v>
      </c>
      <c r="BE104" s="160">
        <f>IF(N104="základní",J104,0)</f>
        <v>0</v>
      </c>
      <c r="BF104" s="160">
        <f>IF(N104="snížená",J104,0)</f>
        <v>0</v>
      </c>
      <c r="BG104" s="160">
        <f>IF(N104="zákl. přenesená",J104,0)</f>
        <v>0</v>
      </c>
      <c r="BH104" s="160">
        <f>IF(N104="sníž. přenesená",J104,0)</f>
        <v>0</v>
      </c>
      <c r="BI104" s="160">
        <f>IF(N104="nulová",J104,0)</f>
        <v>0</v>
      </c>
      <c r="BJ104" s="16" t="s">
        <v>21</v>
      </c>
      <c r="BK104" s="160">
        <f>ROUND(I104*H104,2)</f>
        <v>0</v>
      </c>
      <c r="BL104" s="16" t="s">
        <v>139</v>
      </c>
      <c r="BM104" s="159" t="s">
        <v>148</v>
      </c>
    </row>
    <row r="105" spans="1:65" s="34" customFormat="1" ht="11.25">
      <c r="A105" s="30"/>
      <c r="B105" s="31"/>
      <c r="C105" s="30"/>
      <c r="D105" s="161" t="s">
        <v>141</v>
      </c>
      <c r="E105" s="30"/>
      <c r="F105" s="162" t="s">
        <v>149</v>
      </c>
      <c r="G105" s="30"/>
      <c r="H105" s="30"/>
      <c r="I105" s="163"/>
      <c r="J105" s="30"/>
      <c r="K105" s="30"/>
      <c r="L105" s="31"/>
      <c r="M105" s="164"/>
      <c r="N105" s="165"/>
      <c r="O105" s="53"/>
      <c r="P105" s="53"/>
      <c r="Q105" s="53"/>
      <c r="R105" s="53"/>
      <c r="S105" s="53"/>
      <c r="T105" s="54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T105" s="16" t="s">
        <v>141</v>
      </c>
      <c r="AU105" s="16" t="s">
        <v>86</v>
      </c>
    </row>
    <row r="106" spans="1:65" s="166" customFormat="1" ht="11.25">
      <c r="B106" s="167"/>
      <c r="D106" s="168" t="s">
        <v>143</v>
      </c>
      <c r="E106" s="169"/>
      <c r="F106" s="170" t="s">
        <v>150</v>
      </c>
      <c r="H106" s="171">
        <v>3.4449999999999998</v>
      </c>
      <c r="I106" s="172"/>
      <c r="L106" s="167"/>
      <c r="M106" s="173"/>
      <c r="N106" s="174"/>
      <c r="O106" s="174"/>
      <c r="P106" s="174"/>
      <c r="Q106" s="174"/>
      <c r="R106" s="174"/>
      <c r="S106" s="174"/>
      <c r="T106" s="175"/>
      <c r="AT106" s="169" t="s">
        <v>143</v>
      </c>
      <c r="AU106" s="169" t="s">
        <v>86</v>
      </c>
      <c r="AV106" s="166" t="s">
        <v>86</v>
      </c>
      <c r="AW106" s="166" t="s">
        <v>38</v>
      </c>
      <c r="AX106" s="166" t="s">
        <v>77</v>
      </c>
      <c r="AY106" s="169" t="s">
        <v>131</v>
      </c>
    </row>
    <row r="107" spans="1:65" s="176" customFormat="1" ht="11.25">
      <c r="B107" s="177"/>
      <c r="D107" s="168" t="s">
        <v>143</v>
      </c>
      <c r="E107" s="178"/>
      <c r="F107" s="179" t="s">
        <v>145</v>
      </c>
      <c r="H107" s="180">
        <v>3.4449999999999998</v>
      </c>
      <c r="I107" s="181"/>
      <c r="L107" s="177"/>
      <c r="M107" s="182"/>
      <c r="N107" s="183"/>
      <c r="O107" s="183"/>
      <c r="P107" s="183"/>
      <c r="Q107" s="183"/>
      <c r="R107" s="183"/>
      <c r="S107" s="183"/>
      <c r="T107" s="184"/>
      <c r="AT107" s="178" t="s">
        <v>143</v>
      </c>
      <c r="AU107" s="178" t="s">
        <v>86</v>
      </c>
      <c r="AV107" s="176" t="s">
        <v>139</v>
      </c>
      <c r="AW107" s="176" t="s">
        <v>38</v>
      </c>
      <c r="AX107" s="176" t="s">
        <v>21</v>
      </c>
      <c r="AY107" s="178" t="s">
        <v>131</v>
      </c>
    </row>
    <row r="108" spans="1:65" s="34" customFormat="1" ht="24.2" customHeight="1">
      <c r="A108" s="30"/>
      <c r="B108" s="147"/>
      <c r="C108" s="148" t="s">
        <v>151</v>
      </c>
      <c r="D108" s="148" t="s">
        <v>134</v>
      </c>
      <c r="E108" s="149" t="s">
        <v>152</v>
      </c>
      <c r="F108" s="150" t="s">
        <v>153</v>
      </c>
      <c r="G108" s="151" t="s">
        <v>137</v>
      </c>
      <c r="H108" s="152">
        <v>15.778</v>
      </c>
      <c r="I108" s="153"/>
      <c r="J108" s="154">
        <f>ROUND(I108*H108,2)</f>
        <v>0</v>
      </c>
      <c r="K108" s="150" t="s">
        <v>138</v>
      </c>
      <c r="L108" s="31"/>
      <c r="M108" s="155"/>
      <c r="N108" s="156" t="s">
        <v>48</v>
      </c>
      <c r="O108" s="53"/>
      <c r="P108" s="157">
        <f>O108*H108</f>
        <v>0</v>
      </c>
      <c r="Q108" s="157">
        <v>1.7000000000000001E-2</v>
      </c>
      <c r="R108" s="157">
        <f>Q108*H108</f>
        <v>0.26822600000000002</v>
      </c>
      <c r="S108" s="157">
        <v>0</v>
      </c>
      <c r="T108" s="158">
        <f>S108*H108</f>
        <v>0</v>
      </c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R108" s="159" t="s">
        <v>139</v>
      </c>
      <c r="AT108" s="159" t="s">
        <v>134</v>
      </c>
      <c r="AU108" s="159" t="s">
        <v>86</v>
      </c>
      <c r="AY108" s="16" t="s">
        <v>131</v>
      </c>
      <c r="BE108" s="160">
        <f>IF(N108="základní",J108,0)</f>
        <v>0</v>
      </c>
      <c r="BF108" s="160">
        <f>IF(N108="snížená",J108,0)</f>
        <v>0</v>
      </c>
      <c r="BG108" s="160">
        <f>IF(N108="zákl. přenesená",J108,0)</f>
        <v>0</v>
      </c>
      <c r="BH108" s="160">
        <f>IF(N108="sníž. přenesená",J108,0)</f>
        <v>0</v>
      </c>
      <c r="BI108" s="160">
        <f>IF(N108="nulová",J108,0)</f>
        <v>0</v>
      </c>
      <c r="BJ108" s="16" t="s">
        <v>21</v>
      </c>
      <c r="BK108" s="160">
        <f>ROUND(I108*H108,2)</f>
        <v>0</v>
      </c>
      <c r="BL108" s="16" t="s">
        <v>139</v>
      </c>
      <c r="BM108" s="159" t="s">
        <v>154</v>
      </c>
    </row>
    <row r="109" spans="1:65" s="34" customFormat="1" ht="11.25">
      <c r="A109" s="30"/>
      <c r="B109" s="31"/>
      <c r="C109" s="30"/>
      <c r="D109" s="161" t="s">
        <v>141</v>
      </c>
      <c r="E109" s="30"/>
      <c r="F109" s="162" t="s">
        <v>155</v>
      </c>
      <c r="G109" s="30"/>
      <c r="H109" s="30"/>
      <c r="I109" s="163"/>
      <c r="J109" s="30"/>
      <c r="K109" s="30"/>
      <c r="L109" s="31"/>
      <c r="M109" s="164"/>
      <c r="N109" s="165"/>
      <c r="O109" s="53"/>
      <c r="P109" s="53"/>
      <c r="Q109" s="53"/>
      <c r="R109" s="53"/>
      <c r="S109" s="53"/>
      <c r="T109" s="54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T109" s="16" t="s">
        <v>141</v>
      </c>
      <c r="AU109" s="16" t="s">
        <v>86</v>
      </c>
    </row>
    <row r="110" spans="1:65" s="166" customFormat="1" ht="11.25">
      <c r="B110" s="167"/>
      <c r="D110" s="168" t="s">
        <v>143</v>
      </c>
      <c r="E110" s="169"/>
      <c r="F110" s="170" t="s">
        <v>156</v>
      </c>
      <c r="H110" s="171">
        <v>15.778</v>
      </c>
      <c r="I110" s="172"/>
      <c r="L110" s="167"/>
      <c r="M110" s="173"/>
      <c r="N110" s="174"/>
      <c r="O110" s="174"/>
      <c r="P110" s="174"/>
      <c r="Q110" s="174"/>
      <c r="R110" s="174"/>
      <c r="S110" s="174"/>
      <c r="T110" s="175"/>
      <c r="AT110" s="169" t="s">
        <v>143</v>
      </c>
      <c r="AU110" s="169" t="s">
        <v>86</v>
      </c>
      <c r="AV110" s="166" t="s">
        <v>86</v>
      </c>
      <c r="AW110" s="166" t="s">
        <v>38</v>
      </c>
      <c r="AX110" s="166" t="s">
        <v>77</v>
      </c>
      <c r="AY110" s="169" t="s">
        <v>131</v>
      </c>
    </row>
    <row r="111" spans="1:65" s="176" customFormat="1" ht="11.25">
      <c r="B111" s="177"/>
      <c r="D111" s="168" t="s">
        <v>143</v>
      </c>
      <c r="E111" s="178"/>
      <c r="F111" s="179" t="s">
        <v>145</v>
      </c>
      <c r="H111" s="180">
        <v>15.778</v>
      </c>
      <c r="I111" s="181"/>
      <c r="L111" s="177"/>
      <c r="M111" s="182"/>
      <c r="N111" s="183"/>
      <c r="O111" s="183"/>
      <c r="P111" s="183"/>
      <c r="Q111" s="183"/>
      <c r="R111" s="183"/>
      <c r="S111" s="183"/>
      <c r="T111" s="184"/>
      <c r="AT111" s="178" t="s">
        <v>143</v>
      </c>
      <c r="AU111" s="178" t="s">
        <v>86</v>
      </c>
      <c r="AV111" s="176" t="s">
        <v>139</v>
      </c>
      <c r="AW111" s="176" t="s">
        <v>38</v>
      </c>
      <c r="AX111" s="176" t="s">
        <v>21</v>
      </c>
      <c r="AY111" s="178" t="s">
        <v>131</v>
      </c>
    </row>
    <row r="112" spans="1:65" s="34" customFormat="1" ht="24.2" customHeight="1">
      <c r="A112" s="30"/>
      <c r="B112" s="147"/>
      <c r="C112" s="148" t="s">
        <v>139</v>
      </c>
      <c r="D112" s="148" t="s">
        <v>134</v>
      </c>
      <c r="E112" s="149" t="s">
        <v>157</v>
      </c>
      <c r="F112" s="150" t="s">
        <v>158</v>
      </c>
      <c r="G112" s="151" t="s">
        <v>137</v>
      </c>
      <c r="H112" s="152">
        <v>22.492999999999999</v>
      </c>
      <c r="I112" s="153"/>
      <c r="J112" s="154">
        <f>ROUND(I112*H112,2)</f>
        <v>0</v>
      </c>
      <c r="K112" s="150" t="s">
        <v>138</v>
      </c>
      <c r="L112" s="31"/>
      <c r="M112" s="155"/>
      <c r="N112" s="156" t="s">
        <v>48</v>
      </c>
      <c r="O112" s="53"/>
      <c r="P112" s="157">
        <f>O112*H112</f>
        <v>0</v>
      </c>
      <c r="Q112" s="157">
        <v>2.1000000000000001E-2</v>
      </c>
      <c r="R112" s="157">
        <f>Q112*H112</f>
        <v>0.47235300000000002</v>
      </c>
      <c r="S112" s="157">
        <v>0</v>
      </c>
      <c r="T112" s="158">
        <f>S112*H112</f>
        <v>0</v>
      </c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R112" s="159" t="s">
        <v>139</v>
      </c>
      <c r="AT112" s="159" t="s">
        <v>134</v>
      </c>
      <c r="AU112" s="159" t="s">
        <v>86</v>
      </c>
      <c r="AY112" s="16" t="s">
        <v>131</v>
      </c>
      <c r="BE112" s="160">
        <f>IF(N112="základní",J112,0)</f>
        <v>0</v>
      </c>
      <c r="BF112" s="160">
        <f>IF(N112="snížená",J112,0)</f>
        <v>0</v>
      </c>
      <c r="BG112" s="160">
        <f>IF(N112="zákl. přenesená",J112,0)</f>
        <v>0</v>
      </c>
      <c r="BH112" s="160">
        <f>IF(N112="sníž. přenesená",J112,0)</f>
        <v>0</v>
      </c>
      <c r="BI112" s="160">
        <f>IF(N112="nulová",J112,0)</f>
        <v>0</v>
      </c>
      <c r="BJ112" s="16" t="s">
        <v>21</v>
      </c>
      <c r="BK112" s="160">
        <f>ROUND(I112*H112,2)</f>
        <v>0</v>
      </c>
      <c r="BL112" s="16" t="s">
        <v>139</v>
      </c>
      <c r="BM112" s="159" t="s">
        <v>159</v>
      </c>
    </row>
    <row r="113" spans="1:65" s="34" customFormat="1" ht="11.25">
      <c r="A113" s="30"/>
      <c r="B113" s="31"/>
      <c r="C113" s="30"/>
      <c r="D113" s="161" t="s">
        <v>141</v>
      </c>
      <c r="E113" s="30"/>
      <c r="F113" s="162" t="s">
        <v>160</v>
      </c>
      <c r="G113" s="30"/>
      <c r="H113" s="30"/>
      <c r="I113" s="163"/>
      <c r="J113" s="30"/>
      <c r="K113" s="30"/>
      <c r="L113" s="31"/>
      <c r="M113" s="164"/>
      <c r="N113" s="165"/>
      <c r="O113" s="53"/>
      <c r="P113" s="53"/>
      <c r="Q113" s="53"/>
      <c r="R113" s="53"/>
      <c r="S113" s="53"/>
      <c r="T113" s="54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T113" s="16" t="s">
        <v>141</v>
      </c>
      <c r="AU113" s="16" t="s">
        <v>86</v>
      </c>
    </row>
    <row r="114" spans="1:65" s="166" customFormat="1" ht="11.25">
      <c r="B114" s="167"/>
      <c r="D114" s="168" t="s">
        <v>143</v>
      </c>
      <c r="E114" s="169"/>
      <c r="F114" s="170" t="s">
        <v>161</v>
      </c>
      <c r="H114" s="171">
        <v>22.492999999999999</v>
      </c>
      <c r="I114" s="172"/>
      <c r="L114" s="167"/>
      <c r="M114" s="173"/>
      <c r="N114" s="174"/>
      <c r="O114" s="174"/>
      <c r="P114" s="174"/>
      <c r="Q114" s="174"/>
      <c r="R114" s="174"/>
      <c r="S114" s="174"/>
      <c r="T114" s="175"/>
      <c r="AT114" s="169" t="s">
        <v>143</v>
      </c>
      <c r="AU114" s="169" t="s">
        <v>86</v>
      </c>
      <c r="AV114" s="166" t="s">
        <v>86</v>
      </c>
      <c r="AW114" s="166" t="s">
        <v>38</v>
      </c>
      <c r="AX114" s="166" t="s">
        <v>77</v>
      </c>
      <c r="AY114" s="169" t="s">
        <v>131</v>
      </c>
    </row>
    <row r="115" spans="1:65" s="176" customFormat="1" ht="11.25">
      <c r="B115" s="177"/>
      <c r="D115" s="168" t="s">
        <v>143</v>
      </c>
      <c r="E115" s="178"/>
      <c r="F115" s="179" t="s">
        <v>145</v>
      </c>
      <c r="H115" s="180">
        <v>22.492999999999999</v>
      </c>
      <c r="I115" s="181"/>
      <c r="L115" s="177"/>
      <c r="M115" s="182"/>
      <c r="N115" s="183"/>
      <c r="O115" s="183"/>
      <c r="P115" s="183"/>
      <c r="Q115" s="183"/>
      <c r="R115" s="183"/>
      <c r="S115" s="183"/>
      <c r="T115" s="184"/>
      <c r="AT115" s="178" t="s">
        <v>143</v>
      </c>
      <c r="AU115" s="178" t="s">
        <v>86</v>
      </c>
      <c r="AV115" s="176" t="s">
        <v>139</v>
      </c>
      <c r="AW115" s="176" t="s">
        <v>38</v>
      </c>
      <c r="AX115" s="176" t="s">
        <v>21</v>
      </c>
      <c r="AY115" s="178" t="s">
        <v>131</v>
      </c>
    </row>
    <row r="116" spans="1:65" s="34" customFormat="1" ht="21.75" customHeight="1">
      <c r="A116" s="30"/>
      <c r="B116" s="147"/>
      <c r="C116" s="148" t="s">
        <v>162</v>
      </c>
      <c r="D116" s="148" t="s">
        <v>134</v>
      </c>
      <c r="E116" s="149" t="s">
        <v>163</v>
      </c>
      <c r="F116" s="150" t="s">
        <v>164</v>
      </c>
      <c r="G116" s="151" t="s">
        <v>165</v>
      </c>
      <c r="H116" s="152">
        <v>0.72</v>
      </c>
      <c r="I116" s="153"/>
      <c r="J116" s="154">
        <f>ROUND(I116*H116,2)</f>
        <v>0</v>
      </c>
      <c r="K116" s="150" t="s">
        <v>138</v>
      </c>
      <c r="L116" s="31"/>
      <c r="M116" s="155"/>
      <c r="N116" s="156" t="s">
        <v>48</v>
      </c>
      <c r="O116" s="53"/>
      <c r="P116" s="157">
        <f>O116*H116</f>
        <v>0</v>
      </c>
      <c r="Q116" s="157">
        <v>2.3010199999999998</v>
      </c>
      <c r="R116" s="157">
        <f>Q116*H116</f>
        <v>1.6567343999999997</v>
      </c>
      <c r="S116" s="157">
        <v>0</v>
      </c>
      <c r="T116" s="158">
        <f>S116*H116</f>
        <v>0</v>
      </c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R116" s="159" t="s">
        <v>139</v>
      </c>
      <c r="AT116" s="159" t="s">
        <v>134</v>
      </c>
      <c r="AU116" s="159" t="s">
        <v>86</v>
      </c>
      <c r="AY116" s="16" t="s">
        <v>131</v>
      </c>
      <c r="BE116" s="160">
        <f>IF(N116="základní",J116,0)</f>
        <v>0</v>
      </c>
      <c r="BF116" s="160">
        <f>IF(N116="snížená",J116,0)</f>
        <v>0</v>
      </c>
      <c r="BG116" s="160">
        <f>IF(N116="zákl. přenesená",J116,0)</f>
        <v>0</v>
      </c>
      <c r="BH116" s="160">
        <f>IF(N116="sníž. přenesená",J116,0)</f>
        <v>0</v>
      </c>
      <c r="BI116" s="160">
        <f>IF(N116="nulová",J116,0)</f>
        <v>0</v>
      </c>
      <c r="BJ116" s="16" t="s">
        <v>21</v>
      </c>
      <c r="BK116" s="160">
        <f>ROUND(I116*H116,2)</f>
        <v>0</v>
      </c>
      <c r="BL116" s="16" t="s">
        <v>139</v>
      </c>
      <c r="BM116" s="159" t="s">
        <v>166</v>
      </c>
    </row>
    <row r="117" spans="1:65" s="34" customFormat="1" ht="11.25">
      <c r="A117" s="30"/>
      <c r="B117" s="31"/>
      <c r="C117" s="30"/>
      <c r="D117" s="161" t="s">
        <v>141</v>
      </c>
      <c r="E117" s="30"/>
      <c r="F117" s="162" t="s">
        <v>167</v>
      </c>
      <c r="G117" s="30"/>
      <c r="H117" s="30"/>
      <c r="I117" s="163"/>
      <c r="J117" s="30"/>
      <c r="K117" s="30"/>
      <c r="L117" s="31"/>
      <c r="M117" s="164"/>
      <c r="N117" s="165"/>
      <c r="O117" s="53"/>
      <c r="P117" s="53"/>
      <c r="Q117" s="53"/>
      <c r="R117" s="53"/>
      <c r="S117" s="53"/>
      <c r="T117" s="54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T117" s="16" t="s">
        <v>141</v>
      </c>
      <c r="AU117" s="16" t="s">
        <v>86</v>
      </c>
    </row>
    <row r="118" spans="1:65" s="166" customFormat="1" ht="11.25">
      <c r="B118" s="167"/>
      <c r="D118" s="168" t="s">
        <v>143</v>
      </c>
      <c r="E118" s="169"/>
      <c r="F118" s="170" t="s">
        <v>168</v>
      </c>
      <c r="H118" s="171">
        <v>0.72</v>
      </c>
      <c r="I118" s="172"/>
      <c r="L118" s="167"/>
      <c r="M118" s="173"/>
      <c r="N118" s="174"/>
      <c r="O118" s="174"/>
      <c r="P118" s="174"/>
      <c r="Q118" s="174"/>
      <c r="R118" s="174"/>
      <c r="S118" s="174"/>
      <c r="T118" s="175"/>
      <c r="AT118" s="169" t="s">
        <v>143</v>
      </c>
      <c r="AU118" s="169" t="s">
        <v>86</v>
      </c>
      <c r="AV118" s="166" t="s">
        <v>86</v>
      </c>
      <c r="AW118" s="166" t="s">
        <v>38</v>
      </c>
      <c r="AX118" s="166" t="s">
        <v>77</v>
      </c>
      <c r="AY118" s="169" t="s">
        <v>131</v>
      </c>
    </row>
    <row r="119" spans="1:65" s="176" customFormat="1" ht="11.25">
      <c r="B119" s="177"/>
      <c r="D119" s="168" t="s">
        <v>143</v>
      </c>
      <c r="E119" s="178"/>
      <c r="F119" s="179" t="s">
        <v>145</v>
      </c>
      <c r="H119" s="180">
        <v>0.72</v>
      </c>
      <c r="I119" s="181"/>
      <c r="L119" s="177"/>
      <c r="M119" s="182"/>
      <c r="N119" s="183"/>
      <c r="O119" s="183"/>
      <c r="P119" s="183"/>
      <c r="Q119" s="183"/>
      <c r="R119" s="183"/>
      <c r="S119" s="183"/>
      <c r="T119" s="184"/>
      <c r="AT119" s="178" t="s">
        <v>143</v>
      </c>
      <c r="AU119" s="178" t="s">
        <v>86</v>
      </c>
      <c r="AV119" s="176" t="s">
        <v>139</v>
      </c>
      <c r="AW119" s="176" t="s">
        <v>38</v>
      </c>
      <c r="AX119" s="176" t="s">
        <v>21</v>
      </c>
      <c r="AY119" s="178" t="s">
        <v>131</v>
      </c>
    </row>
    <row r="120" spans="1:65" s="34" customFormat="1" ht="24.2" customHeight="1">
      <c r="A120" s="30"/>
      <c r="B120" s="147"/>
      <c r="C120" s="148" t="s">
        <v>132</v>
      </c>
      <c r="D120" s="148" t="s">
        <v>134</v>
      </c>
      <c r="E120" s="149" t="s">
        <v>169</v>
      </c>
      <c r="F120" s="150" t="s">
        <v>170</v>
      </c>
      <c r="G120" s="151" t="s">
        <v>165</v>
      </c>
      <c r="H120" s="152">
        <v>0.72</v>
      </c>
      <c r="I120" s="153"/>
      <c r="J120" s="154">
        <f>ROUND(I120*H120,2)</f>
        <v>0</v>
      </c>
      <c r="K120" s="150" t="s">
        <v>138</v>
      </c>
      <c r="L120" s="31"/>
      <c r="M120" s="155"/>
      <c r="N120" s="156" t="s">
        <v>48</v>
      </c>
      <c r="O120" s="53"/>
      <c r="P120" s="157">
        <f>O120*H120</f>
        <v>0</v>
      </c>
      <c r="Q120" s="157">
        <v>0</v>
      </c>
      <c r="R120" s="157">
        <f>Q120*H120</f>
        <v>0</v>
      </c>
      <c r="S120" s="157">
        <v>0</v>
      </c>
      <c r="T120" s="158">
        <f>S120*H120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R120" s="159" t="s">
        <v>139</v>
      </c>
      <c r="AT120" s="159" t="s">
        <v>134</v>
      </c>
      <c r="AU120" s="159" t="s">
        <v>86</v>
      </c>
      <c r="AY120" s="16" t="s">
        <v>131</v>
      </c>
      <c r="BE120" s="160">
        <f>IF(N120="základní",J120,0)</f>
        <v>0</v>
      </c>
      <c r="BF120" s="160">
        <f>IF(N120="snížená",J120,0)</f>
        <v>0</v>
      </c>
      <c r="BG120" s="160">
        <f>IF(N120="zákl. přenesená",J120,0)</f>
        <v>0</v>
      </c>
      <c r="BH120" s="160">
        <f>IF(N120="sníž. přenesená",J120,0)</f>
        <v>0</v>
      </c>
      <c r="BI120" s="160">
        <f>IF(N120="nulová",J120,0)</f>
        <v>0</v>
      </c>
      <c r="BJ120" s="16" t="s">
        <v>21</v>
      </c>
      <c r="BK120" s="160">
        <f>ROUND(I120*H120,2)</f>
        <v>0</v>
      </c>
      <c r="BL120" s="16" t="s">
        <v>139</v>
      </c>
      <c r="BM120" s="159" t="s">
        <v>171</v>
      </c>
    </row>
    <row r="121" spans="1:65" s="34" customFormat="1" ht="11.25">
      <c r="A121" s="30"/>
      <c r="B121" s="31"/>
      <c r="C121" s="30"/>
      <c r="D121" s="161" t="s">
        <v>141</v>
      </c>
      <c r="E121" s="30"/>
      <c r="F121" s="162" t="s">
        <v>172</v>
      </c>
      <c r="G121" s="30"/>
      <c r="H121" s="30"/>
      <c r="I121" s="163"/>
      <c r="J121" s="30"/>
      <c r="K121" s="30"/>
      <c r="L121" s="31"/>
      <c r="M121" s="164"/>
      <c r="N121" s="165"/>
      <c r="O121" s="53"/>
      <c r="P121" s="53"/>
      <c r="Q121" s="53"/>
      <c r="R121" s="53"/>
      <c r="S121" s="53"/>
      <c r="T121" s="54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T121" s="16" t="s">
        <v>141</v>
      </c>
      <c r="AU121" s="16" t="s">
        <v>86</v>
      </c>
    </row>
    <row r="122" spans="1:65" s="166" customFormat="1" ht="11.25">
      <c r="B122" s="167"/>
      <c r="D122" s="168" t="s">
        <v>143</v>
      </c>
      <c r="E122" s="169"/>
      <c r="F122" s="170" t="s">
        <v>173</v>
      </c>
      <c r="H122" s="171">
        <v>0.72</v>
      </c>
      <c r="I122" s="172"/>
      <c r="L122" s="167"/>
      <c r="M122" s="173"/>
      <c r="N122" s="174"/>
      <c r="O122" s="174"/>
      <c r="P122" s="174"/>
      <c r="Q122" s="174"/>
      <c r="R122" s="174"/>
      <c r="S122" s="174"/>
      <c r="T122" s="175"/>
      <c r="AT122" s="169" t="s">
        <v>143</v>
      </c>
      <c r="AU122" s="169" t="s">
        <v>86</v>
      </c>
      <c r="AV122" s="166" t="s">
        <v>86</v>
      </c>
      <c r="AW122" s="166" t="s">
        <v>38</v>
      </c>
      <c r="AX122" s="166" t="s">
        <v>77</v>
      </c>
      <c r="AY122" s="169" t="s">
        <v>131</v>
      </c>
    </row>
    <row r="123" spans="1:65" s="176" customFormat="1" ht="11.25">
      <c r="B123" s="177"/>
      <c r="D123" s="168" t="s">
        <v>143</v>
      </c>
      <c r="E123" s="178"/>
      <c r="F123" s="179" t="s">
        <v>145</v>
      </c>
      <c r="H123" s="180">
        <v>0.72</v>
      </c>
      <c r="I123" s="181"/>
      <c r="L123" s="177"/>
      <c r="M123" s="182"/>
      <c r="N123" s="183"/>
      <c r="O123" s="183"/>
      <c r="P123" s="183"/>
      <c r="Q123" s="183"/>
      <c r="R123" s="183"/>
      <c r="S123" s="183"/>
      <c r="T123" s="184"/>
      <c r="AT123" s="178" t="s">
        <v>143</v>
      </c>
      <c r="AU123" s="178" t="s">
        <v>86</v>
      </c>
      <c r="AV123" s="176" t="s">
        <v>139</v>
      </c>
      <c r="AW123" s="176" t="s">
        <v>38</v>
      </c>
      <c r="AX123" s="176" t="s">
        <v>21</v>
      </c>
      <c r="AY123" s="178" t="s">
        <v>131</v>
      </c>
    </row>
    <row r="124" spans="1:65" s="34" customFormat="1" ht="16.5" customHeight="1">
      <c r="A124" s="30"/>
      <c r="B124" s="147"/>
      <c r="C124" s="148" t="s">
        <v>174</v>
      </c>
      <c r="D124" s="148" t="s">
        <v>134</v>
      </c>
      <c r="E124" s="149" t="s">
        <v>175</v>
      </c>
      <c r="F124" s="150" t="s">
        <v>176</v>
      </c>
      <c r="G124" s="151" t="s">
        <v>177</v>
      </c>
      <c r="H124" s="152">
        <v>0.02</v>
      </c>
      <c r="I124" s="153"/>
      <c r="J124" s="154">
        <f>ROUND(I124*H124,2)</f>
        <v>0</v>
      </c>
      <c r="K124" s="150" t="s">
        <v>138</v>
      </c>
      <c r="L124" s="31"/>
      <c r="M124" s="155"/>
      <c r="N124" s="156" t="s">
        <v>48</v>
      </c>
      <c r="O124" s="53"/>
      <c r="P124" s="157">
        <f>O124*H124</f>
        <v>0</v>
      </c>
      <c r="Q124" s="157">
        <v>1.06277</v>
      </c>
      <c r="R124" s="157">
        <f>Q124*H124</f>
        <v>2.1255400000000001E-2</v>
      </c>
      <c r="S124" s="157">
        <v>0</v>
      </c>
      <c r="T124" s="158">
        <f>S124*H124</f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59" t="s">
        <v>139</v>
      </c>
      <c r="AT124" s="159" t="s">
        <v>134</v>
      </c>
      <c r="AU124" s="159" t="s">
        <v>86</v>
      </c>
      <c r="AY124" s="16" t="s">
        <v>131</v>
      </c>
      <c r="BE124" s="160">
        <f>IF(N124="základní",J124,0)</f>
        <v>0</v>
      </c>
      <c r="BF124" s="160">
        <f>IF(N124="snížená",J124,0)</f>
        <v>0</v>
      </c>
      <c r="BG124" s="160">
        <f>IF(N124="zákl. přenesená",J124,0)</f>
        <v>0</v>
      </c>
      <c r="BH124" s="160">
        <f>IF(N124="sníž. přenesená",J124,0)</f>
        <v>0</v>
      </c>
      <c r="BI124" s="160">
        <f>IF(N124="nulová",J124,0)</f>
        <v>0</v>
      </c>
      <c r="BJ124" s="16" t="s">
        <v>21</v>
      </c>
      <c r="BK124" s="160">
        <f>ROUND(I124*H124,2)</f>
        <v>0</v>
      </c>
      <c r="BL124" s="16" t="s">
        <v>139</v>
      </c>
      <c r="BM124" s="159" t="s">
        <v>178</v>
      </c>
    </row>
    <row r="125" spans="1:65" s="34" customFormat="1" ht="11.25">
      <c r="A125" s="30"/>
      <c r="B125" s="31"/>
      <c r="C125" s="30"/>
      <c r="D125" s="161" t="s">
        <v>141</v>
      </c>
      <c r="E125" s="30"/>
      <c r="F125" s="162" t="s">
        <v>179</v>
      </c>
      <c r="G125" s="30"/>
      <c r="H125" s="30"/>
      <c r="I125" s="163"/>
      <c r="J125" s="30"/>
      <c r="K125" s="30"/>
      <c r="L125" s="31"/>
      <c r="M125" s="164"/>
      <c r="N125" s="165"/>
      <c r="O125" s="53"/>
      <c r="P125" s="53"/>
      <c r="Q125" s="53"/>
      <c r="R125" s="53"/>
      <c r="S125" s="53"/>
      <c r="T125" s="54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T125" s="16" t="s">
        <v>141</v>
      </c>
      <c r="AU125" s="16" t="s">
        <v>86</v>
      </c>
    </row>
    <row r="126" spans="1:65" s="166" customFormat="1" ht="11.25">
      <c r="B126" s="167"/>
      <c r="D126" s="168" t="s">
        <v>143</v>
      </c>
      <c r="E126" s="169"/>
      <c r="F126" s="170" t="s">
        <v>180</v>
      </c>
      <c r="H126" s="171">
        <v>0.02</v>
      </c>
      <c r="I126" s="172"/>
      <c r="L126" s="167"/>
      <c r="M126" s="173"/>
      <c r="N126" s="174"/>
      <c r="O126" s="174"/>
      <c r="P126" s="174"/>
      <c r="Q126" s="174"/>
      <c r="R126" s="174"/>
      <c r="S126" s="174"/>
      <c r="T126" s="175"/>
      <c r="AT126" s="169" t="s">
        <v>143</v>
      </c>
      <c r="AU126" s="169" t="s">
        <v>86</v>
      </c>
      <c r="AV126" s="166" t="s">
        <v>86</v>
      </c>
      <c r="AW126" s="166" t="s">
        <v>38</v>
      </c>
      <c r="AX126" s="166" t="s">
        <v>77</v>
      </c>
      <c r="AY126" s="169" t="s">
        <v>131</v>
      </c>
    </row>
    <row r="127" spans="1:65" s="176" customFormat="1" ht="11.25">
      <c r="B127" s="177"/>
      <c r="D127" s="168" t="s">
        <v>143</v>
      </c>
      <c r="E127" s="178"/>
      <c r="F127" s="179" t="s">
        <v>145</v>
      </c>
      <c r="H127" s="180">
        <v>0.02</v>
      </c>
      <c r="I127" s="181"/>
      <c r="L127" s="177"/>
      <c r="M127" s="182"/>
      <c r="N127" s="183"/>
      <c r="O127" s="183"/>
      <c r="P127" s="183"/>
      <c r="Q127" s="183"/>
      <c r="R127" s="183"/>
      <c r="S127" s="183"/>
      <c r="T127" s="184"/>
      <c r="AT127" s="178" t="s">
        <v>143</v>
      </c>
      <c r="AU127" s="178" t="s">
        <v>86</v>
      </c>
      <c r="AV127" s="176" t="s">
        <v>139</v>
      </c>
      <c r="AW127" s="176" t="s">
        <v>38</v>
      </c>
      <c r="AX127" s="176" t="s">
        <v>21</v>
      </c>
      <c r="AY127" s="178" t="s">
        <v>131</v>
      </c>
    </row>
    <row r="128" spans="1:65" s="34" customFormat="1" ht="24.2" customHeight="1">
      <c r="A128" s="30"/>
      <c r="B128" s="147"/>
      <c r="C128" s="148" t="s">
        <v>181</v>
      </c>
      <c r="D128" s="148" t="s">
        <v>134</v>
      </c>
      <c r="E128" s="149" t="s">
        <v>182</v>
      </c>
      <c r="F128" s="150" t="s">
        <v>183</v>
      </c>
      <c r="G128" s="151" t="s">
        <v>184</v>
      </c>
      <c r="H128" s="152">
        <v>1</v>
      </c>
      <c r="I128" s="153"/>
      <c r="J128" s="154">
        <f>ROUND(I128*H128,2)</f>
        <v>0</v>
      </c>
      <c r="K128" s="150" t="s">
        <v>138</v>
      </c>
      <c r="L128" s="31"/>
      <c r="M128" s="155"/>
      <c r="N128" s="156" t="s">
        <v>48</v>
      </c>
      <c r="O128" s="53"/>
      <c r="P128" s="157">
        <f>O128*H128</f>
        <v>0</v>
      </c>
      <c r="Q128" s="157">
        <v>4.684E-2</v>
      </c>
      <c r="R128" s="157">
        <f>Q128*H128</f>
        <v>4.684E-2</v>
      </c>
      <c r="S128" s="157">
        <v>0</v>
      </c>
      <c r="T128" s="158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9" t="s">
        <v>139</v>
      </c>
      <c r="AT128" s="159" t="s">
        <v>134</v>
      </c>
      <c r="AU128" s="159" t="s">
        <v>86</v>
      </c>
      <c r="AY128" s="16" t="s">
        <v>131</v>
      </c>
      <c r="BE128" s="160">
        <f>IF(N128="základní",J128,0)</f>
        <v>0</v>
      </c>
      <c r="BF128" s="160">
        <f>IF(N128="snížená",J128,0)</f>
        <v>0</v>
      </c>
      <c r="BG128" s="160">
        <f>IF(N128="zákl. přenesená",J128,0)</f>
        <v>0</v>
      </c>
      <c r="BH128" s="160">
        <f>IF(N128="sníž. přenesená",J128,0)</f>
        <v>0</v>
      </c>
      <c r="BI128" s="160">
        <f>IF(N128="nulová",J128,0)</f>
        <v>0</v>
      </c>
      <c r="BJ128" s="16" t="s">
        <v>21</v>
      </c>
      <c r="BK128" s="160">
        <f>ROUND(I128*H128,2)</f>
        <v>0</v>
      </c>
      <c r="BL128" s="16" t="s">
        <v>139</v>
      </c>
      <c r="BM128" s="159" t="s">
        <v>185</v>
      </c>
    </row>
    <row r="129" spans="1:65" s="34" customFormat="1" ht="11.25">
      <c r="A129" s="30"/>
      <c r="B129" s="31"/>
      <c r="C129" s="30"/>
      <c r="D129" s="161" t="s">
        <v>141</v>
      </c>
      <c r="E129" s="30"/>
      <c r="F129" s="162" t="s">
        <v>186</v>
      </c>
      <c r="G129" s="30"/>
      <c r="H129" s="30"/>
      <c r="I129" s="163"/>
      <c r="J129" s="30"/>
      <c r="K129" s="30"/>
      <c r="L129" s="31"/>
      <c r="M129" s="164"/>
      <c r="N129" s="165"/>
      <c r="O129" s="53"/>
      <c r="P129" s="53"/>
      <c r="Q129" s="53"/>
      <c r="R129" s="53"/>
      <c r="S129" s="53"/>
      <c r="T129" s="54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T129" s="16" t="s">
        <v>141</v>
      </c>
      <c r="AU129" s="16" t="s">
        <v>86</v>
      </c>
    </row>
    <row r="130" spans="1:65" s="166" customFormat="1" ht="11.25">
      <c r="B130" s="167"/>
      <c r="D130" s="168" t="s">
        <v>143</v>
      </c>
      <c r="E130" s="169"/>
      <c r="F130" s="170" t="s">
        <v>21</v>
      </c>
      <c r="H130" s="171">
        <v>1</v>
      </c>
      <c r="I130" s="172"/>
      <c r="L130" s="167"/>
      <c r="M130" s="173"/>
      <c r="N130" s="174"/>
      <c r="O130" s="174"/>
      <c r="P130" s="174"/>
      <c r="Q130" s="174"/>
      <c r="R130" s="174"/>
      <c r="S130" s="174"/>
      <c r="T130" s="175"/>
      <c r="AT130" s="169" t="s">
        <v>143</v>
      </c>
      <c r="AU130" s="169" t="s">
        <v>86</v>
      </c>
      <c r="AV130" s="166" t="s">
        <v>86</v>
      </c>
      <c r="AW130" s="166" t="s">
        <v>38</v>
      </c>
      <c r="AX130" s="166" t="s">
        <v>77</v>
      </c>
      <c r="AY130" s="169" t="s">
        <v>131</v>
      </c>
    </row>
    <row r="131" spans="1:65" s="176" customFormat="1" ht="11.25">
      <c r="B131" s="177"/>
      <c r="D131" s="168" t="s">
        <v>143</v>
      </c>
      <c r="E131" s="178"/>
      <c r="F131" s="179" t="s">
        <v>145</v>
      </c>
      <c r="H131" s="180">
        <v>1</v>
      </c>
      <c r="I131" s="181"/>
      <c r="L131" s="177"/>
      <c r="M131" s="182"/>
      <c r="N131" s="183"/>
      <c r="O131" s="183"/>
      <c r="P131" s="183"/>
      <c r="Q131" s="183"/>
      <c r="R131" s="183"/>
      <c r="S131" s="183"/>
      <c r="T131" s="184"/>
      <c r="AT131" s="178" t="s">
        <v>143</v>
      </c>
      <c r="AU131" s="178" t="s">
        <v>86</v>
      </c>
      <c r="AV131" s="176" t="s">
        <v>139</v>
      </c>
      <c r="AW131" s="176" t="s">
        <v>38</v>
      </c>
      <c r="AX131" s="176" t="s">
        <v>21</v>
      </c>
      <c r="AY131" s="178" t="s">
        <v>131</v>
      </c>
    </row>
    <row r="132" spans="1:65" s="34" customFormat="1" ht="16.5" customHeight="1">
      <c r="A132" s="30"/>
      <c r="B132" s="147"/>
      <c r="C132" s="185" t="s">
        <v>187</v>
      </c>
      <c r="D132" s="185" t="s">
        <v>188</v>
      </c>
      <c r="E132" s="186" t="s">
        <v>189</v>
      </c>
      <c r="F132" s="187" t="s">
        <v>190</v>
      </c>
      <c r="G132" s="188" t="s">
        <v>184</v>
      </c>
      <c r="H132" s="189">
        <v>1</v>
      </c>
      <c r="I132" s="190"/>
      <c r="J132" s="191">
        <f>ROUND(I132*H132,2)</f>
        <v>0</v>
      </c>
      <c r="K132" s="187" t="s">
        <v>138</v>
      </c>
      <c r="L132" s="192"/>
      <c r="M132" s="193"/>
      <c r="N132" s="194" t="s">
        <v>48</v>
      </c>
      <c r="O132" s="53"/>
      <c r="P132" s="157">
        <f>O132*H132</f>
        <v>0</v>
      </c>
      <c r="Q132" s="157">
        <v>1.4579999999999999E-2</v>
      </c>
      <c r="R132" s="157">
        <f>Q132*H132</f>
        <v>1.4579999999999999E-2</v>
      </c>
      <c r="S132" s="157">
        <v>0</v>
      </c>
      <c r="T132" s="158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9" t="s">
        <v>181</v>
      </c>
      <c r="AT132" s="159" t="s">
        <v>188</v>
      </c>
      <c r="AU132" s="159" t="s">
        <v>86</v>
      </c>
      <c r="AY132" s="16" t="s">
        <v>131</v>
      </c>
      <c r="BE132" s="160">
        <f>IF(N132="základní",J132,0)</f>
        <v>0</v>
      </c>
      <c r="BF132" s="160">
        <f>IF(N132="snížená",J132,0)</f>
        <v>0</v>
      </c>
      <c r="BG132" s="160">
        <f>IF(N132="zákl. přenesená",J132,0)</f>
        <v>0</v>
      </c>
      <c r="BH132" s="160">
        <f>IF(N132="sníž. přenesená",J132,0)</f>
        <v>0</v>
      </c>
      <c r="BI132" s="160">
        <f>IF(N132="nulová",J132,0)</f>
        <v>0</v>
      </c>
      <c r="BJ132" s="16" t="s">
        <v>21</v>
      </c>
      <c r="BK132" s="160">
        <f>ROUND(I132*H132,2)</f>
        <v>0</v>
      </c>
      <c r="BL132" s="16" t="s">
        <v>139</v>
      </c>
      <c r="BM132" s="159" t="s">
        <v>191</v>
      </c>
    </row>
    <row r="133" spans="1:65" s="133" customFormat="1" ht="22.9" customHeight="1">
      <c r="B133" s="134"/>
      <c r="D133" s="135" t="s">
        <v>76</v>
      </c>
      <c r="E133" s="145" t="s">
        <v>187</v>
      </c>
      <c r="F133" s="145" t="s">
        <v>192</v>
      </c>
      <c r="I133" s="137"/>
      <c r="J133" s="146">
        <f>BK133</f>
        <v>0</v>
      </c>
      <c r="L133" s="134"/>
      <c r="M133" s="139"/>
      <c r="N133" s="140"/>
      <c r="O133" s="140"/>
      <c r="P133" s="141">
        <f>SUM(P134:P157)</f>
        <v>0</v>
      </c>
      <c r="Q133" s="140"/>
      <c r="R133" s="141">
        <f>SUM(R134:R157)</f>
        <v>2.5956000000000004E-4</v>
      </c>
      <c r="S133" s="140"/>
      <c r="T133" s="142">
        <f>SUM(T134:T157)</f>
        <v>4.5578250000000002</v>
      </c>
      <c r="AR133" s="135" t="s">
        <v>21</v>
      </c>
      <c r="AT133" s="143" t="s">
        <v>76</v>
      </c>
      <c r="AU133" s="143" t="s">
        <v>21</v>
      </c>
      <c r="AY133" s="135" t="s">
        <v>131</v>
      </c>
      <c r="BK133" s="144">
        <f>SUM(BK134:BK157)</f>
        <v>0</v>
      </c>
    </row>
    <row r="134" spans="1:65" s="34" customFormat="1" ht="24.2" customHeight="1">
      <c r="A134" s="30"/>
      <c r="B134" s="147"/>
      <c r="C134" s="148" t="s">
        <v>26</v>
      </c>
      <c r="D134" s="148" t="s">
        <v>134</v>
      </c>
      <c r="E134" s="149" t="s">
        <v>193</v>
      </c>
      <c r="F134" s="150" t="s">
        <v>194</v>
      </c>
      <c r="G134" s="151" t="s">
        <v>137</v>
      </c>
      <c r="H134" s="152">
        <v>6.4889999999999999</v>
      </c>
      <c r="I134" s="153"/>
      <c r="J134" s="154">
        <f>ROUND(I134*H134,2)</f>
        <v>0</v>
      </c>
      <c r="K134" s="150" t="s">
        <v>138</v>
      </c>
      <c r="L134" s="31"/>
      <c r="M134" s="155"/>
      <c r="N134" s="156" t="s">
        <v>48</v>
      </c>
      <c r="O134" s="53"/>
      <c r="P134" s="157">
        <f>O134*H134</f>
        <v>0</v>
      </c>
      <c r="Q134" s="157">
        <v>4.0000000000000003E-5</v>
      </c>
      <c r="R134" s="157">
        <f>Q134*H134</f>
        <v>2.5956000000000004E-4</v>
      </c>
      <c r="S134" s="157">
        <v>0</v>
      </c>
      <c r="T134" s="158">
        <f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59" t="s">
        <v>139</v>
      </c>
      <c r="AT134" s="159" t="s">
        <v>134</v>
      </c>
      <c r="AU134" s="159" t="s">
        <v>86</v>
      </c>
      <c r="AY134" s="16" t="s">
        <v>131</v>
      </c>
      <c r="BE134" s="160">
        <f>IF(N134="základní",J134,0)</f>
        <v>0</v>
      </c>
      <c r="BF134" s="160">
        <f>IF(N134="snížená",J134,0)</f>
        <v>0</v>
      </c>
      <c r="BG134" s="160">
        <f>IF(N134="zákl. přenesená",J134,0)</f>
        <v>0</v>
      </c>
      <c r="BH134" s="160">
        <f>IF(N134="sníž. přenesená",J134,0)</f>
        <v>0</v>
      </c>
      <c r="BI134" s="160">
        <f>IF(N134="nulová",J134,0)</f>
        <v>0</v>
      </c>
      <c r="BJ134" s="16" t="s">
        <v>21</v>
      </c>
      <c r="BK134" s="160">
        <f>ROUND(I134*H134,2)</f>
        <v>0</v>
      </c>
      <c r="BL134" s="16" t="s">
        <v>139</v>
      </c>
      <c r="BM134" s="159" t="s">
        <v>195</v>
      </c>
    </row>
    <row r="135" spans="1:65" s="34" customFormat="1" ht="11.25">
      <c r="A135" s="30"/>
      <c r="B135" s="31"/>
      <c r="C135" s="30"/>
      <c r="D135" s="161" t="s">
        <v>141</v>
      </c>
      <c r="E135" s="30"/>
      <c r="F135" s="162" t="s">
        <v>196</v>
      </c>
      <c r="G135" s="30"/>
      <c r="H135" s="30"/>
      <c r="I135" s="163"/>
      <c r="J135" s="30"/>
      <c r="K135" s="30"/>
      <c r="L135" s="31"/>
      <c r="M135" s="164"/>
      <c r="N135" s="165"/>
      <c r="O135" s="53"/>
      <c r="P135" s="53"/>
      <c r="Q135" s="53"/>
      <c r="R135" s="53"/>
      <c r="S135" s="53"/>
      <c r="T135" s="54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T135" s="16" t="s">
        <v>141</v>
      </c>
      <c r="AU135" s="16" t="s">
        <v>86</v>
      </c>
    </row>
    <row r="136" spans="1:65" s="166" customFormat="1" ht="11.25">
      <c r="B136" s="167"/>
      <c r="D136" s="168" t="s">
        <v>143</v>
      </c>
      <c r="E136" s="169"/>
      <c r="F136" s="170" t="s">
        <v>197</v>
      </c>
      <c r="H136" s="171">
        <v>6.4889999999999999</v>
      </c>
      <c r="I136" s="172"/>
      <c r="L136" s="167"/>
      <c r="M136" s="173"/>
      <c r="N136" s="174"/>
      <c r="O136" s="174"/>
      <c r="P136" s="174"/>
      <c r="Q136" s="174"/>
      <c r="R136" s="174"/>
      <c r="S136" s="174"/>
      <c r="T136" s="175"/>
      <c r="AT136" s="169" t="s">
        <v>143</v>
      </c>
      <c r="AU136" s="169" t="s">
        <v>86</v>
      </c>
      <c r="AV136" s="166" t="s">
        <v>86</v>
      </c>
      <c r="AW136" s="166" t="s">
        <v>38</v>
      </c>
      <c r="AX136" s="166" t="s">
        <v>77</v>
      </c>
      <c r="AY136" s="169" t="s">
        <v>131</v>
      </c>
    </row>
    <row r="137" spans="1:65" s="176" customFormat="1" ht="11.25">
      <c r="B137" s="177"/>
      <c r="D137" s="168" t="s">
        <v>143</v>
      </c>
      <c r="E137" s="178"/>
      <c r="F137" s="179" t="s">
        <v>145</v>
      </c>
      <c r="H137" s="180">
        <v>6.4889999999999999</v>
      </c>
      <c r="I137" s="181"/>
      <c r="L137" s="177"/>
      <c r="M137" s="182"/>
      <c r="N137" s="183"/>
      <c r="O137" s="183"/>
      <c r="P137" s="183"/>
      <c r="Q137" s="183"/>
      <c r="R137" s="183"/>
      <c r="S137" s="183"/>
      <c r="T137" s="184"/>
      <c r="AT137" s="178" t="s">
        <v>143</v>
      </c>
      <c r="AU137" s="178" t="s">
        <v>86</v>
      </c>
      <c r="AV137" s="176" t="s">
        <v>139</v>
      </c>
      <c r="AW137" s="176" t="s">
        <v>38</v>
      </c>
      <c r="AX137" s="176" t="s">
        <v>21</v>
      </c>
      <c r="AY137" s="178" t="s">
        <v>131</v>
      </c>
    </row>
    <row r="138" spans="1:65" s="34" customFormat="1" ht="16.5" customHeight="1">
      <c r="A138" s="30"/>
      <c r="B138" s="147"/>
      <c r="C138" s="148" t="s">
        <v>198</v>
      </c>
      <c r="D138" s="148" t="s">
        <v>134</v>
      </c>
      <c r="E138" s="149" t="s">
        <v>199</v>
      </c>
      <c r="F138" s="150" t="s">
        <v>200</v>
      </c>
      <c r="G138" s="151" t="s">
        <v>137</v>
      </c>
      <c r="H138" s="152">
        <v>4.7249999999999996</v>
      </c>
      <c r="I138" s="153"/>
      <c r="J138" s="154">
        <f>ROUND(I138*H138,2)</f>
        <v>0</v>
      </c>
      <c r="K138" s="150" t="s">
        <v>138</v>
      </c>
      <c r="L138" s="31"/>
      <c r="M138" s="155"/>
      <c r="N138" s="156" t="s">
        <v>48</v>
      </c>
      <c r="O138" s="53"/>
      <c r="P138" s="157">
        <f>O138*H138</f>
        <v>0</v>
      </c>
      <c r="Q138" s="157">
        <v>0</v>
      </c>
      <c r="R138" s="157">
        <f>Q138*H138</f>
        <v>0</v>
      </c>
      <c r="S138" s="157">
        <v>0.18099999999999999</v>
      </c>
      <c r="T138" s="158">
        <f>S138*H138</f>
        <v>0.8552249999999999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9" t="s">
        <v>139</v>
      </c>
      <c r="AT138" s="159" t="s">
        <v>134</v>
      </c>
      <c r="AU138" s="159" t="s">
        <v>86</v>
      </c>
      <c r="AY138" s="16" t="s">
        <v>131</v>
      </c>
      <c r="BE138" s="160">
        <f>IF(N138="základní",J138,0)</f>
        <v>0</v>
      </c>
      <c r="BF138" s="160">
        <f>IF(N138="snížená",J138,0)</f>
        <v>0</v>
      </c>
      <c r="BG138" s="160">
        <f>IF(N138="zákl. přenesená",J138,0)</f>
        <v>0</v>
      </c>
      <c r="BH138" s="160">
        <f>IF(N138="sníž. přenesená",J138,0)</f>
        <v>0</v>
      </c>
      <c r="BI138" s="160">
        <f>IF(N138="nulová",J138,0)</f>
        <v>0</v>
      </c>
      <c r="BJ138" s="16" t="s">
        <v>21</v>
      </c>
      <c r="BK138" s="160">
        <f>ROUND(I138*H138,2)</f>
        <v>0</v>
      </c>
      <c r="BL138" s="16" t="s">
        <v>139</v>
      </c>
      <c r="BM138" s="159" t="s">
        <v>201</v>
      </c>
    </row>
    <row r="139" spans="1:65" s="34" customFormat="1" ht="11.25">
      <c r="A139" s="30"/>
      <c r="B139" s="31"/>
      <c r="C139" s="30"/>
      <c r="D139" s="161" t="s">
        <v>141</v>
      </c>
      <c r="E139" s="30"/>
      <c r="F139" s="162" t="s">
        <v>202</v>
      </c>
      <c r="G139" s="30"/>
      <c r="H139" s="30"/>
      <c r="I139" s="163"/>
      <c r="J139" s="30"/>
      <c r="K139" s="30"/>
      <c r="L139" s="31"/>
      <c r="M139" s="164"/>
      <c r="N139" s="165"/>
      <c r="O139" s="53"/>
      <c r="P139" s="53"/>
      <c r="Q139" s="53"/>
      <c r="R139" s="53"/>
      <c r="S139" s="53"/>
      <c r="T139" s="54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T139" s="16" t="s">
        <v>141</v>
      </c>
      <c r="AU139" s="16" t="s">
        <v>86</v>
      </c>
    </row>
    <row r="140" spans="1:65" s="166" customFormat="1" ht="11.25">
      <c r="B140" s="167"/>
      <c r="D140" s="168" t="s">
        <v>143</v>
      </c>
      <c r="E140" s="169"/>
      <c r="F140" s="170" t="s">
        <v>203</v>
      </c>
      <c r="H140" s="171">
        <v>4.7249999999999996</v>
      </c>
      <c r="I140" s="172"/>
      <c r="L140" s="167"/>
      <c r="M140" s="173"/>
      <c r="N140" s="174"/>
      <c r="O140" s="174"/>
      <c r="P140" s="174"/>
      <c r="Q140" s="174"/>
      <c r="R140" s="174"/>
      <c r="S140" s="174"/>
      <c r="T140" s="175"/>
      <c r="AT140" s="169" t="s">
        <v>143</v>
      </c>
      <c r="AU140" s="169" t="s">
        <v>86</v>
      </c>
      <c r="AV140" s="166" t="s">
        <v>86</v>
      </c>
      <c r="AW140" s="166" t="s">
        <v>38</v>
      </c>
      <c r="AX140" s="166" t="s">
        <v>77</v>
      </c>
      <c r="AY140" s="169" t="s">
        <v>131</v>
      </c>
    </row>
    <row r="141" spans="1:65" s="176" customFormat="1" ht="11.25">
      <c r="B141" s="177"/>
      <c r="D141" s="168" t="s">
        <v>143</v>
      </c>
      <c r="E141" s="178"/>
      <c r="F141" s="179" t="s">
        <v>145</v>
      </c>
      <c r="H141" s="180">
        <v>4.7249999999999996</v>
      </c>
      <c r="I141" s="181"/>
      <c r="L141" s="177"/>
      <c r="M141" s="182"/>
      <c r="N141" s="183"/>
      <c r="O141" s="183"/>
      <c r="P141" s="183"/>
      <c r="Q141" s="183"/>
      <c r="R141" s="183"/>
      <c r="S141" s="183"/>
      <c r="T141" s="184"/>
      <c r="AT141" s="178" t="s">
        <v>143</v>
      </c>
      <c r="AU141" s="178" t="s">
        <v>86</v>
      </c>
      <c r="AV141" s="176" t="s">
        <v>139</v>
      </c>
      <c r="AW141" s="176" t="s">
        <v>38</v>
      </c>
      <c r="AX141" s="176" t="s">
        <v>21</v>
      </c>
      <c r="AY141" s="178" t="s">
        <v>131</v>
      </c>
    </row>
    <row r="142" spans="1:65" s="34" customFormat="1" ht="16.5" customHeight="1">
      <c r="A142" s="30"/>
      <c r="B142" s="147"/>
      <c r="C142" s="148" t="s">
        <v>8</v>
      </c>
      <c r="D142" s="148" t="s">
        <v>134</v>
      </c>
      <c r="E142" s="149" t="s">
        <v>204</v>
      </c>
      <c r="F142" s="150" t="s">
        <v>205</v>
      </c>
      <c r="G142" s="151" t="s">
        <v>165</v>
      </c>
      <c r="H142" s="152">
        <v>0.72</v>
      </c>
      <c r="I142" s="153"/>
      <c r="J142" s="154">
        <f>ROUND(I142*H142,2)</f>
        <v>0</v>
      </c>
      <c r="K142" s="150" t="s">
        <v>138</v>
      </c>
      <c r="L142" s="31"/>
      <c r="M142" s="155"/>
      <c r="N142" s="156" t="s">
        <v>48</v>
      </c>
      <c r="O142" s="53"/>
      <c r="P142" s="157">
        <f>O142*H142</f>
        <v>0</v>
      </c>
      <c r="Q142" s="157">
        <v>0</v>
      </c>
      <c r="R142" s="157">
        <f>Q142*H142</f>
        <v>0</v>
      </c>
      <c r="S142" s="157">
        <v>2.2000000000000002</v>
      </c>
      <c r="T142" s="158">
        <f>S142*H142</f>
        <v>1.5840000000000001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9" t="s">
        <v>139</v>
      </c>
      <c r="AT142" s="159" t="s">
        <v>134</v>
      </c>
      <c r="AU142" s="159" t="s">
        <v>86</v>
      </c>
      <c r="AY142" s="16" t="s">
        <v>131</v>
      </c>
      <c r="BE142" s="160">
        <f>IF(N142="základní",J142,0)</f>
        <v>0</v>
      </c>
      <c r="BF142" s="160">
        <f>IF(N142="snížená",J142,0)</f>
        <v>0</v>
      </c>
      <c r="BG142" s="160">
        <f>IF(N142="zákl. přenesená",J142,0)</f>
        <v>0</v>
      </c>
      <c r="BH142" s="160">
        <f>IF(N142="sníž. přenesená",J142,0)</f>
        <v>0</v>
      </c>
      <c r="BI142" s="160">
        <f>IF(N142="nulová",J142,0)</f>
        <v>0</v>
      </c>
      <c r="BJ142" s="16" t="s">
        <v>21</v>
      </c>
      <c r="BK142" s="160">
        <f>ROUND(I142*H142,2)</f>
        <v>0</v>
      </c>
      <c r="BL142" s="16" t="s">
        <v>139</v>
      </c>
      <c r="BM142" s="159" t="s">
        <v>206</v>
      </c>
    </row>
    <row r="143" spans="1:65" s="34" customFormat="1" ht="11.25">
      <c r="A143" s="30"/>
      <c r="B143" s="31"/>
      <c r="C143" s="30"/>
      <c r="D143" s="161" t="s">
        <v>141</v>
      </c>
      <c r="E143" s="30"/>
      <c r="F143" s="162" t="s">
        <v>207</v>
      </c>
      <c r="G143" s="30"/>
      <c r="H143" s="30"/>
      <c r="I143" s="163"/>
      <c r="J143" s="30"/>
      <c r="K143" s="30"/>
      <c r="L143" s="31"/>
      <c r="M143" s="164"/>
      <c r="N143" s="165"/>
      <c r="O143" s="53"/>
      <c r="P143" s="53"/>
      <c r="Q143" s="53"/>
      <c r="R143" s="53"/>
      <c r="S143" s="53"/>
      <c r="T143" s="54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T143" s="16" t="s">
        <v>141</v>
      </c>
      <c r="AU143" s="16" t="s">
        <v>86</v>
      </c>
    </row>
    <row r="144" spans="1:65" s="166" customFormat="1" ht="11.25">
      <c r="B144" s="167"/>
      <c r="D144" s="168" t="s">
        <v>143</v>
      </c>
      <c r="E144" s="169"/>
      <c r="F144" s="170" t="s">
        <v>208</v>
      </c>
      <c r="H144" s="171">
        <v>0.72</v>
      </c>
      <c r="I144" s="172"/>
      <c r="L144" s="167"/>
      <c r="M144" s="173"/>
      <c r="N144" s="174"/>
      <c r="O144" s="174"/>
      <c r="P144" s="174"/>
      <c r="Q144" s="174"/>
      <c r="R144" s="174"/>
      <c r="S144" s="174"/>
      <c r="T144" s="175"/>
      <c r="AT144" s="169" t="s">
        <v>143</v>
      </c>
      <c r="AU144" s="169" t="s">
        <v>86</v>
      </c>
      <c r="AV144" s="166" t="s">
        <v>86</v>
      </c>
      <c r="AW144" s="166" t="s">
        <v>38</v>
      </c>
      <c r="AX144" s="166" t="s">
        <v>77</v>
      </c>
      <c r="AY144" s="169" t="s">
        <v>131</v>
      </c>
    </row>
    <row r="145" spans="1:65" s="176" customFormat="1" ht="11.25">
      <c r="B145" s="177"/>
      <c r="D145" s="168" t="s">
        <v>143</v>
      </c>
      <c r="E145" s="178"/>
      <c r="F145" s="179" t="s">
        <v>145</v>
      </c>
      <c r="H145" s="180">
        <v>0.72</v>
      </c>
      <c r="I145" s="181"/>
      <c r="L145" s="177"/>
      <c r="M145" s="182"/>
      <c r="N145" s="183"/>
      <c r="O145" s="183"/>
      <c r="P145" s="183"/>
      <c r="Q145" s="183"/>
      <c r="R145" s="183"/>
      <c r="S145" s="183"/>
      <c r="T145" s="184"/>
      <c r="AT145" s="178" t="s">
        <v>143</v>
      </c>
      <c r="AU145" s="178" t="s">
        <v>86</v>
      </c>
      <c r="AV145" s="176" t="s">
        <v>139</v>
      </c>
      <c r="AW145" s="176" t="s">
        <v>38</v>
      </c>
      <c r="AX145" s="176" t="s">
        <v>21</v>
      </c>
      <c r="AY145" s="178" t="s">
        <v>131</v>
      </c>
    </row>
    <row r="146" spans="1:65" s="34" customFormat="1" ht="24.2" customHeight="1">
      <c r="A146" s="30"/>
      <c r="B146" s="147"/>
      <c r="C146" s="148" t="s">
        <v>209</v>
      </c>
      <c r="D146" s="148" t="s">
        <v>134</v>
      </c>
      <c r="E146" s="149" t="s">
        <v>210</v>
      </c>
      <c r="F146" s="150" t="s">
        <v>211</v>
      </c>
      <c r="G146" s="151" t="s">
        <v>137</v>
      </c>
      <c r="H146" s="152">
        <v>7.2039999999999997</v>
      </c>
      <c r="I146" s="153"/>
      <c r="J146" s="154">
        <f>ROUND(I146*H146,2)</f>
        <v>0</v>
      </c>
      <c r="K146" s="150" t="s">
        <v>138</v>
      </c>
      <c r="L146" s="31"/>
      <c r="M146" s="155"/>
      <c r="N146" s="156" t="s">
        <v>48</v>
      </c>
      <c r="O146" s="53"/>
      <c r="P146" s="157">
        <f>O146*H146</f>
        <v>0</v>
      </c>
      <c r="Q146" s="157">
        <v>0</v>
      </c>
      <c r="R146" s="157">
        <f>Q146*H146</f>
        <v>0</v>
      </c>
      <c r="S146" s="157">
        <v>3.5000000000000003E-2</v>
      </c>
      <c r="T146" s="158">
        <f>S146*H146</f>
        <v>0.25214000000000003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9" t="s">
        <v>139</v>
      </c>
      <c r="AT146" s="159" t="s">
        <v>134</v>
      </c>
      <c r="AU146" s="159" t="s">
        <v>86</v>
      </c>
      <c r="AY146" s="16" t="s">
        <v>131</v>
      </c>
      <c r="BE146" s="160">
        <f>IF(N146="základní",J146,0)</f>
        <v>0</v>
      </c>
      <c r="BF146" s="160">
        <f>IF(N146="snížená",J146,0)</f>
        <v>0</v>
      </c>
      <c r="BG146" s="160">
        <f>IF(N146="zákl. přenesená",J146,0)</f>
        <v>0</v>
      </c>
      <c r="BH146" s="160">
        <f>IF(N146="sníž. přenesená",J146,0)</f>
        <v>0</v>
      </c>
      <c r="BI146" s="160">
        <f>IF(N146="nulová",J146,0)</f>
        <v>0</v>
      </c>
      <c r="BJ146" s="16" t="s">
        <v>21</v>
      </c>
      <c r="BK146" s="160">
        <f>ROUND(I146*H146,2)</f>
        <v>0</v>
      </c>
      <c r="BL146" s="16" t="s">
        <v>139</v>
      </c>
      <c r="BM146" s="159" t="s">
        <v>212</v>
      </c>
    </row>
    <row r="147" spans="1:65" s="34" customFormat="1" ht="11.25">
      <c r="A147" s="30"/>
      <c r="B147" s="31"/>
      <c r="C147" s="30"/>
      <c r="D147" s="161" t="s">
        <v>141</v>
      </c>
      <c r="E147" s="30"/>
      <c r="F147" s="162" t="s">
        <v>213</v>
      </c>
      <c r="G147" s="30"/>
      <c r="H147" s="30"/>
      <c r="I147" s="163"/>
      <c r="J147" s="30"/>
      <c r="K147" s="30"/>
      <c r="L147" s="31"/>
      <c r="M147" s="164"/>
      <c r="N147" s="165"/>
      <c r="O147" s="53"/>
      <c r="P147" s="53"/>
      <c r="Q147" s="53"/>
      <c r="R147" s="53"/>
      <c r="S147" s="53"/>
      <c r="T147" s="54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T147" s="16" t="s">
        <v>141</v>
      </c>
      <c r="AU147" s="16" t="s">
        <v>86</v>
      </c>
    </row>
    <row r="148" spans="1:65" s="166" customFormat="1" ht="11.25">
      <c r="B148" s="167"/>
      <c r="D148" s="168" t="s">
        <v>143</v>
      </c>
      <c r="E148" s="169"/>
      <c r="F148" s="170" t="s">
        <v>214</v>
      </c>
      <c r="H148" s="171">
        <v>7.2039999999999997</v>
      </c>
      <c r="I148" s="172"/>
      <c r="L148" s="167"/>
      <c r="M148" s="173"/>
      <c r="N148" s="174"/>
      <c r="O148" s="174"/>
      <c r="P148" s="174"/>
      <c r="Q148" s="174"/>
      <c r="R148" s="174"/>
      <c r="S148" s="174"/>
      <c r="T148" s="175"/>
      <c r="AT148" s="169" t="s">
        <v>143</v>
      </c>
      <c r="AU148" s="169" t="s">
        <v>86</v>
      </c>
      <c r="AV148" s="166" t="s">
        <v>86</v>
      </c>
      <c r="AW148" s="166" t="s">
        <v>38</v>
      </c>
      <c r="AX148" s="166" t="s">
        <v>77</v>
      </c>
      <c r="AY148" s="169" t="s">
        <v>131</v>
      </c>
    </row>
    <row r="149" spans="1:65" s="176" customFormat="1" ht="11.25">
      <c r="B149" s="177"/>
      <c r="D149" s="168" t="s">
        <v>143</v>
      </c>
      <c r="E149" s="178"/>
      <c r="F149" s="179" t="s">
        <v>145</v>
      </c>
      <c r="H149" s="180">
        <v>7.2039999999999997</v>
      </c>
      <c r="I149" s="181"/>
      <c r="L149" s="177"/>
      <c r="M149" s="182"/>
      <c r="N149" s="183"/>
      <c r="O149" s="183"/>
      <c r="P149" s="183"/>
      <c r="Q149" s="183"/>
      <c r="R149" s="183"/>
      <c r="S149" s="183"/>
      <c r="T149" s="184"/>
      <c r="AT149" s="178" t="s">
        <v>143</v>
      </c>
      <c r="AU149" s="178" t="s">
        <v>86</v>
      </c>
      <c r="AV149" s="176" t="s">
        <v>139</v>
      </c>
      <c r="AW149" s="176" t="s">
        <v>38</v>
      </c>
      <c r="AX149" s="176" t="s">
        <v>21</v>
      </c>
      <c r="AY149" s="178" t="s">
        <v>131</v>
      </c>
    </row>
    <row r="150" spans="1:65" s="34" customFormat="1" ht="24.2" customHeight="1">
      <c r="A150" s="30"/>
      <c r="B150" s="147"/>
      <c r="C150" s="148" t="s">
        <v>215</v>
      </c>
      <c r="D150" s="148" t="s">
        <v>134</v>
      </c>
      <c r="E150" s="149" t="s">
        <v>216</v>
      </c>
      <c r="F150" s="150" t="s">
        <v>217</v>
      </c>
      <c r="G150" s="151" t="s">
        <v>137</v>
      </c>
      <c r="H150" s="152">
        <v>3</v>
      </c>
      <c r="I150" s="153"/>
      <c r="J150" s="154">
        <f>ROUND(I150*H150,2)</f>
        <v>0</v>
      </c>
      <c r="K150" s="150" t="s">
        <v>138</v>
      </c>
      <c r="L150" s="31"/>
      <c r="M150" s="155"/>
      <c r="N150" s="156" t="s">
        <v>48</v>
      </c>
      <c r="O150" s="53"/>
      <c r="P150" s="157">
        <f>O150*H150</f>
        <v>0</v>
      </c>
      <c r="Q150" s="157">
        <v>0</v>
      </c>
      <c r="R150" s="157">
        <f>Q150*H150</f>
        <v>0</v>
      </c>
      <c r="S150" s="157">
        <v>7.5999999999999998E-2</v>
      </c>
      <c r="T150" s="158">
        <f>S150*H150</f>
        <v>0.22799999999999998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9" t="s">
        <v>139</v>
      </c>
      <c r="AT150" s="159" t="s">
        <v>134</v>
      </c>
      <c r="AU150" s="159" t="s">
        <v>86</v>
      </c>
      <c r="AY150" s="16" t="s">
        <v>131</v>
      </c>
      <c r="BE150" s="160">
        <f>IF(N150="základní",J150,0)</f>
        <v>0</v>
      </c>
      <c r="BF150" s="160">
        <f>IF(N150="snížená",J150,0)</f>
        <v>0</v>
      </c>
      <c r="BG150" s="160">
        <f>IF(N150="zákl. přenesená",J150,0)</f>
        <v>0</v>
      </c>
      <c r="BH150" s="160">
        <f>IF(N150="sníž. přenesená",J150,0)</f>
        <v>0</v>
      </c>
      <c r="BI150" s="160">
        <f>IF(N150="nulová",J150,0)</f>
        <v>0</v>
      </c>
      <c r="BJ150" s="16" t="s">
        <v>21</v>
      </c>
      <c r="BK150" s="160">
        <f>ROUND(I150*H150,2)</f>
        <v>0</v>
      </c>
      <c r="BL150" s="16" t="s">
        <v>139</v>
      </c>
      <c r="BM150" s="159" t="s">
        <v>218</v>
      </c>
    </row>
    <row r="151" spans="1:65" s="34" customFormat="1" ht="11.25">
      <c r="A151" s="30"/>
      <c r="B151" s="31"/>
      <c r="C151" s="30"/>
      <c r="D151" s="161" t="s">
        <v>141</v>
      </c>
      <c r="E151" s="30"/>
      <c r="F151" s="162" t="s">
        <v>219</v>
      </c>
      <c r="G151" s="30"/>
      <c r="H151" s="30"/>
      <c r="I151" s="163"/>
      <c r="J151" s="30"/>
      <c r="K151" s="30"/>
      <c r="L151" s="31"/>
      <c r="M151" s="164"/>
      <c r="N151" s="165"/>
      <c r="O151" s="53"/>
      <c r="P151" s="53"/>
      <c r="Q151" s="53"/>
      <c r="R151" s="53"/>
      <c r="S151" s="53"/>
      <c r="T151" s="54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T151" s="16" t="s">
        <v>141</v>
      </c>
      <c r="AU151" s="16" t="s">
        <v>86</v>
      </c>
    </row>
    <row r="152" spans="1:65" s="166" customFormat="1" ht="11.25">
      <c r="B152" s="167"/>
      <c r="D152" s="168" t="s">
        <v>143</v>
      </c>
      <c r="E152" s="169"/>
      <c r="F152" s="170" t="s">
        <v>220</v>
      </c>
      <c r="H152" s="171">
        <v>3</v>
      </c>
      <c r="I152" s="172"/>
      <c r="L152" s="167"/>
      <c r="M152" s="173"/>
      <c r="N152" s="174"/>
      <c r="O152" s="174"/>
      <c r="P152" s="174"/>
      <c r="Q152" s="174"/>
      <c r="R152" s="174"/>
      <c r="S152" s="174"/>
      <c r="T152" s="175"/>
      <c r="AT152" s="169" t="s">
        <v>143</v>
      </c>
      <c r="AU152" s="169" t="s">
        <v>86</v>
      </c>
      <c r="AV152" s="166" t="s">
        <v>86</v>
      </c>
      <c r="AW152" s="166" t="s">
        <v>38</v>
      </c>
      <c r="AX152" s="166" t="s">
        <v>77</v>
      </c>
      <c r="AY152" s="169" t="s">
        <v>131</v>
      </c>
    </row>
    <row r="153" spans="1:65" s="176" customFormat="1" ht="11.25">
      <c r="B153" s="177"/>
      <c r="D153" s="168" t="s">
        <v>143</v>
      </c>
      <c r="E153" s="178"/>
      <c r="F153" s="179" t="s">
        <v>145</v>
      </c>
      <c r="H153" s="180">
        <v>3</v>
      </c>
      <c r="I153" s="181"/>
      <c r="L153" s="177"/>
      <c r="M153" s="182"/>
      <c r="N153" s="183"/>
      <c r="O153" s="183"/>
      <c r="P153" s="183"/>
      <c r="Q153" s="183"/>
      <c r="R153" s="183"/>
      <c r="S153" s="183"/>
      <c r="T153" s="184"/>
      <c r="AT153" s="178" t="s">
        <v>143</v>
      </c>
      <c r="AU153" s="178" t="s">
        <v>86</v>
      </c>
      <c r="AV153" s="176" t="s">
        <v>139</v>
      </c>
      <c r="AW153" s="176" t="s">
        <v>38</v>
      </c>
      <c r="AX153" s="176" t="s">
        <v>21</v>
      </c>
      <c r="AY153" s="178" t="s">
        <v>131</v>
      </c>
    </row>
    <row r="154" spans="1:65" s="34" customFormat="1" ht="24.2" customHeight="1">
      <c r="A154" s="30"/>
      <c r="B154" s="147"/>
      <c r="C154" s="148" t="s">
        <v>221</v>
      </c>
      <c r="D154" s="148" t="s">
        <v>134</v>
      </c>
      <c r="E154" s="149" t="s">
        <v>222</v>
      </c>
      <c r="F154" s="150" t="s">
        <v>223</v>
      </c>
      <c r="G154" s="151" t="s">
        <v>137</v>
      </c>
      <c r="H154" s="152">
        <v>24.094999999999999</v>
      </c>
      <c r="I154" s="153"/>
      <c r="J154" s="154">
        <f>ROUND(I154*H154,2)</f>
        <v>0</v>
      </c>
      <c r="K154" s="150" t="s">
        <v>138</v>
      </c>
      <c r="L154" s="31"/>
      <c r="M154" s="155"/>
      <c r="N154" s="156" t="s">
        <v>48</v>
      </c>
      <c r="O154" s="53"/>
      <c r="P154" s="157">
        <f>O154*H154</f>
        <v>0</v>
      </c>
      <c r="Q154" s="157">
        <v>0</v>
      </c>
      <c r="R154" s="157">
        <f>Q154*H154</f>
        <v>0</v>
      </c>
      <c r="S154" s="157">
        <v>6.8000000000000005E-2</v>
      </c>
      <c r="T154" s="158">
        <f>S154*H154</f>
        <v>1.63846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9" t="s">
        <v>139</v>
      </c>
      <c r="AT154" s="159" t="s">
        <v>134</v>
      </c>
      <c r="AU154" s="159" t="s">
        <v>86</v>
      </c>
      <c r="AY154" s="16" t="s">
        <v>131</v>
      </c>
      <c r="BE154" s="160">
        <f>IF(N154="základní",J154,0)</f>
        <v>0</v>
      </c>
      <c r="BF154" s="160">
        <f>IF(N154="snížená",J154,0)</f>
        <v>0</v>
      </c>
      <c r="BG154" s="160">
        <f>IF(N154="zákl. přenesená",J154,0)</f>
        <v>0</v>
      </c>
      <c r="BH154" s="160">
        <f>IF(N154="sníž. přenesená",J154,0)</f>
        <v>0</v>
      </c>
      <c r="BI154" s="160">
        <f>IF(N154="nulová",J154,0)</f>
        <v>0</v>
      </c>
      <c r="BJ154" s="16" t="s">
        <v>21</v>
      </c>
      <c r="BK154" s="160">
        <f>ROUND(I154*H154,2)</f>
        <v>0</v>
      </c>
      <c r="BL154" s="16" t="s">
        <v>139</v>
      </c>
      <c r="BM154" s="159" t="s">
        <v>224</v>
      </c>
    </row>
    <row r="155" spans="1:65" s="34" customFormat="1" ht="11.25">
      <c r="A155" s="30"/>
      <c r="B155" s="31"/>
      <c r="C155" s="30"/>
      <c r="D155" s="161" t="s">
        <v>141</v>
      </c>
      <c r="E155" s="30"/>
      <c r="F155" s="162" t="s">
        <v>225</v>
      </c>
      <c r="G155" s="30"/>
      <c r="H155" s="30"/>
      <c r="I155" s="163"/>
      <c r="J155" s="30"/>
      <c r="K155" s="30"/>
      <c r="L155" s="31"/>
      <c r="M155" s="164"/>
      <c r="N155" s="165"/>
      <c r="O155" s="53"/>
      <c r="P155" s="53"/>
      <c r="Q155" s="53"/>
      <c r="R155" s="53"/>
      <c r="S155" s="53"/>
      <c r="T155" s="54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T155" s="16" t="s">
        <v>141</v>
      </c>
      <c r="AU155" s="16" t="s">
        <v>86</v>
      </c>
    </row>
    <row r="156" spans="1:65" s="166" customFormat="1" ht="11.25">
      <c r="B156" s="167"/>
      <c r="D156" s="168" t="s">
        <v>143</v>
      </c>
      <c r="E156" s="169"/>
      <c r="F156" s="170" t="s">
        <v>226</v>
      </c>
      <c r="H156" s="171">
        <v>24.094999999999999</v>
      </c>
      <c r="I156" s="172"/>
      <c r="L156" s="167"/>
      <c r="M156" s="173"/>
      <c r="N156" s="174"/>
      <c r="O156" s="174"/>
      <c r="P156" s="174"/>
      <c r="Q156" s="174"/>
      <c r="R156" s="174"/>
      <c r="S156" s="174"/>
      <c r="T156" s="175"/>
      <c r="AT156" s="169" t="s">
        <v>143</v>
      </c>
      <c r="AU156" s="169" t="s">
        <v>86</v>
      </c>
      <c r="AV156" s="166" t="s">
        <v>86</v>
      </c>
      <c r="AW156" s="166" t="s">
        <v>38</v>
      </c>
      <c r="AX156" s="166" t="s">
        <v>77</v>
      </c>
      <c r="AY156" s="169" t="s">
        <v>131</v>
      </c>
    </row>
    <row r="157" spans="1:65" s="176" customFormat="1" ht="11.25">
      <c r="B157" s="177"/>
      <c r="D157" s="168" t="s">
        <v>143</v>
      </c>
      <c r="E157" s="178"/>
      <c r="F157" s="179" t="s">
        <v>145</v>
      </c>
      <c r="H157" s="180">
        <v>24.094999999999999</v>
      </c>
      <c r="I157" s="181"/>
      <c r="L157" s="177"/>
      <c r="M157" s="182"/>
      <c r="N157" s="183"/>
      <c r="O157" s="183"/>
      <c r="P157" s="183"/>
      <c r="Q157" s="183"/>
      <c r="R157" s="183"/>
      <c r="S157" s="183"/>
      <c r="T157" s="184"/>
      <c r="AT157" s="178" t="s">
        <v>143</v>
      </c>
      <c r="AU157" s="178" t="s">
        <v>86</v>
      </c>
      <c r="AV157" s="176" t="s">
        <v>139</v>
      </c>
      <c r="AW157" s="176" t="s">
        <v>38</v>
      </c>
      <c r="AX157" s="176" t="s">
        <v>21</v>
      </c>
      <c r="AY157" s="178" t="s">
        <v>131</v>
      </c>
    </row>
    <row r="158" spans="1:65" s="133" customFormat="1" ht="22.9" customHeight="1">
      <c r="B158" s="134"/>
      <c r="D158" s="135" t="s">
        <v>76</v>
      </c>
      <c r="E158" s="145" t="s">
        <v>227</v>
      </c>
      <c r="F158" s="145" t="s">
        <v>228</v>
      </c>
      <c r="I158" s="137"/>
      <c r="J158" s="146">
        <f>BK158</f>
        <v>0</v>
      </c>
      <c r="L158" s="134"/>
      <c r="M158" s="139"/>
      <c r="N158" s="140"/>
      <c r="O158" s="140"/>
      <c r="P158" s="141">
        <f>SUM(P159:P170)</f>
        <v>0</v>
      </c>
      <c r="Q158" s="140"/>
      <c r="R158" s="141">
        <f>SUM(R159:R170)</f>
        <v>0</v>
      </c>
      <c r="S158" s="140"/>
      <c r="T158" s="142">
        <f>SUM(T159:T170)</f>
        <v>0</v>
      </c>
      <c r="AR158" s="135" t="s">
        <v>21</v>
      </c>
      <c r="AT158" s="143" t="s">
        <v>76</v>
      </c>
      <c r="AU158" s="143" t="s">
        <v>21</v>
      </c>
      <c r="AY158" s="135" t="s">
        <v>131</v>
      </c>
      <c r="BK158" s="144">
        <f>SUM(BK159:BK170)</f>
        <v>0</v>
      </c>
    </row>
    <row r="159" spans="1:65" s="34" customFormat="1" ht="24.2" customHeight="1">
      <c r="A159" s="30"/>
      <c r="B159" s="147"/>
      <c r="C159" s="148" t="s">
        <v>229</v>
      </c>
      <c r="D159" s="148" t="s">
        <v>134</v>
      </c>
      <c r="E159" s="149" t="s">
        <v>230</v>
      </c>
      <c r="F159" s="150" t="s">
        <v>231</v>
      </c>
      <c r="G159" s="151" t="s">
        <v>177</v>
      </c>
      <c r="H159" s="152">
        <v>4.7919999999999998</v>
      </c>
      <c r="I159" s="153"/>
      <c r="J159" s="154">
        <f>ROUND(I159*H159,2)</f>
        <v>0</v>
      </c>
      <c r="K159" s="150" t="s">
        <v>138</v>
      </c>
      <c r="L159" s="31"/>
      <c r="M159" s="155"/>
      <c r="N159" s="156" t="s">
        <v>48</v>
      </c>
      <c r="O159" s="53"/>
      <c r="P159" s="157">
        <f>O159*H159</f>
        <v>0</v>
      </c>
      <c r="Q159" s="157">
        <v>0</v>
      </c>
      <c r="R159" s="157">
        <f>Q159*H159</f>
        <v>0</v>
      </c>
      <c r="S159" s="157">
        <v>0</v>
      </c>
      <c r="T159" s="158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9" t="s">
        <v>139</v>
      </c>
      <c r="AT159" s="159" t="s">
        <v>134</v>
      </c>
      <c r="AU159" s="159" t="s">
        <v>86</v>
      </c>
      <c r="AY159" s="16" t="s">
        <v>131</v>
      </c>
      <c r="BE159" s="160">
        <f>IF(N159="základní",J159,0)</f>
        <v>0</v>
      </c>
      <c r="BF159" s="160">
        <f>IF(N159="snížená",J159,0)</f>
        <v>0</v>
      </c>
      <c r="BG159" s="160">
        <f>IF(N159="zákl. přenesená",J159,0)</f>
        <v>0</v>
      </c>
      <c r="BH159" s="160">
        <f>IF(N159="sníž. přenesená",J159,0)</f>
        <v>0</v>
      </c>
      <c r="BI159" s="160">
        <f>IF(N159="nulová",J159,0)</f>
        <v>0</v>
      </c>
      <c r="BJ159" s="16" t="s">
        <v>21</v>
      </c>
      <c r="BK159" s="160">
        <f>ROUND(I159*H159,2)</f>
        <v>0</v>
      </c>
      <c r="BL159" s="16" t="s">
        <v>139</v>
      </c>
      <c r="BM159" s="159" t="s">
        <v>232</v>
      </c>
    </row>
    <row r="160" spans="1:65" s="34" customFormat="1" ht="11.25">
      <c r="A160" s="30"/>
      <c r="B160" s="31"/>
      <c r="C160" s="30"/>
      <c r="D160" s="161" t="s">
        <v>141</v>
      </c>
      <c r="E160" s="30"/>
      <c r="F160" s="162" t="s">
        <v>233</v>
      </c>
      <c r="G160" s="30"/>
      <c r="H160" s="30"/>
      <c r="I160" s="163"/>
      <c r="J160" s="30"/>
      <c r="K160" s="30"/>
      <c r="L160" s="31"/>
      <c r="M160" s="164"/>
      <c r="N160" s="165"/>
      <c r="O160" s="53"/>
      <c r="P160" s="53"/>
      <c r="Q160" s="53"/>
      <c r="R160" s="53"/>
      <c r="S160" s="53"/>
      <c r="T160" s="54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T160" s="16" t="s">
        <v>141</v>
      </c>
      <c r="AU160" s="16" t="s">
        <v>86</v>
      </c>
    </row>
    <row r="161" spans="1:65" s="34" customFormat="1" ht="37.9" customHeight="1">
      <c r="A161" s="30"/>
      <c r="B161" s="147"/>
      <c r="C161" s="148" t="s">
        <v>234</v>
      </c>
      <c r="D161" s="148" t="s">
        <v>134</v>
      </c>
      <c r="E161" s="149" t="s">
        <v>235</v>
      </c>
      <c r="F161" s="150" t="s">
        <v>236</v>
      </c>
      <c r="G161" s="151" t="s">
        <v>177</v>
      </c>
      <c r="H161" s="152">
        <v>14.375999999999999</v>
      </c>
      <c r="I161" s="153"/>
      <c r="J161" s="154">
        <f>ROUND(I161*H161,2)</f>
        <v>0</v>
      </c>
      <c r="K161" s="150" t="s">
        <v>138</v>
      </c>
      <c r="L161" s="31"/>
      <c r="M161" s="155"/>
      <c r="N161" s="156" t="s">
        <v>48</v>
      </c>
      <c r="O161" s="53"/>
      <c r="P161" s="157">
        <f>O161*H161</f>
        <v>0</v>
      </c>
      <c r="Q161" s="157">
        <v>0</v>
      </c>
      <c r="R161" s="157">
        <f>Q161*H161</f>
        <v>0</v>
      </c>
      <c r="S161" s="157">
        <v>0</v>
      </c>
      <c r="T161" s="158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9" t="s">
        <v>139</v>
      </c>
      <c r="AT161" s="159" t="s">
        <v>134</v>
      </c>
      <c r="AU161" s="159" t="s">
        <v>86</v>
      </c>
      <c r="AY161" s="16" t="s">
        <v>131</v>
      </c>
      <c r="BE161" s="160">
        <f>IF(N161="základní",J161,0)</f>
        <v>0</v>
      </c>
      <c r="BF161" s="160">
        <f>IF(N161="snížená",J161,0)</f>
        <v>0</v>
      </c>
      <c r="BG161" s="160">
        <f>IF(N161="zákl. přenesená",J161,0)</f>
        <v>0</v>
      </c>
      <c r="BH161" s="160">
        <f>IF(N161="sníž. přenesená",J161,0)</f>
        <v>0</v>
      </c>
      <c r="BI161" s="160">
        <f>IF(N161="nulová",J161,0)</f>
        <v>0</v>
      </c>
      <c r="BJ161" s="16" t="s">
        <v>21</v>
      </c>
      <c r="BK161" s="160">
        <f>ROUND(I161*H161,2)</f>
        <v>0</v>
      </c>
      <c r="BL161" s="16" t="s">
        <v>139</v>
      </c>
      <c r="BM161" s="159" t="s">
        <v>237</v>
      </c>
    </row>
    <row r="162" spans="1:65" s="34" customFormat="1" ht="11.25">
      <c r="A162" s="30"/>
      <c r="B162" s="31"/>
      <c r="C162" s="30"/>
      <c r="D162" s="161" t="s">
        <v>141</v>
      </c>
      <c r="E162" s="30"/>
      <c r="F162" s="162" t="s">
        <v>238</v>
      </c>
      <c r="G162" s="30"/>
      <c r="H162" s="30"/>
      <c r="I162" s="163"/>
      <c r="J162" s="30"/>
      <c r="K162" s="30"/>
      <c r="L162" s="31"/>
      <c r="M162" s="164"/>
      <c r="N162" s="165"/>
      <c r="O162" s="53"/>
      <c r="P162" s="53"/>
      <c r="Q162" s="53"/>
      <c r="R162" s="53"/>
      <c r="S162" s="53"/>
      <c r="T162" s="54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T162" s="16" t="s">
        <v>141</v>
      </c>
      <c r="AU162" s="16" t="s">
        <v>86</v>
      </c>
    </row>
    <row r="163" spans="1:65" s="166" customFormat="1" ht="11.25">
      <c r="B163" s="167"/>
      <c r="D163" s="168" t="s">
        <v>143</v>
      </c>
      <c r="F163" s="170" t="s">
        <v>239</v>
      </c>
      <c r="H163" s="171">
        <v>14.375999999999999</v>
      </c>
      <c r="I163" s="172"/>
      <c r="L163" s="167"/>
      <c r="M163" s="173"/>
      <c r="N163" s="174"/>
      <c r="O163" s="174"/>
      <c r="P163" s="174"/>
      <c r="Q163" s="174"/>
      <c r="R163" s="174"/>
      <c r="S163" s="174"/>
      <c r="T163" s="175"/>
      <c r="AT163" s="169" t="s">
        <v>143</v>
      </c>
      <c r="AU163" s="169" t="s">
        <v>86</v>
      </c>
      <c r="AV163" s="166" t="s">
        <v>86</v>
      </c>
      <c r="AW163" s="166" t="s">
        <v>3</v>
      </c>
      <c r="AX163" s="166" t="s">
        <v>21</v>
      </c>
      <c r="AY163" s="169" t="s">
        <v>131</v>
      </c>
    </row>
    <row r="164" spans="1:65" s="34" customFormat="1" ht="21.75" customHeight="1">
      <c r="A164" s="30"/>
      <c r="B164" s="147"/>
      <c r="C164" s="148" t="s">
        <v>240</v>
      </c>
      <c r="D164" s="148" t="s">
        <v>134</v>
      </c>
      <c r="E164" s="149" t="s">
        <v>241</v>
      </c>
      <c r="F164" s="150" t="s">
        <v>242</v>
      </c>
      <c r="G164" s="151" t="s">
        <v>177</v>
      </c>
      <c r="H164" s="152">
        <v>4.7919999999999998</v>
      </c>
      <c r="I164" s="153"/>
      <c r="J164" s="154">
        <f>ROUND(I164*H164,2)</f>
        <v>0</v>
      </c>
      <c r="K164" s="150" t="s">
        <v>138</v>
      </c>
      <c r="L164" s="31"/>
      <c r="M164" s="155"/>
      <c r="N164" s="156" t="s">
        <v>48</v>
      </c>
      <c r="O164" s="53"/>
      <c r="P164" s="157">
        <f>O164*H164</f>
        <v>0</v>
      </c>
      <c r="Q164" s="157">
        <v>0</v>
      </c>
      <c r="R164" s="157">
        <f>Q164*H164</f>
        <v>0</v>
      </c>
      <c r="S164" s="157">
        <v>0</v>
      </c>
      <c r="T164" s="158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9" t="s">
        <v>139</v>
      </c>
      <c r="AT164" s="159" t="s">
        <v>134</v>
      </c>
      <c r="AU164" s="159" t="s">
        <v>86</v>
      </c>
      <c r="AY164" s="16" t="s">
        <v>131</v>
      </c>
      <c r="BE164" s="160">
        <f>IF(N164="základní",J164,0)</f>
        <v>0</v>
      </c>
      <c r="BF164" s="160">
        <f>IF(N164="snížená",J164,0)</f>
        <v>0</v>
      </c>
      <c r="BG164" s="160">
        <f>IF(N164="zákl. přenesená",J164,0)</f>
        <v>0</v>
      </c>
      <c r="BH164" s="160">
        <f>IF(N164="sníž. přenesená",J164,0)</f>
        <v>0</v>
      </c>
      <c r="BI164" s="160">
        <f>IF(N164="nulová",J164,0)</f>
        <v>0</v>
      </c>
      <c r="BJ164" s="16" t="s">
        <v>21</v>
      </c>
      <c r="BK164" s="160">
        <f>ROUND(I164*H164,2)</f>
        <v>0</v>
      </c>
      <c r="BL164" s="16" t="s">
        <v>139</v>
      </c>
      <c r="BM164" s="159" t="s">
        <v>243</v>
      </c>
    </row>
    <row r="165" spans="1:65" s="34" customFormat="1" ht="11.25">
      <c r="A165" s="30"/>
      <c r="B165" s="31"/>
      <c r="C165" s="30"/>
      <c r="D165" s="161" t="s">
        <v>141</v>
      </c>
      <c r="E165" s="30"/>
      <c r="F165" s="162" t="s">
        <v>244</v>
      </c>
      <c r="G165" s="30"/>
      <c r="H165" s="30"/>
      <c r="I165" s="163"/>
      <c r="J165" s="30"/>
      <c r="K165" s="30"/>
      <c r="L165" s="31"/>
      <c r="M165" s="164"/>
      <c r="N165" s="165"/>
      <c r="O165" s="53"/>
      <c r="P165" s="53"/>
      <c r="Q165" s="53"/>
      <c r="R165" s="53"/>
      <c r="S165" s="53"/>
      <c r="T165" s="54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T165" s="16" t="s">
        <v>141</v>
      </c>
      <c r="AU165" s="16" t="s">
        <v>86</v>
      </c>
    </row>
    <row r="166" spans="1:65" s="34" customFormat="1" ht="24.2" customHeight="1">
      <c r="A166" s="30"/>
      <c r="B166" s="147"/>
      <c r="C166" s="148" t="s">
        <v>245</v>
      </c>
      <c r="D166" s="148" t="s">
        <v>134</v>
      </c>
      <c r="E166" s="149" t="s">
        <v>246</v>
      </c>
      <c r="F166" s="150" t="s">
        <v>247</v>
      </c>
      <c r="G166" s="151" t="s">
        <v>177</v>
      </c>
      <c r="H166" s="152">
        <v>43.128</v>
      </c>
      <c r="I166" s="153"/>
      <c r="J166" s="154">
        <f>ROUND(I166*H166,2)</f>
        <v>0</v>
      </c>
      <c r="K166" s="150" t="s">
        <v>138</v>
      </c>
      <c r="L166" s="31"/>
      <c r="M166" s="155"/>
      <c r="N166" s="156" t="s">
        <v>48</v>
      </c>
      <c r="O166" s="53"/>
      <c r="P166" s="157">
        <f>O166*H166</f>
        <v>0</v>
      </c>
      <c r="Q166" s="157">
        <v>0</v>
      </c>
      <c r="R166" s="157">
        <f>Q166*H166</f>
        <v>0</v>
      </c>
      <c r="S166" s="157">
        <v>0</v>
      </c>
      <c r="T166" s="158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9" t="s">
        <v>139</v>
      </c>
      <c r="AT166" s="159" t="s">
        <v>134</v>
      </c>
      <c r="AU166" s="159" t="s">
        <v>86</v>
      </c>
      <c r="AY166" s="16" t="s">
        <v>131</v>
      </c>
      <c r="BE166" s="160">
        <f>IF(N166="základní",J166,0)</f>
        <v>0</v>
      </c>
      <c r="BF166" s="160">
        <f>IF(N166="snížená",J166,0)</f>
        <v>0</v>
      </c>
      <c r="BG166" s="160">
        <f>IF(N166="zákl. přenesená",J166,0)</f>
        <v>0</v>
      </c>
      <c r="BH166" s="160">
        <f>IF(N166="sníž. přenesená",J166,0)</f>
        <v>0</v>
      </c>
      <c r="BI166" s="160">
        <f>IF(N166="nulová",J166,0)</f>
        <v>0</v>
      </c>
      <c r="BJ166" s="16" t="s">
        <v>21</v>
      </c>
      <c r="BK166" s="160">
        <f>ROUND(I166*H166,2)</f>
        <v>0</v>
      </c>
      <c r="BL166" s="16" t="s">
        <v>139</v>
      </c>
      <c r="BM166" s="159" t="s">
        <v>248</v>
      </c>
    </row>
    <row r="167" spans="1:65" s="34" customFormat="1" ht="11.25">
      <c r="A167" s="30"/>
      <c r="B167" s="31"/>
      <c r="C167" s="30"/>
      <c r="D167" s="161" t="s">
        <v>141</v>
      </c>
      <c r="E167" s="30"/>
      <c r="F167" s="162" t="s">
        <v>249</v>
      </c>
      <c r="G167" s="30"/>
      <c r="H167" s="30"/>
      <c r="I167" s="163"/>
      <c r="J167" s="30"/>
      <c r="K167" s="30"/>
      <c r="L167" s="31"/>
      <c r="M167" s="164"/>
      <c r="N167" s="165"/>
      <c r="O167" s="53"/>
      <c r="P167" s="53"/>
      <c r="Q167" s="53"/>
      <c r="R167" s="53"/>
      <c r="S167" s="53"/>
      <c r="T167" s="54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T167" s="16" t="s">
        <v>141</v>
      </c>
      <c r="AU167" s="16" t="s">
        <v>86</v>
      </c>
    </row>
    <row r="168" spans="1:65" s="166" customFormat="1" ht="11.25">
      <c r="B168" s="167"/>
      <c r="D168" s="168" t="s">
        <v>143</v>
      </c>
      <c r="F168" s="170" t="s">
        <v>250</v>
      </c>
      <c r="H168" s="171">
        <v>43.128</v>
      </c>
      <c r="I168" s="172"/>
      <c r="L168" s="167"/>
      <c r="M168" s="173"/>
      <c r="N168" s="174"/>
      <c r="O168" s="174"/>
      <c r="P168" s="174"/>
      <c r="Q168" s="174"/>
      <c r="R168" s="174"/>
      <c r="S168" s="174"/>
      <c r="T168" s="175"/>
      <c r="AT168" s="169" t="s">
        <v>143</v>
      </c>
      <c r="AU168" s="169" t="s">
        <v>86</v>
      </c>
      <c r="AV168" s="166" t="s">
        <v>86</v>
      </c>
      <c r="AW168" s="166" t="s">
        <v>3</v>
      </c>
      <c r="AX168" s="166" t="s">
        <v>21</v>
      </c>
      <c r="AY168" s="169" t="s">
        <v>131</v>
      </c>
    </row>
    <row r="169" spans="1:65" s="34" customFormat="1" ht="24.2" customHeight="1">
      <c r="A169" s="30"/>
      <c r="B169" s="147"/>
      <c r="C169" s="148" t="s">
        <v>251</v>
      </c>
      <c r="D169" s="148" t="s">
        <v>134</v>
      </c>
      <c r="E169" s="149" t="s">
        <v>252</v>
      </c>
      <c r="F169" s="150" t="s">
        <v>253</v>
      </c>
      <c r="G169" s="151" t="s">
        <v>177</v>
      </c>
      <c r="H169" s="152">
        <v>4.7919999999999998</v>
      </c>
      <c r="I169" s="153"/>
      <c r="J169" s="154">
        <f>ROUND(I169*H169,2)</f>
        <v>0</v>
      </c>
      <c r="K169" s="150" t="s">
        <v>138</v>
      </c>
      <c r="L169" s="31"/>
      <c r="M169" s="155"/>
      <c r="N169" s="156" t="s">
        <v>48</v>
      </c>
      <c r="O169" s="53"/>
      <c r="P169" s="157">
        <f>O169*H169</f>
        <v>0</v>
      </c>
      <c r="Q169" s="157">
        <v>0</v>
      </c>
      <c r="R169" s="157">
        <f>Q169*H169</f>
        <v>0</v>
      </c>
      <c r="S169" s="157">
        <v>0</v>
      </c>
      <c r="T169" s="158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9" t="s">
        <v>139</v>
      </c>
      <c r="AT169" s="159" t="s">
        <v>134</v>
      </c>
      <c r="AU169" s="159" t="s">
        <v>86</v>
      </c>
      <c r="AY169" s="16" t="s">
        <v>131</v>
      </c>
      <c r="BE169" s="160">
        <f>IF(N169="základní",J169,0)</f>
        <v>0</v>
      </c>
      <c r="BF169" s="160">
        <f>IF(N169="snížená",J169,0)</f>
        <v>0</v>
      </c>
      <c r="BG169" s="160">
        <f>IF(N169="zákl. přenesená",J169,0)</f>
        <v>0</v>
      </c>
      <c r="BH169" s="160">
        <f>IF(N169="sníž. přenesená",J169,0)</f>
        <v>0</v>
      </c>
      <c r="BI169" s="160">
        <f>IF(N169="nulová",J169,0)</f>
        <v>0</v>
      </c>
      <c r="BJ169" s="16" t="s">
        <v>21</v>
      </c>
      <c r="BK169" s="160">
        <f>ROUND(I169*H169,2)</f>
        <v>0</v>
      </c>
      <c r="BL169" s="16" t="s">
        <v>139</v>
      </c>
      <c r="BM169" s="159" t="s">
        <v>254</v>
      </c>
    </row>
    <row r="170" spans="1:65" s="34" customFormat="1" ht="11.25">
      <c r="A170" s="30"/>
      <c r="B170" s="31"/>
      <c r="C170" s="30"/>
      <c r="D170" s="161" t="s">
        <v>141</v>
      </c>
      <c r="E170" s="30"/>
      <c r="F170" s="162" t="s">
        <v>255</v>
      </c>
      <c r="G170" s="30"/>
      <c r="H170" s="30"/>
      <c r="I170" s="163"/>
      <c r="J170" s="30"/>
      <c r="K170" s="30"/>
      <c r="L170" s="31"/>
      <c r="M170" s="164"/>
      <c r="N170" s="165"/>
      <c r="O170" s="53"/>
      <c r="P170" s="53"/>
      <c r="Q170" s="53"/>
      <c r="R170" s="53"/>
      <c r="S170" s="53"/>
      <c r="T170" s="54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T170" s="16" t="s">
        <v>141</v>
      </c>
      <c r="AU170" s="16" t="s">
        <v>86</v>
      </c>
    </row>
    <row r="171" spans="1:65" s="133" customFormat="1" ht="22.9" customHeight="1">
      <c r="B171" s="134"/>
      <c r="D171" s="135" t="s">
        <v>76</v>
      </c>
      <c r="E171" s="145" t="s">
        <v>256</v>
      </c>
      <c r="F171" s="145" t="s">
        <v>257</v>
      </c>
      <c r="I171" s="137"/>
      <c r="J171" s="146">
        <f>BK171</f>
        <v>0</v>
      </c>
      <c r="L171" s="134"/>
      <c r="M171" s="139"/>
      <c r="N171" s="140"/>
      <c r="O171" s="140"/>
      <c r="P171" s="141">
        <f>SUM(P172:P173)</f>
        <v>0</v>
      </c>
      <c r="Q171" s="140"/>
      <c r="R171" s="141">
        <f>SUM(R172:R173)</f>
        <v>0</v>
      </c>
      <c r="S171" s="140"/>
      <c r="T171" s="142">
        <f>SUM(T172:T173)</f>
        <v>0</v>
      </c>
      <c r="AR171" s="135" t="s">
        <v>21</v>
      </c>
      <c r="AT171" s="143" t="s">
        <v>76</v>
      </c>
      <c r="AU171" s="143" t="s">
        <v>21</v>
      </c>
      <c r="AY171" s="135" t="s">
        <v>131</v>
      </c>
      <c r="BK171" s="144">
        <f>SUM(BK172:BK173)</f>
        <v>0</v>
      </c>
    </row>
    <row r="172" spans="1:65" s="34" customFormat="1" ht="37.9" customHeight="1">
      <c r="A172" s="30"/>
      <c r="B172" s="147"/>
      <c r="C172" s="148" t="s">
        <v>7</v>
      </c>
      <c r="D172" s="148" t="s">
        <v>134</v>
      </c>
      <c r="E172" s="149" t="s">
        <v>258</v>
      </c>
      <c r="F172" s="150" t="s">
        <v>259</v>
      </c>
      <c r="G172" s="151" t="s">
        <v>177</v>
      </c>
      <c r="H172" s="152">
        <v>2.706</v>
      </c>
      <c r="I172" s="153"/>
      <c r="J172" s="154">
        <f>ROUND(I172*H172,2)</f>
        <v>0</v>
      </c>
      <c r="K172" s="150" t="s">
        <v>138</v>
      </c>
      <c r="L172" s="31"/>
      <c r="M172" s="155"/>
      <c r="N172" s="156" t="s">
        <v>48</v>
      </c>
      <c r="O172" s="53"/>
      <c r="P172" s="157">
        <f>O172*H172</f>
        <v>0</v>
      </c>
      <c r="Q172" s="157">
        <v>0</v>
      </c>
      <c r="R172" s="157">
        <f>Q172*H172</f>
        <v>0</v>
      </c>
      <c r="S172" s="157">
        <v>0</v>
      </c>
      <c r="T172" s="158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9" t="s">
        <v>139</v>
      </c>
      <c r="AT172" s="159" t="s">
        <v>134</v>
      </c>
      <c r="AU172" s="159" t="s">
        <v>86</v>
      </c>
      <c r="AY172" s="16" t="s">
        <v>131</v>
      </c>
      <c r="BE172" s="160">
        <f>IF(N172="základní",J172,0)</f>
        <v>0</v>
      </c>
      <c r="BF172" s="160">
        <f>IF(N172="snížená",J172,0)</f>
        <v>0</v>
      </c>
      <c r="BG172" s="160">
        <f>IF(N172="zákl. přenesená",J172,0)</f>
        <v>0</v>
      </c>
      <c r="BH172" s="160">
        <f>IF(N172="sníž. přenesená",J172,0)</f>
        <v>0</v>
      </c>
      <c r="BI172" s="160">
        <f>IF(N172="nulová",J172,0)</f>
        <v>0</v>
      </c>
      <c r="BJ172" s="16" t="s">
        <v>21</v>
      </c>
      <c r="BK172" s="160">
        <f>ROUND(I172*H172,2)</f>
        <v>0</v>
      </c>
      <c r="BL172" s="16" t="s">
        <v>139</v>
      </c>
      <c r="BM172" s="159" t="s">
        <v>260</v>
      </c>
    </row>
    <row r="173" spans="1:65" s="34" customFormat="1" ht="11.25">
      <c r="A173" s="30"/>
      <c r="B173" s="31"/>
      <c r="C173" s="30"/>
      <c r="D173" s="161" t="s">
        <v>141</v>
      </c>
      <c r="E173" s="30"/>
      <c r="F173" s="162" t="s">
        <v>261</v>
      </c>
      <c r="G173" s="30"/>
      <c r="H173" s="30"/>
      <c r="I173" s="163"/>
      <c r="J173" s="30"/>
      <c r="K173" s="30"/>
      <c r="L173" s="31"/>
      <c r="M173" s="164"/>
      <c r="N173" s="165"/>
      <c r="O173" s="53"/>
      <c r="P173" s="53"/>
      <c r="Q173" s="53"/>
      <c r="R173" s="53"/>
      <c r="S173" s="53"/>
      <c r="T173" s="54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T173" s="16" t="s">
        <v>141</v>
      </c>
      <c r="AU173" s="16" t="s">
        <v>86</v>
      </c>
    </row>
    <row r="174" spans="1:65" s="133" customFormat="1" ht="25.9" customHeight="1">
      <c r="B174" s="134"/>
      <c r="D174" s="135" t="s">
        <v>76</v>
      </c>
      <c r="E174" s="136" t="s">
        <v>262</v>
      </c>
      <c r="F174" s="136" t="s">
        <v>263</v>
      </c>
      <c r="I174" s="137"/>
      <c r="J174" s="138">
        <f>BK174</f>
        <v>0</v>
      </c>
      <c r="L174" s="134"/>
      <c r="M174" s="139"/>
      <c r="N174" s="140"/>
      <c r="O174" s="140"/>
      <c r="P174" s="141">
        <f>P175+P187+P222+P251+P291+P298+P300+P302+P314+P324+P344+P353</f>
        <v>0</v>
      </c>
      <c r="Q174" s="140"/>
      <c r="R174" s="141">
        <f>R175+R187+R222+R251+R291+R298+R300+R302+R314+R324+R344+R353</f>
        <v>0.9556431299999999</v>
      </c>
      <c r="S174" s="140"/>
      <c r="T174" s="142">
        <f>T175+T187+T222+T251+T291+T298+T300+T302+T314+T324+T344+T353</f>
        <v>0.23403277000000003</v>
      </c>
      <c r="AR174" s="135" t="s">
        <v>86</v>
      </c>
      <c r="AT174" s="143" t="s">
        <v>76</v>
      </c>
      <c r="AU174" s="143" t="s">
        <v>77</v>
      </c>
      <c r="AY174" s="135" t="s">
        <v>131</v>
      </c>
      <c r="BK174" s="144">
        <f>BK175+BK187+BK222+BK251+BK291+BK298+BK300+BK302+BK314+BK324+BK344+BK353</f>
        <v>0</v>
      </c>
    </row>
    <row r="175" spans="1:65" s="133" customFormat="1" ht="22.9" customHeight="1">
      <c r="B175" s="134"/>
      <c r="D175" s="135" t="s">
        <v>76</v>
      </c>
      <c r="E175" s="145" t="s">
        <v>264</v>
      </c>
      <c r="F175" s="145" t="s">
        <v>265</v>
      </c>
      <c r="I175" s="137"/>
      <c r="J175" s="146">
        <f>BK175</f>
        <v>0</v>
      </c>
      <c r="L175" s="134"/>
      <c r="M175" s="139"/>
      <c r="N175" s="140"/>
      <c r="O175" s="140"/>
      <c r="P175" s="141">
        <f>SUM(P176:P186)</f>
        <v>0</v>
      </c>
      <c r="Q175" s="140"/>
      <c r="R175" s="141">
        <f>SUM(R176:R186)</f>
        <v>5.4561979999999996E-2</v>
      </c>
      <c r="S175" s="140"/>
      <c r="T175" s="142">
        <f>SUM(T176:T186)</f>
        <v>0</v>
      </c>
      <c r="AR175" s="135" t="s">
        <v>86</v>
      </c>
      <c r="AT175" s="143" t="s">
        <v>76</v>
      </c>
      <c r="AU175" s="143" t="s">
        <v>21</v>
      </c>
      <c r="AY175" s="135" t="s">
        <v>131</v>
      </c>
      <c r="BK175" s="144">
        <f>SUM(BK176:BK186)</f>
        <v>0</v>
      </c>
    </row>
    <row r="176" spans="1:65" s="34" customFormat="1" ht="21.75" customHeight="1">
      <c r="A176" s="30"/>
      <c r="B176" s="147"/>
      <c r="C176" s="148" t="s">
        <v>266</v>
      </c>
      <c r="D176" s="148" t="s">
        <v>134</v>
      </c>
      <c r="E176" s="149" t="s">
        <v>267</v>
      </c>
      <c r="F176" s="150" t="s">
        <v>268</v>
      </c>
      <c r="G176" s="151" t="s">
        <v>137</v>
      </c>
      <c r="H176" s="152">
        <v>6.4889999999999999</v>
      </c>
      <c r="I176" s="153"/>
      <c r="J176" s="154">
        <f>ROUND(I176*H176,2)</f>
        <v>0</v>
      </c>
      <c r="K176" s="150" t="s">
        <v>138</v>
      </c>
      <c r="L176" s="31"/>
      <c r="M176" s="155"/>
      <c r="N176" s="156" t="s">
        <v>48</v>
      </c>
      <c r="O176" s="53"/>
      <c r="P176" s="157">
        <f>O176*H176</f>
        <v>0</v>
      </c>
      <c r="Q176" s="157">
        <v>4.5100000000000001E-3</v>
      </c>
      <c r="R176" s="157">
        <f>Q176*H176</f>
        <v>2.9265389999999999E-2</v>
      </c>
      <c r="S176" s="157">
        <v>0</v>
      </c>
      <c r="T176" s="158">
        <f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9" t="s">
        <v>229</v>
      </c>
      <c r="AT176" s="159" t="s">
        <v>134</v>
      </c>
      <c r="AU176" s="159" t="s">
        <v>86</v>
      </c>
      <c r="AY176" s="16" t="s">
        <v>131</v>
      </c>
      <c r="BE176" s="160">
        <f>IF(N176="základní",J176,0)</f>
        <v>0</v>
      </c>
      <c r="BF176" s="160">
        <f>IF(N176="snížená",J176,0)</f>
        <v>0</v>
      </c>
      <c r="BG176" s="160">
        <f>IF(N176="zákl. přenesená",J176,0)</f>
        <v>0</v>
      </c>
      <c r="BH176" s="160">
        <f>IF(N176="sníž. přenesená",J176,0)</f>
        <v>0</v>
      </c>
      <c r="BI176" s="160">
        <f>IF(N176="nulová",J176,0)</f>
        <v>0</v>
      </c>
      <c r="BJ176" s="16" t="s">
        <v>21</v>
      </c>
      <c r="BK176" s="160">
        <f>ROUND(I176*H176,2)</f>
        <v>0</v>
      </c>
      <c r="BL176" s="16" t="s">
        <v>229</v>
      </c>
      <c r="BM176" s="159" t="s">
        <v>269</v>
      </c>
    </row>
    <row r="177" spans="1:65" s="34" customFormat="1" ht="11.25">
      <c r="A177" s="30"/>
      <c r="B177" s="31"/>
      <c r="C177" s="30"/>
      <c r="D177" s="161" t="s">
        <v>141</v>
      </c>
      <c r="E177" s="30"/>
      <c r="F177" s="162" t="s">
        <v>270</v>
      </c>
      <c r="G177" s="30"/>
      <c r="H177" s="30"/>
      <c r="I177" s="163"/>
      <c r="J177" s="30"/>
      <c r="K177" s="30"/>
      <c r="L177" s="31"/>
      <c r="M177" s="164"/>
      <c r="N177" s="165"/>
      <c r="O177" s="53"/>
      <c r="P177" s="53"/>
      <c r="Q177" s="53"/>
      <c r="R177" s="53"/>
      <c r="S177" s="53"/>
      <c r="T177" s="54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T177" s="16" t="s">
        <v>141</v>
      </c>
      <c r="AU177" s="16" t="s">
        <v>86</v>
      </c>
    </row>
    <row r="178" spans="1:65" s="166" customFormat="1" ht="11.25">
      <c r="B178" s="167"/>
      <c r="D178" s="168" t="s">
        <v>143</v>
      </c>
      <c r="E178" s="169"/>
      <c r="F178" s="170" t="s">
        <v>271</v>
      </c>
      <c r="H178" s="171">
        <v>6.4889999999999999</v>
      </c>
      <c r="I178" s="172"/>
      <c r="L178" s="167"/>
      <c r="M178" s="173"/>
      <c r="N178" s="174"/>
      <c r="O178" s="174"/>
      <c r="P178" s="174"/>
      <c r="Q178" s="174"/>
      <c r="R178" s="174"/>
      <c r="S178" s="174"/>
      <c r="T178" s="175"/>
      <c r="AT178" s="169" t="s">
        <v>143</v>
      </c>
      <c r="AU178" s="169" t="s">
        <v>86</v>
      </c>
      <c r="AV178" s="166" t="s">
        <v>86</v>
      </c>
      <c r="AW178" s="166" t="s">
        <v>38</v>
      </c>
      <c r="AX178" s="166" t="s">
        <v>77</v>
      </c>
      <c r="AY178" s="169" t="s">
        <v>131</v>
      </c>
    </row>
    <row r="179" spans="1:65" s="176" customFormat="1" ht="11.25">
      <c r="B179" s="177"/>
      <c r="D179" s="168" t="s">
        <v>143</v>
      </c>
      <c r="E179" s="178"/>
      <c r="F179" s="179" t="s">
        <v>145</v>
      </c>
      <c r="H179" s="180">
        <v>6.4889999999999999</v>
      </c>
      <c r="I179" s="181"/>
      <c r="L179" s="177"/>
      <c r="M179" s="182"/>
      <c r="N179" s="183"/>
      <c r="O179" s="183"/>
      <c r="P179" s="183"/>
      <c r="Q179" s="183"/>
      <c r="R179" s="183"/>
      <c r="S179" s="183"/>
      <c r="T179" s="184"/>
      <c r="AT179" s="178" t="s">
        <v>143</v>
      </c>
      <c r="AU179" s="178" t="s">
        <v>86</v>
      </c>
      <c r="AV179" s="176" t="s">
        <v>139</v>
      </c>
      <c r="AW179" s="176" t="s">
        <v>38</v>
      </c>
      <c r="AX179" s="176" t="s">
        <v>21</v>
      </c>
      <c r="AY179" s="178" t="s">
        <v>131</v>
      </c>
    </row>
    <row r="180" spans="1:65" s="34" customFormat="1" ht="21.75" customHeight="1">
      <c r="A180" s="30"/>
      <c r="B180" s="147"/>
      <c r="C180" s="148" t="s">
        <v>272</v>
      </c>
      <c r="D180" s="148" t="s">
        <v>134</v>
      </c>
      <c r="E180" s="149" t="s">
        <v>273</v>
      </c>
      <c r="F180" s="150" t="s">
        <v>274</v>
      </c>
      <c r="G180" s="151" t="s">
        <v>137</v>
      </c>
      <c r="H180" s="152">
        <v>5.609</v>
      </c>
      <c r="I180" s="153"/>
      <c r="J180" s="154">
        <f>ROUND(I180*H180,2)</f>
        <v>0</v>
      </c>
      <c r="K180" s="150" t="s">
        <v>138</v>
      </c>
      <c r="L180" s="31"/>
      <c r="M180" s="155"/>
      <c r="N180" s="156" t="s">
        <v>48</v>
      </c>
      <c r="O180" s="53"/>
      <c r="P180" s="157">
        <f>O180*H180</f>
        <v>0</v>
      </c>
      <c r="Q180" s="157">
        <v>4.5100000000000001E-3</v>
      </c>
      <c r="R180" s="157">
        <f>Q180*H180</f>
        <v>2.5296590000000001E-2</v>
      </c>
      <c r="S180" s="157">
        <v>0</v>
      </c>
      <c r="T180" s="158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9" t="s">
        <v>229</v>
      </c>
      <c r="AT180" s="159" t="s">
        <v>134</v>
      </c>
      <c r="AU180" s="159" t="s">
        <v>86</v>
      </c>
      <c r="AY180" s="16" t="s">
        <v>131</v>
      </c>
      <c r="BE180" s="160">
        <f>IF(N180="základní",J180,0)</f>
        <v>0</v>
      </c>
      <c r="BF180" s="160">
        <f>IF(N180="snížená",J180,0)</f>
        <v>0</v>
      </c>
      <c r="BG180" s="160">
        <f>IF(N180="zákl. přenesená",J180,0)</f>
        <v>0</v>
      </c>
      <c r="BH180" s="160">
        <f>IF(N180="sníž. přenesená",J180,0)</f>
        <v>0</v>
      </c>
      <c r="BI180" s="160">
        <f>IF(N180="nulová",J180,0)</f>
        <v>0</v>
      </c>
      <c r="BJ180" s="16" t="s">
        <v>21</v>
      </c>
      <c r="BK180" s="160">
        <f>ROUND(I180*H180,2)</f>
        <v>0</v>
      </c>
      <c r="BL180" s="16" t="s">
        <v>229</v>
      </c>
      <c r="BM180" s="159" t="s">
        <v>275</v>
      </c>
    </row>
    <row r="181" spans="1:65" s="34" customFormat="1" ht="11.25">
      <c r="A181" s="30"/>
      <c r="B181" s="31"/>
      <c r="C181" s="30"/>
      <c r="D181" s="161" t="s">
        <v>141</v>
      </c>
      <c r="E181" s="30"/>
      <c r="F181" s="162" t="s">
        <v>276</v>
      </c>
      <c r="G181" s="30"/>
      <c r="H181" s="30"/>
      <c r="I181" s="163"/>
      <c r="J181" s="30"/>
      <c r="K181" s="30"/>
      <c r="L181" s="31"/>
      <c r="M181" s="164"/>
      <c r="N181" s="165"/>
      <c r="O181" s="53"/>
      <c r="P181" s="53"/>
      <c r="Q181" s="53"/>
      <c r="R181" s="53"/>
      <c r="S181" s="53"/>
      <c r="T181" s="54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T181" s="16" t="s">
        <v>141</v>
      </c>
      <c r="AU181" s="16" t="s">
        <v>86</v>
      </c>
    </row>
    <row r="182" spans="1:65" s="166" customFormat="1" ht="11.25">
      <c r="B182" s="167"/>
      <c r="D182" s="168" t="s">
        <v>143</v>
      </c>
      <c r="E182" s="169"/>
      <c r="F182" s="170" t="s">
        <v>277</v>
      </c>
      <c r="H182" s="171">
        <v>1.409</v>
      </c>
      <c r="I182" s="172"/>
      <c r="L182" s="167"/>
      <c r="M182" s="173"/>
      <c r="N182" s="174"/>
      <c r="O182" s="174"/>
      <c r="P182" s="174"/>
      <c r="Q182" s="174"/>
      <c r="R182" s="174"/>
      <c r="S182" s="174"/>
      <c r="T182" s="175"/>
      <c r="AT182" s="169" t="s">
        <v>143</v>
      </c>
      <c r="AU182" s="169" t="s">
        <v>86</v>
      </c>
      <c r="AV182" s="166" t="s">
        <v>86</v>
      </c>
      <c r="AW182" s="166" t="s">
        <v>38</v>
      </c>
      <c r="AX182" s="166" t="s">
        <v>77</v>
      </c>
      <c r="AY182" s="169" t="s">
        <v>131</v>
      </c>
    </row>
    <row r="183" spans="1:65" s="166" customFormat="1" ht="11.25">
      <c r="B183" s="167"/>
      <c r="D183" s="168" t="s">
        <v>143</v>
      </c>
      <c r="E183" s="169"/>
      <c r="F183" s="170" t="s">
        <v>278</v>
      </c>
      <c r="H183" s="171">
        <v>4.2</v>
      </c>
      <c r="I183" s="172"/>
      <c r="L183" s="167"/>
      <c r="M183" s="173"/>
      <c r="N183" s="174"/>
      <c r="O183" s="174"/>
      <c r="P183" s="174"/>
      <c r="Q183" s="174"/>
      <c r="R183" s="174"/>
      <c r="S183" s="174"/>
      <c r="T183" s="175"/>
      <c r="AT183" s="169" t="s">
        <v>143</v>
      </c>
      <c r="AU183" s="169" t="s">
        <v>86</v>
      </c>
      <c r="AV183" s="166" t="s">
        <v>86</v>
      </c>
      <c r="AW183" s="166" t="s">
        <v>38</v>
      </c>
      <c r="AX183" s="166" t="s">
        <v>77</v>
      </c>
      <c r="AY183" s="169" t="s">
        <v>131</v>
      </c>
    </row>
    <row r="184" spans="1:65" s="176" customFormat="1" ht="11.25">
      <c r="B184" s="177"/>
      <c r="D184" s="168" t="s">
        <v>143</v>
      </c>
      <c r="E184" s="178"/>
      <c r="F184" s="179" t="s">
        <v>145</v>
      </c>
      <c r="H184" s="180">
        <v>5.609</v>
      </c>
      <c r="I184" s="181"/>
      <c r="L184" s="177"/>
      <c r="M184" s="182"/>
      <c r="N184" s="183"/>
      <c r="O184" s="183"/>
      <c r="P184" s="183"/>
      <c r="Q184" s="183"/>
      <c r="R184" s="183"/>
      <c r="S184" s="183"/>
      <c r="T184" s="184"/>
      <c r="AT184" s="178" t="s">
        <v>143</v>
      </c>
      <c r="AU184" s="178" t="s">
        <v>86</v>
      </c>
      <c r="AV184" s="176" t="s">
        <v>139</v>
      </c>
      <c r="AW184" s="176" t="s">
        <v>38</v>
      </c>
      <c r="AX184" s="176" t="s">
        <v>21</v>
      </c>
      <c r="AY184" s="178" t="s">
        <v>131</v>
      </c>
    </row>
    <row r="185" spans="1:65" s="34" customFormat="1" ht="24.2" customHeight="1">
      <c r="A185" s="30"/>
      <c r="B185" s="147"/>
      <c r="C185" s="148" t="s">
        <v>279</v>
      </c>
      <c r="D185" s="148" t="s">
        <v>134</v>
      </c>
      <c r="E185" s="149" t="s">
        <v>280</v>
      </c>
      <c r="F185" s="150" t="s">
        <v>281</v>
      </c>
      <c r="G185" s="151" t="s">
        <v>282</v>
      </c>
      <c r="H185" s="195"/>
      <c r="I185" s="153"/>
      <c r="J185" s="154">
        <f>ROUND(I185*H185,2)</f>
        <v>0</v>
      </c>
      <c r="K185" s="150" t="s">
        <v>138</v>
      </c>
      <c r="L185" s="31"/>
      <c r="M185" s="155"/>
      <c r="N185" s="156" t="s">
        <v>48</v>
      </c>
      <c r="O185" s="53"/>
      <c r="P185" s="157">
        <f>O185*H185</f>
        <v>0</v>
      </c>
      <c r="Q185" s="157">
        <v>0</v>
      </c>
      <c r="R185" s="157">
        <f>Q185*H185</f>
        <v>0</v>
      </c>
      <c r="S185" s="157">
        <v>0</v>
      </c>
      <c r="T185" s="158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9" t="s">
        <v>229</v>
      </c>
      <c r="AT185" s="159" t="s">
        <v>134</v>
      </c>
      <c r="AU185" s="159" t="s">
        <v>86</v>
      </c>
      <c r="AY185" s="16" t="s">
        <v>131</v>
      </c>
      <c r="BE185" s="160">
        <f>IF(N185="základní",J185,0)</f>
        <v>0</v>
      </c>
      <c r="BF185" s="160">
        <f>IF(N185="snížená",J185,0)</f>
        <v>0</v>
      </c>
      <c r="BG185" s="160">
        <f>IF(N185="zákl. přenesená",J185,0)</f>
        <v>0</v>
      </c>
      <c r="BH185" s="160">
        <f>IF(N185="sníž. přenesená",J185,0)</f>
        <v>0</v>
      </c>
      <c r="BI185" s="160">
        <f>IF(N185="nulová",J185,0)</f>
        <v>0</v>
      </c>
      <c r="BJ185" s="16" t="s">
        <v>21</v>
      </c>
      <c r="BK185" s="160">
        <f>ROUND(I185*H185,2)</f>
        <v>0</v>
      </c>
      <c r="BL185" s="16" t="s">
        <v>229</v>
      </c>
      <c r="BM185" s="159" t="s">
        <v>283</v>
      </c>
    </row>
    <row r="186" spans="1:65" s="34" customFormat="1" ht="11.25">
      <c r="A186" s="30"/>
      <c r="B186" s="31"/>
      <c r="C186" s="30"/>
      <c r="D186" s="161" t="s">
        <v>141</v>
      </c>
      <c r="E186" s="30"/>
      <c r="F186" s="162" t="s">
        <v>284</v>
      </c>
      <c r="G186" s="30"/>
      <c r="H186" s="30"/>
      <c r="I186" s="163"/>
      <c r="J186" s="30"/>
      <c r="K186" s="30"/>
      <c r="L186" s="31"/>
      <c r="M186" s="164"/>
      <c r="N186" s="165"/>
      <c r="O186" s="53"/>
      <c r="P186" s="53"/>
      <c r="Q186" s="53"/>
      <c r="R186" s="53"/>
      <c r="S186" s="53"/>
      <c r="T186" s="54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T186" s="16" t="s">
        <v>141</v>
      </c>
      <c r="AU186" s="16" t="s">
        <v>86</v>
      </c>
    </row>
    <row r="187" spans="1:65" s="133" customFormat="1" ht="22.9" customHeight="1">
      <c r="B187" s="134"/>
      <c r="D187" s="135" t="s">
        <v>76</v>
      </c>
      <c r="E187" s="145" t="s">
        <v>285</v>
      </c>
      <c r="F187" s="145" t="s">
        <v>286</v>
      </c>
      <c r="I187" s="137"/>
      <c r="J187" s="146">
        <f>BK187</f>
        <v>0</v>
      </c>
      <c r="L187" s="134"/>
      <c r="M187" s="139"/>
      <c r="N187" s="140"/>
      <c r="O187" s="140"/>
      <c r="P187" s="141">
        <f>SUM(P188:P221)</f>
        <v>0</v>
      </c>
      <c r="Q187" s="140"/>
      <c r="R187" s="141">
        <f>SUM(R188:R221)</f>
        <v>6.0700000000000007E-3</v>
      </c>
      <c r="S187" s="140"/>
      <c r="T187" s="142">
        <f>SUM(T188:T221)</f>
        <v>6.6E-3</v>
      </c>
      <c r="AR187" s="135" t="s">
        <v>86</v>
      </c>
      <c r="AT187" s="143" t="s">
        <v>76</v>
      </c>
      <c r="AU187" s="143" t="s">
        <v>21</v>
      </c>
      <c r="AY187" s="135" t="s">
        <v>131</v>
      </c>
      <c r="BK187" s="144">
        <f>SUM(BK188:BK221)</f>
        <v>0</v>
      </c>
    </row>
    <row r="188" spans="1:65" s="34" customFormat="1" ht="16.5" customHeight="1">
      <c r="A188" s="30"/>
      <c r="B188" s="147"/>
      <c r="C188" s="148" t="s">
        <v>287</v>
      </c>
      <c r="D188" s="148" t="s">
        <v>134</v>
      </c>
      <c r="E188" s="149" t="s">
        <v>288</v>
      </c>
      <c r="F188" s="150" t="s">
        <v>289</v>
      </c>
      <c r="G188" s="151" t="s">
        <v>184</v>
      </c>
      <c r="H188" s="152">
        <v>1</v>
      </c>
      <c r="I188" s="153"/>
      <c r="J188" s="154">
        <f>ROUND(I188*H188,2)</f>
        <v>0</v>
      </c>
      <c r="K188" s="150" t="s">
        <v>138</v>
      </c>
      <c r="L188" s="31"/>
      <c r="M188" s="155"/>
      <c r="N188" s="156" t="s">
        <v>48</v>
      </c>
      <c r="O188" s="53"/>
      <c r="P188" s="157">
        <f>O188*H188</f>
        <v>0</v>
      </c>
      <c r="Q188" s="157">
        <v>5.8E-4</v>
      </c>
      <c r="R188" s="157">
        <f>Q188*H188</f>
        <v>5.8E-4</v>
      </c>
      <c r="S188" s="157">
        <v>4.2000000000000002E-4</v>
      </c>
      <c r="T188" s="158">
        <f>S188*H188</f>
        <v>4.2000000000000002E-4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9" t="s">
        <v>229</v>
      </c>
      <c r="AT188" s="159" t="s">
        <v>134</v>
      </c>
      <c r="AU188" s="159" t="s">
        <v>86</v>
      </c>
      <c r="AY188" s="16" t="s">
        <v>131</v>
      </c>
      <c r="BE188" s="160">
        <f>IF(N188="základní",J188,0)</f>
        <v>0</v>
      </c>
      <c r="BF188" s="160">
        <f>IF(N188="snížená",J188,0)</f>
        <v>0</v>
      </c>
      <c r="BG188" s="160">
        <f>IF(N188="zákl. přenesená",J188,0)</f>
        <v>0</v>
      </c>
      <c r="BH188" s="160">
        <f>IF(N188="sníž. přenesená",J188,0)</f>
        <v>0</v>
      </c>
      <c r="BI188" s="160">
        <f>IF(N188="nulová",J188,0)</f>
        <v>0</v>
      </c>
      <c r="BJ188" s="16" t="s">
        <v>21</v>
      </c>
      <c r="BK188" s="160">
        <f>ROUND(I188*H188,2)</f>
        <v>0</v>
      </c>
      <c r="BL188" s="16" t="s">
        <v>229</v>
      </c>
      <c r="BM188" s="159" t="s">
        <v>290</v>
      </c>
    </row>
    <row r="189" spans="1:65" s="34" customFormat="1" ht="11.25">
      <c r="A189" s="30"/>
      <c r="B189" s="31"/>
      <c r="C189" s="30"/>
      <c r="D189" s="161" t="s">
        <v>141</v>
      </c>
      <c r="E189" s="30"/>
      <c r="F189" s="162" t="s">
        <v>291</v>
      </c>
      <c r="G189" s="30"/>
      <c r="H189" s="30"/>
      <c r="I189" s="163"/>
      <c r="J189" s="30"/>
      <c r="K189" s="30"/>
      <c r="L189" s="31"/>
      <c r="M189" s="164"/>
      <c r="N189" s="165"/>
      <c r="O189" s="53"/>
      <c r="P189" s="53"/>
      <c r="Q189" s="53"/>
      <c r="R189" s="53"/>
      <c r="S189" s="53"/>
      <c r="T189" s="54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T189" s="16" t="s">
        <v>141</v>
      </c>
      <c r="AU189" s="16" t="s">
        <v>86</v>
      </c>
    </row>
    <row r="190" spans="1:65" s="34" customFormat="1" ht="16.5" customHeight="1">
      <c r="A190" s="30"/>
      <c r="B190" s="147"/>
      <c r="C190" s="148" t="s">
        <v>292</v>
      </c>
      <c r="D190" s="148" t="s">
        <v>134</v>
      </c>
      <c r="E190" s="149" t="s">
        <v>293</v>
      </c>
      <c r="F190" s="150" t="s">
        <v>294</v>
      </c>
      <c r="G190" s="151" t="s">
        <v>184</v>
      </c>
      <c r="H190" s="152">
        <v>2</v>
      </c>
      <c r="I190" s="153"/>
      <c r="J190" s="154">
        <f>ROUND(I190*H190,2)</f>
        <v>0</v>
      </c>
      <c r="K190" s="150" t="s">
        <v>138</v>
      </c>
      <c r="L190" s="31"/>
      <c r="M190" s="155"/>
      <c r="N190" s="156" t="s">
        <v>48</v>
      </c>
      <c r="O190" s="53"/>
      <c r="P190" s="157">
        <f>O190*H190</f>
        <v>0</v>
      </c>
      <c r="Q190" s="157">
        <v>0</v>
      </c>
      <c r="R190" s="157">
        <f>Q190*H190</f>
        <v>0</v>
      </c>
      <c r="S190" s="157">
        <v>0</v>
      </c>
      <c r="T190" s="158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9" t="s">
        <v>229</v>
      </c>
      <c r="AT190" s="159" t="s">
        <v>134</v>
      </c>
      <c r="AU190" s="159" t="s">
        <v>86</v>
      </c>
      <c r="AY190" s="16" t="s">
        <v>131</v>
      </c>
      <c r="BE190" s="160">
        <f>IF(N190="základní",J190,0)</f>
        <v>0</v>
      </c>
      <c r="BF190" s="160">
        <f>IF(N190="snížená",J190,0)</f>
        <v>0</v>
      </c>
      <c r="BG190" s="160">
        <f>IF(N190="zákl. přenesená",J190,0)</f>
        <v>0</v>
      </c>
      <c r="BH190" s="160">
        <f>IF(N190="sníž. přenesená",J190,0)</f>
        <v>0</v>
      </c>
      <c r="BI190" s="160">
        <f>IF(N190="nulová",J190,0)</f>
        <v>0</v>
      </c>
      <c r="BJ190" s="16" t="s">
        <v>21</v>
      </c>
      <c r="BK190" s="160">
        <f>ROUND(I190*H190,2)</f>
        <v>0</v>
      </c>
      <c r="BL190" s="16" t="s">
        <v>229</v>
      </c>
      <c r="BM190" s="159" t="s">
        <v>295</v>
      </c>
    </row>
    <row r="191" spans="1:65" s="34" customFormat="1" ht="11.25">
      <c r="A191" s="30"/>
      <c r="B191" s="31"/>
      <c r="C191" s="30"/>
      <c r="D191" s="161" t="s">
        <v>141</v>
      </c>
      <c r="E191" s="30"/>
      <c r="F191" s="162" t="s">
        <v>296</v>
      </c>
      <c r="G191" s="30"/>
      <c r="H191" s="30"/>
      <c r="I191" s="163"/>
      <c r="J191" s="30"/>
      <c r="K191" s="30"/>
      <c r="L191" s="31"/>
      <c r="M191" s="164"/>
      <c r="N191" s="165"/>
      <c r="O191" s="53"/>
      <c r="P191" s="53"/>
      <c r="Q191" s="53"/>
      <c r="R191" s="53"/>
      <c r="S191" s="53"/>
      <c r="T191" s="54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T191" s="16" t="s">
        <v>141</v>
      </c>
      <c r="AU191" s="16" t="s">
        <v>86</v>
      </c>
    </row>
    <row r="192" spans="1:65" s="34" customFormat="1" ht="16.5" customHeight="1">
      <c r="A192" s="30"/>
      <c r="B192" s="147"/>
      <c r="C192" s="148" t="s">
        <v>297</v>
      </c>
      <c r="D192" s="148" t="s">
        <v>134</v>
      </c>
      <c r="E192" s="149" t="s">
        <v>298</v>
      </c>
      <c r="F192" s="150" t="s">
        <v>299</v>
      </c>
      <c r="G192" s="151" t="s">
        <v>184</v>
      </c>
      <c r="H192" s="152">
        <v>1</v>
      </c>
      <c r="I192" s="153"/>
      <c r="J192" s="154">
        <f>ROUND(I192*H192,2)</f>
        <v>0</v>
      </c>
      <c r="K192" s="150" t="s">
        <v>138</v>
      </c>
      <c r="L192" s="31"/>
      <c r="M192" s="155"/>
      <c r="N192" s="156" t="s">
        <v>48</v>
      </c>
      <c r="O192" s="53"/>
      <c r="P192" s="157">
        <f>O192*H192</f>
        <v>0</v>
      </c>
      <c r="Q192" s="157">
        <v>0</v>
      </c>
      <c r="R192" s="157">
        <f>Q192*H192</f>
        <v>0</v>
      </c>
      <c r="S192" s="157">
        <v>0</v>
      </c>
      <c r="T192" s="158">
        <f>S192*H192</f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59" t="s">
        <v>229</v>
      </c>
      <c r="AT192" s="159" t="s">
        <v>134</v>
      </c>
      <c r="AU192" s="159" t="s">
        <v>86</v>
      </c>
      <c r="AY192" s="16" t="s">
        <v>131</v>
      </c>
      <c r="BE192" s="160">
        <f>IF(N192="základní",J192,0)</f>
        <v>0</v>
      </c>
      <c r="BF192" s="160">
        <f>IF(N192="snížená",J192,0)</f>
        <v>0</v>
      </c>
      <c r="BG192" s="160">
        <f>IF(N192="zákl. přenesená",J192,0)</f>
        <v>0</v>
      </c>
      <c r="BH192" s="160">
        <f>IF(N192="sníž. přenesená",J192,0)</f>
        <v>0</v>
      </c>
      <c r="BI192" s="160">
        <f>IF(N192="nulová",J192,0)</f>
        <v>0</v>
      </c>
      <c r="BJ192" s="16" t="s">
        <v>21</v>
      </c>
      <c r="BK192" s="160">
        <f>ROUND(I192*H192,2)</f>
        <v>0</v>
      </c>
      <c r="BL192" s="16" t="s">
        <v>229</v>
      </c>
      <c r="BM192" s="159" t="s">
        <v>300</v>
      </c>
    </row>
    <row r="193" spans="1:65" s="34" customFormat="1" ht="11.25">
      <c r="A193" s="30"/>
      <c r="B193" s="31"/>
      <c r="C193" s="30"/>
      <c r="D193" s="161" t="s">
        <v>141</v>
      </c>
      <c r="E193" s="30"/>
      <c r="F193" s="162" t="s">
        <v>301</v>
      </c>
      <c r="G193" s="30"/>
      <c r="H193" s="30"/>
      <c r="I193" s="163"/>
      <c r="J193" s="30"/>
      <c r="K193" s="30"/>
      <c r="L193" s="31"/>
      <c r="M193" s="164"/>
      <c r="N193" s="165"/>
      <c r="O193" s="53"/>
      <c r="P193" s="53"/>
      <c r="Q193" s="53"/>
      <c r="R193" s="53"/>
      <c r="S193" s="53"/>
      <c r="T193" s="54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T193" s="16" t="s">
        <v>141</v>
      </c>
      <c r="AU193" s="16" t="s">
        <v>86</v>
      </c>
    </row>
    <row r="194" spans="1:65" s="34" customFormat="1" ht="16.5" customHeight="1">
      <c r="A194" s="30"/>
      <c r="B194" s="147"/>
      <c r="C194" s="148" t="s">
        <v>302</v>
      </c>
      <c r="D194" s="148" t="s">
        <v>134</v>
      </c>
      <c r="E194" s="149" t="s">
        <v>303</v>
      </c>
      <c r="F194" s="150" t="s">
        <v>304</v>
      </c>
      <c r="G194" s="151" t="s">
        <v>305</v>
      </c>
      <c r="H194" s="152">
        <v>2</v>
      </c>
      <c r="I194" s="153"/>
      <c r="J194" s="154">
        <f>ROUND(I194*H194,2)</f>
        <v>0</v>
      </c>
      <c r="K194" s="150" t="s">
        <v>138</v>
      </c>
      <c r="L194" s="31"/>
      <c r="M194" s="155"/>
      <c r="N194" s="156" t="s">
        <v>48</v>
      </c>
      <c r="O194" s="53"/>
      <c r="P194" s="157">
        <f>O194*H194</f>
        <v>0</v>
      </c>
      <c r="Q194" s="157">
        <v>0</v>
      </c>
      <c r="R194" s="157">
        <f>Q194*H194</f>
        <v>0</v>
      </c>
      <c r="S194" s="157">
        <v>2.0999999999999999E-3</v>
      </c>
      <c r="T194" s="158">
        <f>S194*H194</f>
        <v>4.1999999999999997E-3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9" t="s">
        <v>229</v>
      </c>
      <c r="AT194" s="159" t="s">
        <v>134</v>
      </c>
      <c r="AU194" s="159" t="s">
        <v>86</v>
      </c>
      <c r="AY194" s="16" t="s">
        <v>131</v>
      </c>
      <c r="BE194" s="160">
        <f>IF(N194="základní",J194,0)</f>
        <v>0</v>
      </c>
      <c r="BF194" s="160">
        <f>IF(N194="snížená",J194,0)</f>
        <v>0</v>
      </c>
      <c r="BG194" s="160">
        <f>IF(N194="zákl. přenesená",J194,0)</f>
        <v>0</v>
      </c>
      <c r="BH194" s="160">
        <f>IF(N194="sníž. přenesená",J194,0)</f>
        <v>0</v>
      </c>
      <c r="BI194" s="160">
        <f>IF(N194="nulová",J194,0)</f>
        <v>0</v>
      </c>
      <c r="BJ194" s="16" t="s">
        <v>21</v>
      </c>
      <c r="BK194" s="160">
        <f>ROUND(I194*H194,2)</f>
        <v>0</v>
      </c>
      <c r="BL194" s="16" t="s">
        <v>229</v>
      </c>
      <c r="BM194" s="159" t="s">
        <v>306</v>
      </c>
    </row>
    <row r="195" spans="1:65" s="34" customFormat="1" ht="11.25">
      <c r="A195" s="30"/>
      <c r="B195" s="31"/>
      <c r="C195" s="30"/>
      <c r="D195" s="161" t="s">
        <v>141</v>
      </c>
      <c r="E195" s="30"/>
      <c r="F195" s="162" t="s">
        <v>307</v>
      </c>
      <c r="G195" s="30"/>
      <c r="H195" s="30"/>
      <c r="I195" s="163"/>
      <c r="J195" s="30"/>
      <c r="K195" s="30"/>
      <c r="L195" s="31"/>
      <c r="M195" s="164"/>
      <c r="N195" s="165"/>
      <c r="O195" s="53"/>
      <c r="P195" s="53"/>
      <c r="Q195" s="53"/>
      <c r="R195" s="53"/>
      <c r="S195" s="53"/>
      <c r="T195" s="54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T195" s="16" t="s">
        <v>141</v>
      </c>
      <c r="AU195" s="16" t="s">
        <v>86</v>
      </c>
    </row>
    <row r="196" spans="1:65" s="34" customFormat="1" ht="16.5" customHeight="1">
      <c r="A196" s="30"/>
      <c r="B196" s="147"/>
      <c r="C196" s="148" t="s">
        <v>308</v>
      </c>
      <c r="D196" s="148" t="s">
        <v>134</v>
      </c>
      <c r="E196" s="149" t="s">
        <v>309</v>
      </c>
      <c r="F196" s="150" t="s">
        <v>310</v>
      </c>
      <c r="G196" s="151" t="s">
        <v>305</v>
      </c>
      <c r="H196" s="152">
        <v>1</v>
      </c>
      <c r="I196" s="153"/>
      <c r="J196" s="154">
        <f>ROUND(I196*H196,2)</f>
        <v>0</v>
      </c>
      <c r="K196" s="150" t="s">
        <v>138</v>
      </c>
      <c r="L196" s="31"/>
      <c r="M196" s="155"/>
      <c r="N196" s="156" t="s">
        <v>48</v>
      </c>
      <c r="O196" s="53"/>
      <c r="P196" s="157">
        <f>O196*H196</f>
        <v>0</v>
      </c>
      <c r="Q196" s="157">
        <v>0</v>
      </c>
      <c r="R196" s="157">
        <f>Q196*H196</f>
        <v>0</v>
      </c>
      <c r="S196" s="157">
        <v>1.98E-3</v>
      </c>
      <c r="T196" s="158">
        <f>S196*H196</f>
        <v>1.98E-3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9" t="s">
        <v>229</v>
      </c>
      <c r="AT196" s="159" t="s">
        <v>134</v>
      </c>
      <c r="AU196" s="159" t="s">
        <v>86</v>
      </c>
      <c r="AY196" s="16" t="s">
        <v>131</v>
      </c>
      <c r="BE196" s="160">
        <f>IF(N196="základní",J196,0)</f>
        <v>0</v>
      </c>
      <c r="BF196" s="160">
        <f>IF(N196="snížená",J196,0)</f>
        <v>0</v>
      </c>
      <c r="BG196" s="160">
        <f>IF(N196="zákl. přenesená",J196,0)</f>
        <v>0</v>
      </c>
      <c r="BH196" s="160">
        <f>IF(N196="sníž. přenesená",J196,0)</f>
        <v>0</v>
      </c>
      <c r="BI196" s="160">
        <f>IF(N196="nulová",J196,0)</f>
        <v>0</v>
      </c>
      <c r="BJ196" s="16" t="s">
        <v>21</v>
      </c>
      <c r="BK196" s="160">
        <f>ROUND(I196*H196,2)</f>
        <v>0</v>
      </c>
      <c r="BL196" s="16" t="s">
        <v>229</v>
      </c>
      <c r="BM196" s="159" t="s">
        <v>311</v>
      </c>
    </row>
    <row r="197" spans="1:65" s="34" customFormat="1" ht="11.25">
      <c r="A197" s="30"/>
      <c r="B197" s="31"/>
      <c r="C197" s="30"/>
      <c r="D197" s="161" t="s">
        <v>141</v>
      </c>
      <c r="E197" s="30"/>
      <c r="F197" s="162" t="s">
        <v>312</v>
      </c>
      <c r="G197" s="30"/>
      <c r="H197" s="30"/>
      <c r="I197" s="163"/>
      <c r="J197" s="30"/>
      <c r="K197" s="30"/>
      <c r="L197" s="31"/>
      <c r="M197" s="164"/>
      <c r="N197" s="165"/>
      <c r="O197" s="53"/>
      <c r="P197" s="53"/>
      <c r="Q197" s="53"/>
      <c r="R197" s="53"/>
      <c r="S197" s="53"/>
      <c r="T197" s="54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T197" s="16" t="s">
        <v>141</v>
      </c>
      <c r="AU197" s="16" t="s">
        <v>86</v>
      </c>
    </row>
    <row r="198" spans="1:65" s="34" customFormat="1" ht="16.5" customHeight="1">
      <c r="A198" s="30"/>
      <c r="B198" s="147"/>
      <c r="C198" s="148" t="s">
        <v>313</v>
      </c>
      <c r="D198" s="148" t="s">
        <v>134</v>
      </c>
      <c r="E198" s="149" t="s">
        <v>314</v>
      </c>
      <c r="F198" s="150" t="s">
        <v>315</v>
      </c>
      <c r="G198" s="151" t="s">
        <v>184</v>
      </c>
      <c r="H198" s="152">
        <v>1</v>
      </c>
      <c r="I198" s="153"/>
      <c r="J198" s="154">
        <f>ROUND(I198*H198,2)</f>
        <v>0</v>
      </c>
      <c r="K198" s="150" t="s">
        <v>138</v>
      </c>
      <c r="L198" s="31"/>
      <c r="M198" s="155"/>
      <c r="N198" s="156" t="s">
        <v>48</v>
      </c>
      <c r="O198" s="53"/>
      <c r="P198" s="157">
        <f>O198*H198</f>
        <v>0</v>
      </c>
      <c r="Q198" s="157">
        <v>2.7E-4</v>
      </c>
      <c r="R198" s="157">
        <f>Q198*H198</f>
        <v>2.7E-4</v>
      </c>
      <c r="S198" s="157">
        <v>0</v>
      </c>
      <c r="T198" s="158">
        <f>S198*H198</f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59" t="s">
        <v>229</v>
      </c>
      <c r="AT198" s="159" t="s">
        <v>134</v>
      </c>
      <c r="AU198" s="159" t="s">
        <v>86</v>
      </c>
      <c r="AY198" s="16" t="s">
        <v>131</v>
      </c>
      <c r="BE198" s="160">
        <f>IF(N198="základní",J198,0)</f>
        <v>0</v>
      </c>
      <c r="BF198" s="160">
        <f>IF(N198="snížená",J198,0)</f>
        <v>0</v>
      </c>
      <c r="BG198" s="160">
        <f>IF(N198="zákl. přenesená",J198,0)</f>
        <v>0</v>
      </c>
      <c r="BH198" s="160">
        <f>IF(N198="sníž. přenesená",J198,0)</f>
        <v>0</v>
      </c>
      <c r="BI198" s="160">
        <f>IF(N198="nulová",J198,0)</f>
        <v>0</v>
      </c>
      <c r="BJ198" s="16" t="s">
        <v>21</v>
      </c>
      <c r="BK198" s="160">
        <f>ROUND(I198*H198,2)</f>
        <v>0</v>
      </c>
      <c r="BL198" s="16" t="s">
        <v>229</v>
      </c>
      <c r="BM198" s="159" t="s">
        <v>316</v>
      </c>
    </row>
    <row r="199" spans="1:65" s="34" customFormat="1" ht="11.25">
      <c r="A199" s="30"/>
      <c r="B199" s="31"/>
      <c r="C199" s="30"/>
      <c r="D199" s="161" t="s">
        <v>141</v>
      </c>
      <c r="E199" s="30"/>
      <c r="F199" s="162" t="s">
        <v>317</v>
      </c>
      <c r="G199" s="30"/>
      <c r="H199" s="30"/>
      <c r="I199" s="163"/>
      <c r="J199" s="30"/>
      <c r="K199" s="30"/>
      <c r="L199" s="31"/>
      <c r="M199" s="164"/>
      <c r="N199" s="165"/>
      <c r="O199" s="53"/>
      <c r="P199" s="53"/>
      <c r="Q199" s="53"/>
      <c r="R199" s="53"/>
      <c r="S199" s="53"/>
      <c r="T199" s="54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T199" s="16" t="s">
        <v>141</v>
      </c>
      <c r="AU199" s="16" t="s">
        <v>86</v>
      </c>
    </row>
    <row r="200" spans="1:65" s="34" customFormat="1" ht="16.5" customHeight="1">
      <c r="A200" s="30"/>
      <c r="B200" s="147"/>
      <c r="C200" s="148" t="s">
        <v>318</v>
      </c>
      <c r="D200" s="148" t="s">
        <v>134</v>
      </c>
      <c r="E200" s="149" t="s">
        <v>319</v>
      </c>
      <c r="F200" s="150" t="s">
        <v>320</v>
      </c>
      <c r="G200" s="151" t="s">
        <v>184</v>
      </c>
      <c r="H200" s="152">
        <v>1</v>
      </c>
      <c r="I200" s="153"/>
      <c r="J200" s="154">
        <f>ROUND(I200*H200,2)</f>
        <v>0</v>
      </c>
      <c r="K200" s="150" t="s">
        <v>138</v>
      </c>
      <c r="L200" s="31"/>
      <c r="M200" s="155"/>
      <c r="N200" s="156" t="s">
        <v>48</v>
      </c>
      <c r="O200" s="53"/>
      <c r="P200" s="157">
        <f>O200*H200</f>
        <v>0</v>
      </c>
      <c r="Q200" s="157">
        <v>3.1E-4</v>
      </c>
      <c r="R200" s="157">
        <f>Q200*H200</f>
        <v>3.1E-4</v>
      </c>
      <c r="S200" s="157">
        <v>0</v>
      </c>
      <c r="T200" s="158">
        <f>S200*H200</f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59" t="s">
        <v>229</v>
      </c>
      <c r="AT200" s="159" t="s">
        <v>134</v>
      </c>
      <c r="AU200" s="159" t="s">
        <v>86</v>
      </c>
      <c r="AY200" s="16" t="s">
        <v>131</v>
      </c>
      <c r="BE200" s="160">
        <f>IF(N200="základní",J200,0)</f>
        <v>0</v>
      </c>
      <c r="BF200" s="160">
        <f>IF(N200="snížená",J200,0)</f>
        <v>0</v>
      </c>
      <c r="BG200" s="160">
        <f>IF(N200="zákl. přenesená",J200,0)</f>
        <v>0</v>
      </c>
      <c r="BH200" s="160">
        <f>IF(N200="sníž. přenesená",J200,0)</f>
        <v>0</v>
      </c>
      <c r="BI200" s="160">
        <f>IF(N200="nulová",J200,0)</f>
        <v>0</v>
      </c>
      <c r="BJ200" s="16" t="s">
        <v>21</v>
      </c>
      <c r="BK200" s="160">
        <f>ROUND(I200*H200,2)</f>
        <v>0</v>
      </c>
      <c r="BL200" s="16" t="s">
        <v>229</v>
      </c>
      <c r="BM200" s="159" t="s">
        <v>321</v>
      </c>
    </row>
    <row r="201" spans="1:65" s="34" customFormat="1" ht="11.25">
      <c r="A201" s="30"/>
      <c r="B201" s="31"/>
      <c r="C201" s="30"/>
      <c r="D201" s="161" t="s">
        <v>141</v>
      </c>
      <c r="E201" s="30"/>
      <c r="F201" s="162" t="s">
        <v>322</v>
      </c>
      <c r="G201" s="30"/>
      <c r="H201" s="30"/>
      <c r="I201" s="163"/>
      <c r="J201" s="30"/>
      <c r="K201" s="30"/>
      <c r="L201" s="31"/>
      <c r="M201" s="164"/>
      <c r="N201" s="165"/>
      <c r="O201" s="53"/>
      <c r="P201" s="53"/>
      <c r="Q201" s="53"/>
      <c r="R201" s="53"/>
      <c r="S201" s="53"/>
      <c r="T201" s="54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T201" s="16" t="s">
        <v>141</v>
      </c>
      <c r="AU201" s="16" t="s">
        <v>86</v>
      </c>
    </row>
    <row r="202" spans="1:65" s="34" customFormat="1" ht="16.5" customHeight="1">
      <c r="A202" s="30"/>
      <c r="B202" s="147"/>
      <c r="C202" s="148" t="s">
        <v>323</v>
      </c>
      <c r="D202" s="148" t="s">
        <v>134</v>
      </c>
      <c r="E202" s="149" t="s">
        <v>324</v>
      </c>
      <c r="F202" s="150" t="s">
        <v>325</v>
      </c>
      <c r="G202" s="151" t="s">
        <v>184</v>
      </c>
      <c r="H202" s="152">
        <v>1</v>
      </c>
      <c r="I202" s="153"/>
      <c r="J202" s="154">
        <f>ROUND(I202*H202,2)</f>
        <v>0</v>
      </c>
      <c r="K202" s="150" t="s">
        <v>138</v>
      </c>
      <c r="L202" s="31"/>
      <c r="M202" s="155"/>
      <c r="N202" s="156" t="s">
        <v>48</v>
      </c>
      <c r="O202" s="53"/>
      <c r="P202" s="157">
        <f>O202*H202</f>
        <v>0</v>
      </c>
      <c r="Q202" s="157">
        <v>1E-3</v>
      </c>
      <c r="R202" s="157">
        <f>Q202*H202</f>
        <v>1E-3</v>
      </c>
      <c r="S202" s="157">
        <v>0</v>
      </c>
      <c r="T202" s="158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9" t="s">
        <v>229</v>
      </c>
      <c r="AT202" s="159" t="s">
        <v>134</v>
      </c>
      <c r="AU202" s="159" t="s">
        <v>86</v>
      </c>
      <c r="AY202" s="16" t="s">
        <v>131</v>
      </c>
      <c r="BE202" s="160">
        <f>IF(N202="základní",J202,0)</f>
        <v>0</v>
      </c>
      <c r="BF202" s="160">
        <f>IF(N202="snížená",J202,0)</f>
        <v>0</v>
      </c>
      <c r="BG202" s="160">
        <f>IF(N202="zákl. přenesená",J202,0)</f>
        <v>0</v>
      </c>
      <c r="BH202" s="160">
        <f>IF(N202="sníž. přenesená",J202,0)</f>
        <v>0</v>
      </c>
      <c r="BI202" s="160">
        <f>IF(N202="nulová",J202,0)</f>
        <v>0</v>
      </c>
      <c r="BJ202" s="16" t="s">
        <v>21</v>
      </c>
      <c r="BK202" s="160">
        <f>ROUND(I202*H202,2)</f>
        <v>0</v>
      </c>
      <c r="BL202" s="16" t="s">
        <v>229</v>
      </c>
      <c r="BM202" s="159" t="s">
        <v>326</v>
      </c>
    </row>
    <row r="203" spans="1:65" s="34" customFormat="1" ht="11.25">
      <c r="A203" s="30"/>
      <c r="B203" s="31"/>
      <c r="C203" s="30"/>
      <c r="D203" s="161" t="s">
        <v>141</v>
      </c>
      <c r="E203" s="30"/>
      <c r="F203" s="162" t="s">
        <v>327</v>
      </c>
      <c r="G203" s="30"/>
      <c r="H203" s="30"/>
      <c r="I203" s="163"/>
      <c r="J203" s="30"/>
      <c r="K203" s="30"/>
      <c r="L203" s="31"/>
      <c r="M203" s="164"/>
      <c r="N203" s="165"/>
      <c r="O203" s="53"/>
      <c r="P203" s="53"/>
      <c r="Q203" s="53"/>
      <c r="R203" s="53"/>
      <c r="S203" s="53"/>
      <c r="T203" s="54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T203" s="16" t="s">
        <v>141</v>
      </c>
      <c r="AU203" s="16" t="s">
        <v>86</v>
      </c>
    </row>
    <row r="204" spans="1:65" s="34" customFormat="1" ht="16.5" customHeight="1">
      <c r="A204" s="30"/>
      <c r="B204" s="147"/>
      <c r="C204" s="148" t="s">
        <v>328</v>
      </c>
      <c r="D204" s="148" t="s">
        <v>134</v>
      </c>
      <c r="E204" s="149" t="s">
        <v>329</v>
      </c>
      <c r="F204" s="150" t="s">
        <v>330</v>
      </c>
      <c r="G204" s="151" t="s">
        <v>305</v>
      </c>
      <c r="H204" s="152">
        <v>1</v>
      </c>
      <c r="I204" s="153"/>
      <c r="J204" s="154">
        <f>ROUND(I204*H204,2)</f>
        <v>0</v>
      </c>
      <c r="K204" s="150" t="s">
        <v>138</v>
      </c>
      <c r="L204" s="31"/>
      <c r="M204" s="155"/>
      <c r="N204" s="156" t="s">
        <v>48</v>
      </c>
      <c r="O204" s="53"/>
      <c r="P204" s="157">
        <f>O204*H204</f>
        <v>0</v>
      </c>
      <c r="Q204" s="157">
        <v>2.0100000000000001E-3</v>
      </c>
      <c r="R204" s="157">
        <f>Q204*H204</f>
        <v>2.0100000000000001E-3</v>
      </c>
      <c r="S204" s="157">
        <v>0</v>
      </c>
      <c r="T204" s="158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59" t="s">
        <v>229</v>
      </c>
      <c r="AT204" s="159" t="s">
        <v>134</v>
      </c>
      <c r="AU204" s="159" t="s">
        <v>86</v>
      </c>
      <c r="AY204" s="16" t="s">
        <v>131</v>
      </c>
      <c r="BE204" s="160">
        <f>IF(N204="základní",J204,0)</f>
        <v>0</v>
      </c>
      <c r="BF204" s="160">
        <f>IF(N204="snížená",J204,0)</f>
        <v>0</v>
      </c>
      <c r="BG204" s="160">
        <f>IF(N204="zákl. přenesená",J204,0)</f>
        <v>0</v>
      </c>
      <c r="BH204" s="160">
        <f>IF(N204="sníž. přenesená",J204,0)</f>
        <v>0</v>
      </c>
      <c r="BI204" s="160">
        <f>IF(N204="nulová",J204,0)</f>
        <v>0</v>
      </c>
      <c r="BJ204" s="16" t="s">
        <v>21</v>
      </c>
      <c r="BK204" s="160">
        <f>ROUND(I204*H204,2)</f>
        <v>0</v>
      </c>
      <c r="BL204" s="16" t="s">
        <v>229</v>
      </c>
      <c r="BM204" s="159" t="s">
        <v>331</v>
      </c>
    </row>
    <row r="205" spans="1:65" s="34" customFormat="1" ht="11.25">
      <c r="A205" s="30"/>
      <c r="B205" s="31"/>
      <c r="C205" s="30"/>
      <c r="D205" s="161" t="s">
        <v>141</v>
      </c>
      <c r="E205" s="30"/>
      <c r="F205" s="162" t="s">
        <v>332</v>
      </c>
      <c r="G205" s="30"/>
      <c r="H205" s="30"/>
      <c r="I205" s="163"/>
      <c r="J205" s="30"/>
      <c r="K205" s="30"/>
      <c r="L205" s="31"/>
      <c r="M205" s="164"/>
      <c r="N205" s="165"/>
      <c r="O205" s="53"/>
      <c r="P205" s="53"/>
      <c r="Q205" s="53"/>
      <c r="R205" s="53"/>
      <c r="S205" s="53"/>
      <c r="T205" s="54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T205" s="16" t="s">
        <v>141</v>
      </c>
      <c r="AU205" s="16" t="s">
        <v>86</v>
      </c>
    </row>
    <row r="206" spans="1:65" s="34" customFormat="1" ht="16.5" customHeight="1">
      <c r="A206" s="30"/>
      <c r="B206" s="147"/>
      <c r="C206" s="148" t="s">
        <v>333</v>
      </c>
      <c r="D206" s="148" t="s">
        <v>134</v>
      </c>
      <c r="E206" s="149" t="s">
        <v>334</v>
      </c>
      <c r="F206" s="150" t="s">
        <v>335</v>
      </c>
      <c r="G206" s="151" t="s">
        <v>305</v>
      </c>
      <c r="H206" s="152">
        <v>1</v>
      </c>
      <c r="I206" s="153"/>
      <c r="J206" s="154">
        <f>ROUND(I206*H206,2)</f>
        <v>0</v>
      </c>
      <c r="K206" s="150" t="s">
        <v>138</v>
      </c>
      <c r="L206" s="31"/>
      <c r="M206" s="155"/>
      <c r="N206" s="156" t="s">
        <v>48</v>
      </c>
      <c r="O206" s="53"/>
      <c r="P206" s="157">
        <f>O206*H206</f>
        <v>0</v>
      </c>
      <c r="Q206" s="157">
        <v>4.0999999999999999E-4</v>
      </c>
      <c r="R206" s="157">
        <f>Q206*H206</f>
        <v>4.0999999999999999E-4</v>
      </c>
      <c r="S206" s="157">
        <v>0</v>
      </c>
      <c r="T206" s="158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9" t="s">
        <v>229</v>
      </c>
      <c r="AT206" s="159" t="s">
        <v>134</v>
      </c>
      <c r="AU206" s="159" t="s">
        <v>86</v>
      </c>
      <c r="AY206" s="16" t="s">
        <v>131</v>
      </c>
      <c r="BE206" s="160">
        <f>IF(N206="základní",J206,0)</f>
        <v>0</v>
      </c>
      <c r="BF206" s="160">
        <f>IF(N206="snížená",J206,0)</f>
        <v>0</v>
      </c>
      <c r="BG206" s="160">
        <f>IF(N206="zákl. přenesená",J206,0)</f>
        <v>0</v>
      </c>
      <c r="BH206" s="160">
        <f>IF(N206="sníž. přenesená",J206,0)</f>
        <v>0</v>
      </c>
      <c r="BI206" s="160">
        <f>IF(N206="nulová",J206,0)</f>
        <v>0</v>
      </c>
      <c r="BJ206" s="16" t="s">
        <v>21</v>
      </c>
      <c r="BK206" s="160">
        <f>ROUND(I206*H206,2)</f>
        <v>0</v>
      </c>
      <c r="BL206" s="16" t="s">
        <v>229</v>
      </c>
      <c r="BM206" s="159" t="s">
        <v>336</v>
      </c>
    </row>
    <row r="207" spans="1:65" s="34" customFormat="1" ht="11.25">
      <c r="A207" s="30"/>
      <c r="B207" s="31"/>
      <c r="C207" s="30"/>
      <c r="D207" s="161" t="s">
        <v>141</v>
      </c>
      <c r="E207" s="30"/>
      <c r="F207" s="162" t="s">
        <v>337</v>
      </c>
      <c r="G207" s="30"/>
      <c r="H207" s="30"/>
      <c r="I207" s="163"/>
      <c r="J207" s="30"/>
      <c r="K207" s="30"/>
      <c r="L207" s="31"/>
      <c r="M207" s="164"/>
      <c r="N207" s="165"/>
      <c r="O207" s="53"/>
      <c r="P207" s="53"/>
      <c r="Q207" s="53"/>
      <c r="R207" s="53"/>
      <c r="S207" s="53"/>
      <c r="T207" s="54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T207" s="16" t="s">
        <v>141</v>
      </c>
      <c r="AU207" s="16" t="s">
        <v>86</v>
      </c>
    </row>
    <row r="208" spans="1:65" s="34" customFormat="1" ht="16.5" customHeight="1">
      <c r="A208" s="30"/>
      <c r="B208" s="147"/>
      <c r="C208" s="148" t="s">
        <v>338</v>
      </c>
      <c r="D208" s="148" t="s">
        <v>134</v>
      </c>
      <c r="E208" s="149" t="s">
        <v>339</v>
      </c>
      <c r="F208" s="150" t="s">
        <v>340</v>
      </c>
      <c r="G208" s="151" t="s">
        <v>305</v>
      </c>
      <c r="H208" s="152">
        <v>1</v>
      </c>
      <c r="I208" s="153"/>
      <c r="J208" s="154">
        <f>ROUND(I208*H208,2)</f>
        <v>0</v>
      </c>
      <c r="K208" s="150" t="s">
        <v>138</v>
      </c>
      <c r="L208" s="31"/>
      <c r="M208" s="155"/>
      <c r="N208" s="156" t="s">
        <v>48</v>
      </c>
      <c r="O208" s="53"/>
      <c r="P208" s="157">
        <f>O208*H208</f>
        <v>0</v>
      </c>
      <c r="Q208" s="157">
        <v>4.8000000000000001E-4</v>
      </c>
      <c r="R208" s="157">
        <f>Q208*H208</f>
        <v>4.8000000000000001E-4</v>
      </c>
      <c r="S208" s="157">
        <v>0</v>
      </c>
      <c r="T208" s="158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9" t="s">
        <v>229</v>
      </c>
      <c r="AT208" s="159" t="s">
        <v>134</v>
      </c>
      <c r="AU208" s="159" t="s">
        <v>86</v>
      </c>
      <c r="AY208" s="16" t="s">
        <v>131</v>
      </c>
      <c r="BE208" s="160">
        <f>IF(N208="základní",J208,0)</f>
        <v>0</v>
      </c>
      <c r="BF208" s="160">
        <f>IF(N208="snížená",J208,0)</f>
        <v>0</v>
      </c>
      <c r="BG208" s="160">
        <f>IF(N208="zákl. přenesená",J208,0)</f>
        <v>0</v>
      </c>
      <c r="BH208" s="160">
        <f>IF(N208="sníž. přenesená",J208,0)</f>
        <v>0</v>
      </c>
      <c r="BI208" s="160">
        <f>IF(N208="nulová",J208,0)</f>
        <v>0</v>
      </c>
      <c r="BJ208" s="16" t="s">
        <v>21</v>
      </c>
      <c r="BK208" s="160">
        <f>ROUND(I208*H208,2)</f>
        <v>0</v>
      </c>
      <c r="BL208" s="16" t="s">
        <v>229</v>
      </c>
      <c r="BM208" s="159" t="s">
        <v>341</v>
      </c>
    </row>
    <row r="209" spans="1:65" s="34" customFormat="1" ht="11.25">
      <c r="A209" s="30"/>
      <c r="B209" s="31"/>
      <c r="C209" s="30"/>
      <c r="D209" s="161" t="s">
        <v>141</v>
      </c>
      <c r="E209" s="30"/>
      <c r="F209" s="162" t="s">
        <v>342</v>
      </c>
      <c r="G209" s="30"/>
      <c r="H209" s="30"/>
      <c r="I209" s="163"/>
      <c r="J209" s="30"/>
      <c r="K209" s="30"/>
      <c r="L209" s="31"/>
      <c r="M209" s="164"/>
      <c r="N209" s="165"/>
      <c r="O209" s="53"/>
      <c r="P209" s="53"/>
      <c r="Q209" s="53"/>
      <c r="R209" s="53"/>
      <c r="S209" s="53"/>
      <c r="T209" s="54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T209" s="16" t="s">
        <v>141</v>
      </c>
      <c r="AU209" s="16" t="s">
        <v>86</v>
      </c>
    </row>
    <row r="210" spans="1:65" s="34" customFormat="1" ht="16.5" customHeight="1">
      <c r="A210" s="30"/>
      <c r="B210" s="147"/>
      <c r="C210" s="148" t="s">
        <v>343</v>
      </c>
      <c r="D210" s="148" t="s">
        <v>134</v>
      </c>
      <c r="E210" s="149" t="s">
        <v>344</v>
      </c>
      <c r="F210" s="150" t="s">
        <v>345</v>
      </c>
      <c r="G210" s="151" t="s">
        <v>184</v>
      </c>
      <c r="H210" s="152">
        <v>1</v>
      </c>
      <c r="I210" s="153"/>
      <c r="J210" s="154">
        <f>ROUND(I210*H210,2)</f>
        <v>0</v>
      </c>
      <c r="K210" s="150" t="s">
        <v>138</v>
      </c>
      <c r="L210" s="31"/>
      <c r="M210" s="155"/>
      <c r="N210" s="156" t="s">
        <v>48</v>
      </c>
      <c r="O210" s="53"/>
      <c r="P210" s="157">
        <f>O210*H210</f>
        <v>0</v>
      </c>
      <c r="Q210" s="157">
        <v>0</v>
      </c>
      <c r="R210" s="157">
        <f>Q210*H210</f>
        <v>0</v>
      </c>
      <c r="S210" s="157">
        <v>0</v>
      </c>
      <c r="T210" s="158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9" t="s">
        <v>229</v>
      </c>
      <c r="AT210" s="159" t="s">
        <v>134</v>
      </c>
      <c r="AU210" s="159" t="s">
        <v>86</v>
      </c>
      <c r="AY210" s="16" t="s">
        <v>131</v>
      </c>
      <c r="BE210" s="160">
        <f>IF(N210="základní",J210,0)</f>
        <v>0</v>
      </c>
      <c r="BF210" s="160">
        <f>IF(N210="snížená",J210,0)</f>
        <v>0</v>
      </c>
      <c r="BG210" s="160">
        <f>IF(N210="zákl. přenesená",J210,0)</f>
        <v>0</v>
      </c>
      <c r="BH210" s="160">
        <f>IF(N210="sníž. přenesená",J210,0)</f>
        <v>0</v>
      </c>
      <c r="BI210" s="160">
        <f>IF(N210="nulová",J210,0)</f>
        <v>0</v>
      </c>
      <c r="BJ210" s="16" t="s">
        <v>21</v>
      </c>
      <c r="BK210" s="160">
        <f>ROUND(I210*H210,2)</f>
        <v>0</v>
      </c>
      <c r="BL210" s="16" t="s">
        <v>229</v>
      </c>
      <c r="BM210" s="159" t="s">
        <v>346</v>
      </c>
    </row>
    <row r="211" spans="1:65" s="34" customFormat="1" ht="11.25">
      <c r="A211" s="30"/>
      <c r="B211" s="31"/>
      <c r="C211" s="30"/>
      <c r="D211" s="161" t="s">
        <v>141</v>
      </c>
      <c r="E211" s="30"/>
      <c r="F211" s="162" t="s">
        <v>347</v>
      </c>
      <c r="G211" s="30"/>
      <c r="H211" s="30"/>
      <c r="I211" s="163"/>
      <c r="J211" s="30"/>
      <c r="K211" s="30"/>
      <c r="L211" s="31"/>
      <c r="M211" s="164"/>
      <c r="N211" s="165"/>
      <c r="O211" s="53"/>
      <c r="P211" s="53"/>
      <c r="Q211" s="53"/>
      <c r="R211" s="53"/>
      <c r="S211" s="53"/>
      <c r="T211" s="54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T211" s="16" t="s">
        <v>141</v>
      </c>
      <c r="AU211" s="16" t="s">
        <v>86</v>
      </c>
    </row>
    <row r="212" spans="1:65" s="34" customFormat="1" ht="16.5" customHeight="1">
      <c r="A212" s="30"/>
      <c r="B212" s="147"/>
      <c r="C212" s="148" t="s">
        <v>348</v>
      </c>
      <c r="D212" s="148" t="s">
        <v>134</v>
      </c>
      <c r="E212" s="149" t="s">
        <v>349</v>
      </c>
      <c r="F212" s="150" t="s">
        <v>350</v>
      </c>
      <c r="G212" s="151" t="s">
        <v>184</v>
      </c>
      <c r="H212" s="152">
        <v>1</v>
      </c>
      <c r="I212" s="153"/>
      <c r="J212" s="154">
        <f>ROUND(I212*H212,2)</f>
        <v>0</v>
      </c>
      <c r="K212" s="150" t="s">
        <v>138</v>
      </c>
      <c r="L212" s="31"/>
      <c r="M212" s="155"/>
      <c r="N212" s="156" t="s">
        <v>48</v>
      </c>
      <c r="O212" s="53"/>
      <c r="P212" s="157">
        <f>O212*H212</f>
        <v>0</v>
      </c>
      <c r="Q212" s="157">
        <v>0</v>
      </c>
      <c r="R212" s="157">
        <f>Q212*H212</f>
        <v>0</v>
      </c>
      <c r="S212" s="157">
        <v>0</v>
      </c>
      <c r="T212" s="158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9" t="s">
        <v>229</v>
      </c>
      <c r="AT212" s="159" t="s">
        <v>134</v>
      </c>
      <c r="AU212" s="159" t="s">
        <v>86</v>
      </c>
      <c r="AY212" s="16" t="s">
        <v>131</v>
      </c>
      <c r="BE212" s="160">
        <f>IF(N212="základní",J212,0)</f>
        <v>0</v>
      </c>
      <c r="BF212" s="160">
        <f>IF(N212="snížená",J212,0)</f>
        <v>0</v>
      </c>
      <c r="BG212" s="160">
        <f>IF(N212="zákl. přenesená",J212,0)</f>
        <v>0</v>
      </c>
      <c r="BH212" s="160">
        <f>IF(N212="sníž. přenesená",J212,0)</f>
        <v>0</v>
      </c>
      <c r="BI212" s="160">
        <f>IF(N212="nulová",J212,0)</f>
        <v>0</v>
      </c>
      <c r="BJ212" s="16" t="s">
        <v>21</v>
      </c>
      <c r="BK212" s="160">
        <f>ROUND(I212*H212,2)</f>
        <v>0</v>
      </c>
      <c r="BL212" s="16" t="s">
        <v>229</v>
      </c>
      <c r="BM212" s="159" t="s">
        <v>351</v>
      </c>
    </row>
    <row r="213" spans="1:65" s="34" customFormat="1" ht="11.25">
      <c r="A213" s="30"/>
      <c r="B213" s="31"/>
      <c r="C213" s="30"/>
      <c r="D213" s="161" t="s">
        <v>141</v>
      </c>
      <c r="E213" s="30"/>
      <c r="F213" s="162" t="s">
        <v>352</v>
      </c>
      <c r="G213" s="30"/>
      <c r="H213" s="30"/>
      <c r="I213" s="163"/>
      <c r="J213" s="30"/>
      <c r="K213" s="30"/>
      <c r="L213" s="31"/>
      <c r="M213" s="164"/>
      <c r="N213" s="165"/>
      <c r="O213" s="53"/>
      <c r="P213" s="53"/>
      <c r="Q213" s="53"/>
      <c r="R213" s="53"/>
      <c r="S213" s="53"/>
      <c r="T213" s="54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T213" s="16" t="s">
        <v>141</v>
      </c>
      <c r="AU213" s="16" t="s">
        <v>86</v>
      </c>
    </row>
    <row r="214" spans="1:65" s="34" customFormat="1" ht="16.5" customHeight="1">
      <c r="A214" s="30"/>
      <c r="B214" s="147"/>
      <c r="C214" s="148" t="s">
        <v>353</v>
      </c>
      <c r="D214" s="148" t="s">
        <v>134</v>
      </c>
      <c r="E214" s="149" t="s">
        <v>354</v>
      </c>
      <c r="F214" s="150" t="s">
        <v>355</v>
      </c>
      <c r="G214" s="151" t="s">
        <v>184</v>
      </c>
      <c r="H214" s="152">
        <v>1</v>
      </c>
      <c r="I214" s="153"/>
      <c r="J214" s="154">
        <f>ROUND(I214*H214,2)</f>
        <v>0</v>
      </c>
      <c r="K214" s="150" t="s">
        <v>138</v>
      </c>
      <c r="L214" s="31"/>
      <c r="M214" s="155"/>
      <c r="N214" s="156" t="s">
        <v>48</v>
      </c>
      <c r="O214" s="53"/>
      <c r="P214" s="157">
        <f>O214*H214</f>
        <v>0</v>
      </c>
      <c r="Q214" s="157">
        <v>0</v>
      </c>
      <c r="R214" s="157">
        <f>Q214*H214</f>
        <v>0</v>
      </c>
      <c r="S214" s="157">
        <v>0</v>
      </c>
      <c r="T214" s="158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9" t="s">
        <v>229</v>
      </c>
      <c r="AT214" s="159" t="s">
        <v>134</v>
      </c>
      <c r="AU214" s="159" t="s">
        <v>86</v>
      </c>
      <c r="AY214" s="16" t="s">
        <v>131</v>
      </c>
      <c r="BE214" s="160">
        <f>IF(N214="základní",J214,0)</f>
        <v>0</v>
      </c>
      <c r="BF214" s="160">
        <f>IF(N214="snížená",J214,0)</f>
        <v>0</v>
      </c>
      <c r="BG214" s="160">
        <f>IF(N214="zákl. přenesená",J214,0)</f>
        <v>0</v>
      </c>
      <c r="BH214" s="160">
        <f>IF(N214="sníž. přenesená",J214,0)</f>
        <v>0</v>
      </c>
      <c r="BI214" s="160">
        <f>IF(N214="nulová",J214,0)</f>
        <v>0</v>
      </c>
      <c r="BJ214" s="16" t="s">
        <v>21</v>
      </c>
      <c r="BK214" s="160">
        <f>ROUND(I214*H214,2)</f>
        <v>0</v>
      </c>
      <c r="BL214" s="16" t="s">
        <v>229</v>
      </c>
      <c r="BM214" s="159" t="s">
        <v>356</v>
      </c>
    </row>
    <row r="215" spans="1:65" s="34" customFormat="1" ht="11.25">
      <c r="A215" s="30"/>
      <c r="B215" s="31"/>
      <c r="C215" s="30"/>
      <c r="D215" s="161" t="s">
        <v>141</v>
      </c>
      <c r="E215" s="30"/>
      <c r="F215" s="162" t="s">
        <v>357</v>
      </c>
      <c r="G215" s="30"/>
      <c r="H215" s="30"/>
      <c r="I215" s="163"/>
      <c r="J215" s="30"/>
      <c r="K215" s="30"/>
      <c r="L215" s="31"/>
      <c r="M215" s="164"/>
      <c r="N215" s="165"/>
      <c r="O215" s="53"/>
      <c r="P215" s="53"/>
      <c r="Q215" s="53"/>
      <c r="R215" s="53"/>
      <c r="S215" s="53"/>
      <c r="T215" s="54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T215" s="16" t="s">
        <v>141</v>
      </c>
      <c r="AU215" s="16" t="s">
        <v>86</v>
      </c>
    </row>
    <row r="216" spans="1:65" s="34" customFormat="1" ht="16.5" customHeight="1">
      <c r="A216" s="30"/>
      <c r="B216" s="147"/>
      <c r="C216" s="148" t="s">
        <v>358</v>
      </c>
      <c r="D216" s="148" t="s">
        <v>134</v>
      </c>
      <c r="E216" s="149" t="s">
        <v>359</v>
      </c>
      <c r="F216" s="150" t="s">
        <v>360</v>
      </c>
      <c r="G216" s="151" t="s">
        <v>184</v>
      </c>
      <c r="H216" s="152">
        <v>1</v>
      </c>
      <c r="I216" s="153"/>
      <c r="J216" s="154">
        <f>ROUND(I216*H216,2)</f>
        <v>0</v>
      </c>
      <c r="K216" s="150" t="s">
        <v>138</v>
      </c>
      <c r="L216" s="31"/>
      <c r="M216" s="155"/>
      <c r="N216" s="156" t="s">
        <v>48</v>
      </c>
      <c r="O216" s="53"/>
      <c r="P216" s="157">
        <f>O216*H216</f>
        <v>0</v>
      </c>
      <c r="Q216" s="157">
        <v>1.01E-3</v>
      </c>
      <c r="R216" s="157">
        <f>Q216*H216</f>
        <v>1.01E-3</v>
      </c>
      <c r="S216" s="157">
        <v>0</v>
      </c>
      <c r="T216" s="158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59" t="s">
        <v>229</v>
      </c>
      <c r="AT216" s="159" t="s">
        <v>134</v>
      </c>
      <c r="AU216" s="159" t="s">
        <v>86</v>
      </c>
      <c r="AY216" s="16" t="s">
        <v>131</v>
      </c>
      <c r="BE216" s="160">
        <f>IF(N216="základní",J216,0)</f>
        <v>0</v>
      </c>
      <c r="BF216" s="160">
        <f>IF(N216="snížená",J216,0)</f>
        <v>0</v>
      </c>
      <c r="BG216" s="160">
        <f>IF(N216="zákl. přenesená",J216,0)</f>
        <v>0</v>
      </c>
      <c r="BH216" s="160">
        <f>IF(N216="sníž. přenesená",J216,0)</f>
        <v>0</v>
      </c>
      <c r="BI216" s="160">
        <f>IF(N216="nulová",J216,0)</f>
        <v>0</v>
      </c>
      <c r="BJ216" s="16" t="s">
        <v>21</v>
      </c>
      <c r="BK216" s="160">
        <f>ROUND(I216*H216,2)</f>
        <v>0</v>
      </c>
      <c r="BL216" s="16" t="s">
        <v>229</v>
      </c>
      <c r="BM216" s="159" t="s">
        <v>361</v>
      </c>
    </row>
    <row r="217" spans="1:65" s="34" customFormat="1" ht="11.25">
      <c r="A217" s="30"/>
      <c r="B217" s="31"/>
      <c r="C217" s="30"/>
      <c r="D217" s="161" t="s">
        <v>141</v>
      </c>
      <c r="E217" s="30"/>
      <c r="F217" s="162" t="s">
        <v>362</v>
      </c>
      <c r="G217" s="30"/>
      <c r="H217" s="30"/>
      <c r="I217" s="163"/>
      <c r="J217" s="30"/>
      <c r="K217" s="30"/>
      <c r="L217" s="31"/>
      <c r="M217" s="164"/>
      <c r="N217" s="165"/>
      <c r="O217" s="53"/>
      <c r="P217" s="53"/>
      <c r="Q217" s="53"/>
      <c r="R217" s="53"/>
      <c r="S217" s="53"/>
      <c r="T217" s="54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T217" s="16" t="s">
        <v>141</v>
      </c>
      <c r="AU217" s="16" t="s">
        <v>86</v>
      </c>
    </row>
    <row r="218" spans="1:65" s="34" customFormat="1" ht="16.5" customHeight="1">
      <c r="A218" s="30"/>
      <c r="B218" s="147"/>
      <c r="C218" s="148" t="s">
        <v>363</v>
      </c>
      <c r="D218" s="148" t="s">
        <v>134</v>
      </c>
      <c r="E218" s="149" t="s">
        <v>364</v>
      </c>
      <c r="F218" s="150" t="s">
        <v>365</v>
      </c>
      <c r="G218" s="151" t="s">
        <v>305</v>
      </c>
      <c r="H218" s="152">
        <v>3</v>
      </c>
      <c r="I218" s="153"/>
      <c r="J218" s="154">
        <f>ROUND(I218*H218,2)</f>
        <v>0</v>
      </c>
      <c r="K218" s="150" t="s">
        <v>138</v>
      </c>
      <c r="L218" s="31"/>
      <c r="M218" s="155"/>
      <c r="N218" s="156" t="s">
        <v>48</v>
      </c>
      <c r="O218" s="53"/>
      <c r="P218" s="157">
        <f>O218*H218</f>
        <v>0</v>
      </c>
      <c r="Q218" s="157">
        <v>0</v>
      </c>
      <c r="R218" s="157">
        <f>Q218*H218</f>
        <v>0</v>
      </c>
      <c r="S218" s="157">
        <v>0</v>
      </c>
      <c r="T218" s="158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59" t="s">
        <v>229</v>
      </c>
      <c r="AT218" s="159" t="s">
        <v>134</v>
      </c>
      <c r="AU218" s="159" t="s">
        <v>86</v>
      </c>
      <c r="AY218" s="16" t="s">
        <v>131</v>
      </c>
      <c r="BE218" s="160">
        <f>IF(N218="základní",J218,0)</f>
        <v>0</v>
      </c>
      <c r="BF218" s="160">
        <f>IF(N218="snížená",J218,0)</f>
        <v>0</v>
      </c>
      <c r="BG218" s="160">
        <f>IF(N218="zákl. přenesená",J218,0)</f>
        <v>0</v>
      </c>
      <c r="BH218" s="160">
        <f>IF(N218="sníž. přenesená",J218,0)</f>
        <v>0</v>
      </c>
      <c r="BI218" s="160">
        <f>IF(N218="nulová",J218,0)</f>
        <v>0</v>
      </c>
      <c r="BJ218" s="16" t="s">
        <v>21</v>
      </c>
      <c r="BK218" s="160">
        <f>ROUND(I218*H218,2)</f>
        <v>0</v>
      </c>
      <c r="BL218" s="16" t="s">
        <v>229</v>
      </c>
      <c r="BM218" s="159" t="s">
        <v>366</v>
      </c>
    </row>
    <row r="219" spans="1:65" s="34" customFormat="1" ht="11.25">
      <c r="A219" s="30"/>
      <c r="B219" s="31"/>
      <c r="C219" s="30"/>
      <c r="D219" s="161" t="s">
        <v>141</v>
      </c>
      <c r="E219" s="30"/>
      <c r="F219" s="162" t="s">
        <v>367</v>
      </c>
      <c r="G219" s="30"/>
      <c r="H219" s="30"/>
      <c r="I219" s="163"/>
      <c r="J219" s="30"/>
      <c r="K219" s="30"/>
      <c r="L219" s="31"/>
      <c r="M219" s="164"/>
      <c r="N219" s="165"/>
      <c r="O219" s="53"/>
      <c r="P219" s="53"/>
      <c r="Q219" s="53"/>
      <c r="R219" s="53"/>
      <c r="S219" s="53"/>
      <c r="T219" s="54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T219" s="16" t="s">
        <v>141</v>
      </c>
      <c r="AU219" s="16" t="s">
        <v>86</v>
      </c>
    </row>
    <row r="220" spans="1:65" s="34" customFormat="1" ht="24.2" customHeight="1">
      <c r="A220" s="30"/>
      <c r="B220" s="147"/>
      <c r="C220" s="148" t="s">
        <v>368</v>
      </c>
      <c r="D220" s="148" t="s">
        <v>134</v>
      </c>
      <c r="E220" s="149" t="s">
        <v>369</v>
      </c>
      <c r="F220" s="150" t="s">
        <v>370</v>
      </c>
      <c r="G220" s="151" t="s">
        <v>282</v>
      </c>
      <c r="H220" s="195"/>
      <c r="I220" s="153"/>
      <c r="J220" s="154">
        <f>ROUND(I220*H220,2)</f>
        <v>0</v>
      </c>
      <c r="K220" s="150" t="s">
        <v>138</v>
      </c>
      <c r="L220" s="31"/>
      <c r="M220" s="155"/>
      <c r="N220" s="156" t="s">
        <v>48</v>
      </c>
      <c r="O220" s="53"/>
      <c r="P220" s="157">
        <f>O220*H220</f>
        <v>0</v>
      </c>
      <c r="Q220" s="157">
        <v>0</v>
      </c>
      <c r="R220" s="157">
        <f>Q220*H220</f>
        <v>0</v>
      </c>
      <c r="S220" s="157">
        <v>0</v>
      </c>
      <c r="T220" s="158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9" t="s">
        <v>229</v>
      </c>
      <c r="AT220" s="159" t="s">
        <v>134</v>
      </c>
      <c r="AU220" s="159" t="s">
        <v>86</v>
      </c>
      <c r="AY220" s="16" t="s">
        <v>131</v>
      </c>
      <c r="BE220" s="160">
        <f>IF(N220="základní",J220,0)</f>
        <v>0</v>
      </c>
      <c r="BF220" s="160">
        <f>IF(N220="snížená",J220,0)</f>
        <v>0</v>
      </c>
      <c r="BG220" s="160">
        <f>IF(N220="zákl. přenesená",J220,0)</f>
        <v>0</v>
      </c>
      <c r="BH220" s="160">
        <f>IF(N220="sníž. přenesená",J220,0)</f>
        <v>0</v>
      </c>
      <c r="BI220" s="160">
        <f>IF(N220="nulová",J220,0)</f>
        <v>0</v>
      </c>
      <c r="BJ220" s="16" t="s">
        <v>21</v>
      </c>
      <c r="BK220" s="160">
        <f>ROUND(I220*H220,2)</f>
        <v>0</v>
      </c>
      <c r="BL220" s="16" t="s">
        <v>229</v>
      </c>
      <c r="BM220" s="159" t="s">
        <v>371</v>
      </c>
    </row>
    <row r="221" spans="1:65" s="34" customFormat="1" ht="11.25">
      <c r="A221" s="30"/>
      <c r="B221" s="31"/>
      <c r="C221" s="30"/>
      <c r="D221" s="161" t="s">
        <v>141</v>
      </c>
      <c r="E221" s="30"/>
      <c r="F221" s="162" t="s">
        <v>372</v>
      </c>
      <c r="G221" s="30"/>
      <c r="H221" s="30"/>
      <c r="I221" s="163"/>
      <c r="J221" s="30"/>
      <c r="K221" s="30"/>
      <c r="L221" s="31"/>
      <c r="M221" s="164"/>
      <c r="N221" s="165"/>
      <c r="O221" s="53"/>
      <c r="P221" s="53"/>
      <c r="Q221" s="53"/>
      <c r="R221" s="53"/>
      <c r="S221" s="53"/>
      <c r="T221" s="54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T221" s="16" t="s">
        <v>141</v>
      </c>
      <c r="AU221" s="16" t="s">
        <v>86</v>
      </c>
    </row>
    <row r="222" spans="1:65" s="133" customFormat="1" ht="22.9" customHeight="1">
      <c r="B222" s="134"/>
      <c r="D222" s="135" t="s">
        <v>76</v>
      </c>
      <c r="E222" s="145" t="s">
        <v>373</v>
      </c>
      <c r="F222" s="145" t="s">
        <v>374</v>
      </c>
      <c r="I222" s="137"/>
      <c r="J222" s="146">
        <f>BK222</f>
        <v>0</v>
      </c>
      <c r="L222" s="134"/>
      <c r="M222" s="139"/>
      <c r="N222" s="140"/>
      <c r="O222" s="140"/>
      <c r="P222" s="141">
        <f>SUM(P223:P250)</f>
        <v>0</v>
      </c>
      <c r="Q222" s="140"/>
      <c r="R222" s="141">
        <f>SUM(R223:R250)</f>
        <v>5.5000000000000014E-3</v>
      </c>
      <c r="S222" s="140"/>
      <c r="T222" s="142">
        <f>SUM(T223:T250)</f>
        <v>4.3600000000000002E-3</v>
      </c>
      <c r="AR222" s="135" t="s">
        <v>86</v>
      </c>
      <c r="AT222" s="143" t="s">
        <v>76</v>
      </c>
      <c r="AU222" s="143" t="s">
        <v>21</v>
      </c>
      <c r="AY222" s="135" t="s">
        <v>131</v>
      </c>
      <c r="BK222" s="144">
        <f>SUM(BK223:BK250)</f>
        <v>0</v>
      </c>
    </row>
    <row r="223" spans="1:65" s="34" customFormat="1" ht="16.5" customHeight="1">
      <c r="A223" s="30"/>
      <c r="B223" s="147"/>
      <c r="C223" s="148" t="s">
        <v>375</v>
      </c>
      <c r="D223" s="148" t="s">
        <v>134</v>
      </c>
      <c r="E223" s="149" t="s">
        <v>376</v>
      </c>
      <c r="F223" s="150" t="s">
        <v>377</v>
      </c>
      <c r="G223" s="151" t="s">
        <v>184</v>
      </c>
      <c r="H223" s="152">
        <v>5</v>
      </c>
      <c r="I223" s="153"/>
      <c r="J223" s="154">
        <f>ROUND(I223*H223,2)</f>
        <v>0</v>
      </c>
      <c r="K223" s="150" t="s">
        <v>138</v>
      </c>
      <c r="L223" s="31"/>
      <c r="M223" s="155"/>
      <c r="N223" s="156" t="s">
        <v>48</v>
      </c>
      <c r="O223" s="53"/>
      <c r="P223" s="157">
        <f>O223*H223</f>
        <v>0</v>
      </c>
      <c r="Q223" s="157">
        <v>1E-4</v>
      </c>
      <c r="R223" s="157">
        <f>Q223*H223</f>
        <v>5.0000000000000001E-4</v>
      </c>
      <c r="S223" s="157">
        <v>0</v>
      </c>
      <c r="T223" s="158">
        <f>S223*H223</f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9" t="s">
        <v>229</v>
      </c>
      <c r="AT223" s="159" t="s">
        <v>134</v>
      </c>
      <c r="AU223" s="159" t="s">
        <v>86</v>
      </c>
      <c r="AY223" s="16" t="s">
        <v>131</v>
      </c>
      <c r="BE223" s="160">
        <f>IF(N223="základní",J223,0)</f>
        <v>0</v>
      </c>
      <c r="BF223" s="160">
        <f>IF(N223="snížená",J223,0)</f>
        <v>0</v>
      </c>
      <c r="BG223" s="160">
        <f>IF(N223="zákl. přenesená",J223,0)</f>
        <v>0</v>
      </c>
      <c r="BH223" s="160">
        <f>IF(N223="sníž. přenesená",J223,0)</f>
        <v>0</v>
      </c>
      <c r="BI223" s="160">
        <f>IF(N223="nulová",J223,0)</f>
        <v>0</v>
      </c>
      <c r="BJ223" s="16" t="s">
        <v>21</v>
      </c>
      <c r="BK223" s="160">
        <f>ROUND(I223*H223,2)</f>
        <v>0</v>
      </c>
      <c r="BL223" s="16" t="s">
        <v>229</v>
      </c>
      <c r="BM223" s="159" t="s">
        <v>378</v>
      </c>
    </row>
    <row r="224" spans="1:65" s="34" customFormat="1" ht="11.25">
      <c r="A224" s="30"/>
      <c r="B224" s="31"/>
      <c r="C224" s="30"/>
      <c r="D224" s="161" t="s">
        <v>141</v>
      </c>
      <c r="E224" s="30"/>
      <c r="F224" s="162" t="s">
        <v>379</v>
      </c>
      <c r="G224" s="30"/>
      <c r="H224" s="30"/>
      <c r="I224" s="163"/>
      <c r="J224" s="30"/>
      <c r="K224" s="30"/>
      <c r="L224" s="31"/>
      <c r="M224" s="164"/>
      <c r="N224" s="165"/>
      <c r="O224" s="53"/>
      <c r="P224" s="53"/>
      <c r="Q224" s="53"/>
      <c r="R224" s="53"/>
      <c r="S224" s="53"/>
      <c r="T224" s="54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T224" s="16" t="s">
        <v>141</v>
      </c>
      <c r="AU224" s="16" t="s">
        <v>86</v>
      </c>
    </row>
    <row r="225" spans="1:65" s="34" customFormat="1" ht="16.5" customHeight="1">
      <c r="A225" s="30"/>
      <c r="B225" s="147"/>
      <c r="C225" s="148" t="s">
        <v>380</v>
      </c>
      <c r="D225" s="148" t="s">
        <v>134</v>
      </c>
      <c r="E225" s="149" t="s">
        <v>381</v>
      </c>
      <c r="F225" s="150" t="s">
        <v>382</v>
      </c>
      <c r="G225" s="151" t="s">
        <v>305</v>
      </c>
      <c r="H225" s="152">
        <v>1</v>
      </c>
      <c r="I225" s="153"/>
      <c r="J225" s="154">
        <f>ROUND(I225*H225,2)</f>
        <v>0</v>
      </c>
      <c r="K225" s="150" t="s">
        <v>138</v>
      </c>
      <c r="L225" s="31"/>
      <c r="M225" s="155"/>
      <c r="N225" s="156" t="s">
        <v>48</v>
      </c>
      <c r="O225" s="53"/>
      <c r="P225" s="157">
        <f>O225*H225</f>
        <v>0</v>
      </c>
      <c r="Q225" s="157">
        <v>3.8000000000000002E-4</v>
      </c>
      <c r="R225" s="157">
        <f>Q225*H225</f>
        <v>3.8000000000000002E-4</v>
      </c>
      <c r="S225" s="157">
        <v>0</v>
      </c>
      <c r="T225" s="158">
        <f>S225*H225</f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59" t="s">
        <v>229</v>
      </c>
      <c r="AT225" s="159" t="s">
        <v>134</v>
      </c>
      <c r="AU225" s="159" t="s">
        <v>86</v>
      </c>
      <c r="AY225" s="16" t="s">
        <v>131</v>
      </c>
      <c r="BE225" s="160">
        <f>IF(N225="základní",J225,0)</f>
        <v>0</v>
      </c>
      <c r="BF225" s="160">
        <f>IF(N225="snížená",J225,0)</f>
        <v>0</v>
      </c>
      <c r="BG225" s="160">
        <f>IF(N225="zákl. přenesená",J225,0)</f>
        <v>0</v>
      </c>
      <c r="BH225" s="160">
        <f>IF(N225="sníž. přenesená",J225,0)</f>
        <v>0</v>
      </c>
      <c r="BI225" s="160">
        <f>IF(N225="nulová",J225,0)</f>
        <v>0</v>
      </c>
      <c r="BJ225" s="16" t="s">
        <v>21</v>
      </c>
      <c r="BK225" s="160">
        <f>ROUND(I225*H225,2)</f>
        <v>0</v>
      </c>
      <c r="BL225" s="16" t="s">
        <v>229</v>
      </c>
      <c r="BM225" s="159" t="s">
        <v>383</v>
      </c>
    </row>
    <row r="226" spans="1:65" s="34" customFormat="1" ht="11.25">
      <c r="A226" s="30"/>
      <c r="B226" s="31"/>
      <c r="C226" s="30"/>
      <c r="D226" s="161" t="s">
        <v>141</v>
      </c>
      <c r="E226" s="30"/>
      <c r="F226" s="162" t="s">
        <v>384</v>
      </c>
      <c r="G226" s="30"/>
      <c r="H226" s="30"/>
      <c r="I226" s="163"/>
      <c r="J226" s="30"/>
      <c r="K226" s="30"/>
      <c r="L226" s="31"/>
      <c r="M226" s="164"/>
      <c r="N226" s="165"/>
      <c r="O226" s="53"/>
      <c r="P226" s="53"/>
      <c r="Q226" s="53"/>
      <c r="R226" s="53"/>
      <c r="S226" s="53"/>
      <c r="T226" s="54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T226" s="16" t="s">
        <v>141</v>
      </c>
      <c r="AU226" s="16" t="s">
        <v>86</v>
      </c>
    </row>
    <row r="227" spans="1:65" s="34" customFormat="1" ht="16.5" customHeight="1">
      <c r="A227" s="30"/>
      <c r="B227" s="147"/>
      <c r="C227" s="148" t="s">
        <v>385</v>
      </c>
      <c r="D227" s="148" t="s">
        <v>134</v>
      </c>
      <c r="E227" s="149" t="s">
        <v>386</v>
      </c>
      <c r="F227" s="150" t="s">
        <v>387</v>
      </c>
      <c r="G227" s="151" t="s">
        <v>305</v>
      </c>
      <c r="H227" s="152">
        <v>4</v>
      </c>
      <c r="I227" s="153"/>
      <c r="J227" s="154">
        <f>ROUND(I227*H227,2)</f>
        <v>0</v>
      </c>
      <c r="K227" s="150" t="s">
        <v>138</v>
      </c>
      <c r="L227" s="31"/>
      <c r="M227" s="155"/>
      <c r="N227" s="156" t="s">
        <v>48</v>
      </c>
      <c r="O227" s="53"/>
      <c r="P227" s="157">
        <f>O227*H227</f>
        <v>0</v>
      </c>
      <c r="Q227" s="157">
        <v>0</v>
      </c>
      <c r="R227" s="157">
        <f>Q227*H227</f>
        <v>0</v>
      </c>
      <c r="S227" s="157">
        <v>2.7999999999999998E-4</v>
      </c>
      <c r="T227" s="158">
        <f>S227*H227</f>
        <v>1.1199999999999999E-3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59" t="s">
        <v>229</v>
      </c>
      <c r="AT227" s="159" t="s">
        <v>134</v>
      </c>
      <c r="AU227" s="159" t="s">
        <v>86</v>
      </c>
      <c r="AY227" s="16" t="s">
        <v>131</v>
      </c>
      <c r="BE227" s="160">
        <f>IF(N227="základní",J227,0)</f>
        <v>0</v>
      </c>
      <c r="BF227" s="160">
        <f>IF(N227="snížená",J227,0)</f>
        <v>0</v>
      </c>
      <c r="BG227" s="160">
        <f>IF(N227="zákl. přenesená",J227,0)</f>
        <v>0</v>
      </c>
      <c r="BH227" s="160">
        <f>IF(N227="sníž. přenesená",J227,0)</f>
        <v>0</v>
      </c>
      <c r="BI227" s="160">
        <f>IF(N227="nulová",J227,0)</f>
        <v>0</v>
      </c>
      <c r="BJ227" s="16" t="s">
        <v>21</v>
      </c>
      <c r="BK227" s="160">
        <f>ROUND(I227*H227,2)</f>
        <v>0</v>
      </c>
      <c r="BL227" s="16" t="s">
        <v>229</v>
      </c>
      <c r="BM227" s="159" t="s">
        <v>388</v>
      </c>
    </row>
    <row r="228" spans="1:65" s="34" customFormat="1" ht="11.25">
      <c r="A228" s="30"/>
      <c r="B228" s="31"/>
      <c r="C228" s="30"/>
      <c r="D228" s="161" t="s">
        <v>141</v>
      </c>
      <c r="E228" s="30"/>
      <c r="F228" s="162" t="s">
        <v>389</v>
      </c>
      <c r="G228" s="30"/>
      <c r="H228" s="30"/>
      <c r="I228" s="163"/>
      <c r="J228" s="30"/>
      <c r="K228" s="30"/>
      <c r="L228" s="31"/>
      <c r="M228" s="164"/>
      <c r="N228" s="165"/>
      <c r="O228" s="53"/>
      <c r="P228" s="53"/>
      <c r="Q228" s="53"/>
      <c r="R228" s="53"/>
      <c r="S228" s="53"/>
      <c r="T228" s="54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T228" s="16" t="s">
        <v>141</v>
      </c>
      <c r="AU228" s="16" t="s">
        <v>86</v>
      </c>
    </row>
    <row r="229" spans="1:65" s="34" customFormat="1" ht="16.5" customHeight="1">
      <c r="A229" s="30"/>
      <c r="B229" s="147"/>
      <c r="C229" s="148" t="s">
        <v>390</v>
      </c>
      <c r="D229" s="148" t="s">
        <v>134</v>
      </c>
      <c r="E229" s="149" t="s">
        <v>391</v>
      </c>
      <c r="F229" s="150" t="s">
        <v>392</v>
      </c>
      <c r="G229" s="151" t="s">
        <v>305</v>
      </c>
      <c r="H229" s="152">
        <v>1</v>
      </c>
      <c r="I229" s="153"/>
      <c r="J229" s="154">
        <f>ROUND(I229*H229,2)</f>
        <v>0</v>
      </c>
      <c r="K229" s="150" t="s">
        <v>138</v>
      </c>
      <c r="L229" s="31"/>
      <c r="M229" s="155"/>
      <c r="N229" s="156" t="s">
        <v>48</v>
      </c>
      <c r="O229" s="53"/>
      <c r="P229" s="157">
        <f>O229*H229</f>
        <v>0</v>
      </c>
      <c r="Q229" s="157">
        <v>0</v>
      </c>
      <c r="R229" s="157">
        <f>Q229*H229</f>
        <v>0</v>
      </c>
      <c r="S229" s="157">
        <v>2.9E-4</v>
      </c>
      <c r="T229" s="158">
        <f>S229*H229</f>
        <v>2.9E-4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59" t="s">
        <v>229</v>
      </c>
      <c r="AT229" s="159" t="s">
        <v>134</v>
      </c>
      <c r="AU229" s="159" t="s">
        <v>86</v>
      </c>
      <c r="AY229" s="16" t="s">
        <v>131</v>
      </c>
      <c r="BE229" s="160">
        <f>IF(N229="základní",J229,0)</f>
        <v>0</v>
      </c>
      <c r="BF229" s="160">
        <f>IF(N229="snížená",J229,0)</f>
        <v>0</v>
      </c>
      <c r="BG229" s="160">
        <f>IF(N229="zákl. přenesená",J229,0)</f>
        <v>0</v>
      </c>
      <c r="BH229" s="160">
        <f>IF(N229="sníž. přenesená",J229,0)</f>
        <v>0</v>
      </c>
      <c r="BI229" s="160">
        <f>IF(N229="nulová",J229,0)</f>
        <v>0</v>
      </c>
      <c r="BJ229" s="16" t="s">
        <v>21</v>
      </c>
      <c r="BK229" s="160">
        <f>ROUND(I229*H229,2)</f>
        <v>0</v>
      </c>
      <c r="BL229" s="16" t="s">
        <v>229</v>
      </c>
      <c r="BM229" s="159" t="s">
        <v>393</v>
      </c>
    </row>
    <row r="230" spans="1:65" s="34" customFormat="1" ht="11.25">
      <c r="A230" s="30"/>
      <c r="B230" s="31"/>
      <c r="C230" s="30"/>
      <c r="D230" s="161" t="s">
        <v>141</v>
      </c>
      <c r="E230" s="30"/>
      <c r="F230" s="162" t="s">
        <v>394</v>
      </c>
      <c r="G230" s="30"/>
      <c r="H230" s="30"/>
      <c r="I230" s="163"/>
      <c r="J230" s="30"/>
      <c r="K230" s="30"/>
      <c r="L230" s="31"/>
      <c r="M230" s="164"/>
      <c r="N230" s="165"/>
      <c r="O230" s="53"/>
      <c r="P230" s="53"/>
      <c r="Q230" s="53"/>
      <c r="R230" s="53"/>
      <c r="S230" s="53"/>
      <c r="T230" s="54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T230" s="16" t="s">
        <v>141</v>
      </c>
      <c r="AU230" s="16" t="s">
        <v>86</v>
      </c>
    </row>
    <row r="231" spans="1:65" s="34" customFormat="1" ht="16.5" customHeight="1">
      <c r="A231" s="30"/>
      <c r="B231" s="147"/>
      <c r="C231" s="148" t="s">
        <v>395</v>
      </c>
      <c r="D231" s="148" t="s">
        <v>134</v>
      </c>
      <c r="E231" s="149" t="s">
        <v>396</v>
      </c>
      <c r="F231" s="150" t="s">
        <v>397</v>
      </c>
      <c r="G231" s="151" t="s">
        <v>184</v>
      </c>
      <c r="H231" s="152">
        <v>4</v>
      </c>
      <c r="I231" s="153"/>
      <c r="J231" s="154">
        <f>ROUND(I231*H231,2)</f>
        <v>0</v>
      </c>
      <c r="K231" s="150" t="s">
        <v>138</v>
      </c>
      <c r="L231" s="31"/>
      <c r="M231" s="155"/>
      <c r="N231" s="156" t="s">
        <v>48</v>
      </c>
      <c r="O231" s="53"/>
      <c r="P231" s="157">
        <f>O231*H231</f>
        <v>0</v>
      </c>
      <c r="Q231" s="157">
        <v>0</v>
      </c>
      <c r="R231" s="157">
        <f>Q231*H231</f>
        <v>0</v>
      </c>
      <c r="S231" s="157">
        <v>0</v>
      </c>
      <c r="T231" s="158">
        <f>S231*H231</f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59" t="s">
        <v>229</v>
      </c>
      <c r="AT231" s="159" t="s">
        <v>134</v>
      </c>
      <c r="AU231" s="159" t="s">
        <v>86</v>
      </c>
      <c r="AY231" s="16" t="s">
        <v>131</v>
      </c>
      <c r="BE231" s="160">
        <f>IF(N231="základní",J231,0)</f>
        <v>0</v>
      </c>
      <c r="BF231" s="160">
        <f>IF(N231="snížená",J231,0)</f>
        <v>0</v>
      </c>
      <c r="BG231" s="160">
        <f>IF(N231="zákl. přenesená",J231,0)</f>
        <v>0</v>
      </c>
      <c r="BH231" s="160">
        <f>IF(N231="sníž. přenesená",J231,0)</f>
        <v>0</v>
      </c>
      <c r="BI231" s="160">
        <f>IF(N231="nulová",J231,0)</f>
        <v>0</v>
      </c>
      <c r="BJ231" s="16" t="s">
        <v>21</v>
      </c>
      <c r="BK231" s="160">
        <f>ROUND(I231*H231,2)</f>
        <v>0</v>
      </c>
      <c r="BL231" s="16" t="s">
        <v>229</v>
      </c>
      <c r="BM231" s="159" t="s">
        <v>398</v>
      </c>
    </row>
    <row r="232" spans="1:65" s="34" customFormat="1" ht="11.25">
      <c r="A232" s="30"/>
      <c r="B232" s="31"/>
      <c r="C232" s="30"/>
      <c r="D232" s="161" t="s">
        <v>141</v>
      </c>
      <c r="E232" s="30"/>
      <c r="F232" s="162" t="s">
        <v>399</v>
      </c>
      <c r="G232" s="30"/>
      <c r="H232" s="30"/>
      <c r="I232" s="163"/>
      <c r="J232" s="30"/>
      <c r="K232" s="30"/>
      <c r="L232" s="31"/>
      <c r="M232" s="164"/>
      <c r="N232" s="165"/>
      <c r="O232" s="53"/>
      <c r="P232" s="53"/>
      <c r="Q232" s="53"/>
      <c r="R232" s="53"/>
      <c r="S232" s="53"/>
      <c r="T232" s="54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T232" s="16" t="s">
        <v>141</v>
      </c>
      <c r="AU232" s="16" t="s">
        <v>86</v>
      </c>
    </row>
    <row r="233" spans="1:65" s="34" customFormat="1" ht="16.5" customHeight="1">
      <c r="A233" s="30"/>
      <c r="B233" s="147"/>
      <c r="C233" s="148" t="s">
        <v>400</v>
      </c>
      <c r="D233" s="148" t="s">
        <v>134</v>
      </c>
      <c r="E233" s="149" t="s">
        <v>401</v>
      </c>
      <c r="F233" s="150" t="s">
        <v>402</v>
      </c>
      <c r="G233" s="151" t="s">
        <v>184</v>
      </c>
      <c r="H233" s="152">
        <v>1</v>
      </c>
      <c r="I233" s="153"/>
      <c r="J233" s="154">
        <f>ROUND(I233*H233,2)</f>
        <v>0</v>
      </c>
      <c r="K233" s="150" t="s">
        <v>138</v>
      </c>
      <c r="L233" s="31"/>
      <c r="M233" s="155"/>
      <c r="N233" s="156" t="s">
        <v>48</v>
      </c>
      <c r="O233" s="53"/>
      <c r="P233" s="157">
        <f>O233*H233</f>
        <v>0</v>
      </c>
      <c r="Q233" s="157">
        <v>0</v>
      </c>
      <c r="R233" s="157">
        <f>Q233*H233</f>
        <v>0</v>
      </c>
      <c r="S233" s="157">
        <v>0</v>
      </c>
      <c r="T233" s="158">
        <f>S233*H233</f>
        <v>0</v>
      </c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R233" s="159" t="s">
        <v>229</v>
      </c>
      <c r="AT233" s="159" t="s">
        <v>134</v>
      </c>
      <c r="AU233" s="159" t="s">
        <v>86</v>
      </c>
      <c r="AY233" s="16" t="s">
        <v>131</v>
      </c>
      <c r="BE233" s="160">
        <f>IF(N233="základní",J233,0)</f>
        <v>0</v>
      </c>
      <c r="BF233" s="160">
        <f>IF(N233="snížená",J233,0)</f>
        <v>0</v>
      </c>
      <c r="BG233" s="160">
        <f>IF(N233="zákl. přenesená",J233,0)</f>
        <v>0</v>
      </c>
      <c r="BH233" s="160">
        <f>IF(N233="sníž. přenesená",J233,0)</f>
        <v>0</v>
      </c>
      <c r="BI233" s="160">
        <f>IF(N233="nulová",J233,0)</f>
        <v>0</v>
      </c>
      <c r="BJ233" s="16" t="s">
        <v>21</v>
      </c>
      <c r="BK233" s="160">
        <f>ROUND(I233*H233,2)</f>
        <v>0</v>
      </c>
      <c r="BL233" s="16" t="s">
        <v>229</v>
      </c>
      <c r="BM233" s="159" t="s">
        <v>403</v>
      </c>
    </row>
    <row r="234" spans="1:65" s="34" customFormat="1" ht="11.25">
      <c r="A234" s="30"/>
      <c r="B234" s="31"/>
      <c r="C234" s="30"/>
      <c r="D234" s="161" t="s">
        <v>141</v>
      </c>
      <c r="E234" s="30"/>
      <c r="F234" s="162" t="s">
        <v>404</v>
      </c>
      <c r="G234" s="30"/>
      <c r="H234" s="30"/>
      <c r="I234" s="163"/>
      <c r="J234" s="30"/>
      <c r="K234" s="30"/>
      <c r="L234" s="31"/>
      <c r="M234" s="164"/>
      <c r="N234" s="165"/>
      <c r="O234" s="53"/>
      <c r="P234" s="53"/>
      <c r="Q234" s="53"/>
      <c r="R234" s="53"/>
      <c r="S234" s="53"/>
      <c r="T234" s="54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T234" s="16" t="s">
        <v>141</v>
      </c>
      <c r="AU234" s="16" t="s">
        <v>86</v>
      </c>
    </row>
    <row r="235" spans="1:65" s="34" customFormat="1" ht="16.5" customHeight="1">
      <c r="A235" s="30"/>
      <c r="B235" s="147"/>
      <c r="C235" s="148" t="s">
        <v>405</v>
      </c>
      <c r="D235" s="148" t="s">
        <v>134</v>
      </c>
      <c r="E235" s="149" t="s">
        <v>406</v>
      </c>
      <c r="F235" s="150" t="s">
        <v>407</v>
      </c>
      <c r="G235" s="151" t="s">
        <v>184</v>
      </c>
      <c r="H235" s="152">
        <v>5</v>
      </c>
      <c r="I235" s="153"/>
      <c r="J235" s="154">
        <f>ROUND(I235*H235,2)</f>
        <v>0</v>
      </c>
      <c r="K235" s="150" t="s">
        <v>138</v>
      </c>
      <c r="L235" s="31"/>
      <c r="M235" s="155"/>
      <c r="N235" s="156" t="s">
        <v>48</v>
      </c>
      <c r="O235" s="53"/>
      <c r="P235" s="157">
        <f>O235*H235</f>
        <v>0</v>
      </c>
      <c r="Q235" s="157">
        <v>4.0000000000000003E-5</v>
      </c>
      <c r="R235" s="157">
        <f>Q235*H235</f>
        <v>2.0000000000000001E-4</v>
      </c>
      <c r="S235" s="157">
        <v>3.6000000000000002E-4</v>
      </c>
      <c r="T235" s="158">
        <f>S235*H235</f>
        <v>1.8000000000000002E-3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9" t="s">
        <v>229</v>
      </c>
      <c r="AT235" s="159" t="s">
        <v>134</v>
      </c>
      <c r="AU235" s="159" t="s">
        <v>86</v>
      </c>
      <c r="AY235" s="16" t="s">
        <v>131</v>
      </c>
      <c r="BE235" s="160">
        <f>IF(N235="základní",J235,0)</f>
        <v>0</v>
      </c>
      <c r="BF235" s="160">
        <f>IF(N235="snížená",J235,0)</f>
        <v>0</v>
      </c>
      <c r="BG235" s="160">
        <f>IF(N235="zákl. přenesená",J235,0)</f>
        <v>0</v>
      </c>
      <c r="BH235" s="160">
        <f>IF(N235="sníž. přenesená",J235,0)</f>
        <v>0</v>
      </c>
      <c r="BI235" s="160">
        <f>IF(N235="nulová",J235,0)</f>
        <v>0</v>
      </c>
      <c r="BJ235" s="16" t="s">
        <v>21</v>
      </c>
      <c r="BK235" s="160">
        <f>ROUND(I235*H235,2)</f>
        <v>0</v>
      </c>
      <c r="BL235" s="16" t="s">
        <v>229</v>
      </c>
      <c r="BM235" s="159" t="s">
        <v>408</v>
      </c>
    </row>
    <row r="236" spans="1:65" s="34" customFormat="1" ht="11.25">
      <c r="A236" s="30"/>
      <c r="B236" s="31"/>
      <c r="C236" s="30"/>
      <c r="D236" s="161" t="s">
        <v>141</v>
      </c>
      <c r="E236" s="30"/>
      <c r="F236" s="162" t="s">
        <v>409</v>
      </c>
      <c r="G236" s="30"/>
      <c r="H236" s="30"/>
      <c r="I236" s="163"/>
      <c r="J236" s="30"/>
      <c r="K236" s="30"/>
      <c r="L236" s="31"/>
      <c r="M236" s="164"/>
      <c r="N236" s="165"/>
      <c r="O236" s="53"/>
      <c r="P236" s="53"/>
      <c r="Q236" s="53"/>
      <c r="R236" s="53"/>
      <c r="S236" s="53"/>
      <c r="T236" s="54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T236" s="16" t="s">
        <v>141</v>
      </c>
      <c r="AU236" s="16" t="s">
        <v>86</v>
      </c>
    </row>
    <row r="237" spans="1:65" s="34" customFormat="1" ht="21.75" customHeight="1">
      <c r="A237" s="30"/>
      <c r="B237" s="147"/>
      <c r="C237" s="148" t="s">
        <v>410</v>
      </c>
      <c r="D237" s="148" t="s">
        <v>134</v>
      </c>
      <c r="E237" s="149" t="s">
        <v>411</v>
      </c>
      <c r="F237" s="150" t="s">
        <v>412</v>
      </c>
      <c r="G237" s="151" t="s">
        <v>305</v>
      </c>
      <c r="H237" s="152">
        <v>5</v>
      </c>
      <c r="I237" s="153"/>
      <c r="J237" s="154">
        <f>ROUND(I237*H237,2)</f>
        <v>0</v>
      </c>
      <c r="K237" s="150" t="s">
        <v>138</v>
      </c>
      <c r="L237" s="31"/>
      <c r="M237" s="155"/>
      <c r="N237" s="156" t="s">
        <v>48</v>
      </c>
      <c r="O237" s="53"/>
      <c r="P237" s="157">
        <f>O237*H237</f>
        <v>0</v>
      </c>
      <c r="Q237" s="157">
        <v>8.4000000000000003E-4</v>
      </c>
      <c r="R237" s="157">
        <f>Q237*H237</f>
        <v>4.2000000000000006E-3</v>
      </c>
      <c r="S237" s="157">
        <v>0</v>
      </c>
      <c r="T237" s="158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59" t="s">
        <v>229</v>
      </c>
      <c r="AT237" s="159" t="s">
        <v>134</v>
      </c>
      <c r="AU237" s="159" t="s">
        <v>86</v>
      </c>
      <c r="AY237" s="16" t="s">
        <v>131</v>
      </c>
      <c r="BE237" s="160">
        <f>IF(N237="základní",J237,0)</f>
        <v>0</v>
      </c>
      <c r="BF237" s="160">
        <f>IF(N237="snížená",J237,0)</f>
        <v>0</v>
      </c>
      <c r="BG237" s="160">
        <f>IF(N237="zákl. přenesená",J237,0)</f>
        <v>0</v>
      </c>
      <c r="BH237" s="160">
        <f>IF(N237="sníž. přenesená",J237,0)</f>
        <v>0</v>
      </c>
      <c r="BI237" s="160">
        <f>IF(N237="nulová",J237,0)</f>
        <v>0</v>
      </c>
      <c r="BJ237" s="16" t="s">
        <v>21</v>
      </c>
      <c r="BK237" s="160">
        <f>ROUND(I237*H237,2)</f>
        <v>0</v>
      </c>
      <c r="BL237" s="16" t="s">
        <v>229</v>
      </c>
      <c r="BM237" s="159" t="s">
        <v>413</v>
      </c>
    </row>
    <row r="238" spans="1:65" s="34" customFormat="1" ht="11.25">
      <c r="A238" s="30"/>
      <c r="B238" s="31"/>
      <c r="C238" s="30"/>
      <c r="D238" s="161" t="s">
        <v>141</v>
      </c>
      <c r="E238" s="30"/>
      <c r="F238" s="162" t="s">
        <v>414</v>
      </c>
      <c r="G238" s="30"/>
      <c r="H238" s="30"/>
      <c r="I238" s="163"/>
      <c r="J238" s="30"/>
      <c r="K238" s="30"/>
      <c r="L238" s="31"/>
      <c r="M238" s="164"/>
      <c r="N238" s="165"/>
      <c r="O238" s="53"/>
      <c r="P238" s="53"/>
      <c r="Q238" s="53"/>
      <c r="R238" s="53"/>
      <c r="S238" s="53"/>
      <c r="T238" s="54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T238" s="16" t="s">
        <v>141</v>
      </c>
      <c r="AU238" s="16" t="s">
        <v>86</v>
      </c>
    </row>
    <row r="239" spans="1:65" s="34" customFormat="1" ht="24.2" customHeight="1">
      <c r="A239" s="30"/>
      <c r="B239" s="147"/>
      <c r="C239" s="148" t="s">
        <v>415</v>
      </c>
      <c r="D239" s="148" t="s">
        <v>134</v>
      </c>
      <c r="E239" s="149" t="s">
        <v>416</v>
      </c>
      <c r="F239" s="150" t="s">
        <v>417</v>
      </c>
      <c r="G239" s="151" t="s">
        <v>305</v>
      </c>
      <c r="H239" s="152">
        <v>3</v>
      </c>
      <c r="I239" s="153"/>
      <c r="J239" s="154">
        <f>ROUND(I239*H239,2)</f>
        <v>0</v>
      </c>
      <c r="K239" s="150" t="s">
        <v>138</v>
      </c>
      <c r="L239" s="31"/>
      <c r="M239" s="155"/>
      <c r="N239" s="156" t="s">
        <v>48</v>
      </c>
      <c r="O239" s="53"/>
      <c r="P239" s="157">
        <f>O239*H239</f>
        <v>0</v>
      </c>
      <c r="Q239" s="157">
        <v>4.0000000000000003E-5</v>
      </c>
      <c r="R239" s="157">
        <f>Q239*H239</f>
        <v>1.2000000000000002E-4</v>
      </c>
      <c r="S239" s="157">
        <v>0</v>
      </c>
      <c r="T239" s="158">
        <f>S239*H239</f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59" t="s">
        <v>229</v>
      </c>
      <c r="AT239" s="159" t="s">
        <v>134</v>
      </c>
      <c r="AU239" s="159" t="s">
        <v>86</v>
      </c>
      <c r="AY239" s="16" t="s">
        <v>131</v>
      </c>
      <c r="BE239" s="160">
        <f>IF(N239="základní",J239,0)</f>
        <v>0</v>
      </c>
      <c r="BF239" s="160">
        <f>IF(N239="snížená",J239,0)</f>
        <v>0</v>
      </c>
      <c r="BG239" s="160">
        <f>IF(N239="zákl. přenesená",J239,0)</f>
        <v>0</v>
      </c>
      <c r="BH239" s="160">
        <f>IF(N239="sníž. přenesená",J239,0)</f>
        <v>0</v>
      </c>
      <c r="BI239" s="160">
        <f>IF(N239="nulová",J239,0)</f>
        <v>0</v>
      </c>
      <c r="BJ239" s="16" t="s">
        <v>21</v>
      </c>
      <c r="BK239" s="160">
        <f>ROUND(I239*H239,2)</f>
        <v>0</v>
      </c>
      <c r="BL239" s="16" t="s">
        <v>229</v>
      </c>
      <c r="BM239" s="159" t="s">
        <v>418</v>
      </c>
    </row>
    <row r="240" spans="1:65" s="34" customFormat="1" ht="11.25">
      <c r="A240" s="30"/>
      <c r="B240" s="31"/>
      <c r="C240" s="30"/>
      <c r="D240" s="161" t="s">
        <v>141</v>
      </c>
      <c r="E240" s="30"/>
      <c r="F240" s="162" t="s">
        <v>419</v>
      </c>
      <c r="G240" s="30"/>
      <c r="H240" s="30"/>
      <c r="I240" s="163"/>
      <c r="J240" s="30"/>
      <c r="K240" s="30"/>
      <c r="L240" s="31"/>
      <c r="M240" s="164"/>
      <c r="N240" s="165"/>
      <c r="O240" s="53"/>
      <c r="P240" s="53"/>
      <c r="Q240" s="53"/>
      <c r="R240" s="53"/>
      <c r="S240" s="53"/>
      <c r="T240" s="54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T240" s="16" t="s">
        <v>141</v>
      </c>
      <c r="AU240" s="16" t="s">
        <v>86</v>
      </c>
    </row>
    <row r="241" spans="1:65" s="34" customFormat="1" ht="24.2" customHeight="1">
      <c r="A241" s="30"/>
      <c r="B241" s="147"/>
      <c r="C241" s="148" t="s">
        <v>420</v>
      </c>
      <c r="D241" s="148" t="s">
        <v>134</v>
      </c>
      <c r="E241" s="149" t="s">
        <v>421</v>
      </c>
      <c r="F241" s="150" t="s">
        <v>422</v>
      </c>
      <c r="G241" s="151" t="s">
        <v>305</v>
      </c>
      <c r="H241" s="152">
        <v>2</v>
      </c>
      <c r="I241" s="153"/>
      <c r="J241" s="154">
        <f>ROUND(I241*H241,2)</f>
        <v>0</v>
      </c>
      <c r="K241" s="150" t="s">
        <v>138</v>
      </c>
      <c r="L241" s="31"/>
      <c r="M241" s="155"/>
      <c r="N241" s="156" t="s">
        <v>48</v>
      </c>
      <c r="O241" s="53"/>
      <c r="P241" s="157">
        <f>O241*H241</f>
        <v>0</v>
      </c>
      <c r="Q241" s="157">
        <v>5.0000000000000002E-5</v>
      </c>
      <c r="R241" s="157">
        <f>Q241*H241</f>
        <v>1E-4</v>
      </c>
      <c r="S241" s="157">
        <v>0</v>
      </c>
      <c r="T241" s="158">
        <f>S241*H241</f>
        <v>0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59" t="s">
        <v>229</v>
      </c>
      <c r="AT241" s="159" t="s">
        <v>134</v>
      </c>
      <c r="AU241" s="159" t="s">
        <v>86</v>
      </c>
      <c r="AY241" s="16" t="s">
        <v>131</v>
      </c>
      <c r="BE241" s="160">
        <f>IF(N241="základní",J241,0)</f>
        <v>0</v>
      </c>
      <c r="BF241" s="160">
        <f>IF(N241="snížená",J241,0)</f>
        <v>0</v>
      </c>
      <c r="BG241" s="160">
        <f>IF(N241="zákl. přenesená",J241,0)</f>
        <v>0</v>
      </c>
      <c r="BH241" s="160">
        <f>IF(N241="sníž. přenesená",J241,0)</f>
        <v>0</v>
      </c>
      <c r="BI241" s="160">
        <f>IF(N241="nulová",J241,0)</f>
        <v>0</v>
      </c>
      <c r="BJ241" s="16" t="s">
        <v>21</v>
      </c>
      <c r="BK241" s="160">
        <f>ROUND(I241*H241,2)</f>
        <v>0</v>
      </c>
      <c r="BL241" s="16" t="s">
        <v>229</v>
      </c>
      <c r="BM241" s="159" t="s">
        <v>423</v>
      </c>
    </row>
    <row r="242" spans="1:65" s="34" customFormat="1" ht="11.25">
      <c r="A242" s="30"/>
      <c r="B242" s="31"/>
      <c r="C242" s="30"/>
      <c r="D242" s="161" t="s">
        <v>141</v>
      </c>
      <c r="E242" s="30"/>
      <c r="F242" s="162" t="s">
        <v>424</v>
      </c>
      <c r="G242" s="30"/>
      <c r="H242" s="30"/>
      <c r="I242" s="163"/>
      <c r="J242" s="30"/>
      <c r="K242" s="30"/>
      <c r="L242" s="31"/>
      <c r="M242" s="164"/>
      <c r="N242" s="165"/>
      <c r="O242" s="53"/>
      <c r="P242" s="53"/>
      <c r="Q242" s="53"/>
      <c r="R242" s="53"/>
      <c r="S242" s="53"/>
      <c r="T242" s="54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T242" s="16" t="s">
        <v>141</v>
      </c>
      <c r="AU242" s="16" t="s">
        <v>86</v>
      </c>
    </row>
    <row r="243" spans="1:65" s="34" customFormat="1" ht="16.5" customHeight="1">
      <c r="A243" s="30"/>
      <c r="B243" s="147"/>
      <c r="C243" s="148" t="s">
        <v>425</v>
      </c>
      <c r="D243" s="148" t="s">
        <v>134</v>
      </c>
      <c r="E243" s="149" t="s">
        <v>426</v>
      </c>
      <c r="F243" s="150" t="s">
        <v>427</v>
      </c>
      <c r="G243" s="151" t="s">
        <v>305</v>
      </c>
      <c r="H243" s="152">
        <v>5</v>
      </c>
      <c r="I243" s="153"/>
      <c r="J243" s="154">
        <f>ROUND(I243*H243,2)</f>
        <v>0</v>
      </c>
      <c r="K243" s="150" t="s">
        <v>138</v>
      </c>
      <c r="L243" s="31"/>
      <c r="M243" s="155"/>
      <c r="N243" s="156" t="s">
        <v>48</v>
      </c>
      <c r="O243" s="53"/>
      <c r="P243" s="157">
        <f>O243*H243</f>
        <v>0</v>
      </c>
      <c r="Q243" s="157">
        <v>0</v>
      </c>
      <c r="R243" s="157">
        <f>Q243*H243</f>
        <v>0</v>
      </c>
      <c r="S243" s="157">
        <v>2.3000000000000001E-4</v>
      </c>
      <c r="T243" s="158">
        <f>S243*H243</f>
        <v>1.15E-3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59" t="s">
        <v>229</v>
      </c>
      <c r="AT243" s="159" t="s">
        <v>134</v>
      </c>
      <c r="AU243" s="159" t="s">
        <v>86</v>
      </c>
      <c r="AY243" s="16" t="s">
        <v>131</v>
      </c>
      <c r="BE243" s="160">
        <f>IF(N243="základní",J243,0)</f>
        <v>0</v>
      </c>
      <c r="BF243" s="160">
        <f>IF(N243="snížená",J243,0)</f>
        <v>0</v>
      </c>
      <c r="BG243" s="160">
        <f>IF(N243="zákl. přenesená",J243,0)</f>
        <v>0</v>
      </c>
      <c r="BH243" s="160">
        <f>IF(N243="sníž. přenesená",J243,0)</f>
        <v>0</v>
      </c>
      <c r="BI243" s="160">
        <f>IF(N243="nulová",J243,0)</f>
        <v>0</v>
      </c>
      <c r="BJ243" s="16" t="s">
        <v>21</v>
      </c>
      <c r="BK243" s="160">
        <f>ROUND(I243*H243,2)</f>
        <v>0</v>
      </c>
      <c r="BL243" s="16" t="s">
        <v>229</v>
      </c>
      <c r="BM243" s="159" t="s">
        <v>428</v>
      </c>
    </row>
    <row r="244" spans="1:65" s="34" customFormat="1" ht="11.25">
      <c r="A244" s="30"/>
      <c r="B244" s="31"/>
      <c r="C244" s="30"/>
      <c r="D244" s="161" t="s">
        <v>141</v>
      </c>
      <c r="E244" s="30"/>
      <c r="F244" s="162" t="s">
        <v>429</v>
      </c>
      <c r="G244" s="30"/>
      <c r="H244" s="30"/>
      <c r="I244" s="163"/>
      <c r="J244" s="30"/>
      <c r="K244" s="30"/>
      <c r="L244" s="31"/>
      <c r="M244" s="164"/>
      <c r="N244" s="165"/>
      <c r="O244" s="53"/>
      <c r="P244" s="53"/>
      <c r="Q244" s="53"/>
      <c r="R244" s="53"/>
      <c r="S244" s="53"/>
      <c r="T244" s="54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T244" s="16" t="s">
        <v>141</v>
      </c>
      <c r="AU244" s="16" t="s">
        <v>86</v>
      </c>
    </row>
    <row r="245" spans="1:65" s="34" customFormat="1" ht="16.5" customHeight="1">
      <c r="A245" s="30"/>
      <c r="B245" s="147"/>
      <c r="C245" s="148" t="s">
        <v>430</v>
      </c>
      <c r="D245" s="148" t="s">
        <v>134</v>
      </c>
      <c r="E245" s="149" t="s">
        <v>431</v>
      </c>
      <c r="F245" s="150" t="s">
        <v>432</v>
      </c>
      <c r="G245" s="151" t="s">
        <v>184</v>
      </c>
      <c r="H245" s="152">
        <v>5</v>
      </c>
      <c r="I245" s="153"/>
      <c r="J245" s="154">
        <f>ROUND(I245*H245,2)</f>
        <v>0</v>
      </c>
      <c r="K245" s="150" t="s">
        <v>138</v>
      </c>
      <c r="L245" s="31"/>
      <c r="M245" s="155"/>
      <c r="N245" s="156" t="s">
        <v>48</v>
      </c>
      <c r="O245" s="53"/>
      <c r="P245" s="157">
        <f>O245*H245</f>
        <v>0</v>
      </c>
      <c r="Q245" s="157">
        <v>0</v>
      </c>
      <c r="R245" s="157">
        <f>Q245*H245</f>
        <v>0</v>
      </c>
      <c r="S245" s="157">
        <v>0</v>
      </c>
      <c r="T245" s="158">
        <f>S245*H245</f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59" t="s">
        <v>229</v>
      </c>
      <c r="AT245" s="159" t="s">
        <v>134</v>
      </c>
      <c r="AU245" s="159" t="s">
        <v>86</v>
      </c>
      <c r="AY245" s="16" t="s">
        <v>131</v>
      </c>
      <c r="BE245" s="160">
        <f>IF(N245="základní",J245,0)</f>
        <v>0</v>
      </c>
      <c r="BF245" s="160">
        <f>IF(N245="snížená",J245,0)</f>
        <v>0</v>
      </c>
      <c r="BG245" s="160">
        <f>IF(N245="zákl. přenesená",J245,0)</f>
        <v>0</v>
      </c>
      <c r="BH245" s="160">
        <f>IF(N245="sníž. přenesená",J245,0)</f>
        <v>0</v>
      </c>
      <c r="BI245" s="160">
        <f>IF(N245="nulová",J245,0)</f>
        <v>0</v>
      </c>
      <c r="BJ245" s="16" t="s">
        <v>21</v>
      </c>
      <c r="BK245" s="160">
        <f>ROUND(I245*H245,2)</f>
        <v>0</v>
      </c>
      <c r="BL245" s="16" t="s">
        <v>229</v>
      </c>
      <c r="BM245" s="159" t="s">
        <v>433</v>
      </c>
    </row>
    <row r="246" spans="1:65" s="34" customFormat="1" ht="11.25">
      <c r="A246" s="30"/>
      <c r="B246" s="31"/>
      <c r="C246" s="30"/>
      <c r="D246" s="161" t="s">
        <v>141</v>
      </c>
      <c r="E246" s="30"/>
      <c r="F246" s="162" t="s">
        <v>434</v>
      </c>
      <c r="G246" s="30"/>
      <c r="H246" s="30"/>
      <c r="I246" s="163"/>
      <c r="J246" s="30"/>
      <c r="K246" s="30"/>
      <c r="L246" s="31"/>
      <c r="M246" s="164"/>
      <c r="N246" s="165"/>
      <c r="O246" s="53"/>
      <c r="P246" s="53"/>
      <c r="Q246" s="53"/>
      <c r="R246" s="53"/>
      <c r="S246" s="53"/>
      <c r="T246" s="54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T246" s="16" t="s">
        <v>141</v>
      </c>
      <c r="AU246" s="16" t="s">
        <v>86</v>
      </c>
    </row>
    <row r="247" spans="1:65" s="34" customFormat="1" ht="21.75" customHeight="1">
      <c r="A247" s="30"/>
      <c r="B247" s="147"/>
      <c r="C247" s="148" t="s">
        <v>435</v>
      </c>
      <c r="D247" s="148" t="s">
        <v>134</v>
      </c>
      <c r="E247" s="149" t="s">
        <v>436</v>
      </c>
      <c r="F247" s="150" t="s">
        <v>437</v>
      </c>
      <c r="G247" s="151" t="s">
        <v>184</v>
      </c>
      <c r="H247" s="152">
        <v>1</v>
      </c>
      <c r="I247" s="153"/>
      <c r="J247" s="154">
        <f>ROUND(I247*H247,2)</f>
        <v>0</v>
      </c>
      <c r="K247" s="150" t="s">
        <v>138</v>
      </c>
      <c r="L247" s="31"/>
      <c r="M247" s="155"/>
      <c r="N247" s="156" t="s">
        <v>48</v>
      </c>
      <c r="O247" s="53"/>
      <c r="P247" s="157">
        <f>O247*H247</f>
        <v>0</v>
      </c>
      <c r="Q247" s="157">
        <v>0</v>
      </c>
      <c r="R247" s="157">
        <f>Q247*H247</f>
        <v>0</v>
      </c>
      <c r="S247" s="157">
        <v>0</v>
      </c>
      <c r="T247" s="158">
        <f>S247*H247</f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59" t="s">
        <v>229</v>
      </c>
      <c r="AT247" s="159" t="s">
        <v>134</v>
      </c>
      <c r="AU247" s="159" t="s">
        <v>86</v>
      </c>
      <c r="AY247" s="16" t="s">
        <v>131</v>
      </c>
      <c r="BE247" s="160">
        <f>IF(N247="základní",J247,0)</f>
        <v>0</v>
      </c>
      <c r="BF247" s="160">
        <f>IF(N247="snížená",J247,0)</f>
        <v>0</v>
      </c>
      <c r="BG247" s="160">
        <f>IF(N247="zákl. přenesená",J247,0)</f>
        <v>0</v>
      </c>
      <c r="BH247" s="160">
        <f>IF(N247="sníž. přenesená",J247,0)</f>
        <v>0</v>
      </c>
      <c r="BI247" s="160">
        <f>IF(N247="nulová",J247,0)</f>
        <v>0</v>
      </c>
      <c r="BJ247" s="16" t="s">
        <v>21</v>
      </c>
      <c r="BK247" s="160">
        <f>ROUND(I247*H247,2)</f>
        <v>0</v>
      </c>
      <c r="BL247" s="16" t="s">
        <v>229</v>
      </c>
      <c r="BM247" s="159" t="s">
        <v>438</v>
      </c>
    </row>
    <row r="248" spans="1:65" s="34" customFormat="1" ht="11.25">
      <c r="A248" s="30"/>
      <c r="B248" s="31"/>
      <c r="C248" s="30"/>
      <c r="D248" s="161" t="s">
        <v>141</v>
      </c>
      <c r="E248" s="30"/>
      <c r="F248" s="162" t="s">
        <v>439</v>
      </c>
      <c r="G248" s="30"/>
      <c r="H248" s="30"/>
      <c r="I248" s="163"/>
      <c r="J248" s="30"/>
      <c r="K248" s="30"/>
      <c r="L248" s="31"/>
      <c r="M248" s="164"/>
      <c r="N248" s="165"/>
      <c r="O248" s="53"/>
      <c r="P248" s="53"/>
      <c r="Q248" s="53"/>
      <c r="R248" s="53"/>
      <c r="S248" s="53"/>
      <c r="T248" s="54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T248" s="16" t="s">
        <v>141</v>
      </c>
      <c r="AU248" s="16" t="s">
        <v>86</v>
      </c>
    </row>
    <row r="249" spans="1:65" s="34" customFormat="1" ht="24.2" customHeight="1">
      <c r="A249" s="30"/>
      <c r="B249" s="147"/>
      <c r="C249" s="148" t="s">
        <v>440</v>
      </c>
      <c r="D249" s="148" t="s">
        <v>134</v>
      </c>
      <c r="E249" s="149" t="s">
        <v>441</v>
      </c>
      <c r="F249" s="150" t="s">
        <v>442</v>
      </c>
      <c r="G249" s="151" t="s">
        <v>282</v>
      </c>
      <c r="H249" s="195"/>
      <c r="I249" s="153"/>
      <c r="J249" s="154">
        <f>ROUND(I249*H249,2)</f>
        <v>0</v>
      </c>
      <c r="K249" s="150" t="s">
        <v>138</v>
      </c>
      <c r="L249" s="31"/>
      <c r="M249" s="155"/>
      <c r="N249" s="156" t="s">
        <v>48</v>
      </c>
      <c r="O249" s="53"/>
      <c r="P249" s="157">
        <f>O249*H249</f>
        <v>0</v>
      </c>
      <c r="Q249" s="157">
        <v>0</v>
      </c>
      <c r="R249" s="157">
        <f>Q249*H249</f>
        <v>0</v>
      </c>
      <c r="S249" s="157">
        <v>0</v>
      </c>
      <c r="T249" s="158">
        <f>S249*H249</f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59" t="s">
        <v>229</v>
      </c>
      <c r="AT249" s="159" t="s">
        <v>134</v>
      </c>
      <c r="AU249" s="159" t="s">
        <v>86</v>
      </c>
      <c r="AY249" s="16" t="s">
        <v>131</v>
      </c>
      <c r="BE249" s="160">
        <f>IF(N249="základní",J249,0)</f>
        <v>0</v>
      </c>
      <c r="BF249" s="160">
        <f>IF(N249="snížená",J249,0)</f>
        <v>0</v>
      </c>
      <c r="BG249" s="160">
        <f>IF(N249="zákl. přenesená",J249,0)</f>
        <v>0</v>
      </c>
      <c r="BH249" s="160">
        <f>IF(N249="sníž. přenesená",J249,0)</f>
        <v>0</v>
      </c>
      <c r="BI249" s="160">
        <f>IF(N249="nulová",J249,0)</f>
        <v>0</v>
      </c>
      <c r="BJ249" s="16" t="s">
        <v>21</v>
      </c>
      <c r="BK249" s="160">
        <f>ROUND(I249*H249,2)</f>
        <v>0</v>
      </c>
      <c r="BL249" s="16" t="s">
        <v>229</v>
      </c>
      <c r="BM249" s="159" t="s">
        <v>443</v>
      </c>
    </row>
    <row r="250" spans="1:65" s="34" customFormat="1" ht="11.25">
      <c r="A250" s="30"/>
      <c r="B250" s="31"/>
      <c r="C250" s="30"/>
      <c r="D250" s="161" t="s">
        <v>141</v>
      </c>
      <c r="E250" s="30"/>
      <c r="F250" s="162" t="s">
        <v>444</v>
      </c>
      <c r="G250" s="30"/>
      <c r="H250" s="30"/>
      <c r="I250" s="163"/>
      <c r="J250" s="30"/>
      <c r="K250" s="30"/>
      <c r="L250" s="31"/>
      <c r="M250" s="164"/>
      <c r="N250" s="165"/>
      <c r="O250" s="53"/>
      <c r="P250" s="53"/>
      <c r="Q250" s="53"/>
      <c r="R250" s="53"/>
      <c r="S250" s="53"/>
      <c r="T250" s="54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T250" s="16" t="s">
        <v>141</v>
      </c>
      <c r="AU250" s="16" t="s">
        <v>86</v>
      </c>
    </row>
    <row r="251" spans="1:65" s="133" customFormat="1" ht="22.9" customHeight="1">
      <c r="B251" s="134"/>
      <c r="D251" s="135" t="s">
        <v>76</v>
      </c>
      <c r="E251" s="145" t="s">
        <v>445</v>
      </c>
      <c r="F251" s="145" t="s">
        <v>446</v>
      </c>
      <c r="I251" s="137"/>
      <c r="J251" s="146">
        <f>BK251</f>
        <v>0</v>
      </c>
      <c r="L251" s="134"/>
      <c r="M251" s="139"/>
      <c r="N251" s="140"/>
      <c r="O251" s="140"/>
      <c r="P251" s="141">
        <f>SUM(P252:P290)</f>
        <v>0</v>
      </c>
      <c r="Q251" s="140"/>
      <c r="R251" s="141">
        <f>SUM(R252:R290)</f>
        <v>5.6149999999999999E-2</v>
      </c>
      <c r="S251" s="140"/>
      <c r="T251" s="142">
        <f>SUM(T252:T290)</f>
        <v>0.19124000000000002</v>
      </c>
      <c r="AR251" s="135" t="s">
        <v>86</v>
      </c>
      <c r="AT251" s="143" t="s">
        <v>76</v>
      </c>
      <c r="AU251" s="143" t="s">
        <v>21</v>
      </c>
      <c r="AY251" s="135" t="s">
        <v>131</v>
      </c>
      <c r="BK251" s="144">
        <f>SUM(BK252:BK290)</f>
        <v>0</v>
      </c>
    </row>
    <row r="252" spans="1:65" s="34" customFormat="1" ht="16.5" customHeight="1">
      <c r="A252" s="30"/>
      <c r="B252" s="147"/>
      <c r="C252" s="148" t="s">
        <v>447</v>
      </c>
      <c r="D252" s="148" t="s">
        <v>134</v>
      </c>
      <c r="E252" s="149" t="s">
        <v>448</v>
      </c>
      <c r="F252" s="150" t="s">
        <v>449</v>
      </c>
      <c r="G252" s="151" t="s">
        <v>450</v>
      </c>
      <c r="H252" s="152">
        <v>1</v>
      </c>
      <c r="I252" s="153"/>
      <c r="J252" s="154">
        <f>ROUND(I252*H252,2)</f>
        <v>0</v>
      </c>
      <c r="K252" s="150" t="s">
        <v>138</v>
      </c>
      <c r="L252" s="31"/>
      <c r="M252" s="155"/>
      <c r="N252" s="156" t="s">
        <v>48</v>
      </c>
      <c r="O252" s="53"/>
      <c r="P252" s="157">
        <f>O252*H252</f>
        <v>0</v>
      </c>
      <c r="Q252" s="157">
        <v>0</v>
      </c>
      <c r="R252" s="157">
        <f>Q252*H252</f>
        <v>0</v>
      </c>
      <c r="S252" s="157">
        <v>3.4200000000000001E-2</v>
      </c>
      <c r="T252" s="158">
        <f>S252*H252</f>
        <v>3.4200000000000001E-2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59" t="s">
        <v>229</v>
      </c>
      <c r="AT252" s="159" t="s">
        <v>134</v>
      </c>
      <c r="AU252" s="159" t="s">
        <v>86</v>
      </c>
      <c r="AY252" s="16" t="s">
        <v>131</v>
      </c>
      <c r="BE252" s="160">
        <f>IF(N252="základní",J252,0)</f>
        <v>0</v>
      </c>
      <c r="BF252" s="160">
        <f>IF(N252="snížená",J252,0)</f>
        <v>0</v>
      </c>
      <c r="BG252" s="160">
        <f>IF(N252="zákl. přenesená",J252,0)</f>
        <v>0</v>
      </c>
      <c r="BH252" s="160">
        <f>IF(N252="sníž. přenesená",J252,0)</f>
        <v>0</v>
      </c>
      <c r="BI252" s="160">
        <f>IF(N252="nulová",J252,0)</f>
        <v>0</v>
      </c>
      <c r="BJ252" s="16" t="s">
        <v>21</v>
      </c>
      <c r="BK252" s="160">
        <f>ROUND(I252*H252,2)</f>
        <v>0</v>
      </c>
      <c r="BL252" s="16" t="s">
        <v>229</v>
      </c>
      <c r="BM252" s="159" t="s">
        <v>451</v>
      </c>
    </row>
    <row r="253" spans="1:65" s="34" customFormat="1" ht="11.25">
      <c r="A253" s="30"/>
      <c r="B253" s="31"/>
      <c r="C253" s="30"/>
      <c r="D253" s="161" t="s">
        <v>141</v>
      </c>
      <c r="E253" s="30"/>
      <c r="F253" s="162" t="s">
        <v>452</v>
      </c>
      <c r="G253" s="30"/>
      <c r="H253" s="30"/>
      <c r="I253" s="163"/>
      <c r="J253" s="30"/>
      <c r="K253" s="30"/>
      <c r="L253" s="31"/>
      <c r="M253" s="164"/>
      <c r="N253" s="165"/>
      <c r="O253" s="53"/>
      <c r="P253" s="53"/>
      <c r="Q253" s="53"/>
      <c r="R253" s="53"/>
      <c r="S253" s="53"/>
      <c r="T253" s="54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T253" s="16" t="s">
        <v>141</v>
      </c>
      <c r="AU253" s="16" t="s">
        <v>86</v>
      </c>
    </row>
    <row r="254" spans="1:65" s="34" customFormat="1" ht="16.5" customHeight="1">
      <c r="A254" s="30"/>
      <c r="B254" s="147"/>
      <c r="C254" s="148" t="s">
        <v>453</v>
      </c>
      <c r="D254" s="148" t="s">
        <v>134</v>
      </c>
      <c r="E254" s="149" t="s">
        <v>454</v>
      </c>
      <c r="F254" s="150" t="s">
        <v>455</v>
      </c>
      <c r="G254" s="151" t="s">
        <v>450</v>
      </c>
      <c r="H254" s="152">
        <v>1</v>
      </c>
      <c r="I254" s="153"/>
      <c r="J254" s="154">
        <f>ROUND(I254*H254,2)</f>
        <v>0</v>
      </c>
      <c r="K254" s="150" t="s">
        <v>138</v>
      </c>
      <c r="L254" s="31"/>
      <c r="M254" s="155"/>
      <c r="N254" s="156" t="s">
        <v>48</v>
      </c>
      <c r="O254" s="53"/>
      <c r="P254" s="157">
        <f>O254*H254</f>
        <v>0</v>
      </c>
      <c r="Q254" s="157">
        <v>2.894E-2</v>
      </c>
      <c r="R254" s="157">
        <f>Q254*H254</f>
        <v>2.894E-2</v>
      </c>
      <c r="S254" s="157">
        <v>0</v>
      </c>
      <c r="T254" s="158">
        <f>S254*H254</f>
        <v>0</v>
      </c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R254" s="159" t="s">
        <v>229</v>
      </c>
      <c r="AT254" s="159" t="s">
        <v>134</v>
      </c>
      <c r="AU254" s="159" t="s">
        <v>86</v>
      </c>
      <c r="AY254" s="16" t="s">
        <v>131</v>
      </c>
      <c r="BE254" s="160">
        <f>IF(N254="základní",J254,0)</f>
        <v>0</v>
      </c>
      <c r="BF254" s="160">
        <f>IF(N254="snížená",J254,0)</f>
        <v>0</v>
      </c>
      <c r="BG254" s="160">
        <f>IF(N254="zákl. přenesená",J254,0)</f>
        <v>0</v>
      </c>
      <c r="BH254" s="160">
        <f>IF(N254="sníž. přenesená",J254,0)</f>
        <v>0</v>
      </c>
      <c r="BI254" s="160">
        <f>IF(N254="nulová",J254,0)</f>
        <v>0</v>
      </c>
      <c r="BJ254" s="16" t="s">
        <v>21</v>
      </c>
      <c r="BK254" s="160">
        <f>ROUND(I254*H254,2)</f>
        <v>0</v>
      </c>
      <c r="BL254" s="16" t="s">
        <v>229</v>
      </c>
      <c r="BM254" s="159" t="s">
        <v>456</v>
      </c>
    </row>
    <row r="255" spans="1:65" s="34" customFormat="1" ht="11.25">
      <c r="A255" s="30"/>
      <c r="B255" s="31"/>
      <c r="C255" s="30"/>
      <c r="D255" s="161" t="s">
        <v>141</v>
      </c>
      <c r="E255" s="30"/>
      <c r="F255" s="162" t="s">
        <v>457</v>
      </c>
      <c r="G255" s="30"/>
      <c r="H255" s="30"/>
      <c r="I255" s="163"/>
      <c r="J255" s="30"/>
      <c r="K255" s="30"/>
      <c r="L255" s="31"/>
      <c r="M255" s="164"/>
      <c r="N255" s="165"/>
      <c r="O255" s="53"/>
      <c r="P255" s="53"/>
      <c r="Q255" s="53"/>
      <c r="R255" s="53"/>
      <c r="S255" s="53"/>
      <c r="T255" s="54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T255" s="16" t="s">
        <v>141</v>
      </c>
      <c r="AU255" s="16" t="s">
        <v>86</v>
      </c>
    </row>
    <row r="256" spans="1:65" s="34" customFormat="1" ht="16.5" customHeight="1">
      <c r="A256" s="30"/>
      <c r="B256" s="147"/>
      <c r="C256" s="185" t="s">
        <v>458</v>
      </c>
      <c r="D256" s="185" t="s">
        <v>188</v>
      </c>
      <c r="E256" s="186" t="s">
        <v>459</v>
      </c>
      <c r="F256" s="187" t="s">
        <v>460</v>
      </c>
      <c r="G256" s="188" t="s">
        <v>184</v>
      </c>
      <c r="H256" s="189">
        <v>1</v>
      </c>
      <c r="I256" s="190"/>
      <c r="J256" s="191">
        <f>ROUND(I256*H256,2)</f>
        <v>0</v>
      </c>
      <c r="K256" s="187" t="s">
        <v>138</v>
      </c>
      <c r="L256" s="192"/>
      <c r="M256" s="193"/>
      <c r="N256" s="194" t="s">
        <v>48</v>
      </c>
      <c r="O256" s="53"/>
      <c r="P256" s="157">
        <f>O256*H256</f>
        <v>0</v>
      </c>
      <c r="Q256" s="157">
        <v>1.2800000000000001E-3</v>
      </c>
      <c r="R256" s="157">
        <f>Q256*H256</f>
        <v>1.2800000000000001E-3</v>
      </c>
      <c r="S256" s="157">
        <v>0</v>
      </c>
      <c r="T256" s="158">
        <f>S256*H256</f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59" t="s">
        <v>323</v>
      </c>
      <c r="AT256" s="159" t="s">
        <v>188</v>
      </c>
      <c r="AU256" s="159" t="s">
        <v>86</v>
      </c>
      <c r="AY256" s="16" t="s">
        <v>131</v>
      </c>
      <c r="BE256" s="160">
        <f>IF(N256="základní",J256,0)</f>
        <v>0</v>
      </c>
      <c r="BF256" s="160">
        <f>IF(N256="snížená",J256,0)</f>
        <v>0</v>
      </c>
      <c r="BG256" s="160">
        <f>IF(N256="zákl. přenesená",J256,0)</f>
        <v>0</v>
      </c>
      <c r="BH256" s="160">
        <f>IF(N256="sníž. přenesená",J256,0)</f>
        <v>0</v>
      </c>
      <c r="BI256" s="160">
        <f>IF(N256="nulová",J256,0)</f>
        <v>0</v>
      </c>
      <c r="BJ256" s="16" t="s">
        <v>21</v>
      </c>
      <c r="BK256" s="160">
        <f>ROUND(I256*H256,2)</f>
        <v>0</v>
      </c>
      <c r="BL256" s="16" t="s">
        <v>229</v>
      </c>
      <c r="BM256" s="159" t="s">
        <v>461</v>
      </c>
    </row>
    <row r="257" spans="1:65" s="34" customFormat="1" ht="16.5" customHeight="1">
      <c r="A257" s="30"/>
      <c r="B257" s="147"/>
      <c r="C257" s="148" t="s">
        <v>462</v>
      </c>
      <c r="D257" s="148" t="s">
        <v>134</v>
      </c>
      <c r="E257" s="149" t="s">
        <v>463</v>
      </c>
      <c r="F257" s="150" t="s">
        <v>464</v>
      </c>
      <c r="G257" s="151" t="s">
        <v>450</v>
      </c>
      <c r="H257" s="152">
        <v>1</v>
      </c>
      <c r="I257" s="153"/>
      <c r="J257" s="154">
        <f>ROUND(I257*H257,2)</f>
        <v>0</v>
      </c>
      <c r="K257" s="150" t="s">
        <v>138</v>
      </c>
      <c r="L257" s="31"/>
      <c r="M257" s="155"/>
      <c r="N257" s="156" t="s">
        <v>48</v>
      </c>
      <c r="O257" s="53"/>
      <c r="P257" s="157">
        <f>O257*H257</f>
        <v>0</v>
      </c>
      <c r="Q257" s="157">
        <v>0</v>
      </c>
      <c r="R257" s="157">
        <f>Q257*H257</f>
        <v>0</v>
      </c>
      <c r="S257" s="157">
        <v>1.9460000000000002E-2</v>
      </c>
      <c r="T257" s="158">
        <f>S257*H257</f>
        <v>1.9460000000000002E-2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59" t="s">
        <v>229</v>
      </c>
      <c r="AT257" s="159" t="s">
        <v>134</v>
      </c>
      <c r="AU257" s="159" t="s">
        <v>86</v>
      </c>
      <c r="AY257" s="16" t="s">
        <v>131</v>
      </c>
      <c r="BE257" s="160">
        <f>IF(N257="základní",J257,0)</f>
        <v>0</v>
      </c>
      <c r="BF257" s="160">
        <f>IF(N257="snížená",J257,0)</f>
        <v>0</v>
      </c>
      <c r="BG257" s="160">
        <f>IF(N257="zákl. přenesená",J257,0)</f>
        <v>0</v>
      </c>
      <c r="BH257" s="160">
        <f>IF(N257="sníž. přenesená",J257,0)</f>
        <v>0</v>
      </c>
      <c r="BI257" s="160">
        <f>IF(N257="nulová",J257,0)</f>
        <v>0</v>
      </c>
      <c r="BJ257" s="16" t="s">
        <v>21</v>
      </c>
      <c r="BK257" s="160">
        <f>ROUND(I257*H257,2)</f>
        <v>0</v>
      </c>
      <c r="BL257" s="16" t="s">
        <v>229</v>
      </c>
      <c r="BM257" s="159" t="s">
        <v>465</v>
      </c>
    </row>
    <row r="258" spans="1:65" s="34" customFormat="1" ht="11.25">
      <c r="A258" s="30"/>
      <c r="B258" s="31"/>
      <c r="C258" s="30"/>
      <c r="D258" s="161" t="s">
        <v>141</v>
      </c>
      <c r="E258" s="30"/>
      <c r="F258" s="162" t="s">
        <v>466</v>
      </c>
      <c r="G258" s="30"/>
      <c r="H258" s="30"/>
      <c r="I258" s="163"/>
      <c r="J258" s="30"/>
      <c r="K258" s="30"/>
      <c r="L258" s="31"/>
      <c r="M258" s="164"/>
      <c r="N258" s="165"/>
      <c r="O258" s="53"/>
      <c r="P258" s="53"/>
      <c r="Q258" s="53"/>
      <c r="R258" s="53"/>
      <c r="S258" s="53"/>
      <c r="T258" s="54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T258" s="16" t="s">
        <v>141</v>
      </c>
      <c r="AU258" s="16" t="s">
        <v>86</v>
      </c>
    </row>
    <row r="259" spans="1:65" s="34" customFormat="1" ht="24.2" customHeight="1">
      <c r="A259" s="30"/>
      <c r="B259" s="147"/>
      <c r="C259" s="148" t="s">
        <v>467</v>
      </c>
      <c r="D259" s="148" t="s">
        <v>134</v>
      </c>
      <c r="E259" s="149" t="s">
        <v>468</v>
      </c>
      <c r="F259" s="150" t="s">
        <v>469</v>
      </c>
      <c r="G259" s="151" t="s">
        <v>450</v>
      </c>
      <c r="H259" s="152">
        <v>1</v>
      </c>
      <c r="I259" s="153"/>
      <c r="J259" s="154">
        <f>ROUND(I259*H259,2)</f>
        <v>0</v>
      </c>
      <c r="K259" s="150" t="s">
        <v>138</v>
      </c>
      <c r="L259" s="31"/>
      <c r="M259" s="155"/>
      <c r="N259" s="156" t="s">
        <v>48</v>
      </c>
      <c r="O259" s="53"/>
      <c r="P259" s="157">
        <f>O259*H259</f>
        <v>0</v>
      </c>
      <c r="Q259" s="157">
        <v>1.9210000000000001E-2</v>
      </c>
      <c r="R259" s="157">
        <f>Q259*H259</f>
        <v>1.9210000000000001E-2</v>
      </c>
      <c r="S259" s="157">
        <v>0</v>
      </c>
      <c r="T259" s="158">
        <f>S259*H259</f>
        <v>0</v>
      </c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59" t="s">
        <v>229</v>
      </c>
      <c r="AT259" s="159" t="s">
        <v>134</v>
      </c>
      <c r="AU259" s="159" t="s">
        <v>86</v>
      </c>
      <c r="AY259" s="16" t="s">
        <v>131</v>
      </c>
      <c r="BE259" s="160">
        <f>IF(N259="základní",J259,0)</f>
        <v>0</v>
      </c>
      <c r="BF259" s="160">
        <f>IF(N259="snížená",J259,0)</f>
        <v>0</v>
      </c>
      <c r="BG259" s="160">
        <f>IF(N259="zákl. přenesená",J259,0)</f>
        <v>0</v>
      </c>
      <c r="BH259" s="160">
        <f>IF(N259="sníž. přenesená",J259,0)</f>
        <v>0</v>
      </c>
      <c r="BI259" s="160">
        <f>IF(N259="nulová",J259,0)</f>
        <v>0</v>
      </c>
      <c r="BJ259" s="16" t="s">
        <v>21</v>
      </c>
      <c r="BK259" s="160">
        <f>ROUND(I259*H259,2)</f>
        <v>0</v>
      </c>
      <c r="BL259" s="16" t="s">
        <v>229</v>
      </c>
      <c r="BM259" s="159" t="s">
        <v>470</v>
      </c>
    </row>
    <row r="260" spans="1:65" s="34" customFormat="1" ht="11.25">
      <c r="A260" s="30"/>
      <c r="B260" s="31"/>
      <c r="C260" s="30"/>
      <c r="D260" s="161" t="s">
        <v>141</v>
      </c>
      <c r="E260" s="30"/>
      <c r="F260" s="162" t="s">
        <v>471</v>
      </c>
      <c r="G260" s="30"/>
      <c r="H260" s="30"/>
      <c r="I260" s="163"/>
      <c r="J260" s="30"/>
      <c r="K260" s="30"/>
      <c r="L260" s="31"/>
      <c r="M260" s="164"/>
      <c r="N260" s="165"/>
      <c r="O260" s="53"/>
      <c r="P260" s="53"/>
      <c r="Q260" s="53"/>
      <c r="R260" s="53"/>
      <c r="S260" s="53"/>
      <c r="T260" s="54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T260" s="16" t="s">
        <v>141</v>
      </c>
      <c r="AU260" s="16" t="s">
        <v>86</v>
      </c>
    </row>
    <row r="261" spans="1:65" s="34" customFormat="1" ht="16.5" customHeight="1">
      <c r="A261" s="30"/>
      <c r="B261" s="147"/>
      <c r="C261" s="148" t="s">
        <v>472</v>
      </c>
      <c r="D261" s="148" t="s">
        <v>134</v>
      </c>
      <c r="E261" s="149" t="s">
        <v>473</v>
      </c>
      <c r="F261" s="150" t="s">
        <v>474</v>
      </c>
      <c r="G261" s="151" t="s">
        <v>450</v>
      </c>
      <c r="H261" s="152">
        <v>1</v>
      </c>
      <c r="I261" s="153"/>
      <c r="J261" s="154">
        <f>ROUND(I261*H261,2)</f>
        <v>0</v>
      </c>
      <c r="K261" s="150" t="s">
        <v>138</v>
      </c>
      <c r="L261" s="31"/>
      <c r="M261" s="155"/>
      <c r="N261" s="156" t="s">
        <v>48</v>
      </c>
      <c r="O261" s="53"/>
      <c r="P261" s="157">
        <f>O261*H261</f>
        <v>0</v>
      </c>
      <c r="Q261" s="157">
        <v>0</v>
      </c>
      <c r="R261" s="157">
        <f>Q261*H261</f>
        <v>0</v>
      </c>
      <c r="S261" s="157">
        <v>1.7600000000000001E-2</v>
      </c>
      <c r="T261" s="158">
        <f>S261*H261</f>
        <v>1.7600000000000001E-2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59" t="s">
        <v>229</v>
      </c>
      <c r="AT261" s="159" t="s">
        <v>134</v>
      </c>
      <c r="AU261" s="159" t="s">
        <v>86</v>
      </c>
      <c r="AY261" s="16" t="s">
        <v>131</v>
      </c>
      <c r="BE261" s="160">
        <f>IF(N261="základní",J261,0)</f>
        <v>0</v>
      </c>
      <c r="BF261" s="160">
        <f>IF(N261="snížená",J261,0)</f>
        <v>0</v>
      </c>
      <c r="BG261" s="160">
        <f>IF(N261="zákl. přenesená",J261,0)</f>
        <v>0</v>
      </c>
      <c r="BH261" s="160">
        <f>IF(N261="sníž. přenesená",J261,0)</f>
        <v>0</v>
      </c>
      <c r="BI261" s="160">
        <f>IF(N261="nulová",J261,0)</f>
        <v>0</v>
      </c>
      <c r="BJ261" s="16" t="s">
        <v>21</v>
      </c>
      <c r="BK261" s="160">
        <f>ROUND(I261*H261,2)</f>
        <v>0</v>
      </c>
      <c r="BL261" s="16" t="s">
        <v>229</v>
      </c>
      <c r="BM261" s="159" t="s">
        <v>475</v>
      </c>
    </row>
    <row r="262" spans="1:65" s="34" customFormat="1" ht="11.25">
      <c r="A262" s="30"/>
      <c r="B262" s="31"/>
      <c r="C262" s="30"/>
      <c r="D262" s="161" t="s">
        <v>141</v>
      </c>
      <c r="E262" s="30"/>
      <c r="F262" s="162" t="s">
        <v>476</v>
      </c>
      <c r="G262" s="30"/>
      <c r="H262" s="30"/>
      <c r="I262" s="163"/>
      <c r="J262" s="30"/>
      <c r="K262" s="30"/>
      <c r="L262" s="31"/>
      <c r="M262" s="164"/>
      <c r="N262" s="165"/>
      <c r="O262" s="53"/>
      <c r="P262" s="53"/>
      <c r="Q262" s="53"/>
      <c r="R262" s="53"/>
      <c r="S262" s="53"/>
      <c r="T262" s="54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T262" s="16" t="s">
        <v>141</v>
      </c>
      <c r="AU262" s="16" t="s">
        <v>86</v>
      </c>
    </row>
    <row r="263" spans="1:65" s="34" customFormat="1" ht="16.5" customHeight="1">
      <c r="A263" s="30"/>
      <c r="B263" s="147"/>
      <c r="C263" s="148" t="s">
        <v>477</v>
      </c>
      <c r="D263" s="148" t="s">
        <v>134</v>
      </c>
      <c r="E263" s="149" t="s">
        <v>478</v>
      </c>
      <c r="F263" s="150" t="s">
        <v>479</v>
      </c>
      <c r="G263" s="151" t="s">
        <v>450</v>
      </c>
      <c r="H263" s="152">
        <v>1</v>
      </c>
      <c r="I263" s="153"/>
      <c r="J263" s="154">
        <f>ROUND(I263*H263,2)</f>
        <v>0</v>
      </c>
      <c r="K263" s="150" t="s">
        <v>138</v>
      </c>
      <c r="L263" s="31"/>
      <c r="M263" s="155"/>
      <c r="N263" s="156" t="s">
        <v>48</v>
      </c>
      <c r="O263" s="53"/>
      <c r="P263" s="157">
        <f>O263*H263</f>
        <v>0</v>
      </c>
      <c r="Q263" s="157">
        <v>0</v>
      </c>
      <c r="R263" s="157">
        <f>Q263*H263</f>
        <v>0</v>
      </c>
      <c r="S263" s="157">
        <v>8.7999999999999995E-2</v>
      </c>
      <c r="T263" s="158">
        <f>S263*H263</f>
        <v>8.7999999999999995E-2</v>
      </c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R263" s="159" t="s">
        <v>229</v>
      </c>
      <c r="AT263" s="159" t="s">
        <v>134</v>
      </c>
      <c r="AU263" s="159" t="s">
        <v>86</v>
      </c>
      <c r="AY263" s="16" t="s">
        <v>131</v>
      </c>
      <c r="BE263" s="160">
        <f>IF(N263="základní",J263,0)</f>
        <v>0</v>
      </c>
      <c r="BF263" s="160">
        <f>IF(N263="snížená",J263,0)</f>
        <v>0</v>
      </c>
      <c r="BG263" s="160">
        <f>IF(N263="zákl. přenesená",J263,0)</f>
        <v>0</v>
      </c>
      <c r="BH263" s="160">
        <f>IF(N263="sníž. přenesená",J263,0)</f>
        <v>0</v>
      </c>
      <c r="BI263" s="160">
        <f>IF(N263="nulová",J263,0)</f>
        <v>0</v>
      </c>
      <c r="BJ263" s="16" t="s">
        <v>21</v>
      </c>
      <c r="BK263" s="160">
        <f>ROUND(I263*H263,2)</f>
        <v>0</v>
      </c>
      <c r="BL263" s="16" t="s">
        <v>229</v>
      </c>
      <c r="BM263" s="159" t="s">
        <v>480</v>
      </c>
    </row>
    <row r="264" spans="1:65" s="34" customFormat="1" ht="11.25">
      <c r="A264" s="30"/>
      <c r="B264" s="31"/>
      <c r="C264" s="30"/>
      <c r="D264" s="161" t="s">
        <v>141</v>
      </c>
      <c r="E264" s="30"/>
      <c r="F264" s="162" t="s">
        <v>481</v>
      </c>
      <c r="G264" s="30"/>
      <c r="H264" s="30"/>
      <c r="I264" s="163"/>
      <c r="J264" s="30"/>
      <c r="K264" s="30"/>
      <c r="L264" s="31"/>
      <c r="M264" s="164"/>
      <c r="N264" s="165"/>
      <c r="O264" s="53"/>
      <c r="P264" s="53"/>
      <c r="Q264" s="53"/>
      <c r="R264" s="53"/>
      <c r="S264" s="53"/>
      <c r="T264" s="54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T264" s="16" t="s">
        <v>141</v>
      </c>
      <c r="AU264" s="16" t="s">
        <v>86</v>
      </c>
    </row>
    <row r="265" spans="1:65" s="34" customFormat="1" ht="16.5" customHeight="1">
      <c r="A265" s="30"/>
      <c r="B265" s="147"/>
      <c r="C265" s="148" t="s">
        <v>482</v>
      </c>
      <c r="D265" s="148" t="s">
        <v>134</v>
      </c>
      <c r="E265" s="149" t="s">
        <v>483</v>
      </c>
      <c r="F265" s="150" t="s">
        <v>484</v>
      </c>
      <c r="G265" s="151" t="s">
        <v>450</v>
      </c>
      <c r="H265" s="152">
        <v>1</v>
      </c>
      <c r="I265" s="153"/>
      <c r="J265" s="154">
        <f>ROUND(I265*H265,2)</f>
        <v>0</v>
      </c>
      <c r="K265" s="150" t="s">
        <v>138</v>
      </c>
      <c r="L265" s="31"/>
      <c r="M265" s="155"/>
      <c r="N265" s="156" t="s">
        <v>48</v>
      </c>
      <c r="O265" s="53"/>
      <c r="P265" s="157">
        <f>O265*H265</f>
        <v>0</v>
      </c>
      <c r="Q265" s="157">
        <v>0</v>
      </c>
      <c r="R265" s="157">
        <f>Q265*H265</f>
        <v>0</v>
      </c>
      <c r="S265" s="157">
        <v>2.4500000000000001E-2</v>
      </c>
      <c r="T265" s="158">
        <f>S265*H265</f>
        <v>2.4500000000000001E-2</v>
      </c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R265" s="159" t="s">
        <v>229</v>
      </c>
      <c r="AT265" s="159" t="s">
        <v>134</v>
      </c>
      <c r="AU265" s="159" t="s">
        <v>86</v>
      </c>
      <c r="AY265" s="16" t="s">
        <v>131</v>
      </c>
      <c r="BE265" s="160">
        <f>IF(N265="základní",J265,0)</f>
        <v>0</v>
      </c>
      <c r="BF265" s="160">
        <f>IF(N265="snížená",J265,0)</f>
        <v>0</v>
      </c>
      <c r="BG265" s="160">
        <f>IF(N265="zákl. přenesená",J265,0)</f>
        <v>0</v>
      </c>
      <c r="BH265" s="160">
        <f>IF(N265="sníž. přenesená",J265,0)</f>
        <v>0</v>
      </c>
      <c r="BI265" s="160">
        <f>IF(N265="nulová",J265,0)</f>
        <v>0</v>
      </c>
      <c r="BJ265" s="16" t="s">
        <v>21</v>
      </c>
      <c r="BK265" s="160">
        <f>ROUND(I265*H265,2)</f>
        <v>0</v>
      </c>
      <c r="BL265" s="16" t="s">
        <v>229</v>
      </c>
      <c r="BM265" s="159" t="s">
        <v>485</v>
      </c>
    </row>
    <row r="266" spans="1:65" s="34" customFormat="1" ht="11.25">
      <c r="A266" s="30"/>
      <c r="B266" s="31"/>
      <c r="C266" s="30"/>
      <c r="D266" s="161" t="s">
        <v>141</v>
      </c>
      <c r="E266" s="30"/>
      <c r="F266" s="162" t="s">
        <v>486</v>
      </c>
      <c r="G266" s="30"/>
      <c r="H266" s="30"/>
      <c r="I266" s="163"/>
      <c r="J266" s="30"/>
      <c r="K266" s="30"/>
      <c r="L266" s="31"/>
      <c r="M266" s="164"/>
      <c r="N266" s="165"/>
      <c r="O266" s="53"/>
      <c r="P266" s="53"/>
      <c r="Q266" s="53"/>
      <c r="R266" s="53"/>
      <c r="S266" s="53"/>
      <c r="T266" s="54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T266" s="16" t="s">
        <v>141</v>
      </c>
      <c r="AU266" s="16" t="s">
        <v>86</v>
      </c>
    </row>
    <row r="267" spans="1:65" s="34" customFormat="1" ht="16.5" customHeight="1">
      <c r="A267" s="30"/>
      <c r="B267" s="147"/>
      <c r="C267" s="148" t="s">
        <v>487</v>
      </c>
      <c r="D267" s="148" t="s">
        <v>134</v>
      </c>
      <c r="E267" s="149" t="s">
        <v>488</v>
      </c>
      <c r="F267" s="150" t="s">
        <v>489</v>
      </c>
      <c r="G267" s="151" t="s">
        <v>450</v>
      </c>
      <c r="H267" s="152">
        <v>1</v>
      </c>
      <c r="I267" s="153"/>
      <c r="J267" s="154">
        <f>ROUND(I267*H267,2)</f>
        <v>0</v>
      </c>
      <c r="K267" s="150" t="s">
        <v>138</v>
      </c>
      <c r="L267" s="31"/>
      <c r="M267" s="155"/>
      <c r="N267" s="156" t="s">
        <v>48</v>
      </c>
      <c r="O267" s="53"/>
      <c r="P267" s="157">
        <f>O267*H267</f>
        <v>0</v>
      </c>
      <c r="Q267" s="157">
        <v>8.4999999999999995E-4</v>
      </c>
      <c r="R267" s="157">
        <f>Q267*H267</f>
        <v>8.4999999999999995E-4</v>
      </c>
      <c r="S267" s="157">
        <v>0</v>
      </c>
      <c r="T267" s="158">
        <f>S267*H267</f>
        <v>0</v>
      </c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59" t="s">
        <v>229</v>
      </c>
      <c r="AT267" s="159" t="s">
        <v>134</v>
      </c>
      <c r="AU267" s="159" t="s">
        <v>86</v>
      </c>
      <c r="AY267" s="16" t="s">
        <v>131</v>
      </c>
      <c r="BE267" s="160">
        <f>IF(N267="základní",J267,0)</f>
        <v>0</v>
      </c>
      <c r="BF267" s="160">
        <f>IF(N267="snížená",J267,0)</f>
        <v>0</v>
      </c>
      <c r="BG267" s="160">
        <f>IF(N267="zákl. přenesená",J267,0)</f>
        <v>0</v>
      </c>
      <c r="BH267" s="160">
        <f>IF(N267="sníž. přenesená",J267,0)</f>
        <v>0</v>
      </c>
      <c r="BI267" s="160">
        <f>IF(N267="nulová",J267,0)</f>
        <v>0</v>
      </c>
      <c r="BJ267" s="16" t="s">
        <v>21</v>
      </c>
      <c r="BK267" s="160">
        <f>ROUND(I267*H267,2)</f>
        <v>0</v>
      </c>
      <c r="BL267" s="16" t="s">
        <v>229</v>
      </c>
      <c r="BM267" s="159" t="s">
        <v>490</v>
      </c>
    </row>
    <row r="268" spans="1:65" s="34" customFormat="1" ht="11.25">
      <c r="A268" s="30"/>
      <c r="B268" s="31"/>
      <c r="C268" s="30"/>
      <c r="D268" s="161" t="s">
        <v>141</v>
      </c>
      <c r="E268" s="30"/>
      <c r="F268" s="162" t="s">
        <v>491</v>
      </c>
      <c r="G268" s="30"/>
      <c r="H268" s="30"/>
      <c r="I268" s="163"/>
      <c r="J268" s="30"/>
      <c r="K268" s="30"/>
      <c r="L268" s="31"/>
      <c r="M268" s="164"/>
      <c r="N268" s="165"/>
      <c r="O268" s="53"/>
      <c r="P268" s="53"/>
      <c r="Q268" s="53"/>
      <c r="R268" s="53"/>
      <c r="S268" s="53"/>
      <c r="T268" s="54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T268" s="16" t="s">
        <v>141</v>
      </c>
      <c r="AU268" s="16" t="s">
        <v>86</v>
      </c>
    </row>
    <row r="269" spans="1:65" s="34" customFormat="1" ht="16.5" customHeight="1">
      <c r="A269" s="30"/>
      <c r="B269" s="147"/>
      <c r="C269" s="148" t="s">
        <v>492</v>
      </c>
      <c r="D269" s="148" t="s">
        <v>134</v>
      </c>
      <c r="E269" s="149" t="s">
        <v>493</v>
      </c>
      <c r="F269" s="150" t="s">
        <v>494</v>
      </c>
      <c r="G269" s="151" t="s">
        <v>450</v>
      </c>
      <c r="H269" s="152">
        <v>2</v>
      </c>
      <c r="I269" s="153"/>
      <c r="J269" s="154">
        <f>ROUND(I269*H269,2)</f>
        <v>0</v>
      </c>
      <c r="K269" s="150" t="s">
        <v>138</v>
      </c>
      <c r="L269" s="31"/>
      <c r="M269" s="155"/>
      <c r="N269" s="156" t="s">
        <v>48</v>
      </c>
      <c r="O269" s="53"/>
      <c r="P269" s="157">
        <f>O269*H269</f>
        <v>0</v>
      </c>
      <c r="Q269" s="157">
        <v>8.4999999999999995E-4</v>
      </c>
      <c r="R269" s="157">
        <f>Q269*H269</f>
        <v>1.6999999999999999E-3</v>
      </c>
      <c r="S269" s="157">
        <v>0</v>
      </c>
      <c r="T269" s="158">
        <f>S269*H269</f>
        <v>0</v>
      </c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R269" s="159" t="s">
        <v>229</v>
      </c>
      <c r="AT269" s="159" t="s">
        <v>134</v>
      </c>
      <c r="AU269" s="159" t="s">
        <v>86</v>
      </c>
      <c r="AY269" s="16" t="s">
        <v>131</v>
      </c>
      <c r="BE269" s="160">
        <f>IF(N269="základní",J269,0)</f>
        <v>0</v>
      </c>
      <c r="BF269" s="160">
        <f>IF(N269="snížená",J269,0)</f>
        <v>0</v>
      </c>
      <c r="BG269" s="160">
        <f>IF(N269="zákl. přenesená",J269,0)</f>
        <v>0</v>
      </c>
      <c r="BH269" s="160">
        <f>IF(N269="sníž. přenesená",J269,0)</f>
        <v>0</v>
      </c>
      <c r="BI269" s="160">
        <f>IF(N269="nulová",J269,0)</f>
        <v>0</v>
      </c>
      <c r="BJ269" s="16" t="s">
        <v>21</v>
      </c>
      <c r="BK269" s="160">
        <f>ROUND(I269*H269,2)</f>
        <v>0</v>
      </c>
      <c r="BL269" s="16" t="s">
        <v>229</v>
      </c>
      <c r="BM269" s="159" t="s">
        <v>495</v>
      </c>
    </row>
    <row r="270" spans="1:65" s="34" customFormat="1" ht="11.25">
      <c r="A270" s="30"/>
      <c r="B270" s="31"/>
      <c r="C270" s="30"/>
      <c r="D270" s="161" t="s">
        <v>141</v>
      </c>
      <c r="E270" s="30"/>
      <c r="F270" s="162" t="s">
        <v>496</v>
      </c>
      <c r="G270" s="30"/>
      <c r="H270" s="30"/>
      <c r="I270" s="163"/>
      <c r="J270" s="30"/>
      <c r="K270" s="30"/>
      <c r="L270" s="31"/>
      <c r="M270" s="164"/>
      <c r="N270" s="165"/>
      <c r="O270" s="53"/>
      <c r="P270" s="53"/>
      <c r="Q270" s="53"/>
      <c r="R270" s="53"/>
      <c r="S270" s="53"/>
      <c r="T270" s="54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T270" s="16" t="s">
        <v>141</v>
      </c>
      <c r="AU270" s="16" t="s">
        <v>86</v>
      </c>
    </row>
    <row r="271" spans="1:65" s="34" customFormat="1" ht="16.5" customHeight="1">
      <c r="A271" s="30"/>
      <c r="B271" s="147"/>
      <c r="C271" s="148" t="s">
        <v>497</v>
      </c>
      <c r="D271" s="148" t="s">
        <v>134</v>
      </c>
      <c r="E271" s="149" t="s">
        <v>498</v>
      </c>
      <c r="F271" s="150" t="s">
        <v>499</v>
      </c>
      <c r="G271" s="151" t="s">
        <v>184</v>
      </c>
      <c r="H271" s="152">
        <v>4</v>
      </c>
      <c r="I271" s="153"/>
      <c r="J271" s="154">
        <f>ROUND(I271*H271,2)</f>
        <v>0</v>
      </c>
      <c r="K271" s="150" t="s">
        <v>138</v>
      </c>
      <c r="L271" s="31"/>
      <c r="M271" s="155"/>
      <c r="N271" s="156" t="s">
        <v>48</v>
      </c>
      <c r="O271" s="53"/>
      <c r="P271" s="157">
        <f>O271*H271</f>
        <v>0</v>
      </c>
      <c r="Q271" s="157">
        <v>0</v>
      </c>
      <c r="R271" s="157">
        <f>Q271*H271</f>
        <v>0</v>
      </c>
      <c r="S271" s="157">
        <v>4.8999999999999998E-4</v>
      </c>
      <c r="T271" s="158">
        <f>S271*H271</f>
        <v>1.9599999999999999E-3</v>
      </c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R271" s="159" t="s">
        <v>229</v>
      </c>
      <c r="AT271" s="159" t="s">
        <v>134</v>
      </c>
      <c r="AU271" s="159" t="s">
        <v>86</v>
      </c>
      <c r="AY271" s="16" t="s">
        <v>131</v>
      </c>
      <c r="BE271" s="160">
        <f>IF(N271="základní",J271,0)</f>
        <v>0</v>
      </c>
      <c r="BF271" s="160">
        <f>IF(N271="snížená",J271,0)</f>
        <v>0</v>
      </c>
      <c r="BG271" s="160">
        <f>IF(N271="zákl. přenesená",J271,0)</f>
        <v>0</v>
      </c>
      <c r="BH271" s="160">
        <f>IF(N271="sníž. přenesená",J271,0)</f>
        <v>0</v>
      </c>
      <c r="BI271" s="160">
        <f>IF(N271="nulová",J271,0)</f>
        <v>0</v>
      </c>
      <c r="BJ271" s="16" t="s">
        <v>21</v>
      </c>
      <c r="BK271" s="160">
        <f>ROUND(I271*H271,2)</f>
        <v>0</v>
      </c>
      <c r="BL271" s="16" t="s">
        <v>229</v>
      </c>
      <c r="BM271" s="159" t="s">
        <v>500</v>
      </c>
    </row>
    <row r="272" spans="1:65" s="34" customFormat="1" ht="11.25">
      <c r="A272" s="30"/>
      <c r="B272" s="31"/>
      <c r="C272" s="30"/>
      <c r="D272" s="161" t="s">
        <v>141</v>
      </c>
      <c r="E272" s="30"/>
      <c r="F272" s="162" t="s">
        <v>501</v>
      </c>
      <c r="G272" s="30"/>
      <c r="H272" s="30"/>
      <c r="I272" s="163"/>
      <c r="J272" s="30"/>
      <c r="K272" s="30"/>
      <c r="L272" s="31"/>
      <c r="M272" s="164"/>
      <c r="N272" s="165"/>
      <c r="O272" s="53"/>
      <c r="P272" s="53"/>
      <c r="Q272" s="53"/>
      <c r="R272" s="53"/>
      <c r="S272" s="53"/>
      <c r="T272" s="54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T272" s="16" t="s">
        <v>141</v>
      </c>
      <c r="AU272" s="16" t="s">
        <v>86</v>
      </c>
    </row>
    <row r="273" spans="1:65" s="34" customFormat="1" ht="16.5" customHeight="1">
      <c r="A273" s="30"/>
      <c r="B273" s="147"/>
      <c r="C273" s="148" t="s">
        <v>502</v>
      </c>
      <c r="D273" s="148" t="s">
        <v>134</v>
      </c>
      <c r="E273" s="149" t="s">
        <v>503</v>
      </c>
      <c r="F273" s="150" t="s">
        <v>504</v>
      </c>
      <c r="G273" s="151" t="s">
        <v>184</v>
      </c>
      <c r="H273" s="152">
        <v>1</v>
      </c>
      <c r="I273" s="153"/>
      <c r="J273" s="154">
        <f>ROUND(I273*H273,2)</f>
        <v>0</v>
      </c>
      <c r="K273" s="150" t="s">
        <v>138</v>
      </c>
      <c r="L273" s="31"/>
      <c r="M273" s="155"/>
      <c r="N273" s="156" t="s">
        <v>48</v>
      </c>
      <c r="O273" s="53"/>
      <c r="P273" s="157">
        <f>O273*H273</f>
        <v>0</v>
      </c>
      <c r="Q273" s="157">
        <v>0</v>
      </c>
      <c r="R273" s="157">
        <f>Q273*H273</f>
        <v>0</v>
      </c>
      <c r="S273" s="157">
        <v>5.4000000000000001E-4</v>
      </c>
      <c r="T273" s="158">
        <f>S273*H273</f>
        <v>5.4000000000000001E-4</v>
      </c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R273" s="159" t="s">
        <v>229</v>
      </c>
      <c r="AT273" s="159" t="s">
        <v>134</v>
      </c>
      <c r="AU273" s="159" t="s">
        <v>86</v>
      </c>
      <c r="AY273" s="16" t="s">
        <v>131</v>
      </c>
      <c r="BE273" s="160">
        <f>IF(N273="základní",J273,0)</f>
        <v>0</v>
      </c>
      <c r="BF273" s="160">
        <f>IF(N273="snížená",J273,0)</f>
        <v>0</v>
      </c>
      <c r="BG273" s="160">
        <f>IF(N273="zákl. přenesená",J273,0)</f>
        <v>0</v>
      </c>
      <c r="BH273" s="160">
        <f>IF(N273="sníž. přenesená",J273,0)</f>
        <v>0</v>
      </c>
      <c r="BI273" s="160">
        <f>IF(N273="nulová",J273,0)</f>
        <v>0</v>
      </c>
      <c r="BJ273" s="16" t="s">
        <v>21</v>
      </c>
      <c r="BK273" s="160">
        <f>ROUND(I273*H273,2)</f>
        <v>0</v>
      </c>
      <c r="BL273" s="16" t="s">
        <v>229</v>
      </c>
      <c r="BM273" s="159" t="s">
        <v>505</v>
      </c>
    </row>
    <row r="274" spans="1:65" s="34" customFormat="1" ht="11.25">
      <c r="A274" s="30"/>
      <c r="B274" s="31"/>
      <c r="C274" s="30"/>
      <c r="D274" s="161" t="s">
        <v>141</v>
      </c>
      <c r="E274" s="30"/>
      <c r="F274" s="162" t="s">
        <v>506</v>
      </c>
      <c r="G274" s="30"/>
      <c r="H274" s="30"/>
      <c r="I274" s="163"/>
      <c r="J274" s="30"/>
      <c r="K274" s="30"/>
      <c r="L274" s="31"/>
      <c r="M274" s="164"/>
      <c r="N274" s="165"/>
      <c r="O274" s="53"/>
      <c r="P274" s="53"/>
      <c r="Q274" s="53"/>
      <c r="R274" s="53"/>
      <c r="S274" s="53"/>
      <c r="T274" s="54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T274" s="16" t="s">
        <v>141</v>
      </c>
      <c r="AU274" s="16" t="s">
        <v>86</v>
      </c>
    </row>
    <row r="275" spans="1:65" s="34" customFormat="1" ht="16.5" customHeight="1">
      <c r="A275" s="30"/>
      <c r="B275" s="147"/>
      <c r="C275" s="148" t="s">
        <v>507</v>
      </c>
      <c r="D275" s="148" t="s">
        <v>134</v>
      </c>
      <c r="E275" s="149" t="s">
        <v>508</v>
      </c>
      <c r="F275" s="150" t="s">
        <v>509</v>
      </c>
      <c r="G275" s="151" t="s">
        <v>450</v>
      </c>
      <c r="H275" s="152">
        <v>1</v>
      </c>
      <c r="I275" s="153"/>
      <c r="J275" s="154">
        <f>ROUND(I275*H275,2)</f>
        <v>0</v>
      </c>
      <c r="K275" s="150" t="s">
        <v>138</v>
      </c>
      <c r="L275" s="31"/>
      <c r="M275" s="155"/>
      <c r="N275" s="156" t="s">
        <v>48</v>
      </c>
      <c r="O275" s="53"/>
      <c r="P275" s="157">
        <f>O275*H275</f>
        <v>0</v>
      </c>
      <c r="Q275" s="157">
        <v>2.4000000000000001E-4</v>
      </c>
      <c r="R275" s="157">
        <f>Q275*H275</f>
        <v>2.4000000000000001E-4</v>
      </c>
      <c r="S275" s="157">
        <v>0</v>
      </c>
      <c r="T275" s="158">
        <f>S275*H275</f>
        <v>0</v>
      </c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R275" s="159" t="s">
        <v>229</v>
      </c>
      <c r="AT275" s="159" t="s">
        <v>134</v>
      </c>
      <c r="AU275" s="159" t="s">
        <v>86</v>
      </c>
      <c r="AY275" s="16" t="s">
        <v>131</v>
      </c>
      <c r="BE275" s="160">
        <f>IF(N275="základní",J275,0)</f>
        <v>0</v>
      </c>
      <c r="BF275" s="160">
        <f>IF(N275="snížená",J275,0)</f>
        <v>0</v>
      </c>
      <c r="BG275" s="160">
        <f>IF(N275="zákl. přenesená",J275,0)</f>
        <v>0</v>
      </c>
      <c r="BH275" s="160">
        <f>IF(N275="sníž. přenesená",J275,0)</f>
        <v>0</v>
      </c>
      <c r="BI275" s="160">
        <f>IF(N275="nulová",J275,0)</f>
        <v>0</v>
      </c>
      <c r="BJ275" s="16" t="s">
        <v>21</v>
      </c>
      <c r="BK275" s="160">
        <f>ROUND(I275*H275,2)</f>
        <v>0</v>
      </c>
      <c r="BL275" s="16" t="s">
        <v>229</v>
      </c>
      <c r="BM275" s="159" t="s">
        <v>510</v>
      </c>
    </row>
    <row r="276" spans="1:65" s="34" customFormat="1" ht="11.25">
      <c r="A276" s="30"/>
      <c r="B276" s="31"/>
      <c r="C276" s="30"/>
      <c r="D276" s="161" t="s">
        <v>141</v>
      </c>
      <c r="E276" s="30"/>
      <c r="F276" s="162" t="s">
        <v>511</v>
      </c>
      <c r="G276" s="30"/>
      <c r="H276" s="30"/>
      <c r="I276" s="163"/>
      <c r="J276" s="30"/>
      <c r="K276" s="30"/>
      <c r="L276" s="31"/>
      <c r="M276" s="164"/>
      <c r="N276" s="165"/>
      <c r="O276" s="53"/>
      <c r="P276" s="53"/>
      <c r="Q276" s="53"/>
      <c r="R276" s="53"/>
      <c r="S276" s="53"/>
      <c r="T276" s="54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T276" s="16" t="s">
        <v>141</v>
      </c>
      <c r="AU276" s="16" t="s">
        <v>86</v>
      </c>
    </row>
    <row r="277" spans="1:65" s="34" customFormat="1" ht="16.5" customHeight="1">
      <c r="A277" s="30"/>
      <c r="B277" s="147"/>
      <c r="C277" s="148" t="s">
        <v>512</v>
      </c>
      <c r="D277" s="148" t="s">
        <v>134</v>
      </c>
      <c r="E277" s="149" t="s">
        <v>513</v>
      </c>
      <c r="F277" s="150" t="s">
        <v>514</v>
      </c>
      <c r="G277" s="151" t="s">
        <v>450</v>
      </c>
      <c r="H277" s="152">
        <v>1</v>
      </c>
      <c r="I277" s="153"/>
      <c r="J277" s="154">
        <f>ROUND(I277*H277,2)</f>
        <v>0</v>
      </c>
      <c r="K277" s="150" t="s">
        <v>138</v>
      </c>
      <c r="L277" s="31"/>
      <c r="M277" s="155"/>
      <c r="N277" s="156" t="s">
        <v>48</v>
      </c>
      <c r="O277" s="53"/>
      <c r="P277" s="157">
        <f>O277*H277</f>
        <v>0</v>
      </c>
      <c r="Q277" s="157">
        <v>0</v>
      </c>
      <c r="R277" s="157">
        <f>Q277*H277</f>
        <v>0</v>
      </c>
      <c r="S277" s="157">
        <v>1.56E-3</v>
      </c>
      <c r="T277" s="158">
        <f>S277*H277</f>
        <v>1.56E-3</v>
      </c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R277" s="159" t="s">
        <v>229</v>
      </c>
      <c r="AT277" s="159" t="s">
        <v>134</v>
      </c>
      <c r="AU277" s="159" t="s">
        <v>86</v>
      </c>
      <c r="AY277" s="16" t="s">
        <v>131</v>
      </c>
      <c r="BE277" s="160">
        <f>IF(N277="základní",J277,0)</f>
        <v>0</v>
      </c>
      <c r="BF277" s="160">
        <f>IF(N277="snížená",J277,0)</f>
        <v>0</v>
      </c>
      <c r="BG277" s="160">
        <f>IF(N277="zákl. přenesená",J277,0)</f>
        <v>0</v>
      </c>
      <c r="BH277" s="160">
        <f>IF(N277="sníž. přenesená",J277,0)</f>
        <v>0</v>
      </c>
      <c r="BI277" s="160">
        <f>IF(N277="nulová",J277,0)</f>
        <v>0</v>
      </c>
      <c r="BJ277" s="16" t="s">
        <v>21</v>
      </c>
      <c r="BK277" s="160">
        <f>ROUND(I277*H277,2)</f>
        <v>0</v>
      </c>
      <c r="BL277" s="16" t="s">
        <v>229</v>
      </c>
      <c r="BM277" s="159" t="s">
        <v>515</v>
      </c>
    </row>
    <row r="278" spans="1:65" s="34" customFormat="1" ht="11.25">
      <c r="A278" s="30"/>
      <c r="B278" s="31"/>
      <c r="C278" s="30"/>
      <c r="D278" s="161" t="s">
        <v>141</v>
      </c>
      <c r="E278" s="30"/>
      <c r="F278" s="162" t="s">
        <v>516</v>
      </c>
      <c r="G278" s="30"/>
      <c r="H278" s="30"/>
      <c r="I278" s="163"/>
      <c r="J278" s="30"/>
      <c r="K278" s="30"/>
      <c r="L278" s="31"/>
      <c r="M278" s="164"/>
      <c r="N278" s="165"/>
      <c r="O278" s="53"/>
      <c r="P278" s="53"/>
      <c r="Q278" s="53"/>
      <c r="R278" s="53"/>
      <c r="S278" s="53"/>
      <c r="T278" s="54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T278" s="16" t="s">
        <v>141</v>
      </c>
      <c r="AU278" s="16" t="s">
        <v>86</v>
      </c>
    </row>
    <row r="279" spans="1:65" s="34" customFormat="1" ht="16.5" customHeight="1">
      <c r="A279" s="30"/>
      <c r="B279" s="147"/>
      <c r="C279" s="148" t="s">
        <v>517</v>
      </c>
      <c r="D279" s="148" t="s">
        <v>134</v>
      </c>
      <c r="E279" s="149" t="s">
        <v>518</v>
      </c>
      <c r="F279" s="150" t="s">
        <v>519</v>
      </c>
      <c r="G279" s="151" t="s">
        <v>450</v>
      </c>
      <c r="H279" s="152">
        <v>2</v>
      </c>
      <c r="I279" s="153"/>
      <c r="J279" s="154">
        <f>ROUND(I279*H279,2)</f>
        <v>0</v>
      </c>
      <c r="K279" s="150" t="s">
        <v>138</v>
      </c>
      <c r="L279" s="31"/>
      <c r="M279" s="155"/>
      <c r="N279" s="156" t="s">
        <v>48</v>
      </c>
      <c r="O279" s="53"/>
      <c r="P279" s="157">
        <f>O279*H279</f>
        <v>0</v>
      </c>
      <c r="Q279" s="157">
        <v>0</v>
      </c>
      <c r="R279" s="157">
        <f>Q279*H279</f>
        <v>0</v>
      </c>
      <c r="S279" s="157">
        <v>8.5999999999999998E-4</v>
      </c>
      <c r="T279" s="158">
        <f>S279*H279</f>
        <v>1.72E-3</v>
      </c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R279" s="159" t="s">
        <v>229</v>
      </c>
      <c r="AT279" s="159" t="s">
        <v>134</v>
      </c>
      <c r="AU279" s="159" t="s">
        <v>86</v>
      </c>
      <c r="AY279" s="16" t="s">
        <v>131</v>
      </c>
      <c r="BE279" s="160">
        <f>IF(N279="základní",J279,0)</f>
        <v>0</v>
      </c>
      <c r="BF279" s="160">
        <f>IF(N279="snížená",J279,0)</f>
        <v>0</v>
      </c>
      <c r="BG279" s="160">
        <f>IF(N279="zákl. přenesená",J279,0)</f>
        <v>0</v>
      </c>
      <c r="BH279" s="160">
        <f>IF(N279="sníž. přenesená",J279,0)</f>
        <v>0</v>
      </c>
      <c r="BI279" s="160">
        <f>IF(N279="nulová",J279,0)</f>
        <v>0</v>
      </c>
      <c r="BJ279" s="16" t="s">
        <v>21</v>
      </c>
      <c r="BK279" s="160">
        <f>ROUND(I279*H279,2)</f>
        <v>0</v>
      </c>
      <c r="BL279" s="16" t="s">
        <v>229</v>
      </c>
      <c r="BM279" s="159" t="s">
        <v>520</v>
      </c>
    </row>
    <row r="280" spans="1:65" s="34" customFormat="1" ht="11.25">
      <c r="A280" s="30"/>
      <c r="B280" s="31"/>
      <c r="C280" s="30"/>
      <c r="D280" s="161" t="s">
        <v>141</v>
      </c>
      <c r="E280" s="30"/>
      <c r="F280" s="162" t="s">
        <v>521</v>
      </c>
      <c r="G280" s="30"/>
      <c r="H280" s="30"/>
      <c r="I280" s="163"/>
      <c r="J280" s="30"/>
      <c r="K280" s="30"/>
      <c r="L280" s="31"/>
      <c r="M280" s="164"/>
      <c r="N280" s="165"/>
      <c r="O280" s="53"/>
      <c r="P280" s="53"/>
      <c r="Q280" s="53"/>
      <c r="R280" s="53"/>
      <c r="S280" s="53"/>
      <c r="T280" s="54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T280" s="16" t="s">
        <v>141</v>
      </c>
      <c r="AU280" s="16" t="s">
        <v>86</v>
      </c>
    </row>
    <row r="281" spans="1:65" s="34" customFormat="1" ht="16.5" customHeight="1">
      <c r="A281" s="30"/>
      <c r="B281" s="147"/>
      <c r="C281" s="148" t="s">
        <v>522</v>
      </c>
      <c r="D281" s="148" t="s">
        <v>134</v>
      </c>
      <c r="E281" s="149" t="s">
        <v>523</v>
      </c>
      <c r="F281" s="150" t="s">
        <v>524</v>
      </c>
      <c r="G281" s="151" t="s">
        <v>450</v>
      </c>
      <c r="H281" s="152">
        <v>1</v>
      </c>
      <c r="I281" s="153"/>
      <c r="J281" s="154">
        <f>ROUND(I281*H281,2)</f>
        <v>0</v>
      </c>
      <c r="K281" s="150" t="s">
        <v>138</v>
      </c>
      <c r="L281" s="31"/>
      <c r="M281" s="155"/>
      <c r="N281" s="156" t="s">
        <v>48</v>
      </c>
      <c r="O281" s="53"/>
      <c r="P281" s="157">
        <f>O281*H281</f>
        <v>0</v>
      </c>
      <c r="Q281" s="157">
        <v>1.5399999999999999E-3</v>
      </c>
      <c r="R281" s="157">
        <f>Q281*H281</f>
        <v>1.5399999999999999E-3</v>
      </c>
      <c r="S281" s="157">
        <v>0</v>
      </c>
      <c r="T281" s="158">
        <f>S281*H281</f>
        <v>0</v>
      </c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R281" s="159" t="s">
        <v>229</v>
      </c>
      <c r="AT281" s="159" t="s">
        <v>134</v>
      </c>
      <c r="AU281" s="159" t="s">
        <v>86</v>
      </c>
      <c r="AY281" s="16" t="s">
        <v>131</v>
      </c>
      <c r="BE281" s="160">
        <f>IF(N281="základní",J281,0)</f>
        <v>0</v>
      </c>
      <c r="BF281" s="160">
        <f>IF(N281="snížená",J281,0)</f>
        <v>0</v>
      </c>
      <c r="BG281" s="160">
        <f>IF(N281="zákl. přenesená",J281,0)</f>
        <v>0</v>
      </c>
      <c r="BH281" s="160">
        <f>IF(N281="sníž. přenesená",J281,0)</f>
        <v>0</v>
      </c>
      <c r="BI281" s="160">
        <f>IF(N281="nulová",J281,0)</f>
        <v>0</v>
      </c>
      <c r="BJ281" s="16" t="s">
        <v>21</v>
      </c>
      <c r="BK281" s="160">
        <f>ROUND(I281*H281,2)</f>
        <v>0</v>
      </c>
      <c r="BL281" s="16" t="s">
        <v>229</v>
      </c>
      <c r="BM281" s="159" t="s">
        <v>525</v>
      </c>
    </row>
    <row r="282" spans="1:65" s="34" customFormat="1" ht="11.25">
      <c r="A282" s="30"/>
      <c r="B282" s="31"/>
      <c r="C282" s="30"/>
      <c r="D282" s="161" t="s">
        <v>141</v>
      </c>
      <c r="E282" s="30"/>
      <c r="F282" s="162" t="s">
        <v>526</v>
      </c>
      <c r="G282" s="30"/>
      <c r="H282" s="30"/>
      <c r="I282" s="163"/>
      <c r="J282" s="30"/>
      <c r="K282" s="30"/>
      <c r="L282" s="31"/>
      <c r="M282" s="164"/>
      <c r="N282" s="165"/>
      <c r="O282" s="53"/>
      <c r="P282" s="53"/>
      <c r="Q282" s="53"/>
      <c r="R282" s="53"/>
      <c r="S282" s="53"/>
      <c r="T282" s="54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T282" s="16" t="s">
        <v>141</v>
      </c>
      <c r="AU282" s="16" t="s">
        <v>86</v>
      </c>
    </row>
    <row r="283" spans="1:65" s="34" customFormat="1" ht="16.5" customHeight="1">
      <c r="A283" s="30"/>
      <c r="B283" s="147"/>
      <c r="C283" s="148" t="s">
        <v>527</v>
      </c>
      <c r="D283" s="148" t="s">
        <v>134</v>
      </c>
      <c r="E283" s="149" t="s">
        <v>528</v>
      </c>
      <c r="F283" s="150" t="s">
        <v>529</v>
      </c>
      <c r="G283" s="151" t="s">
        <v>450</v>
      </c>
      <c r="H283" s="152">
        <v>1</v>
      </c>
      <c r="I283" s="153"/>
      <c r="J283" s="154">
        <f>ROUND(I283*H283,2)</f>
        <v>0</v>
      </c>
      <c r="K283" s="150" t="s">
        <v>138</v>
      </c>
      <c r="L283" s="31"/>
      <c r="M283" s="155"/>
      <c r="N283" s="156" t="s">
        <v>48</v>
      </c>
      <c r="O283" s="53"/>
      <c r="P283" s="157">
        <f>O283*H283</f>
        <v>0</v>
      </c>
      <c r="Q283" s="157">
        <v>1.8400000000000001E-3</v>
      </c>
      <c r="R283" s="157">
        <f>Q283*H283</f>
        <v>1.8400000000000001E-3</v>
      </c>
      <c r="S283" s="157">
        <v>0</v>
      </c>
      <c r="T283" s="158">
        <f>S283*H283</f>
        <v>0</v>
      </c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R283" s="159" t="s">
        <v>229</v>
      </c>
      <c r="AT283" s="159" t="s">
        <v>134</v>
      </c>
      <c r="AU283" s="159" t="s">
        <v>86</v>
      </c>
      <c r="AY283" s="16" t="s">
        <v>131</v>
      </c>
      <c r="BE283" s="160">
        <f>IF(N283="základní",J283,0)</f>
        <v>0</v>
      </c>
      <c r="BF283" s="160">
        <f>IF(N283="snížená",J283,0)</f>
        <v>0</v>
      </c>
      <c r="BG283" s="160">
        <f>IF(N283="zákl. přenesená",J283,0)</f>
        <v>0</v>
      </c>
      <c r="BH283" s="160">
        <f>IF(N283="sníž. přenesená",J283,0)</f>
        <v>0</v>
      </c>
      <c r="BI283" s="160">
        <f>IF(N283="nulová",J283,0)</f>
        <v>0</v>
      </c>
      <c r="BJ283" s="16" t="s">
        <v>21</v>
      </c>
      <c r="BK283" s="160">
        <f>ROUND(I283*H283,2)</f>
        <v>0</v>
      </c>
      <c r="BL283" s="16" t="s">
        <v>229</v>
      </c>
      <c r="BM283" s="159" t="s">
        <v>530</v>
      </c>
    </row>
    <row r="284" spans="1:65" s="34" customFormat="1" ht="11.25">
      <c r="A284" s="30"/>
      <c r="B284" s="31"/>
      <c r="C284" s="30"/>
      <c r="D284" s="161" t="s">
        <v>141</v>
      </c>
      <c r="E284" s="30"/>
      <c r="F284" s="162" t="s">
        <v>531</v>
      </c>
      <c r="G284" s="30"/>
      <c r="H284" s="30"/>
      <c r="I284" s="163"/>
      <c r="J284" s="30"/>
      <c r="K284" s="30"/>
      <c r="L284" s="31"/>
      <c r="M284" s="164"/>
      <c r="N284" s="165"/>
      <c r="O284" s="53"/>
      <c r="P284" s="53"/>
      <c r="Q284" s="53"/>
      <c r="R284" s="53"/>
      <c r="S284" s="53"/>
      <c r="T284" s="54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T284" s="16" t="s">
        <v>141</v>
      </c>
      <c r="AU284" s="16" t="s">
        <v>86</v>
      </c>
    </row>
    <row r="285" spans="1:65" s="34" customFormat="1" ht="16.5" customHeight="1">
      <c r="A285" s="30"/>
      <c r="B285" s="147"/>
      <c r="C285" s="148" t="s">
        <v>532</v>
      </c>
      <c r="D285" s="148" t="s">
        <v>134</v>
      </c>
      <c r="E285" s="149" t="s">
        <v>533</v>
      </c>
      <c r="F285" s="150" t="s">
        <v>534</v>
      </c>
      <c r="G285" s="151" t="s">
        <v>184</v>
      </c>
      <c r="H285" s="152">
        <v>2</v>
      </c>
      <c r="I285" s="153"/>
      <c r="J285" s="154">
        <f>ROUND(I285*H285,2)</f>
        <v>0</v>
      </c>
      <c r="K285" s="150" t="s">
        <v>138</v>
      </c>
      <c r="L285" s="31"/>
      <c r="M285" s="155"/>
      <c r="N285" s="156" t="s">
        <v>48</v>
      </c>
      <c r="O285" s="53"/>
      <c r="P285" s="157">
        <f>O285*H285</f>
        <v>0</v>
      </c>
      <c r="Q285" s="157">
        <v>0</v>
      </c>
      <c r="R285" s="157">
        <f>Q285*H285</f>
        <v>0</v>
      </c>
      <c r="S285" s="157">
        <v>8.4999999999999995E-4</v>
      </c>
      <c r="T285" s="158">
        <f>S285*H285</f>
        <v>1.6999999999999999E-3</v>
      </c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R285" s="159" t="s">
        <v>229</v>
      </c>
      <c r="AT285" s="159" t="s">
        <v>134</v>
      </c>
      <c r="AU285" s="159" t="s">
        <v>86</v>
      </c>
      <c r="AY285" s="16" t="s">
        <v>131</v>
      </c>
      <c r="BE285" s="160">
        <f>IF(N285="základní",J285,0)</f>
        <v>0</v>
      </c>
      <c r="BF285" s="160">
        <f>IF(N285="snížená",J285,0)</f>
        <v>0</v>
      </c>
      <c r="BG285" s="160">
        <f>IF(N285="zákl. přenesená",J285,0)</f>
        <v>0</v>
      </c>
      <c r="BH285" s="160">
        <f>IF(N285="sníž. přenesená",J285,0)</f>
        <v>0</v>
      </c>
      <c r="BI285" s="160">
        <f>IF(N285="nulová",J285,0)</f>
        <v>0</v>
      </c>
      <c r="BJ285" s="16" t="s">
        <v>21</v>
      </c>
      <c r="BK285" s="160">
        <f>ROUND(I285*H285,2)</f>
        <v>0</v>
      </c>
      <c r="BL285" s="16" t="s">
        <v>229</v>
      </c>
      <c r="BM285" s="159" t="s">
        <v>535</v>
      </c>
    </row>
    <row r="286" spans="1:65" s="34" customFormat="1" ht="11.25">
      <c r="A286" s="30"/>
      <c r="B286" s="31"/>
      <c r="C286" s="30"/>
      <c r="D286" s="161" t="s">
        <v>141</v>
      </c>
      <c r="E286" s="30"/>
      <c r="F286" s="162" t="s">
        <v>536</v>
      </c>
      <c r="G286" s="30"/>
      <c r="H286" s="30"/>
      <c r="I286" s="163"/>
      <c r="J286" s="30"/>
      <c r="K286" s="30"/>
      <c r="L286" s="31"/>
      <c r="M286" s="164"/>
      <c r="N286" s="165"/>
      <c r="O286" s="53"/>
      <c r="P286" s="53"/>
      <c r="Q286" s="53"/>
      <c r="R286" s="53"/>
      <c r="S286" s="53"/>
      <c r="T286" s="54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T286" s="16" t="s">
        <v>141</v>
      </c>
      <c r="AU286" s="16" t="s">
        <v>86</v>
      </c>
    </row>
    <row r="287" spans="1:65" s="34" customFormat="1" ht="16.5" customHeight="1">
      <c r="A287" s="30"/>
      <c r="B287" s="147"/>
      <c r="C287" s="148" t="s">
        <v>537</v>
      </c>
      <c r="D287" s="148" t="s">
        <v>134</v>
      </c>
      <c r="E287" s="149" t="s">
        <v>538</v>
      </c>
      <c r="F287" s="150" t="s">
        <v>539</v>
      </c>
      <c r="G287" s="151" t="s">
        <v>184</v>
      </c>
      <c r="H287" s="152">
        <v>1</v>
      </c>
      <c r="I287" s="153"/>
      <c r="J287" s="154">
        <f>ROUND(I287*H287,2)</f>
        <v>0</v>
      </c>
      <c r="K287" s="150" t="s">
        <v>138</v>
      </c>
      <c r="L287" s="31"/>
      <c r="M287" s="155"/>
      <c r="N287" s="156" t="s">
        <v>48</v>
      </c>
      <c r="O287" s="53"/>
      <c r="P287" s="157">
        <f>O287*H287</f>
        <v>0</v>
      </c>
      <c r="Q287" s="157">
        <v>5.5000000000000003E-4</v>
      </c>
      <c r="R287" s="157">
        <f>Q287*H287</f>
        <v>5.5000000000000003E-4</v>
      </c>
      <c r="S287" s="157">
        <v>0</v>
      </c>
      <c r="T287" s="158">
        <f>S287*H287</f>
        <v>0</v>
      </c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R287" s="159" t="s">
        <v>229</v>
      </c>
      <c r="AT287" s="159" t="s">
        <v>134</v>
      </c>
      <c r="AU287" s="159" t="s">
        <v>86</v>
      </c>
      <c r="AY287" s="16" t="s">
        <v>131</v>
      </c>
      <c r="BE287" s="160">
        <f>IF(N287="základní",J287,0)</f>
        <v>0</v>
      </c>
      <c r="BF287" s="160">
        <f>IF(N287="snížená",J287,0)</f>
        <v>0</v>
      </c>
      <c r="BG287" s="160">
        <f>IF(N287="zákl. přenesená",J287,0)</f>
        <v>0</v>
      </c>
      <c r="BH287" s="160">
        <f>IF(N287="sníž. přenesená",J287,0)</f>
        <v>0</v>
      </c>
      <c r="BI287" s="160">
        <f>IF(N287="nulová",J287,0)</f>
        <v>0</v>
      </c>
      <c r="BJ287" s="16" t="s">
        <v>21</v>
      </c>
      <c r="BK287" s="160">
        <f>ROUND(I287*H287,2)</f>
        <v>0</v>
      </c>
      <c r="BL287" s="16" t="s">
        <v>229</v>
      </c>
      <c r="BM287" s="159" t="s">
        <v>540</v>
      </c>
    </row>
    <row r="288" spans="1:65" s="34" customFormat="1" ht="11.25">
      <c r="A288" s="30"/>
      <c r="B288" s="31"/>
      <c r="C288" s="30"/>
      <c r="D288" s="161" t="s">
        <v>141</v>
      </c>
      <c r="E288" s="30"/>
      <c r="F288" s="162" t="s">
        <v>541</v>
      </c>
      <c r="G288" s="30"/>
      <c r="H288" s="30"/>
      <c r="I288" s="163"/>
      <c r="J288" s="30"/>
      <c r="K288" s="30"/>
      <c r="L288" s="31"/>
      <c r="M288" s="164"/>
      <c r="N288" s="165"/>
      <c r="O288" s="53"/>
      <c r="P288" s="53"/>
      <c r="Q288" s="53"/>
      <c r="R288" s="53"/>
      <c r="S288" s="53"/>
      <c r="T288" s="54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T288" s="16" t="s">
        <v>141</v>
      </c>
      <c r="AU288" s="16" t="s">
        <v>86</v>
      </c>
    </row>
    <row r="289" spans="1:65" s="34" customFormat="1" ht="24.2" customHeight="1">
      <c r="A289" s="30"/>
      <c r="B289" s="147"/>
      <c r="C289" s="148" t="s">
        <v>542</v>
      </c>
      <c r="D289" s="148" t="s">
        <v>134</v>
      </c>
      <c r="E289" s="149" t="s">
        <v>543</v>
      </c>
      <c r="F289" s="150" t="s">
        <v>544</v>
      </c>
      <c r="G289" s="151" t="s">
        <v>282</v>
      </c>
      <c r="H289" s="195"/>
      <c r="I289" s="153"/>
      <c r="J289" s="154">
        <f>ROUND(I289*H289,2)</f>
        <v>0</v>
      </c>
      <c r="K289" s="150" t="s">
        <v>138</v>
      </c>
      <c r="L289" s="31"/>
      <c r="M289" s="155"/>
      <c r="N289" s="156" t="s">
        <v>48</v>
      </c>
      <c r="O289" s="53"/>
      <c r="P289" s="157">
        <f>O289*H289</f>
        <v>0</v>
      </c>
      <c r="Q289" s="157">
        <v>0</v>
      </c>
      <c r="R289" s="157">
        <f>Q289*H289</f>
        <v>0</v>
      </c>
      <c r="S289" s="157">
        <v>0</v>
      </c>
      <c r="T289" s="158">
        <f>S289*H289</f>
        <v>0</v>
      </c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R289" s="159" t="s">
        <v>229</v>
      </c>
      <c r="AT289" s="159" t="s">
        <v>134</v>
      </c>
      <c r="AU289" s="159" t="s">
        <v>86</v>
      </c>
      <c r="AY289" s="16" t="s">
        <v>131</v>
      </c>
      <c r="BE289" s="160">
        <f>IF(N289="základní",J289,0)</f>
        <v>0</v>
      </c>
      <c r="BF289" s="160">
        <f>IF(N289="snížená",J289,0)</f>
        <v>0</v>
      </c>
      <c r="BG289" s="160">
        <f>IF(N289="zákl. přenesená",J289,0)</f>
        <v>0</v>
      </c>
      <c r="BH289" s="160">
        <f>IF(N289="sníž. přenesená",J289,0)</f>
        <v>0</v>
      </c>
      <c r="BI289" s="160">
        <f>IF(N289="nulová",J289,0)</f>
        <v>0</v>
      </c>
      <c r="BJ289" s="16" t="s">
        <v>21</v>
      </c>
      <c r="BK289" s="160">
        <f>ROUND(I289*H289,2)</f>
        <v>0</v>
      </c>
      <c r="BL289" s="16" t="s">
        <v>229</v>
      </c>
      <c r="BM289" s="159" t="s">
        <v>545</v>
      </c>
    </row>
    <row r="290" spans="1:65" s="34" customFormat="1" ht="11.25">
      <c r="A290" s="30"/>
      <c r="B290" s="31"/>
      <c r="C290" s="30"/>
      <c r="D290" s="161" t="s">
        <v>141</v>
      </c>
      <c r="E290" s="30"/>
      <c r="F290" s="162" t="s">
        <v>546</v>
      </c>
      <c r="G290" s="30"/>
      <c r="H290" s="30"/>
      <c r="I290" s="163"/>
      <c r="J290" s="30"/>
      <c r="K290" s="30"/>
      <c r="L290" s="31"/>
      <c r="M290" s="164"/>
      <c r="N290" s="165"/>
      <c r="O290" s="53"/>
      <c r="P290" s="53"/>
      <c r="Q290" s="53"/>
      <c r="R290" s="53"/>
      <c r="S290" s="53"/>
      <c r="T290" s="54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T290" s="16" t="s">
        <v>141</v>
      </c>
      <c r="AU290" s="16" t="s">
        <v>86</v>
      </c>
    </row>
    <row r="291" spans="1:65" s="133" customFormat="1" ht="22.9" customHeight="1">
      <c r="B291" s="134"/>
      <c r="D291" s="135" t="s">
        <v>76</v>
      </c>
      <c r="E291" s="145" t="s">
        <v>547</v>
      </c>
      <c r="F291" s="145" t="s">
        <v>548</v>
      </c>
      <c r="I291" s="137"/>
      <c r="J291" s="146">
        <f>BK291</f>
        <v>0</v>
      </c>
      <c r="L291" s="134"/>
      <c r="M291" s="139"/>
      <c r="N291" s="140"/>
      <c r="O291" s="140"/>
      <c r="P291" s="141">
        <f>SUM(P292:P297)</f>
        <v>0</v>
      </c>
      <c r="Q291" s="140"/>
      <c r="R291" s="141">
        <f>SUM(R292:R297)</f>
        <v>8.0000000000000007E-5</v>
      </c>
      <c r="S291" s="140"/>
      <c r="T291" s="142">
        <f>SUM(T292:T297)</f>
        <v>2.4930000000000001E-2</v>
      </c>
      <c r="AR291" s="135" t="s">
        <v>86</v>
      </c>
      <c r="AT291" s="143" t="s">
        <v>76</v>
      </c>
      <c r="AU291" s="143" t="s">
        <v>21</v>
      </c>
      <c r="AY291" s="135" t="s">
        <v>131</v>
      </c>
      <c r="BK291" s="144">
        <f>SUM(BK292:BK297)</f>
        <v>0</v>
      </c>
    </row>
    <row r="292" spans="1:65" s="34" customFormat="1" ht="16.5" customHeight="1">
      <c r="A292" s="30"/>
      <c r="B292" s="147"/>
      <c r="C292" s="148" t="s">
        <v>549</v>
      </c>
      <c r="D292" s="148" t="s">
        <v>134</v>
      </c>
      <c r="E292" s="149" t="s">
        <v>550</v>
      </c>
      <c r="F292" s="150" t="s">
        <v>551</v>
      </c>
      <c r="G292" s="151" t="s">
        <v>184</v>
      </c>
      <c r="H292" s="152">
        <v>1</v>
      </c>
      <c r="I292" s="153"/>
      <c r="J292" s="154">
        <f>ROUND(I292*H292,2)</f>
        <v>0</v>
      </c>
      <c r="K292" s="150" t="s">
        <v>138</v>
      </c>
      <c r="L292" s="31"/>
      <c r="M292" s="155"/>
      <c r="N292" s="156" t="s">
        <v>48</v>
      </c>
      <c r="O292" s="53"/>
      <c r="P292" s="157">
        <f>O292*H292</f>
        <v>0</v>
      </c>
      <c r="Q292" s="157">
        <v>8.0000000000000007E-5</v>
      </c>
      <c r="R292" s="157">
        <f>Q292*H292</f>
        <v>8.0000000000000007E-5</v>
      </c>
      <c r="S292" s="157">
        <v>2.4930000000000001E-2</v>
      </c>
      <c r="T292" s="158">
        <f>S292*H292</f>
        <v>2.4930000000000001E-2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59" t="s">
        <v>229</v>
      </c>
      <c r="AT292" s="159" t="s">
        <v>134</v>
      </c>
      <c r="AU292" s="159" t="s">
        <v>86</v>
      </c>
      <c r="AY292" s="16" t="s">
        <v>131</v>
      </c>
      <c r="BE292" s="160">
        <f>IF(N292="základní",J292,0)</f>
        <v>0</v>
      </c>
      <c r="BF292" s="160">
        <f>IF(N292="snížená",J292,0)</f>
        <v>0</v>
      </c>
      <c r="BG292" s="160">
        <f>IF(N292="zákl. přenesená",J292,0)</f>
        <v>0</v>
      </c>
      <c r="BH292" s="160">
        <f>IF(N292="sníž. přenesená",J292,0)</f>
        <v>0</v>
      </c>
      <c r="BI292" s="160">
        <f>IF(N292="nulová",J292,0)</f>
        <v>0</v>
      </c>
      <c r="BJ292" s="16" t="s">
        <v>21</v>
      </c>
      <c r="BK292" s="160">
        <f>ROUND(I292*H292,2)</f>
        <v>0</v>
      </c>
      <c r="BL292" s="16" t="s">
        <v>229</v>
      </c>
      <c r="BM292" s="159" t="s">
        <v>552</v>
      </c>
    </row>
    <row r="293" spans="1:65" s="34" customFormat="1" ht="11.25">
      <c r="A293" s="30"/>
      <c r="B293" s="31"/>
      <c r="C293" s="30"/>
      <c r="D293" s="161" t="s">
        <v>141</v>
      </c>
      <c r="E293" s="30"/>
      <c r="F293" s="162" t="s">
        <v>553</v>
      </c>
      <c r="G293" s="30"/>
      <c r="H293" s="30"/>
      <c r="I293" s="163"/>
      <c r="J293" s="30"/>
      <c r="K293" s="30"/>
      <c r="L293" s="31"/>
      <c r="M293" s="164"/>
      <c r="N293" s="165"/>
      <c r="O293" s="53"/>
      <c r="P293" s="53"/>
      <c r="Q293" s="53"/>
      <c r="R293" s="53"/>
      <c r="S293" s="53"/>
      <c r="T293" s="54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T293" s="16" t="s">
        <v>141</v>
      </c>
      <c r="AU293" s="16" t="s">
        <v>86</v>
      </c>
    </row>
    <row r="294" spans="1:65" s="34" customFormat="1" ht="16.5" customHeight="1">
      <c r="A294" s="30"/>
      <c r="B294" s="147"/>
      <c r="C294" s="148" t="s">
        <v>554</v>
      </c>
      <c r="D294" s="148" t="s">
        <v>134</v>
      </c>
      <c r="E294" s="149" t="s">
        <v>555</v>
      </c>
      <c r="F294" s="150" t="s">
        <v>556</v>
      </c>
      <c r="G294" s="151" t="s">
        <v>184</v>
      </c>
      <c r="H294" s="152">
        <v>1</v>
      </c>
      <c r="I294" s="153"/>
      <c r="J294" s="154">
        <f>ROUND(I294*H294,2)</f>
        <v>0</v>
      </c>
      <c r="K294" s="150" t="s">
        <v>138</v>
      </c>
      <c r="L294" s="31"/>
      <c r="M294" s="155"/>
      <c r="N294" s="156" t="s">
        <v>48</v>
      </c>
      <c r="O294" s="53"/>
      <c r="P294" s="157">
        <f>O294*H294</f>
        <v>0</v>
      </c>
      <c r="Q294" s="157">
        <v>0</v>
      </c>
      <c r="R294" s="157">
        <f>Q294*H294</f>
        <v>0</v>
      </c>
      <c r="S294" s="157">
        <v>0</v>
      </c>
      <c r="T294" s="158">
        <f>S294*H294</f>
        <v>0</v>
      </c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R294" s="159" t="s">
        <v>229</v>
      </c>
      <c r="AT294" s="159" t="s">
        <v>134</v>
      </c>
      <c r="AU294" s="159" t="s">
        <v>86</v>
      </c>
      <c r="AY294" s="16" t="s">
        <v>131</v>
      </c>
      <c r="BE294" s="160">
        <f>IF(N294="základní",J294,0)</f>
        <v>0</v>
      </c>
      <c r="BF294" s="160">
        <f>IF(N294="snížená",J294,0)</f>
        <v>0</v>
      </c>
      <c r="BG294" s="160">
        <f>IF(N294="zákl. přenesená",J294,0)</f>
        <v>0</v>
      </c>
      <c r="BH294" s="160">
        <f>IF(N294="sníž. přenesená",J294,0)</f>
        <v>0</v>
      </c>
      <c r="BI294" s="160">
        <f>IF(N294="nulová",J294,0)</f>
        <v>0</v>
      </c>
      <c r="BJ294" s="16" t="s">
        <v>21</v>
      </c>
      <c r="BK294" s="160">
        <f>ROUND(I294*H294,2)</f>
        <v>0</v>
      </c>
      <c r="BL294" s="16" t="s">
        <v>229</v>
      </c>
      <c r="BM294" s="159" t="s">
        <v>557</v>
      </c>
    </row>
    <row r="295" spans="1:65" s="34" customFormat="1" ht="11.25">
      <c r="A295" s="30"/>
      <c r="B295" s="31"/>
      <c r="C295" s="30"/>
      <c r="D295" s="161" t="s">
        <v>141</v>
      </c>
      <c r="E295" s="30"/>
      <c r="F295" s="162" t="s">
        <v>558</v>
      </c>
      <c r="G295" s="30"/>
      <c r="H295" s="30"/>
      <c r="I295" s="163"/>
      <c r="J295" s="30"/>
      <c r="K295" s="30"/>
      <c r="L295" s="31"/>
      <c r="M295" s="164"/>
      <c r="N295" s="165"/>
      <c r="O295" s="53"/>
      <c r="P295" s="53"/>
      <c r="Q295" s="53"/>
      <c r="R295" s="53"/>
      <c r="S295" s="53"/>
      <c r="T295" s="54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T295" s="16" t="s">
        <v>141</v>
      </c>
      <c r="AU295" s="16" t="s">
        <v>86</v>
      </c>
    </row>
    <row r="296" spans="1:65" s="34" customFormat="1" ht="24.2" customHeight="1">
      <c r="A296" s="30"/>
      <c r="B296" s="147"/>
      <c r="C296" s="148" t="s">
        <v>559</v>
      </c>
      <c r="D296" s="148" t="s">
        <v>134</v>
      </c>
      <c r="E296" s="149" t="s">
        <v>560</v>
      </c>
      <c r="F296" s="150" t="s">
        <v>561</v>
      </c>
      <c r="G296" s="151" t="s">
        <v>282</v>
      </c>
      <c r="H296" s="195"/>
      <c r="I296" s="153"/>
      <c r="J296" s="154">
        <f>ROUND(I296*H296,2)</f>
        <v>0</v>
      </c>
      <c r="K296" s="150" t="s">
        <v>138</v>
      </c>
      <c r="L296" s="31"/>
      <c r="M296" s="155"/>
      <c r="N296" s="156" t="s">
        <v>48</v>
      </c>
      <c r="O296" s="53"/>
      <c r="P296" s="157">
        <f>O296*H296</f>
        <v>0</v>
      </c>
      <c r="Q296" s="157">
        <v>0</v>
      </c>
      <c r="R296" s="157">
        <f>Q296*H296</f>
        <v>0</v>
      </c>
      <c r="S296" s="157">
        <v>0</v>
      </c>
      <c r="T296" s="158">
        <f>S296*H296</f>
        <v>0</v>
      </c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R296" s="159" t="s">
        <v>229</v>
      </c>
      <c r="AT296" s="159" t="s">
        <v>134</v>
      </c>
      <c r="AU296" s="159" t="s">
        <v>86</v>
      </c>
      <c r="AY296" s="16" t="s">
        <v>131</v>
      </c>
      <c r="BE296" s="160">
        <f>IF(N296="základní",J296,0)</f>
        <v>0</v>
      </c>
      <c r="BF296" s="160">
        <f>IF(N296="snížená",J296,0)</f>
        <v>0</v>
      </c>
      <c r="BG296" s="160">
        <f>IF(N296="zákl. přenesená",J296,0)</f>
        <v>0</v>
      </c>
      <c r="BH296" s="160">
        <f>IF(N296="sníž. přenesená",J296,0)</f>
        <v>0</v>
      </c>
      <c r="BI296" s="160">
        <f>IF(N296="nulová",J296,0)</f>
        <v>0</v>
      </c>
      <c r="BJ296" s="16" t="s">
        <v>21</v>
      </c>
      <c r="BK296" s="160">
        <f>ROUND(I296*H296,2)</f>
        <v>0</v>
      </c>
      <c r="BL296" s="16" t="s">
        <v>229</v>
      </c>
      <c r="BM296" s="159" t="s">
        <v>562</v>
      </c>
    </row>
    <row r="297" spans="1:65" s="34" customFormat="1" ht="11.25">
      <c r="A297" s="30"/>
      <c r="B297" s="31"/>
      <c r="C297" s="30"/>
      <c r="D297" s="161" t="s">
        <v>141</v>
      </c>
      <c r="E297" s="30"/>
      <c r="F297" s="162" t="s">
        <v>563</v>
      </c>
      <c r="G297" s="30"/>
      <c r="H297" s="30"/>
      <c r="I297" s="163"/>
      <c r="J297" s="30"/>
      <c r="K297" s="30"/>
      <c r="L297" s="31"/>
      <c r="M297" s="164"/>
      <c r="N297" s="165"/>
      <c r="O297" s="53"/>
      <c r="P297" s="53"/>
      <c r="Q297" s="53"/>
      <c r="R297" s="53"/>
      <c r="S297" s="53"/>
      <c r="T297" s="54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T297" s="16" t="s">
        <v>141</v>
      </c>
      <c r="AU297" s="16" t="s">
        <v>86</v>
      </c>
    </row>
    <row r="298" spans="1:65" s="133" customFormat="1" ht="22.9" customHeight="1">
      <c r="B298" s="134"/>
      <c r="D298" s="135" t="s">
        <v>76</v>
      </c>
      <c r="E298" s="145" t="s">
        <v>564</v>
      </c>
      <c r="F298" s="145" t="s">
        <v>565</v>
      </c>
      <c r="I298" s="137"/>
      <c r="J298" s="146">
        <f>BK298</f>
        <v>0</v>
      </c>
      <c r="L298" s="134"/>
      <c r="M298" s="139"/>
      <c r="N298" s="140"/>
      <c r="O298" s="140"/>
      <c r="P298" s="141">
        <f>P299</f>
        <v>0</v>
      </c>
      <c r="Q298" s="140"/>
      <c r="R298" s="141">
        <f>R299</f>
        <v>0</v>
      </c>
      <c r="S298" s="140"/>
      <c r="T298" s="142">
        <f>T299</f>
        <v>0</v>
      </c>
      <c r="AR298" s="135" t="s">
        <v>86</v>
      </c>
      <c r="AT298" s="143" t="s">
        <v>76</v>
      </c>
      <c r="AU298" s="143" t="s">
        <v>21</v>
      </c>
      <c r="AY298" s="135" t="s">
        <v>131</v>
      </c>
      <c r="BK298" s="144">
        <f>BK299</f>
        <v>0</v>
      </c>
    </row>
    <row r="299" spans="1:65" s="34" customFormat="1" ht="16.5" customHeight="1">
      <c r="A299" s="30"/>
      <c r="B299" s="147"/>
      <c r="C299" s="148" t="s">
        <v>566</v>
      </c>
      <c r="D299" s="148" t="s">
        <v>134</v>
      </c>
      <c r="E299" s="149" t="s">
        <v>567</v>
      </c>
      <c r="F299" s="150" t="s">
        <v>568</v>
      </c>
      <c r="G299" s="151" t="s">
        <v>305</v>
      </c>
      <c r="H299" s="152">
        <v>1</v>
      </c>
      <c r="I299" s="153"/>
      <c r="J299" s="154">
        <f>ROUND(I299*H299,2)</f>
        <v>0</v>
      </c>
      <c r="K299" s="150"/>
      <c r="L299" s="31"/>
      <c r="M299" s="155"/>
      <c r="N299" s="156" t="s">
        <v>48</v>
      </c>
      <c r="O299" s="53"/>
      <c r="P299" s="157">
        <f>O299*H299</f>
        <v>0</v>
      </c>
      <c r="Q299" s="157">
        <v>0</v>
      </c>
      <c r="R299" s="157">
        <f>Q299*H299</f>
        <v>0</v>
      </c>
      <c r="S299" s="157">
        <v>0</v>
      </c>
      <c r="T299" s="158">
        <f>S299*H299</f>
        <v>0</v>
      </c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R299" s="159" t="s">
        <v>229</v>
      </c>
      <c r="AT299" s="159" t="s">
        <v>134</v>
      </c>
      <c r="AU299" s="159" t="s">
        <v>86</v>
      </c>
      <c r="AY299" s="16" t="s">
        <v>131</v>
      </c>
      <c r="BE299" s="160">
        <f>IF(N299="základní",J299,0)</f>
        <v>0</v>
      </c>
      <c r="BF299" s="160">
        <f>IF(N299="snížená",J299,0)</f>
        <v>0</v>
      </c>
      <c r="BG299" s="160">
        <f>IF(N299="zákl. přenesená",J299,0)</f>
        <v>0</v>
      </c>
      <c r="BH299" s="160">
        <f>IF(N299="sníž. přenesená",J299,0)</f>
        <v>0</v>
      </c>
      <c r="BI299" s="160">
        <f>IF(N299="nulová",J299,0)</f>
        <v>0</v>
      </c>
      <c r="BJ299" s="16" t="s">
        <v>21</v>
      </c>
      <c r="BK299" s="160">
        <f>ROUND(I299*H299,2)</f>
        <v>0</v>
      </c>
      <c r="BL299" s="16" t="s">
        <v>229</v>
      </c>
      <c r="BM299" s="159" t="s">
        <v>569</v>
      </c>
    </row>
    <row r="300" spans="1:65" s="133" customFormat="1" ht="22.9" customHeight="1">
      <c r="B300" s="134"/>
      <c r="D300" s="135" t="s">
        <v>76</v>
      </c>
      <c r="E300" s="145" t="s">
        <v>570</v>
      </c>
      <c r="F300" s="145" t="s">
        <v>571</v>
      </c>
      <c r="I300" s="137"/>
      <c r="J300" s="146">
        <f>BK300</f>
        <v>0</v>
      </c>
      <c r="L300" s="134"/>
      <c r="M300" s="139"/>
      <c r="N300" s="140"/>
      <c r="O300" s="140"/>
      <c r="P300" s="141">
        <f>P301</f>
        <v>0</v>
      </c>
      <c r="Q300" s="140"/>
      <c r="R300" s="141">
        <f>R301</f>
        <v>0</v>
      </c>
      <c r="S300" s="140"/>
      <c r="T300" s="142">
        <f>T301</f>
        <v>0</v>
      </c>
      <c r="AR300" s="135" t="s">
        <v>86</v>
      </c>
      <c r="AT300" s="143" t="s">
        <v>76</v>
      </c>
      <c r="AU300" s="143" t="s">
        <v>21</v>
      </c>
      <c r="AY300" s="135" t="s">
        <v>131</v>
      </c>
      <c r="BK300" s="144">
        <f>BK301</f>
        <v>0</v>
      </c>
    </row>
    <row r="301" spans="1:65" s="34" customFormat="1" ht="16.5" customHeight="1">
      <c r="A301" s="30"/>
      <c r="B301" s="147"/>
      <c r="C301" s="148" t="s">
        <v>572</v>
      </c>
      <c r="D301" s="148" t="s">
        <v>134</v>
      </c>
      <c r="E301" s="149" t="s">
        <v>573</v>
      </c>
      <c r="F301" s="150" t="s">
        <v>574</v>
      </c>
      <c r="G301" s="151" t="s">
        <v>184</v>
      </c>
      <c r="H301" s="152">
        <v>1</v>
      </c>
      <c r="I301" s="153"/>
      <c r="J301" s="154">
        <f>ROUND(I301*H301,2)</f>
        <v>0</v>
      </c>
      <c r="K301" s="150"/>
      <c r="L301" s="31"/>
      <c r="M301" s="155"/>
      <c r="N301" s="156" t="s">
        <v>48</v>
      </c>
      <c r="O301" s="53"/>
      <c r="P301" s="157">
        <f>O301*H301</f>
        <v>0</v>
      </c>
      <c r="Q301" s="157">
        <v>0</v>
      </c>
      <c r="R301" s="157">
        <f>Q301*H301</f>
        <v>0</v>
      </c>
      <c r="S301" s="157">
        <v>0</v>
      </c>
      <c r="T301" s="158">
        <f>S301*H301</f>
        <v>0</v>
      </c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R301" s="159" t="s">
        <v>229</v>
      </c>
      <c r="AT301" s="159" t="s">
        <v>134</v>
      </c>
      <c r="AU301" s="159" t="s">
        <v>86</v>
      </c>
      <c r="AY301" s="16" t="s">
        <v>131</v>
      </c>
      <c r="BE301" s="160">
        <f>IF(N301="základní",J301,0)</f>
        <v>0</v>
      </c>
      <c r="BF301" s="160">
        <f>IF(N301="snížená",J301,0)</f>
        <v>0</v>
      </c>
      <c r="BG301" s="160">
        <f>IF(N301="zákl. přenesená",J301,0)</f>
        <v>0</v>
      </c>
      <c r="BH301" s="160">
        <f>IF(N301="sníž. přenesená",J301,0)</f>
        <v>0</v>
      </c>
      <c r="BI301" s="160">
        <f>IF(N301="nulová",J301,0)</f>
        <v>0</v>
      </c>
      <c r="BJ301" s="16" t="s">
        <v>21</v>
      </c>
      <c r="BK301" s="160">
        <f>ROUND(I301*H301,2)</f>
        <v>0</v>
      </c>
      <c r="BL301" s="16" t="s">
        <v>229</v>
      </c>
      <c r="BM301" s="159" t="s">
        <v>575</v>
      </c>
    </row>
    <row r="302" spans="1:65" s="133" customFormat="1" ht="22.9" customHeight="1">
      <c r="B302" s="134"/>
      <c r="D302" s="135" t="s">
        <v>76</v>
      </c>
      <c r="E302" s="145" t="s">
        <v>576</v>
      </c>
      <c r="F302" s="145" t="s">
        <v>577</v>
      </c>
      <c r="I302" s="137"/>
      <c r="J302" s="146">
        <f>BK302</f>
        <v>0</v>
      </c>
      <c r="L302" s="134"/>
      <c r="M302" s="139"/>
      <c r="N302" s="140"/>
      <c r="O302" s="140"/>
      <c r="P302" s="141">
        <f>SUM(P303:P313)</f>
        <v>0</v>
      </c>
      <c r="Q302" s="140"/>
      <c r="R302" s="141">
        <f>SUM(R303:R313)</f>
        <v>2.3349999999999999E-2</v>
      </c>
      <c r="S302" s="140"/>
      <c r="T302" s="142">
        <f>SUM(T303:T313)</f>
        <v>0</v>
      </c>
      <c r="AR302" s="135" t="s">
        <v>86</v>
      </c>
      <c r="AT302" s="143" t="s">
        <v>76</v>
      </c>
      <c r="AU302" s="143" t="s">
        <v>21</v>
      </c>
      <c r="AY302" s="135" t="s">
        <v>131</v>
      </c>
      <c r="BK302" s="144">
        <f>SUM(BK303:BK313)</f>
        <v>0</v>
      </c>
    </row>
    <row r="303" spans="1:65" s="34" customFormat="1" ht="24.2" customHeight="1">
      <c r="A303" s="30"/>
      <c r="B303" s="147"/>
      <c r="C303" s="148" t="s">
        <v>578</v>
      </c>
      <c r="D303" s="148" t="s">
        <v>134</v>
      </c>
      <c r="E303" s="149" t="s">
        <v>579</v>
      </c>
      <c r="F303" s="150" t="s">
        <v>580</v>
      </c>
      <c r="G303" s="151" t="s">
        <v>184</v>
      </c>
      <c r="H303" s="152">
        <v>1</v>
      </c>
      <c r="I303" s="153"/>
      <c r="J303" s="154">
        <f>ROUND(I303*H303,2)</f>
        <v>0</v>
      </c>
      <c r="K303" s="150" t="s">
        <v>138</v>
      </c>
      <c r="L303" s="31"/>
      <c r="M303" s="155"/>
      <c r="N303" s="156" t="s">
        <v>48</v>
      </c>
      <c r="O303" s="53"/>
      <c r="P303" s="157">
        <f>O303*H303</f>
        <v>0</v>
      </c>
      <c r="Q303" s="157">
        <v>0</v>
      </c>
      <c r="R303" s="157">
        <f>Q303*H303</f>
        <v>0</v>
      </c>
      <c r="S303" s="157">
        <v>0</v>
      </c>
      <c r="T303" s="158">
        <f>S303*H303</f>
        <v>0</v>
      </c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R303" s="159" t="s">
        <v>229</v>
      </c>
      <c r="AT303" s="159" t="s">
        <v>134</v>
      </c>
      <c r="AU303" s="159" t="s">
        <v>86</v>
      </c>
      <c r="AY303" s="16" t="s">
        <v>131</v>
      </c>
      <c r="BE303" s="160">
        <f>IF(N303="základní",J303,0)</f>
        <v>0</v>
      </c>
      <c r="BF303" s="160">
        <f>IF(N303="snížená",J303,0)</f>
        <v>0</v>
      </c>
      <c r="BG303" s="160">
        <f>IF(N303="zákl. přenesená",J303,0)</f>
        <v>0</v>
      </c>
      <c r="BH303" s="160">
        <f>IF(N303="sníž. přenesená",J303,0)</f>
        <v>0</v>
      </c>
      <c r="BI303" s="160">
        <f>IF(N303="nulová",J303,0)</f>
        <v>0</v>
      </c>
      <c r="BJ303" s="16" t="s">
        <v>21</v>
      </c>
      <c r="BK303" s="160">
        <f>ROUND(I303*H303,2)</f>
        <v>0</v>
      </c>
      <c r="BL303" s="16" t="s">
        <v>229</v>
      </c>
      <c r="BM303" s="159" t="s">
        <v>581</v>
      </c>
    </row>
    <row r="304" spans="1:65" s="34" customFormat="1" ht="11.25">
      <c r="A304" s="30"/>
      <c r="B304" s="31"/>
      <c r="C304" s="30"/>
      <c r="D304" s="161" t="s">
        <v>141</v>
      </c>
      <c r="E304" s="30"/>
      <c r="F304" s="162" t="s">
        <v>582</v>
      </c>
      <c r="G304" s="30"/>
      <c r="H304" s="30"/>
      <c r="I304" s="163"/>
      <c r="J304" s="30"/>
      <c r="K304" s="30"/>
      <c r="L304" s="31"/>
      <c r="M304" s="164"/>
      <c r="N304" s="165"/>
      <c r="O304" s="53"/>
      <c r="P304" s="53"/>
      <c r="Q304" s="53"/>
      <c r="R304" s="53"/>
      <c r="S304" s="53"/>
      <c r="T304" s="54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T304" s="16" t="s">
        <v>141</v>
      </c>
      <c r="AU304" s="16" t="s">
        <v>86</v>
      </c>
    </row>
    <row r="305" spans="1:65" s="166" customFormat="1" ht="11.25">
      <c r="B305" s="167"/>
      <c r="D305" s="168" t="s">
        <v>143</v>
      </c>
      <c r="E305" s="169"/>
      <c r="F305" s="170" t="s">
        <v>21</v>
      </c>
      <c r="H305" s="171">
        <v>1</v>
      </c>
      <c r="I305" s="172"/>
      <c r="L305" s="167"/>
      <c r="M305" s="173"/>
      <c r="N305" s="174"/>
      <c r="O305" s="174"/>
      <c r="P305" s="174"/>
      <c r="Q305" s="174"/>
      <c r="R305" s="174"/>
      <c r="S305" s="174"/>
      <c r="T305" s="175"/>
      <c r="AT305" s="169" t="s">
        <v>143</v>
      </c>
      <c r="AU305" s="169" t="s">
        <v>86</v>
      </c>
      <c r="AV305" s="166" t="s">
        <v>86</v>
      </c>
      <c r="AW305" s="166" t="s">
        <v>38</v>
      </c>
      <c r="AX305" s="166" t="s">
        <v>77</v>
      </c>
      <c r="AY305" s="169" t="s">
        <v>131</v>
      </c>
    </row>
    <row r="306" spans="1:65" s="176" customFormat="1" ht="11.25">
      <c r="B306" s="177"/>
      <c r="D306" s="168" t="s">
        <v>143</v>
      </c>
      <c r="E306" s="178"/>
      <c r="F306" s="179" t="s">
        <v>145</v>
      </c>
      <c r="H306" s="180">
        <v>1</v>
      </c>
      <c r="I306" s="181"/>
      <c r="L306" s="177"/>
      <c r="M306" s="182"/>
      <c r="N306" s="183"/>
      <c r="O306" s="183"/>
      <c r="P306" s="183"/>
      <c r="Q306" s="183"/>
      <c r="R306" s="183"/>
      <c r="S306" s="183"/>
      <c r="T306" s="184"/>
      <c r="AT306" s="178" t="s">
        <v>143</v>
      </c>
      <c r="AU306" s="178" t="s">
        <v>86</v>
      </c>
      <c r="AV306" s="176" t="s">
        <v>139</v>
      </c>
      <c r="AW306" s="176" t="s">
        <v>38</v>
      </c>
      <c r="AX306" s="176" t="s">
        <v>21</v>
      </c>
      <c r="AY306" s="178" t="s">
        <v>131</v>
      </c>
    </row>
    <row r="307" spans="1:65" s="34" customFormat="1" ht="16.5" customHeight="1">
      <c r="A307" s="30"/>
      <c r="B307" s="147"/>
      <c r="C307" s="185" t="s">
        <v>583</v>
      </c>
      <c r="D307" s="185" t="s">
        <v>188</v>
      </c>
      <c r="E307" s="186" t="s">
        <v>584</v>
      </c>
      <c r="F307" s="187" t="s">
        <v>585</v>
      </c>
      <c r="G307" s="188" t="s">
        <v>184</v>
      </c>
      <c r="H307" s="189">
        <v>1</v>
      </c>
      <c r="I307" s="190"/>
      <c r="J307" s="191">
        <f>ROUND(I307*H307,2)</f>
        <v>0</v>
      </c>
      <c r="K307" s="187" t="s">
        <v>138</v>
      </c>
      <c r="L307" s="192"/>
      <c r="M307" s="193"/>
      <c r="N307" s="194" t="s">
        <v>48</v>
      </c>
      <c r="O307" s="53"/>
      <c r="P307" s="157">
        <f>O307*H307</f>
        <v>0</v>
      </c>
      <c r="Q307" s="157">
        <v>2.1999999999999999E-2</v>
      </c>
      <c r="R307" s="157">
        <f>Q307*H307</f>
        <v>2.1999999999999999E-2</v>
      </c>
      <c r="S307" s="157">
        <v>0</v>
      </c>
      <c r="T307" s="158">
        <f>S307*H307</f>
        <v>0</v>
      </c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R307" s="159" t="s">
        <v>323</v>
      </c>
      <c r="AT307" s="159" t="s">
        <v>188</v>
      </c>
      <c r="AU307" s="159" t="s">
        <v>86</v>
      </c>
      <c r="AY307" s="16" t="s">
        <v>131</v>
      </c>
      <c r="BE307" s="160">
        <f>IF(N307="základní",J307,0)</f>
        <v>0</v>
      </c>
      <c r="BF307" s="160">
        <f>IF(N307="snížená",J307,0)</f>
        <v>0</v>
      </c>
      <c r="BG307" s="160">
        <f>IF(N307="zákl. přenesená",J307,0)</f>
        <v>0</v>
      </c>
      <c r="BH307" s="160">
        <f>IF(N307="sníž. přenesená",J307,0)</f>
        <v>0</v>
      </c>
      <c r="BI307" s="160">
        <f>IF(N307="nulová",J307,0)</f>
        <v>0</v>
      </c>
      <c r="BJ307" s="16" t="s">
        <v>21</v>
      </c>
      <c r="BK307" s="160">
        <f>ROUND(I307*H307,2)</f>
        <v>0</v>
      </c>
      <c r="BL307" s="16" t="s">
        <v>229</v>
      </c>
      <c r="BM307" s="159" t="s">
        <v>586</v>
      </c>
    </row>
    <row r="308" spans="1:65" s="34" customFormat="1" ht="16.5" customHeight="1">
      <c r="A308" s="30"/>
      <c r="B308" s="147"/>
      <c r="C308" s="185" t="s">
        <v>587</v>
      </c>
      <c r="D308" s="185" t="s">
        <v>188</v>
      </c>
      <c r="E308" s="186" t="s">
        <v>588</v>
      </c>
      <c r="F308" s="187" t="s">
        <v>589</v>
      </c>
      <c r="G308" s="188" t="s">
        <v>184</v>
      </c>
      <c r="H308" s="189">
        <v>1</v>
      </c>
      <c r="I308" s="190"/>
      <c r="J308" s="191">
        <f>ROUND(I308*H308,2)</f>
        <v>0</v>
      </c>
      <c r="K308" s="187" t="s">
        <v>138</v>
      </c>
      <c r="L308" s="192"/>
      <c r="M308" s="193"/>
      <c r="N308" s="194" t="s">
        <v>48</v>
      </c>
      <c r="O308" s="53"/>
      <c r="P308" s="157">
        <f>O308*H308</f>
        <v>0</v>
      </c>
      <c r="Q308" s="157">
        <v>1.1999999999999999E-3</v>
      </c>
      <c r="R308" s="157">
        <f>Q308*H308</f>
        <v>1.1999999999999999E-3</v>
      </c>
      <c r="S308" s="157">
        <v>0</v>
      </c>
      <c r="T308" s="158">
        <f>S308*H308</f>
        <v>0</v>
      </c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R308" s="159" t="s">
        <v>323</v>
      </c>
      <c r="AT308" s="159" t="s">
        <v>188</v>
      </c>
      <c r="AU308" s="159" t="s">
        <v>86</v>
      </c>
      <c r="AY308" s="16" t="s">
        <v>131</v>
      </c>
      <c r="BE308" s="160">
        <f>IF(N308="základní",J308,0)</f>
        <v>0</v>
      </c>
      <c r="BF308" s="160">
        <f>IF(N308="snížená",J308,0)</f>
        <v>0</v>
      </c>
      <c r="BG308" s="160">
        <f>IF(N308="zákl. přenesená",J308,0)</f>
        <v>0</v>
      </c>
      <c r="BH308" s="160">
        <f>IF(N308="sníž. přenesená",J308,0)</f>
        <v>0</v>
      </c>
      <c r="BI308" s="160">
        <f>IF(N308="nulová",J308,0)</f>
        <v>0</v>
      </c>
      <c r="BJ308" s="16" t="s">
        <v>21</v>
      </c>
      <c r="BK308" s="160">
        <f>ROUND(I308*H308,2)</f>
        <v>0</v>
      </c>
      <c r="BL308" s="16" t="s">
        <v>229</v>
      </c>
      <c r="BM308" s="159" t="s">
        <v>590</v>
      </c>
    </row>
    <row r="309" spans="1:65" s="34" customFormat="1" ht="16.5" customHeight="1">
      <c r="A309" s="30"/>
      <c r="B309" s="147"/>
      <c r="C309" s="148" t="s">
        <v>591</v>
      </c>
      <c r="D309" s="148" t="s">
        <v>134</v>
      </c>
      <c r="E309" s="149" t="s">
        <v>592</v>
      </c>
      <c r="F309" s="150" t="s">
        <v>593</v>
      </c>
      <c r="G309" s="151" t="s">
        <v>184</v>
      </c>
      <c r="H309" s="152">
        <v>1</v>
      </c>
      <c r="I309" s="153"/>
      <c r="J309" s="154">
        <f>ROUND(I309*H309,2)</f>
        <v>0</v>
      </c>
      <c r="K309" s="150" t="s">
        <v>138</v>
      </c>
      <c r="L309" s="31"/>
      <c r="M309" s="155"/>
      <c r="N309" s="156" t="s">
        <v>48</v>
      </c>
      <c r="O309" s="53"/>
      <c r="P309" s="157">
        <f>O309*H309</f>
        <v>0</v>
      </c>
      <c r="Q309" s="157">
        <v>0</v>
      </c>
      <c r="R309" s="157">
        <f>Q309*H309</f>
        <v>0</v>
      </c>
      <c r="S309" s="157">
        <v>0</v>
      </c>
      <c r="T309" s="158">
        <f>S309*H309</f>
        <v>0</v>
      </c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R309" s="159" t="s">
        <v>229</v>
      </c>
      <c r="AT309" s="159" t="s">
        <v>134</v>
      </c>
      <c r="AU309" s="159" t="s">
        <v>86</v>
      </c>
      <c r="AY309" s="16" t="s">
        <v>131</v>
      </c>
      <c r="BE309" s="160">
        <f>IF(N309="základní",J309,0)</f>
        <v>0</v>
      </c>
      <c r="BF309" s="160">
        <f>IF(N309="snížená",J309,0)</f>
        <v>0</v>
      </c>
      <c r="BG309" s="160">
        <f>IF(N309="zákl. přenesená",J309,0)</f>
        <v>0</v>
      </c>
      <c r="BH309" s="160">
        <f>IF(N309="sníž. přenesená",J309,0)</f>
        <v>0</v>
      </c>
      <c r="BI309" s="160">
        <f>IF(N309="nulová",J309,0)</f>
        <v>0</v>
      </c>
      <c r="BJ309" s="16" t="s">
        <v>21</v>
      </c>
      <c r="BK309" s="160">
        <f>ROUND(I309*H309,2)</f>
        <v>0</v>
      </c>
      <c r="BL309" s="16" t="s">
        <v>229</v>
      </c>
      <c r="BM309" s="159" t="s">
        <v>594</v>
      </c>
    </row>
    <row r="310" spans="1:65" s="34" customFormat="1" ht="11.25">
      <c r="A310" s="30"/>
      <c r="B310" s="31"/>
      <c r="C310" s="30"/>
      <c r="D310" s="161" t="s">
        <v>141</v>
      </c>
      <c r="E310" s="30"/>
      <c r="F310" s="162" t="s">
        <v>595</v>
      </c>
      <c r="G310" s="30"/>
      <c r="H310" s="30"/>
      <c r="I310" s="163"/>
      <c r="J310" s="30"/>
      <c r="K310" s="30"/>
      <c r="L310" s="31"/>
      <c r="M310" s="164"/>
      <c r="N310" s="165"/>
      <c r="O310" s="53"/>
      <c r="P310" s="53"/>
      <c r="Q310" s="53"/>
      <c r="R310" s="53"/>
      <c r="S310" s="53"/>
      <c r="T310" s="54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T310" s="16" t="s">
        <v>141</v>
      </c>
      <c r="AU310" s="16" t="s">
        <v>86</v>
      </c>
    </row>
    <row r="311" spans="1:65" s="34" customFormat="1" ht="16.5" customHeight="1">
      <c r="A311" s="30"/>
      <c r="B311" s="147"/>
      <c r="C311" s="185" t="s">
        <v>596</v>
      </c>
      <c r="D311" s="185" t="s">
        <v>188</v>
      </c>
      <c r="E311" s="186" t="s">
        <v>597</v>
      </c>
      <c r="F311" s="187" t="s">
        <v>598</v>
      </c>
      <c r="G311" s="188" t="s">
        <v>184</v>
      </c>
      <c r="H311" s="189">
        <v>1</v>
      </c>
      <c r="I311" s="190"/>
      <c r="J311" s="191">
        <f>ROUND(I311*H311,2)</f>
        <v>0</v>
      </c>
      <c r="K311" s="187" t="s">
        <v>138</v>
      </c>
      <c r="L311" s="192"/>
      <c r="M311" s="193"/>
      <c r="N311" s="194" t="s">
        <v>48</v>
      </c>
      <c r="O311" s="53"/>
      <c r="P311" s="157">
        <f>O311*H311</f>
        <v>0</v>
      </c>
      <c r="Q311" s="157">
        <v>1.4999999999999999E-4</v>
      </c>
      <c r="R311" s="157">
        <f>Q311*H311</f>
        <v>1.4999999999999999E-4</v>
      </c>
      <c r="S311" s="157">
        <v>0</v>
      </c>
      <c r="T311" s="158">
        <f>S311*H311</f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9" t="s">
        <v>323</v>
      </c>
      <c r="AT311" s="159" t="s">
        <v>188</v>
      </c>
      <c r="AU311" s="159" t="s">
        <v>86</v>
      </c>
      <c r="AY311" s="16" t="s">
        <v>131</v>
      </c>
      <c r="BE311" s="160">
        <f>IF(N311="základní",J311,0)</f>
        <v>0</v>
      </c>
      <c r="BF311" s="160">
        <f>IF(N311="snížená",J311,0)</f>
        <v>0</v>
      </c>
      <c r="BG311" s="160">
        <f>IF(N311="zákl. přenesená",J311,0)</f>
        <v>0</v>
      </c>
      <c r="BH311" s="160">
        <f>IF(N311="sníž. přenesená",J311,0)</f>
        <v>0</v>
      </c>
      <c r="BI311" s="160">
        <f>IF(N311="nulová",J311,0)</f>
        <v>0</v>
      </c>
      <c r="BJ311" s="16" t="s">
        <v>21</v>
      </c>
      <c r="BK311" s="160">
        <f>ROUND(I311*H311,2)</f>
        <v>0</v>
      </c>
      <c r="BL311" s="16" t="s">
        <v>229</v>
      </c>
      <c r="BM311" s="159" t="s">
        <v>599</v>
      </c>
    </row>
    <row r="312" spans="1:65" s="34" customFormat="1" ht="24.2" customHeight="1">
      <c r="A312" s="30"/>
      <c r="B312" s="147"/>
      <c r="C312" s="148" t="s">
        <v>600</v>
      </c>
      <c r="D312" s="148" t="s">
        <v>134</v>
      </c>
      <c r="E312" s="149" t="s">
        <v>601</v>
      </c>
      <c r="F312" s="150" t="s">
        <v>602</v>
      </c>
      <c r="G312" s="151" t="s">
        <v>282</v>
      </c>
      <c r="H312" s="195"/>
      <c r="I312" s="153"/>
      <c r="J312" s="154">
        <f>ROUND(I312*H312,2)</f>
        <v>0</v>
      </c>
      <c r="K312" s="150" t="s">
        <v>138</v>
      </c>
      <c r="L312" s="31"/>
      <c r="M312" s="155"/>
      <c r="N312" s="156" t="s">
        <v>48</v>
      </c>
      <c r="O312" s="53"/>
      <c r="P312" s="157">
        <f>O312*H312</f>
        <v>0</v>
      </c>
      <c r="Q312" s="157">
        <v>0</v>
      </c>
      <c r="R312" s="157">
        <f>Q312*H312</f>
        <v>0</v>
      </c>
      <c r="S312" s="157">
        <v>0</v>
      </c>
      <c r="T312" s="158">
        <f>S312*H312</f>
        <v>0</v>
      </c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R312" s="159" t="s">
        <v>229</v>
      </c>
      <c r="AT312" s="159" t="s">
        <v>134</v>
      </c>
      <c r="AU312" s="159" t="s">
        <v>86</v>
      </c>
      <c r="AY312" s="16" t="s">
        <v>131</v>
      </c>
      <c r="BE312" s="160">
        <f>IF(N312="základní",J312,0)</f>
        <v>0</v>
      </c>
      <c r="BF312" s="160">
        <f>IF(N312="snížená",J312,0)</f>
        <v>0</v>
      </c>
      <c r="BG312" s="160">
        <f>IF(N312="zákl. přenesená",J312,0)</f>
        <v>0</v>
      </c>
      <c r="BH312" s="160">
        <f>IF(N312="sníž. přenesená",J312,0)</f>
        <v>0</v>
      </c>
      <c r="BI312" s="160">
        <f>IF(N312="nulová",J312,0)</f>
        <v>0</v>
      </c>
      <c r="BJ312" s="16" t="s">
        <v>21</v>
      </c>
      <c r="BK312" s="160">
        <f>ROUND(I312*H312,2)</f>
        <v>0</v>
      </c>
      <c r="BL312" s="16" t="s">
        <v>229</v>
      </c>
      <c r="BM312" s="159" t="s">
        <v>603</v>
      </c>
    </row>
    <row r="313" spans="1:65" s="34" customFormat="1" ht="11.25">
      <c r="A313" s="30"/>
      <c r="B313" s="31"/>
      <c r="C313" s="30"/>
      <c r="D313" s="161" t="s">
        <v>141</v>
      </c>
      <c r="E313" s="30"/>
      <c r="F313" s="162" t="s">
        <v>604</v>
      </c>
      <c r="G313" s="30"/>
      <c r="H313" s="30"/>
      <c r="I313" s="163"/>
      <c r="J313" s="30"/>
      <c r="K313" s="30"/>
      <c r="L313" s="31"/>
      <c r="M313" s="164"/>
      <c r="N313" s="165"/>
      <c r="O313" s="53"/>
      <c r="P313" s="53"/>
      <c r="Q313" s="53"/>
      <c r="R313" s="53"/>
      <c r="S313" s="53"/>
      <c r="T313" s="54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T313" s="16" t="s">
        <v>141</v>
      </c>
      <c r="AU313" s="16" t="s">
        <v>86</v>
      </c>
    </row>
    <row r="314" spans="1:65" s="133" customFormat="1" ht="22.9" customHeight="1">
      <c r="B314" s="134"/>
      <c r="D314" s="135" t="s">
        <v>76</v>
      </c>
      <c r="E314" s="145" t="s">
        <v>605</v>
      </c>
      <c r="F314" s="145" t="s">
        <v>606</v>
      </c>
      <c r="I314" s="137"/>
      <c r="J314" s="146">
        <f>BK314</f>
        <v>0</v>
      </c>
      <c r="L314" s="134"/>
      <c r="M314" s="139"/>
      <c r="N314" s="140"/>
      <c r="O314" s="140"/>
      <c r="P314" s="141">
        <f>SUM(P315:P323)</f>
        <v>0</v>
      </c>
      <c r="Q314" s="140"/>
      <c r="R314" s="141">
        <f>SUM(R315:R323)</f>
        <v>0.19172769999999997</v>
      </c>
      <c r="S314" s="140"/>
      <c r="T314" s="142">
        <f>SUM(T315:T323)</f>
        <v>0</v>
      </c>
      <c r="AR314" s="135" t="s">
        <v>86</v>
      </c>
      <c r="AT314" s="143" t="s">
        <v>76</v>
      </c>
      <c r="AU314" s="143" t="s">
        <v>21</v>
      </c>
      <c r="AY314" s="135" t="s">
        <v>131</v>
      </c>
      <c r="BK314" s="144">
        <f>SUM(BK315:BK323)</f>
        <v>0</v>
      </c>
    </row>
    <row r="315" spans="1:65" s="34" customFormat="1" ht="16.5" customHeight="1">
      <c r="A315" s="30"/>
      <c r="B315" s="147"/>
      <c r="C315" s="148" t="s">
        <v>607</v>
      </c>
      <c r="D315" s="148" t="s">
        <v>134</v>
      </c>
      <c r="E315" s="149" t="s">
        <v>608</v>
      </c>
      <c r="F315" s="150" t="s">
        <v>609</v>
      </c>
      <c r="G315" s="151" t="s">
        <v>137</v>
      </c>
      <c r="H315" s="152">
        <v>1</v>
      </c>
      <c r="I315" s="153"/>
      <c r="J315" s="154">
        <f>ROUND(I315*H315,2)</f>
        <v>0</v>
      </c>
      <c r="K315" s="150" t="s">
        <v>138</v>
      </c>
      <c r="L315" s="31"/>
      <c r="M315" s="155"/>
      <c r="N315" s="156" t="s">
        <v>48</v>
      </c>
      <c r="O315" s="53"/>
      <c r="P315" s="157">
        <f>O315*H315</f>
        <v>0</v>
      </c>
      <c r="Q315" s="157">
        <v>2.9999999999999997E-4</v>
      </c>
      <c r="R315" s="157">
        <f>Q315*H315</f>
        <v>2.9999999999999997E-4</v>
      </c>
      <c r="S315" s="157">
        <v>0</v>
      </c>
      <c r="T315" s="158">
        <f>S315*H315</f>
        <v>0</v>
      </c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R315" s="159" t="s">
        <v>229</v>
      </c>
      <c r="AT315" s="159" t="s">
        <v>134</v>
      </c>
      <c r="AU315" s="159" t="s">
        <v>86</v>
      </c>
      <c r="AY315" s="16" t="s">
        <v>131</v>
      </c>
      <c r="BE315" s="160">
        <f>IF(N315="základní",J315,0)</f>
        <v>0</v>
      </c>
      <c r="BF315" s="160">
        <f>IF(N315="snížená",J315,0)</f>
        <v>0</v>
      </c>
      <c r="BG315" s="160">
        <f>IF(N315="zákl. přenesená",J315,0)</f>
        <v>0</v>
      </c>
      <c r="BH315" s="160">
        <f>IF(N315="sníž. přenesená",J315,0)</f>
        <v>0</v>
      </c>
      <c r="BI315" s="160">
        <f>IF(N315="nulová",J315,0)</f>
        <v>0</v>
      </c>
      <c r="BJ315" s="16" t="s">
        <v>21</v>
      </c>
      <c r="BK315" s="160">
        <f>ROUND(I315*H315,2)</f>
        <v>0</v>
      </c>
      <c r="BL315" s="16" t="s">
        <v>229</v>
      </c>
      <c r="BM315" s="159" t="s">
        <v>610</v>
      </c>
    </row>
    <row r="316" spans="1:65" s="34" customFormat="1" ht="11.25">
      <c r="A316" s="30"/>
      <c r="B316" s="31"/>
      <c r="C316" s="30"/>
      <c r="D316" s="161" t="s">
        <v>141</v>
      </c>
      <c r="E316" s="30"/>
      <c r="F316" s="162" t="s">
        <v>611</v>
      </c>
      <c r="G316" s="30"/>
      <c r="H316" s="30"/>
      <c r="I316" s="163"/>
      <c r="J316" s="30"/>
      <c r="K316" s="30"/>
      <c r="L316" s="31"/>
      <c r="M316" s="164"/>
      <c r="N316" s="165"/>
      <c r="O316" s="53"/>
      <c r="P316" s="53"/>
      <c r="Q316" s="53"/>
      <c r="R316" s="53"/>
      <c r="S316" s="53"/>
      <c r="T316" s="54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T316" s="16" t="s">
        <v>141</v>
      </c>
      <c r="AU316" s="16" t="s">
        <v>86</v>
      </c>
    </row>
    <row r="317" spans="1:65" s="34" customFormat="1" ht="24.2" customHeight="1">
      <c r="A317" s="30"/>
      <c r="B317" s="147"/>
      <c r="C317" s="148" t="s">
        <v>612</v>
      </c>
      <c r="D317" s="148" t="s">
        <v>134</v>
      </c>
      <c r="E317" s="149" t="s">
        <v>613</v>
      </c>
      <c r="F317" s="150" t="s">
        <v>614</v>
      </c>
      <c r="G317" s="151" t="s">
        <v>137</v>
      </c>
      <c r="H317" s="152">
        <v>6.4889999999999999</v>
      </c>
      <c r="I317" s="153"/>
      <c r="J317" s="154">
        <f>ROUND(I317*H317,2)</f>
        <v>0</v>
      </c>
      <c r="K317" s="150" t="s">
        <v>138</v>
      </c>
      <c r="L317" s="31"/>
      <c r="M317" s="155"/>
      <c r="N317" s="156" t="s">
        <v>48</v>
      </c>
      <c r="O317" s="53"/>
      <c r="P317" s="157">
        <f>O317*H317</f>
        <v>0</v>
      </c>
      <c r="Q317" s="157">
        <v>5.3E-3</v>
      </c>
      <c r="R317" s="157">
        <f>Q317*H317</f>
        <v>3.4391699999999997E-2</v>
      </c>
      <c r="S317" s="157">
        <v>0</v>
      </c>
      <c r="T317" s="158">
        <f>S317*H317</f>
        <v>0</v>
      </c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R317" s="159" t="s">
        <v>229</v>
      </c>
      <c r="AT317" s="159" t="s">
        <v>134</v>
      </c>
      <c r="AU317" s="159" t="s">
        <v>86</v>
      </c>
      <c r="AY317" s="16" t="s">
        <v>131</v>
      </c>
      <c r="BE317" s="160">
        <f>IF(N317="základní",J317,0)</f>
        <v>0</v>
      </c>
      <c r="BF317" s="160">
        <f>IF(N317="snížená",J317,0)</f>
        <v>0</v>
      </c>
      <c r="BG317" s="160">
        <f>IF(N317="zákl. přenesená",J317,0)</f>
        <v>0</v>
      </c>
      <c r="BH317" s="160">
        <f>IF(N317="sníž. přenesená",J317,0)</f>
        <v>0</v>
      </c>
      <c r="BI317" s="160">
        <f>IF(N317="nulová",J317,0)</f>
        <v>0</v>
      </c>
      <c r="BJ317" s="16" t="s">
        <v>21</v>
      </c>
      <c r="BK317" s="160">
        <f>ROUND(I317*H317,2)</f>
        <v>0</v>
      </c>
      <c r="BL317" s="16" t="s">
        <v>229</v>
      </c>
      <c r="BM317" s="159" t="s">
        <v>615</v>
      </c>
    </row>
    <row r="318" spans="1:65" s="34" customFormat="1" ht="11.25">
      <c r="A318" s="30"/>
      <c r="B318" s="31"/>
      <c r="C318" s="30"/>
      <c r="D318" s="161" t="s">
        <v>141</v>
      </c>
      <c r="E318" s="30"/>
      <c r="F318" s="162" t="s">
        <v>616</v>
      </c>
      <c r="G318" s="30"/>
      <c r="H318" s="30"/>
      <c r="I318" s="163"/>
      <c r="J318" s="30"/>
      <c r="K318" s="30"/>
      <c r="L318" s="31"/>
      <c r="M318" s="164"/>
      <c r="N318" s="165"/>
      <c r="O318" s="53"/>
      <c r="P318" s="53"/>
      <c r="Q318" s="53"/>
      <c r="R318" s="53"/>
      <c r="S318" s="53"/>
      <c r="T318" s="54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T318" s="16" t="s">
        <v>141</v>
      </c>
      <c r="AU318" s="16" t="s">
        <v>86</v>
      </c>
    </row>
    <row r="319" spans="1:65" s="166" customFormat="1" ht="11.25">
      <c r="B319" s="167"/>
      <c r="D319" s="168" t="s">
        <v>143</v>
      </c>
      <c r="E319" s="169"/>
      <c r="F319" s="170" t="s">
        <v>144</v>
      </c>
      <c r="H319" s="171">
        <v>6.4889999999999999</v>
      </c>
      <c r="I319" s="172"/>
      <c r="L319" s="167"/>
      <c r="M319" s="173"/>
      <c r="N319" s="174"/>
      <c r="O319" s="174"/>
      <c r="P319" s="174"/>
      <c r="Q319" s="174"/>
      <c r="R319" s="174"/>
      <c r="S319" s="174"/>
      <c r="T319" s="175"/>
      <c r="AT319" s="169" t="s">
        <v>143</v>
      </c>
      <c r="AU319" s="169" t="s">
        <v>86</v>
      </c>
      <c r="AV319" s="166" t="s">
        <v>86</v>
      </c>
      <c r="AW319" s="166" t="s">
        <v>38</v>
      </c>
      <c r="AX319" s="166" t="s">
        <v>77</v>
      </c>
      <c r="AY319" s="169" t="s">
        <v>131</v>
      </c>
    </row>
    <row r="320" spans="1:65" s="176" customFormat="1" ht="11.25">
      <c r="B320" s="177"/>
      <c r="D320" s="168" t="s">
        <v>143</v>
      </c>
      <c r="E320" s="178"/>
      <c r="F320" s="179" t="s">
        <v>145</v>
      </c>
      <c r="H320" s="180">
        <v>6.4889999999999999</v>
      </c>
      <c r="I320" s="181"/>
      <c r="L320" s="177"/>
      <c r="M320" s="182"/>
      <c r="N320" s="183"/>
      <c r="O320" s="183"/>
      <c r="P320" s="183"/>
      <c r="Q320" s="183"/>
      <c r="R320" s="183"/>
      <c r="S320" s="183"/>
      <c r="T320" s="184"/>
      <c r="AT320" s="178" t="s">
        <v>143</v>
      </c>
      <c r="AU320" s="178" t="s">
        <v>86</v>
      </c>
      <c r="AV320" s="176" t="s">
        <v>139</v>
      </c>
      <c r="AW320" s="176" t="s">
        <v>38</v>
      </c>
      <c r="AX320" s="176" t="s">
        <v>21</v>
      </c>
      <c r="AY320" s="178" t="s">
        <v>131</v>
      </c>
    </row>
    <row r="321" spans="1:65" s="34" customFormat="1" ht="16.5" customHeight="1">
      <c r="A321" s="30"/>
      <c r="B321" s="147"/>
      <c r="C321" s="185" t="s">
        <v>617</v>
      </c>
      <c r="D321" s="185" t="s">
        <v>188</v>
      </c>
      <c r="E321" s="186" t="s">
        <v>618</v>
      </c>
      <c r="F321" s="187" t="s">
        <v>619</v>
      </c>
      <c r="G321" s="188" t="s">
        <v>137</v>
      </c>
      <c r="H321" s="189">
        <v>7.1379999999999999</v>
      </c>
      <c r="I321" s="190"/>
      <c r="J321" s="191">
        <f>ROUND(I321*H321,2)</f>
        <v>0</v>
      </c>
      <c r="K321" s="187" t="s">
        <v>138</v>
      </c>
      <c r="L321" s="192"/>
      <c r="M321" s="193"/>
      <c r="N321" s="194" t="s">
        <v>48</v>
      </c>
      <c r="O321" s="53"/>
      <c r="P321" s="157">
        <f>O321*H321</f>
        <v>0</v>
      </c>
      <c r="Q321" s="157">
        <v>2.1999999999999999E-2</v>
      </c>
      <c r="R321" s="157">
        <f>Q321*H321</f>
        <v>0.15703599999999998</v>
      </c>
      <c r="S321" s="157">
        <v>0</v>
      </c>
      <c r="T321" s="158">
        <f>S321*H321</f>
        <v>0</v>
      </c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R321" s="159" t="s">
        <v>323</v>
      </c>
      <c r="AT321" s="159" t="s">
        <v>188</v>
      </c>
      <c r="AU321" s="159" t="s">
        <v>86</v>
      </c>
      <c r="AY321" s="16" t="s">
        <v>131</v>
      </c>
      <c r="BE321" s="160">
        <f>IF(N321="základní",J321,0)</f>
        <v>0</v>
      </c>
      <c r="BF321" s="160">
        <f>IF(N321="snížená",J321,0)</f>
        <v>0</v>
      </c>
      <c r="BG321" s="160">
        <f>IF(N321="zákl. přenesená",J321,0)</f>
        <v>0</v>
      </c>
      <c r="BH321" s="160">
        <f>IF(N321="sníž. přenesená",J321,0)</f>
        <v>0</v>
      </c>
      <c r="BI321" s="160">
        <f>IF(N321="nulová",J321,0)</f>
        <v>0</v>
      </c>
      <c r="BJ321" s="16" t="s">
        <v>21</v>
      </c>
      <c r="BK321" s="160">
        <f>ROUND(I321*H321,2)</f>
        <v>0</v>
      </c>
      <c r="BL321" s="16" t="s">
        <v>229</v>
      </c>
      <c r="BM321" s="159" t="s">
        <v>620</v>
      </c>
    </row>
    <row r="322" spans="1:65" s="34" customFormat="1" ht="24.2" customHeight="1">
      <c r="A322" s="30"/>
      <c r="B322" s="147"/>
      <c r="C322" s="148" t="s">
        <v>621</v>
      </c>
      <c r="D322" s="148" t="s">
        <v>134</v>
      </c>
      <c r="E322" s="149" t="s">
        <v>622</v>
      </c>
      <c r="F322" s="150" t="s">
        <v>623</v>
      </c>
      <c r="G322" s="151" t="s">
        <v>282</v>
      </c>
      <c r="H322" s="195"/>
      <c r="I322" s="153"/>
      <c r="J322" s="154">
        <f>ROUND(I322*H322,2)</f>
        <v>0</v>
      </c>
      <c r="K322" s="150" t="s">
        <v>138</v>
      </c>
      <c r="L322" s="31"/>
      <c r="M322" s="155"/>
      <c r="N322" s="156" t="s">
        <v>48</v>
      </c>
      <c r="O322" s="53"/>
      <c r="P322" s="157">
        <f>O322*H322</f>
        <v>0</v>
      </c>
      <c r="Q322" s="157">
        <v>0</v>
      </c>
      <c r="R322" s="157">
        <f>Q322*H322</f>
        <v>0</v>
      </c>
      <c r="S322" s="157">
        <v>0</v>
      </c>
      <c r="T322" s="158">
        <f>S322*H322</f>
        <v>0</v>
      </c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R322" s="159" t="s">
        <v>229</v>
      </c>
      <c r="AT322" s="159" t="s">
        <v>134</v>
      </c>
      <c r="AU322" s="159" t="s">
        <v>86</v>
      </c>
      <c r="AY322" s="16" t="s">
        <v>131</v>
      </c>
      <c r="BE322" s="160">
        <f>IF(N322="základní",J322,0)</f>
        <v>0</v>
      </c>
      <c r="BF322" s="160">
        <f>IF(N322="snížená",J322,0)</f>
        <v>0</v>
      </c>
      <c r="BG322" s="160">
        <f>IF(N322="zákl. přenesená",J322,0)</f>
        <v>0</v>
      </c>
      <c r="BH322" s="160">
        <f>IF(N322="sníž. přenesená",J322,0)</f>
        <v>0</v>
      </c>
      <c r="BI322" s="160">
        <f>IF(N322="nulová",J322,0)</f>
        <v>0</v>
      </c>
      <c r="BJ322" s="16" t="s">
        <v>21</v>
      </c>
      <c r="BK322" s="160">
        <f>ROUND(I322*H322,2)</f>
        <v>0</v>
      </c>
      <c r="BL322" s="16" t="s">
        <v>229</v>
      </c>
      <c r="BM322" s="159" t="s">
        <v>624</v>
      </c>
    </row>
    <row r="323" spans="1:65" s="34" customFormat="1" ht="11.25">
      <c r="A323" s="30"/>
      <c r="B323" s="31"/>
      <c r="C323" s="30"/>
      <c r="D323" s="161" t="s">
        <v>141</v>
      </c>
      <c r="E323" s="30"/>
      <c r="F323" s="162" t="s">
        <v>625</v>
      </c>
      <c r="G323" s="30"/>
      <c r="H323" s="30"/>
      <c r="I323" s="163"/>
      <c r="J323" s="30"/>
      <c r="K323" s="30"/>
      <c r="L323" s="31"/>
      <c r="M323" s="164"/>
      <c r="N323" s="165"/>
      <c r="O323" s="53"/>
      <c r="P323" s="53"/>
      <c r="Q323" s="53"/>
      <c r="R323" s="53"/>
      <c r="S323" s="53"/>
      <c r="T323" s="54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T323" s="16" t="s">
        <v>141</v>
      </c>
      <c r="AU323" s="16" t="s">
        <v>86</v>
      </c>
    </row>
    <row r="324" spans="1:65" s="133" customFormat="1" ht="22.9" customHeight="1">
      <c r="B324" s="134"/>
      <c r="D324" s="135" t="s">
        <v>76</v>
      </c>
      <c r="E324" s="145" t="s">
        <v>626</v>
      </c>
      <c r="F324" s="145" t="s">
        <v>627</v>
      </c>
      <c r="I324" s="137"/>
      <c r="J324" s="146">
        <f>BK324</f>
        <v>0</v>
      </c>
      <c r="L324" s="134"/>
      <c r="M324" s="139"/>
      <c r="N324" s="140"/>
      <c r="O324" s="140"/>
      <c r="P324" s="141">
        <f>SUM(P325:P343)</f>
        <v>0</v>
      </c>
      <c r="Q324" s="140"/>
      <c r="R324" s="141">
        <f>SUM(R325:R343)</f>
        <v>0.58242302000000001</v>
      </c>
      <c r="S324" s="140"/>
      <c r="T324" s="142">
        <f>SUM(T325:T343)</f>
        <v>0</v>
      </c>
      <c r="AR324" s="135" t="s">
        <v>86</v>
      </c>
      <c r="AT324" s="143" t="s">
        <v>76</v>
      </c>
      <c r="AU324" s="143" t="s">
        <v>21</v>
      </c>
      <c r="AY324" s="135" t="s">
        <v>131</v>
      </c>
      <c r="BK324" s="144">
        <f>SUM(BK325:BK343)</f>
        <v>0</v>
      </c>
    </row>
    <row r="325" spans="1:65" s="34" customFormat="1" ht="21.75" customHeight="1">
      <c r="A325" s="30"/>
      <c r="B325" s="147"/>
      <c r="C325" s="148" t="s">
        <v>628</v>
      </c>
      <c r="D325" s="148" t="s">
        <v>134</v>
      </c>
      <c r="E325" s="149" t="s">
        <v>629</v>
      </c>
      <c r="F325" s="150" t="s">
        <v>630</v>
      </c>
      <c r="G325" s="151" t="s">
        <v>137</v>
      </c>
      <c r="H325" s="152">
        <v>22.492999999999999</v>
      </c>
      <c r="I325" s="153"/>
      <c r="J325" s="154">
        <f>ROUND(I325*H325,2)</f>
        <v>0</v>
      </c>
      <c r="K325" s="150" t="s">
        <v>138</v>
      </c>
      <c r="L325" s="31"/>
      <c r="M325" s="155"/>
      <c r="N325" s="156" t="s">
        <v>48</v>
      </c>
      <c r="O325" s="53"/>
      <c r="P325" s="157">
        <f>O325*H325</f>
        <v>0</v>
      </c>
      <c r="Q325" s="157">
        <v>5.3E-3</v>
      </c>
      <c r="R325" s="157">
        <f>Q325*H325</f>
        <v>0.1192129</v>
      </c>
      <c r="S325" s="157">
        <v>0</v>
      </c>
      <c r="T325" s="158">
        <f>S325*H325</f>
        <v>0</v>
      </c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R325" s="159" t="s">
        <v>229</v>
      </c>
      <c r="AT325" s="159" t="s">
        <v>134</v>
      </c>
      <c r="AU325" s="159" t="s">
        <v>86</v>
      </c>
      <c r="AY325" s="16" t="s">
        <v>131</v>
      </c>
      <c r="BE325" s="160">
        <f>IF(N325="základní",J325,0)</f>
        <v>0</v>
      </c>
      <c r="BF325" s="160">
        <f>IF(N325="snížená",J325,0)</f>
        <v>0</v>
      </c>
      <c r="BG325" s="160">
        <f>IF(N325="zákl. přenesená",J325,0)</f>
        <v>0</v>
      </c>
      <c r="BH325" s="160">
        <f>IF(N325="sníž. přenesená",J325,0)</f>
        <v>0</v>
      </c>
      <c r="BI325" s="160">
        <f>IF(N325="nulová",J325,0)</f>
        <v>0</v>
      </c>
      <c r="BJ325" s="16" t="s">
        <v>21</v>
      </c>
      <c r="BK325" s="160">
        <f>ROUND(I325*H325,2)</f>
        <v>0</v>
      </c>
      <c r="BL325" s="16" t="s">
        <v>229</v>
      </c>
      <c r="BM325" s="159" t="s">
        <v>631</v>
      </c>
    </row>
    <row r="326" spans="1:65" s="34" customFormat="1" ht="11.25">
      <c r="A326" s="30"/>
      <c r="B326" s="31"/>
      <c r="C326" s="30"/>
      <c r="D326" s="161" t="s">
        <v>141</v>
      </c>
      <c r="E326" s="30"/>
      <c r="F326" s="162" t="s">
        <v>632</v>
      </c>
      <c r="G326" s="30"/>
      <c r="H326" s="30"/>
      <c r="I326" s="163"/>
      <c r="J326" s="30"/>
      <c r="K326" s="30"/>
      <c r="L326" s="31"/>
      <c r="M326" s="164"/>
      <c r="N326" s="165"/>
      <c r="O326" s="53"/>
      <c r="P326" s="53"/>
      <c r="Q326" s="53"/>
      <c r="R326" s="53"/>
      <c r="S326" s="53"/>
      <c r="T326" s="54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T326" s="16" t="s">
        <v>141</v>
      </c>
      <c r="AU326" s="16" t="s">
        <v>86</v>
      </c>
    </row>
    <row r="327" spans="1:65" s="166" customFormat="1" ht="11.25">
      <c r="B327" s="167"/>
      <c r="D327" s="168" t="s">
        <v>143</v>
      </c>
      <c r="E327" s="169"/>
      <c r="F327" s="170" t="s">
        <v>161</v>
      </c>
      <c r="H327" s="171">
        <v>22.492999999999999</v>
      </c>
      <c r="I327" s="172"/>
      <c r="L327" s="167"/>
      <c r="M327" s="173"/>
      <c r="N327" s="174"/>
      <c r="O327" s="174"/>
      <c r="P327" s="174"/>
      <c r="Q327" s="174"/>
      <c r="R327" s="174"/>
      <c r="S327" s="174"/>
      <c r="T327" s="175"/>
      <c r="AT327" s="169" t="s">
        <v>143</v>
      </c>
      <c r="AU327" s="169" t="s">
        <v>86</v>
      </c>
      <c r="AV327" s="166" t="s">
        <v>86</v>
      </c>
      <c r="AW327" s="166" t="s">
        <v>38</v>
      </c>
      <c r="AX327" s="166" t="s">
        <v>77</v>
      </c>
      <c r="AY327" s="169" t="s">
        <v>131</v>
      </c>
    </row>
    <row r="328" spans="1:65" s="176" customFormat="1" ht="11.25">
      <c r="B328" s="177"/>
      <c r="D328" s="168" t="s">
        <v>143</v>
      </c>
      <c r="E328" s="178"/>
      <c r="F328" s="179" t="s">
        <v>145</v>
      </c>
      <c r="H328" s="180">
        <v>22.492999999999999</v>
      </c>
      <c r="I328" s="181"/>
      <c r="L328" s="177"/>
      <c r="M328" s="182"/>
      <c r="N328" s="183"/>
      <c r="O328" s="183"/>
      <c r="P328" s="183"/>
      <c r="Q328" s="183"/>
      <c r="R328" s="183"/>
      <c r="S328" s="183"/>
      <c r="T328" s="184"/>
      <c r="AT328" s="178" t="s">
        <v>143</v>
      </c>
      <c r="AU328" s="178" t="s">
        <v>86</v>
      </c>
      <c r="AV328" s="176" t="s">
        <v>139</v>
      </c>
      <c r="AW328" s="176" t="s">
        <v>38</v>
      </c>
      <c r="AX328" s="176" t="s">
        <v>21</v>
      </c>
      <c r="AY328" s="178" t="s">
        <v>131</v>
      </c>
    </row>
    <row r="329" spans="1:65" s="34" customFormat="1" ht="16.5" customHeight="1">
      <c r="A329" s="30"/>
      <c r="B329" s="147"/>
      <c r="C329" s="185" t="s">
        <v>633</v>
      </c>
      <c r="D329" s="185" t="s">
        <v>188</v>
      </c>
      <c r="E329" s="186" t="s">
        <v>634</v>
      </c>
      <c r="F329" s="187" t="s">
        <v>635</v>
      </c>
      <c r="G329" s="188" t="s">
        <v>137</v>
      </c>
      <c r="H329" s="189">
        <v>24.742000000000001</v>
      </c>
      <c r="I329" s="190"/>
      <c r="J329" s="191">
        <f>ROUND(I329*H329,2)</f>
        <v>0</v>
      </c>
      <c r="K329" s="187" t="s">
        <v>138</v>
      </c>
      <c r="L329" s="192"/>
      <c r="M329" s="193"/>
      <c r="N329" s="194" t="s">
        <v>48</v>
      </c>
      <c r="O329" s="53"/>
      <c r="P329" s="157">
        <f>O329*H329</f>
        <v>0</v>
      </c>
      <c r="Q329" s="157">
        <v>1.8409999999999999E-2</v>
      </c>
      <c r="R329" s="157">
        <f>Q329*H329</f>
        <v>0.45550022000000001</v>
      </c>
      <c r="S329" s="157">
        <v>0</v>
      </c>
      <c r="T329" s="158">
        <f>S329*H329</f>
        <v>0</v>
      </c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R329" s="159" t="s">
        <v>323</v>
      </c>
      <c r="AT329" s="159" t="s">
        <v>188</v>
      </c>
      <c r="AU329" s="159" t="s">
        <v>86</v>
      </c>
      <c r="AY329" s="16" t="s">
        <v>131</v>
      </c>
      <c r="BE329" s="160">
        <f>IF(N329="základní",J329,0)</f>
        <v>0</v>
      </c>
      <c r="BF329" s="160">
        <f>IF(N329="snížená",J329,0)</f>
        <v>0</v>
      </c>
      <c r="BG329" s="160">
        <f>IF(N329="zákl. přenesená",J329,0)</f>
        <v>0</v>
      </c>
      <c r="BH329" s="160">
        <f>IF(N329="sníž. přenesená",J329,0)</f>
        <v>0</v>
      </c>
      <c r="BI329" s="160">
        <f>IF(N329="nulová",J329,0)</f>
        <v>0</v>
      </c>
      <c r="BJ329" s="16" t="s">
        <v>21</v>
      </c>
      <c r="BK329" s="160">
        <f>ROUND(I329*H329,2)</f>
        <v>0</v>
      </c>
      <c r="BL329" s="16" t="s">
        <v>229</v>
      </c>
      <c r="BM329" s="159" t="s">
        <v>636</v>
      </c>
    </row>
    <row r="330" spans="1:65" s="34" customFormat="1" ht="21.75" customHeight="1">
      <c r="A330" s="30"/>
      <c r="B330" s="147"/>
      <c r="C330" s="148" t="s">
        <v>637</v>
      </c>
      <c r="D330" s="148" t="s">
        <v>134</v>
      </c>
      <c r="E330" s="149" t="s">
        <v>638</v>
      </c>
      <c r="F330" s="150" t="s">
        <v>639</v>
      </c>
      <c r="G330" s="151" t="s">
        <v>137</v>
      </c>
      <c r="H330" s="152">
        <v>22.492999999999999</v>
      </c>
      <c r="I330" s="153"/>
      <c r="J330" s="154">
        <f>ROUND(I330*H330,2)</f>
        <v>0</v>
      </c>
      <c r="K330" s="150" t="s">
        <v>138</v>
      </c>
      <c r="L330" s="31"/>
      <c r="M330" s="155"/>
      <c r="N330" s="156" t="s">
        <v>48</v>
      </c>
      <c r="O330" s="53"/>
      <c r="P330" s="157">
        <f>O330*H330</f>
        <v>0</v>
      </c>
      <c r="Q330" s="157">
        <v>0</v>
      </c>
      <c r="R330" s="157">
        <f>Q330*H330</f>
        <v>0</v>
      </c>
      <c r="S330" s="157">
        <v>0</v>
      </c>
      <c r="T330" s="158">
        <f>S330*H330</f>
        <v>0</v>
      </c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R330" s="159" t="s">
        <v>229</v>
      </c>
      <c r="AT330" s="159" t="s">
        <v>134</v>
      </c>
      <c r="AU330" s="159" t="s">
        <v>86</v>
      </c>
      <c r="AY330" s="16" t="s">
        <v>131</v>
      </c>
      <c r="BE330" s="160">
        <f>IF(N330="základní",J330,0)</f>
        <v>0</v>
      </c>
      <c r="BF330" s="160">
        <f>IF(N330="snížená",J330,0)</f>
        <v>0</v>
      </c>
      <c r="BG330" s="160">
        <f>IF(N330="zákl. přenesená",J330,0)</f>
        <v>0</v>
      </c>
      <c r="BH330" s="160">
        <f>IF(N330="sníž. přenesená",J330,0)</f>
        <v>0</v>
      </c>
      <c r="BI330" s="160">
        <f>IF(N330="nulová",J330,0)</f>
        <v>0</v>
      </c>
      <c r="BJ330" s="16" t="s">
        <v>21</v>
      </c>
      <c r="BK330" s="160">
        <f>ROUND(I330*H330,2)</f>
        <v>0</v>
      </c>
      <c r="BL330" s="16" t="s">
        <v>229</v>
      </c>
      <c r="BM330" s="159" t="s">
        <v>640</v>
      </c>
    </row>
    <row r="331" spans="1:65" s="34" customFormat="1" ht="11.25">
      <c r="A331" s="30"/>
      <c r="B331" s="31"/>
      <c r="C331" s="30"/>
      <c r="D331" s="161" t="s">
        <v>141</v>
      </c>
      <c r="E331" s="30"/>
      <c r="F331" s="162" t="s">
        <v>641</v>
      </c>
      <c r="G331" s="30"/>
      <c r="H331" s="30"/>
      <c r="I331" s="163"/>
      <c r="J331" s="30"/>
      <c r="K331" s="30"/>
      <c r="L331" s="31"/>
      <c r="M331" s="164"/>
      <c r="N331" s="165"/>
      <c r="O331" s="53"/>
      <c r="P331" s="53"/>
      <c r="Q331" s="53"/>
      <c r="R331" s="53"/>
      <c r="S331" s="53"/>
      <c r="T331" s="54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T331" s="16" t="s">
        <v>141</v>
      </c>
      <c r="AU331" s="16" t="s">
        <v>86</v>
      </c>
    </row>
    <row r="332" spans="1:65" s="166" customFormat="1" ht="11.25">
      <c r="B332" s="167"/>
      <c r="D332" s="168" t="s">
        <v>143</v>
      </c>
      <c r="E332" s="169"/>
      <c r="F332" s="170" t="s">
        <v>161</v>
      </c>
      <c r="H332" s="171">
        <v>22.492999999999999</v>
      </c>
      <c r="I332" s="172"/>
      <c r="L332" s="167"/>
      <c r="M332" s="173"/>
      <c r="N332" s="174"/>
      <c r="O332" s="174"/>
      <c r="P332" s="174"/>
      <c r="Q332" s="174"/>
      <c r="R332" s="174"/>
      <c r="S332" s="174"/>
      <c r="T332" s="175"/>
      <c r="AT332" s="169" t="s">
        <v>143</v>
      </c>
      <c r="AU332" s="169" t="s">
        <v>86</v>
      </c>
      <c r="AV332" s="166" t="s">
        <v>86</v>
      </c>
      <c r="AW332" s="166" t="s">
        <v>38</v>
      </c>
      <c r="AX332" s="166" t="s">
        <v>77</v>
      </c>
      <c r="AY332" s="169" t="s">
        <v>131</v>
      </c>
    </row>
    <row r="333" spans="1:65" s="176" customFormat="1" ht="11.25">
      <c r="B333" s="177"/>
      <c r="D333" s="168" t="s">
        <v>143</v>
      </c>
      <c r="E333" s="178"/>
      <c r="F333" s="179" t="s">
        <v>145</v>
      </c>
      <c r="H333" s="180">
        <v>22.492999999999999</v>
      </c>
      <c r="I333" s="181"/>
      <c r="L333" s="177"/>
      <c r="M333" s="182"/>
      <c r="N333" s="183"/>
      <c r="O333" s="183"/>
      <c r="P333" s="183"/>
      <c r="Q333" s="183"/>
      <c r="R333" s="183"/>
      <c r="S333" s="183"/>
      <c r="T333" s="184"/>
      <c r="AT333" s="178" t="s">
        <v>143</v>
      </c>
      <c r="AU333" s="178" t="s">
        <v>86</v>
      </c>
      <c r="AV333" s="176" t="s">
        <v>139</v>
      </c>
      <c r="AW333" s="176" t="s">
        <v>38</v>
      </c>
      <c r="AX333" s="176" t="s">
        <v>21</v>
      </c>
      <c r="AY333" s="178" t="s">
        <v>131</v>
      </c>
    </row>
    <row r="334" spans="1:65" s="34" customFormat="1" ht="16.5" customHeight="1">
      <c r="A334" s="30"/>
      <c r="B334" s="147"/>
      <c r="C334" s="148" t="s">
        <v>642</v>
      </c>
      <c r="D334" s="148" t="s">
        <v>134</v>
      </c>
      <c r="E334" s="149" t="s">
        <v>643</v>
      </c>
      <c r="F334" s="150" t="s">
        <v>644</v>
      </c>
      <c r="G334" s="151" t="s">
        <v>305</v>
      </c>
      <c r="H334" s="152">
        <v>3.7</v>
      </c>
      <c r="I334" s="153"/>
      <c r="J334" s="154">
        <f>ROUND(I334*H334,2)</f>
        <v>0</v>
      </c>
      <c r="K334" s="150" t="s">
        <v>138</v>
      </c>
      <c r="L334" s="31"/>
      <c r="M334" s="155"/>
      <c r="N334" s="156" t="s">
        <v>48</v>
      </c>
      <c r="O334" s="53"/>
      <c r="P334" s="157">
        <f>O334*H334</f>
        <v>0</v>
      </c>
      <c r="Q334" s="157">
        <v>2.5999999999999998E-4</v>
      </c>
      <c r="R334" s="157">
        <f>Q334*H334</f>
        <v>9.6199999999999996E-4</v>
      </c>
      <c r="S334" s="157">
        <v>0</v>
      </c>
      <c r="T334" s="158">
        <f>S334*H334</f>
        <v>0</v>
      </c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R334" s="159" t="s">
        <v>229</v>
      </c>
      <c r="AT334" s="159" t="s">
        <v>134</v>
      </c>
      <c r="AU334" s="159" t="s">
        <v>86</v>
      </c>
      <c r="AY334" s="16" t="s">
        <v>131</v>
      </c>
      <c r="BE334" s="160">
        <f>IF(N334="základní",J334,0)</f>
        <v>0</v>
      </c>
      <c r="BF334" s="160">
        <f>IF(N334="snížená",J334,0)</f>
        <v>0</v>
      </c>
      <c r="BG334" s="160">
        <f>IF(N334="zákl. přenesená",J334,0)</f>
        <v>0</v>
      </c>
      <c r="BH334" s="160">
        <f>IF(N334="sníž. přenesená",J334,0)</f>
        <v>0</v>
      </c>
      <c r="BI334" s="160">
        <f>IF(N334="nulová",J334,0)</f>
        <v>0</v>
      </c>
      <c r="BJ334" s="16" t="s">
        <v>21</v>
      </c>
      <c r="BK334" s="160">
        <f>ROUND(I334*H334,2)</f>
        <v>0</v>
      </c>
      <c r="BL334" s="16" t="s">
        <v>229</v>
      </c>
      <c r="BM334" s="159" t="s">
        <v>645</v>
      </c>
    </row>
    <row r="335" spans="1:65" s="34" customFormat="1" ht="11.25">
      <c r="A335" s="30"/>
      <c r="B335" s="31"/>
      <c r="C335" s="30"/>
      <c r="D335" s="161" t="s">
        <v>141</v>
      </c>
      <c r="E335" s="30"/>
      <c r="F335" s="162" t="s">
        <v>646</v>
      </c>
      <c r="G335" s="30"/>
      <c r="H335" s="30"/>
      <c r="I335" s="163"/>
      <c r="J335" s="30"/>
      <c r="K335" s="30"/>
      <c r="L335" s="31"/>
      <c r="M335" s="164"/>
      <c r="N335" s="165"/>
      <c r="O335" s="53"/>
      <c r="P335" s="53"/>
      <c r="Q335" s="53"/>
      <c r="R335" s="53"/>
      <c r="S335" s="53"/>
      <c r="T335" s="54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T335" s="16" t="s">
        <v>141</v>
      </c>
      <c r="AU335" s="16" t="s">
        <v>86</v>
      </c>
    </row>
    <row r="336" spans="1:65" s="166" customFormat="1" ht="11.25">
      <c r="B336" s="167"/>
      <c r="D336" s="168" t="s">
        <v>143</v>
      </c>
      <c r="E336" s="169"/>
      <c r="F336" s="170" t="s">
        <v>647</v>
      </c>
      <c r="H336" s="171">
        <v>3.7</v>
      </c>
      <c r="I336" s="172"/>
      <c r="L336" s="167"/>
      <c r="M336" s="173"/>
      <c r="N336" s="174"/>
      <c r="O336" s="174"/>
      <c r="P336" s="174"/>
      <c r="Q336" s="174"/>
      <c r="R336" s="174"/>
      <c r="S336" s="174"/>
      <c r="T336" s="175"/>
      <c r="AT336" s="169" t="s">
        <v>143</v>
      </c>
      <c r="AU336" s="169" t="s">
        <v>86</v>
      </c>
      <c r="AV336" s="166" t="s">
        <v>86</v>
      </c>
      <c r="AW336" s="166" t="s">
        <v>38</v>
      </c>
      <c r="AX336" s="166" t="s">
        <v>77</v>
      </c>
      <c r="AY336" s="169" t="s">
        <v>131</v>
      </c>
    </row>
    <row r="337" spans="1:65" s="176" customFormat="1" ht="11.25">
      <c r="B337" s="177"/>
      <c r="D337" s="168" t="s">
        <v>143</v>
      </c>
      <c r="E337" s="178"/>
      <c r="F337" s="179" t="s">
        <v>145</v>
      </c>
      <c r="H337" s="180">
        <v>3.7</v>
      </c>
      <c r="I337" s="181"/>
      <c r="L337" s="177"/>
      <c r="M337" s="182"/>
      <c r="N337" s="183"/>
      <c r="O337" s="183"/>
      <c r="P337" s="183"/>
      <c r="Q337" s="183"/>
      <c r="R337" s="183"/>
      <c r="S337" s="183"/>
      <c r="T337" s="184"/>
      <c r="AT337" s="178" t="s">
        <v>143</v>
      </c>
      <c r="AU337" s="178" t="s">
        <v>86</v>
      </c>
      <c r="AV337" s="176" t="s">
        <v>139</v>
      </c>
      <c r="AW337" s="176" t="s">
        <v>38</v>
      </c>
      <c r="AX337" s="176" t="s">
        <v>21</v>
      </c>
      <c r="AY337" s="178" t="s">
        <v>131</v>
      </c>
    </row>
    <row r="338" spans="1:65" s="34" customFormat="1" ht="16.5" customHeight="1">
      <c r="A338" s="30"/>
      <c r="B338" s="147"/>
      <c r="C338" s="148" t="s">
        <v>648</v>
      </c>
      <c r="D338" s="148" t="s">
        <v>134</v>
      </c>
      <c r="E338" s="149" t="s">
        <v>649</v>
      </c>
      <c r="F338" s="150" t="s">
        <v>650</v>
      </c>
      <c r="G338" s="151" t="s">
        <v>137</v>
      </c>
      <c r="H338" s="152">
        <v>22.492999999999999</v>
      </c>
      <c r="I338" s="153"/>
      <c r="J338" s="154">
        <f>ROUND(I338*H338,2)</f>
        <v>0</v>
      </c>
      <c r="K338" s="150" t="s">
        <v>138</v>
      </c>
      <c r="L338" s="31"/>
      <c r="M338" s="155"/>
      <c r="N338" s="156" t="s">
        <v>48</v>
      </c>
      <c r="O338" s="53"/>
      <c r="P338" s="157">
        <f>O338*H338</f>
        <v>0</v>
      </c>
      <c r="Q338" s="157">
        <v>2.9999999999999997E-4</v>
      </c>
      <c r="R338" s="157">
        <f>Q338*H338</f>
        <v>6.7478999999999994E-3</v>
      </c>
      <c r="S338" s="157">
        <v>0</v>
      </c>
      <c r="T338" s="158">
        <f>S338*H338</f>
        <v>0</v>
      </c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R338" s="159" t="s">
        <v>229</v>
      </c>
      <c r="AT338" s="159" t="s">
        <v>134</v>
      </c>
      <c r="AU338" s="159" t="s">
        <v>86</v>
      </c>
      <c r="AY338" s="16" t="s">
        <v>131</v>
      </c>
      <c r="BE338" s="160">
        <f>IF(N338="základní",J338,0)</f>
        <v>0</v>
      </c>
      <c r="BF338" s="160">
        <f>IF(N338="snížená",J338,0)</f>
        <v>0</v>
      </c>
      <c r="BG338" s="160">
        <f>IF(N338="zákl. přenesená",J338,0)</f>
        <v>0</v>
      </c>
      <c r="BH338" s="160">
        <f>IF(N338="sníž. přenesená",J338,0)</f>
        <v>0</v>
      </c>
      <c r="BI338" s="160">
        <f>IF(N338="nulová",J338,0)</f>
        <v>0</v>
      </c>
      <c r="BJ338" s="16" t="s">
        <v>21</v>
      </c>
      <c r="BK338" s="160">
        <f>ROUND(I338*H338,2)</f>
        <v>0</v>
      </c>
      <c r="BL338" s="16" t="s">
        <v>229</v>
      </c>
      <c r="BM338" s="159" t="s">
        <v>651</v>
      </c>
    </row>
    <row r="339" spans="1:65" s="34" customFormat="1" ht="11.25">
      <c r="A339" s="30"/>
      <c r="B339" s="31"/>
      <c r="C339" s="30"/>
      <c r="D339" s="161" t="s">
        <v>141</v>
      </c>
      <c r="E339" s="30"/>
      <c r="F339" s="162" t="s">
        <v>652</v>
      </c>
      <c r="G339" s="30"/>
      <c r="H339" s="30"/>
      <c r="I339" s="163"/>
      <c r="J339" s="30"/>
      <c r="K339" s="30"/>
      <c r="L339" s="31"/>
      <c r="M339" s="164"/>
      <c r="N339" s="165"/>
      <c r="O339" s="53"/>
      <c r="P339" s="53"/>
      <c r="Q339" s="53"/>
      <c r="R339" s="53"/>
      <c r="S339" s="53"/>
      <c r="T339" s="54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T339" s="16" t="s">
        <v>141</v>
      </c>
      <c r="AU339" s="16" t="s">
        <v>86</v>
      </c>
    </row>
    <row r="340" spans="1:65" s="166" customFormat="1" ht="11.25">
      <c r="B340" s="167"/>
      <c r="D340" s="168" t="s">
        <v>143</v>
      </c>
      <c r="E340" s="169"/>
      <c r="F340" s="170" t="s">
        <v>161</v>
      </c>
      <c r="H340" s="171">
        <v>22.492999999999999</v>
      </c>
      <c r="I340" s="172"/>
      <c r="L340" s="167"/>
      <c r="M340" s="173"/>
      <c r="N340" s="174"/>
      <c r="O340" s="174"/>
      <c r="P340" s="174"/>
      <c r="Q340" s="174"/>
      <c r="R340" s="174"/>
      <c r="S340" s="174"/>
      <c r="T340" s="175"/>
      <c r="AT340" s="169" t="s">
        <v>143</v>
      </c>
      <c r="AU340" s="169" t="s">
        <v>86</v>
      </c>
      <c r="AV340" s="166" t="s">
        <v>86</v>
      </c>
      <c r="AW340" s="166" t="s">
        <v>38</v>
      </c>
      <c r="AX340" s="166" t="s">
        <v>77</v>
      </c>
      <c r="AY340" s="169" t="s">
        <v>131</v>
      </c>
    </row>
    <row r="341" spans="1:65" s="176" customFormat="1" ht="11.25">
      <c r="B341" s="177"/>
      <c r="D341" s="168" t="s">
        <v>143</v>
      </c>
      <c r="E341" s="178"/>
      <c r="F341" s="179" t="s">
        <v>145</v>
      </c>
      <c r="H341" s="180">
        <v>22.492999999999999</v>
      </c>
      <c r="I341" s="181"/>
      <c r="L341" s="177"/>
      <c r="M341" s="182"/>
      <c r="N341" s="183"/>
      <c r="O341" s="183"/>
      <c r="P341" s="183"/>
      <c r="Q341" s="183"/>
      <c r="R341" s="183"/>
      <c r="S341" s="183"/>
      <c r="T341" s="184"/>
      <c r="AT341" s="178" t="s">
        <v>143</v>
      </c>
      <c r="AU341" s="178" t="s">
        <v>86</v>
      </c>
      <c r="AV341" s="176" t="s">
        <v>139</v>
      </c>
      <c r="AW341" s="176" t="s">
        <v>38</v>
      </c>
      <c r="AX341" s="176" t="s">
        <v>21</v>
      </c>
      <c r="AY341" s="178" t="s">
        <v>131</v>
      </c>
    </row>
    <row r="342" spans="1:65" s="34" customFormat="1" ht="24.2" customHeight="1">
      <c r="A342" s="30"/>
      <c r="B342" s="147"/>
      <c r="C342" s="148" t="s">
        <v>653</v>
      </c>
      <c r="D342" s="148" t="s">
        <v>134</v>
      </c>
      <c r="E342" s="149" t="s">
        <v>654</v>
      </c>
      <c r="F342" s="150" t="s">
        <v>655</v>
      </c>
      <c r="G342" s="151" t="s">
        <v>282</v>
      </c>
      <c r="H342" s="195"/>
      <c r="I342" s="153"/>
      <c r="J342" s="154">
        <f>ROUND(I342*H342,2)</f>
        <v>0</v>
      </c>
      <c r="K342" s="150" t="s">
        <v>138</v>
      </c>
      <c r="L342" s="31"/>
      <c r="M342" s="155"/>
      <c r="N342" s="156" t="s">
        <v>48</v>
      </c>
      <c r="O342" s="53"/>
      <c r="P342" s="157">
        <f>O342*H342</f>
        <v>0</v>
      </c>
      <c r="Q342" s="157">
        <v>0</v>
      </c>
      <c r="R342" s="157">
        <f>Q342*H342</f>
        <v>0</v>
      </c>
      <c r="S342" s="157">
        <v>0</v>
      </c>
      <c r="T342" s="158">
        <f>S342*H342</f>
        <v>0</v>
      </c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R342" s="159" t="s">
        <v>229</v>
      </c>
      <c r="AT342" s="159" t="s">
        <v>134</v>
      </c>
      <c r="AU342" s="159" t="s">
        <v>86</v>
      </c>
      <c r="AY342" s="16" t="s">
        <v>131</v>
      </c>
      <c r="BE342" s="160">
        <f>IF(N342="základní",J342,0)</f>
        <v>0</v>
      </c>
      <c r="BF342" s="160">
        <f>IF(N342="snížená",J342,0)</f>
        <v>0</v>
      </c>
      <c r="BG342" s="160">
        <f>IF(N342="zákl. přenesená",J342,0)</f>
        <v>0</v>
      </c>
      <c r="BH342" s="160">
        <f>IF(N342="sníž. přenesená",J342,0)</f>
        <v>0</v>
      </c>
      <c r="BI342" s="160">
        <f>IF(N342="nulová",J342,0)</f>
        <v>0</v>
      </c>
      <c r="BJ342" s="16" t="s">
        <v>21</v>
      </c>
      <c r="BK342" s="160">
        <f>ROUND(I342*H342,2)</f>
        <v>0</v>
      </c>
      <c r="BL342" s="16" t="s">
        <v>229</v>
      </c>
      <c r="BM342" s="159" t="s">
        <v>656</v>
      </c>
    </row>
    <row r="343" spans="1:65" s="34" customFormat="1" ht="11.25">
      <c r="A343" s="30"/>
      <c r="B343" s="31"/>
      <c r="C343" s="30"/>
      <c r="D343" s="161" t="s">
        <v>141</v>
      </c>
      <c r="E343" s="30"/>
      <c r="F343" s="162" t="s">
        <v>657</v>
      </c>
      <c r="G343" s="30"/>
      <c r="H343" s="30"/>
      <c r="I343" s="163"/>
      <c r="J343" s="30"/>
      <c r="K343" s="30"/>
      <c r="L343" s="31"/>
      <c r="M343" s="164"/>
      <c r="N343" s="165"/>
      <c r="O343" s="53"/>
      <c r="P343" s="53"/>
      <c r="Q343" s="53"/>
      <c r="R343" s="53"/>
      <c r="S343" s="53"/>
      <c r="T343" s="54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T343" s="16" t="s">
        <v>141</v>
      </c>
      <c r="AU343" s="16" t="s">
        <v>86</v>
      </c>
    </row>
    <row r="344" spans="1:65" s="133" customFormat="1" ht="22.9" customHeight="1">
      <c r="B344" s="134"/>
      <c r="D344" s="135" t="s">
        <v>76</v>
      </c>
      <c r="E344" s="145" t="s">
        <v>658</v>
      </c>
      <c r="F344" s="145" t="s">
        <v>659</v>
      </c>
      <c r="I344" s="137"/>
      <c r="J344" s="146">
        <f>BK344</f>
        <v>0</v>
      </c>
      <c r="L344" s="134"/>
      <c r="M344" s="139"/>
      <c r="N344" s="140"/>
      <c r="O344" s="140"/>
      <c r="P344" s="141">
        <f>SUM(P345:P352)</f>
        <v>0</v>
      </c>
      <c r="Q344" s="140"/>
      <c r="R344" s="141">
        <f>SUM(R345:R352)</f>
        <v>5.2499999999999997E-4</v>
      </c>
      <c r="S344" s="140"/>
      <c r="T344" s="142">
        <f>SUM(T345:T352)</f>
        <v>0</v>
      </c>
      <c r="AR344" s="135" t="s">
        <v>86</v>
      </c>
      <c r="AT344" s="143" t="s">
        <v>76</v>
      </c>
      <c r="AU344" s="143" t="s">
        <v>21</v>
      </c>
      <c r="AY344" s="135" t="s">
        <v>131</v>
      </c>
      <c r="BK344" s="144">
        <f>SUM(BK345:BK352)</f>
        <v>0</v>
      </c>
    </row>
    <row r="345" spans="1:65" s="34" customFormat="1" ht="16.5" customHeight="1">
      <c r="A345" s="30"/>
      <c r="B345" s="147"/>
      <c r="C345" s="148" t="s">
        <v>660</v>
      </c>
      <c r="D345" s="148" t="s">
        <v>134</v>
      </c>
      <c r="E345" s="149" t="s">
        <v>661</v>
      </c>
      <c r="F345" s="150" t="s">
        <v>662</v>
      </c>
      <c r="G345" s="151" t="s">
        <v>137</v>
      </c>
      <c r="H345" s="152">
        <v>1.05</v>
      </c>
      <c r="I345" s="153"/>
      <c r="J345" s="154">
        <f>ROUND(I345*H345,2)</f>
        <v>0</v>
      </c>
      <c r="K345" s="150" t="s">
        <v>138</v>
      </c>
      <c r="L345" s="31"/>
      <c r="M345" s="155"/>
      <c r="N345" s="156" t="s">
        <v>48</v>
      </c>
      <c r="O345" s="53"/>
      <c r="P345" s="157">
        <f>O345*H345</f>
        <v>0</v>
      </c>
      <c r="Q345" s="157">
        <v>1.3999999999999999E-4</v>
      </c>
      <c r="R345" s="157">
        <f>Q345*H345</f>
        <v>1.47E-4</v>
      </c>
      <c r="S345" s="157">
        <v>0</v>
      </c>
      <c r="T345" s="158">
        <f>S345*H345</f>
        <v>0</v>
      </c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R345" s="159" t="s">
        <v>229</v>
      </c>
      <c r="AT345" s="159" t="s">
        <v>134</v>
      </c>
      <c r="AU345" s="159" t="s">
        <v>86</v>
      </c>
      <c r="AY345" s="16" t="s">
        <v>131</v>
      </c>
      <c r="BE345" s="160">
        <f>IF(N345="základní",J345,0)</f>
        <v>0</v>
      </c>
      <c r="BF345" s="160">
        <f>IF(N345="snížená",J345,0)</f>
        <v>0</v>
      </c>
      <c r="BG345" s="160">
        <f>IF(N345="zákl. přenesená",J345,0)</f>
        <v>0</v>
      </c>
      <c r="BH345" s="160">
        <f>IF(N345="sníž. přenesená",J345,0)</f>
        <v>0</v>
      </c>
      <c r="BI345" s="160">
        <f>IF(N345="nulová",J345,0)</f>
        <v>0</v>
      </c>
      <c r="BJ345" s="16" t="s">
        <v>21</v>
      </c>
      <c r="BK345" s="160">
        <f>ROUND(I345*H345,2)</f>
        <v>0</v>
      </c>
      <c r="BL345" s="16" t="s">
        <v>229</v>
      </c>
      <c r="BM345" s="159" t="s">
        <v>663</v>
      </c>
    </row>
    <row r="346" spans="1:65" s="34" customFormat="1" ht="11.25">
      <c r="A346" s="30"/>
      <c r="B346" s="31"/>
      <c r="C346" s="30"/>
      <c r="D346" s="161" t="s">
        <v>141</v>
      </c>
      <c r="E346" s="30"/>
      <c r="F346" s="162" t="s">
        <v>664</v>
      </c>
      <c r="G346" s="30"/>
      <c r="H346" s="30"/>
      <c r="I346" s="163"/>
      <c r="J346" s="30"/>
      <c r="K346" s="30"/>
      <c r="L346" s="31"/>
      <c r="M346" s="164"/>
      <c r="N346" s="165"/>
      <c r="O346" s="53"/>
      <c r="P346" s="53"/>
      <c r="Q346" s="53"/>
      <c r="R346" s="53"/>
      <c r="S346" s="53"/>
      <c r="T346" s="54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T346" s="16" t="s">
        <v>141</v>
      </c>
      <c r="AU346" s="16" t="s">
        <v>86</v>
      </c>
    </row>
    <row r="347" spans="1:65" s="166" customFormat="1" ht="11.25">
      <c r="B347" s="167"/>
      <c r="D347" s="168" t="s">
        <v>143</v>
      </c>
      <c r="E347" s="169"/>
      <c r="F347" s="170" t="s">
        <v>665</v>
      </c>
      <c r="H347" s="171">
        <v>1.05</v>
      </c>
      <c r="I347" s="172"/>
      <c r="L347" s="167"/>
      <c r="M347" s="173"/>
      <c r="N347" s="174"/>
      <c r="O347" s="174"/>
      <c r="P347" s="174"/>
      <c r="Q347" s="174"/>
      <c r="R347" s="174"/>
      <c r="S347" s="174"/>
      <c r="T347" s="175"/>
      <c r="AT347" s="169" t="s">
        <v>143</v>
      </c>
      <c r="AU347" s="169" t="s">
        <v>86</v>
      </c>
      <c r="AV347" s="166" t="s">
        <v>86</v>
      </c>
      <c r="AW347" s="166" t="s">
        <v>38</v>
      </c>
      <c r="AX347" s="166" t="s">
        <v>77</v>
      </c>
      <c r="AY347" s="169" t="s">
        <v>131</v>
      </c>
    </row>
    <row r="348" spans="1:65" s="176" customFormat="1" ht="11.25">
      <c r="B348" s="177"/>
      <c r="D348" s="168" t="s">
        <v>143</v>
      </c>
      <c r="E348" s="178"/>
      <c r="F348" s="179" t="s">
        <v>145</v>
      </c>
      <c r="H348" s="180">
        <v>1.05</v>
      </c>
      <c r="I348" s="181"/>
      <c r="L348" s="177"/>
      <c r="M348" s="182"/>
      <c r="N348" s="183"/>
      <c r="O348" s="183"/>
      <c r="P348" s="183"/>
      <c r="Q348" s="183"/>
      <c r="R348" s="183"/>
      <c r="S348" s="183"/>
      <c r="T348" s="184"/>
      <c r="AT348" s="178" t="s">
        <v>143</v>
      </c>
      <c r="AU348" s="178" t="s">
        <v>86</v>
      </c>
      <c r="AV348" s="176" t="s">
        <v>139</v>
      </c>
      <c r="AW348" s="176" t="s">
        <v>38</v>
      </c>
      <c r="AX348" s="176" t="s">
        <v>21</v>
      </c>
      <c r="AY348" s="178" t="s">
        <v>131</v>
      </c>
    </row>
    <row r="349" spans="1:65" s="34" customFormat="1" ht="16.5" customHeight="1">
      <c r="A349" s="30"/>
      <c r="B349" s="147"/>
      <c r="C349" s="148" t="s">
        <v>666</v>
      </c>
      <c r="D349" s="148" t="s">
        <v>134</v>
      </c>
      <c r="E349" s="149" t="s">
        <v>667</v>
      </c>
      <c r="F349" s="150" t="s">
        <v>668</v>
      </c>
      <c r="G349" s="151" t="s">
        <v>137</v>
      </c>
      <c r="H349" s="152">
        <v>3.15</v>
      </c>
      <c r="I349" s="153"/>
      <c r="J349" s="154">
        <f>ROUND(I349*H349,2)</f>
        <v>0</v>
      </c>
      <c r="K349" s="150" t="s">
        <v>138</v>
      </c>
      <c r="L349" s="31"/>
      <c r="M349" s="155"/>
      <c r="N349" s="156" t="s">
        <v>48</v>
      </c>
      <c r="O349" s="53"/>
      <c r="P349" s="157">
        <f>O349*H349</f>
        <v>0</v>
      </c>
      <c r="Q349" s="157">
        <v>1.2E-4</v>
      </c>
      <c r="R349" s="157">
        <f>Q349*H349</f>
        <v>3.7799999999999997E-4</v>
      </c>
      <c r="S349" s="157">
        <v>0</v>
      </c>
      <c r="T349" s="158">
        <f>S349*H349</f>
        <v>0</v>
      </c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R349" s="159" t="s">
        <v>229</v>
      </c>
      <c r="AT349" s="159" t="s">
        <v>134</v>
      </c>
      <c r="AU349" s="159" t="s">
        <v>86</v>
      </c>
      <c r="AY349" s="16" t="s">
        <v>131</v>
      </c>
      <c r="BE349" s="160">
        <f>IF(N349="základní",J349,0)</f>
        <v>0</v>
      </c>
      <c r="BF349" s="160">
        <f>IF(N349="snížená",J349,0)</f>
        <v>0</v>
      </c>
      <c r="BG349" s="160">
        <f>IF(N349="zákl. přenesená",J349,0)</f>
        <v>0</v>
      </c>
      <c r="BH349" s="160">
        <f>IF(N349="sníž. přenesená",J349,0)</f>
        <v>0</v>
      </c>
      <c r="BI349" s="160">
        <f>IF(N349="nulová",J349,0)</f>
        <v>0</v>
      </c>
      <c r="BJ349" s="16" t="s">
        <v>21</v>
      </c>
      <c r="BK349" s="160">
        <f>ROUND(I349*H349,2)</f>
        <v>0</v>
      </c>
      <c r="BL349" s="16" t="s">
        <v>229</v>
      </c>
      <c r="BM349" s="159" t="s">
        <v>669</v>
      </c>
    </row>
    <row r="350" spans="1:65" s="34" customFormat="1" ht="11.25">
      <c r="A350" s="30"/>
      <c r="B350" s="31"/>
      <c r="C350" s="30"/>
      <c r="D350" s="161" t="s">
        <v>141</v>
      </c>
      <c r="E350" s="30"/>
      <c r="F350" s="162" t="s">
        <v>670</v>
      </c>
      <c r="G350" s="30"/>
      <c r="H350" s="30"/>
      <c r="I350" s="163"/>
      <c r="J350" s="30"/>
      <c r="K350" s="30"/>
      <c r="L350" s="31"/>
      <c r="M350" s="164"/>
      <c r="N350" s="165"/>
      <c r="O350" s="53"/>
      <c r="P350" s="53"/>
      <c r="Q350" s="53"/>
      <c r="R350" s="53"/>
      <c r="S350" s="53"/>
      <c r="T350" s="54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T350" s="16" t="s">
        <v>141</v>
      </c>
      <c r="AU350" s="16" t="s">
        <v>86</v>
      </c>
    </row>
    <row r="351" spans="1:65" s="166" customFormat="1" ht="11.25">
      <c r="B351" s="167"/>
      <c r="D351" s="168" t="s">
        <v>143</v>
      </c>
      <c r="E351" s="169"/>
      <c r="F351" s="170" t="s">
        <v>671</v>
      </c>
      <c r="H351" s="171">
        <v>3.15</v>
      </c>
      <c r="I351" s="172"/>
      <c r="L351" s="167"/>
      <c r="M351" s="173"/>
      <c r="N351" s="174"/>
      <c r="O351" s="174"/>
      <c r="P351" s="174"/>
      <c r="Q351" s="174"/>
      <c r="R351" s="174"/>
      <c r="S351" s="174"/>
      <c r="T351" s="175"/>
      <c r="AT351" s="169" t="s">
        <v>143</v>
      </c>
      <c r="AU351" s="169" t="s">
        <v>86</v>
      </c>
      <c r="AV351" s="166" t="s">
        <v>86</v>
      </c>
      <c r="AW351" s="166" t="s">
        <v>38</v>
      </c>
      <c r="AX351" s="166" t="s">
        <v>77</v>
      </c>
      <c r="AY351" s="169" t="s">
        <v>131</v>
      </c>
    </row>
    <row r="352" spans="1:65" s="176" customFormat="1" ht="11.25">
      <c r="B352" s="177"/>
      <c r="D352" s="168" t="s">
        <v>143</v>
      </c>
      <c r="E352" s="178"/>
      <c r="F352" s="179" t="s">
        <v>145</v>
      </c>
      <c r="H352" s="180">
        <v>3.15</v>
      </c>
      <c r="I352" s="181"/>
      <c r="L352" s="177"/>
      <c r="M352" s="182"/>
      <c r="N352" s="183"/>
      <c r="O352" s="183"/>
      <c r="P352" s="183"/>
      <c r="Q352" s="183"/>
      <c r="R352" s="183"/>
      <c r="S352" s="183"/>
      <c r="T352" s="184"/>
      <c r="AT352" s="178" t="s">
        <v>143</v>
      </c>
      <c r="AU352" s="178" t="s">
        <v>86</v>
      </c>
      <c r="AV352" s="176" t="s">
        <v>139</v>
      </c>
      <c r="AW352" s="176" t="s">
        <v>38</v>
      </c>
      <c r="AX352" s="176" t="s">
        <v>21</v>
      </c>
      <c r="AY352" s="178" t="s">
        <v>131</v>
      </c>
    </row>
    <row r="353" spans="1:65" s="133" customFormat="1" ht="22.9" customHeight="1">
      <c r="B353" s="134"/>
      <c r="D353" s="135" t="s">
        <v>76</v>
      </c>
      <c r="E353" s="145" t="s">
        <v>672</v>
      </c>
      <c r="F353" s="145" t="s">
        <v>673</v>
      </c>
      <c r="I353" s="137"/>
      <c r="J353" s="146">
        <f>BK353</f>
        <v>0</v>
      </c>
      <c r="L353" s="134"/>
      <c r="M353" s="139"/>
      <c r="N353" s="140"/>
      <c r="O353" s="140"/>
      <c r="P353" s="141">
        <f>SUM(P354:P367)</f>
        <v>0</v>
      </c>
      <c r="Q353" s="140"/>
      <c r="R353" s="141">
        <f>SUM(R354:R367)</f>
        <v>3.5255429999999997E-2</v>
      </c>
      <c r="S353" s="140"/>
      <c r="T353" s="142">
        <f>SUM(T354:T367)</f>
        <v>6.9027699999999999E-3</v>
      </c>
      <c r="AR353" s="135" t="s">
        <v>86</v>
      </c>
      <c r="AT353" s="143" t="s">
        <v>76</v>
      </c>
      <c r="AU353" s="143" t="s">
        <v>21</v>
      </c>
      <c r="AY353" s="135" t="s">
        <v>131</v>
      </c>
      <c r="BK353" s="144">
        <f>SUM(BK354:BK367)</f>
        <v>0</v>
      </c>
    </row>
    <row r="354" spans="1:65" s="34" customFormat="1" ht="16.5" customHeight="1">
      <c r="A354" s="30"/>
      <c r="B354" s="147"/>
      <c r="C354" s="148" t="s">
        <v>674</v>
      </c>
      <c r="D354" s="148" t="s">
        <v>134</v>
      </c>
      <c r="E354" s="149" t="s">
        <v>675</v>
      </c>
      <c r="F354" s="150" t="s">
        <v>676</v>
      </c>
      <c r="G354" s="151" t="s">
        <v>137</v>
      </c>
      <c r="H354" s="152">
        <v>22.266999999999999</v>
      </c>
      <c r="I354" s="153"/>
      <c r="J354" s="154">
        <f>ROUND(I354*H354,2)</f>
        <v>0</v>
      </c>
      <c r="K354" s="150" t="s">
        <v>138</v>
      </c>
      <c r="L354" s="31"/>
      <c r="M354" s="155"/>
      <c r="N354" s="156" t="s">
        <v>48</v>
      </c>
      <c r="O354" s="53"/>
      <c r="P354" s="157">
        <f>O354*H354</f>
        <v>0</v>
      </c>
      <c r="Q354" s="157">
        <v>1E-3</v>
      </c>
      <c r="R354" s="157">
        <f>Q354*H354</f>
        <v>2.2266999999999999E-2</v>
      </c>
      <c r="S354" s="157">
        <v>3.1E-4</v>
      </c>
      <c r="T354" s="158">
        <f>S354*H354</f>
        <v>6.9027699999999999E-3</v>
      </c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R354" s="159" t="s">
        <v>229</v>
      </c>
      <c r="AT354" s="159" t="s">
        <v>134</v>
      </c>
      <c r="AU354" s="159" t="s">
        <v>86</v>
      </c>
      <c r="AY354" s="16" t="s">
        <v>131</v>
      </c>
      <c r="BE354" s="160">
        <f>IF(N354="základní",J354,0)</f>
        <v>0</v>
      </c>
      <c r="BF354" s="160">
        <f>IF(N354="snížená",J354,0)</f>
        <v>0</v>
      </c>
      <c r="BG354" s="160">
        <f>IF(N354="zákl. přenesená",J354,0)</f>
        <v>0</v>
      </c>
      <c r="BH354" s="160">
        <f>IF(N354="sníž. přenesená",J354,0)</f>
        <v>0</v>
      </c>
      <c r="BI354" s="160">
        <f>IF(N354="nulová",J354,0)</f>
        <v>0</v>
      </c>
      <c r="BJ354" s="16" t="s">
        <v>21</v>
      </c>
      <c r="BK354" s="160">
        <f>ROUND(I354*H354,2)</f>
        <v>0</v>
      </c>
      <c r="BL354" s="16" t="s">
        <v>229</v>
      </c>
      <c r="BM354" s="159" t="s">
        <v>677</v>
      </c>
    </row>
    <row r="355" spans="1:65" s="34" customFormat="1" ht="11.25">
      <c r="A355" s="30"/>
      <c r="B355" s="31"/>
      <c r="C355" s="30"/>
      <c r="D355" s="161" t="s">
        <v>141</v>
      </c>
      <c r="E355" s="30"/>
      <c r="F355" s="162" t="s">
        <v>678</v>
      </c>
      <c r="G355" s="30"/>
      <c r="H355" s="30"/>
      <c r="I355" s="163"/>
      <c r="J355" s="30"/>
      <c r="K355" s="30"/>
      <c r="L355" s="31"/>
      <c r="M355" s="164"/>
      <c r="N355" s="165"/>
      <c r="O355" s="53"/>
      <c r="P355" s="53"/>
      <c r="Q355" s="53"/>
      <c r="R355" s="53"/>
      <c r="S355" s="53"/>
      <c r="T355" s="54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T355" s="16" t="s">
        <v>141</v>
      </c>
      <c r="AU355" s="16" t="s">
        <v>86</v>
      </c>
    </row>
    <row r="356" spans="1:65" s="166" customFormat="1" ht="11.25">
      <c r="B356" s="167"/>
      <c r="D356" s="168" t="s">
        <v>143</v>
      </c>
      <c r="E356" s="169"/>
      <c r="F356" s="170" t="s">
        <v>679</v>
      </c>
      <c r="H356" s="171">
        <v>22.266999999999999</v>
      </c>
      <c r="I356" s="172"/>
      <c r="L356" s="167"/>
      <c r="M356" s="173"/>
      <c r="N356" s="174"/>
      <c r="O356" s="174"/>
      <c r="P356" s="174"/>
      <c r="Q356" s="174"/>
      <c r="R356" s="174"/>
      <c r="S356" s="174"/>
      <c r="T356" s="175"/>
      <c r="AT356" s="169" t="s">
        <v>143</v>
      </c>
      <c r="AU356" s="169" t="s">
        <v>86</v>
      </c>
      <c r="AV356" s="166" t="s">
        <v>86</v>
      </c>
      <c r="AW356" s="166" t="s">
        <v>38</v>
      </c>
      <c r="AX356" s="166" t="s">
        <v>77</v>
      </c>
      <c r="AY356" s="169" t="s">
        <v>131</v>
      </c>
    </row>
    <row r="357" spans="1:65" s="176" customFormat="1" ht="11.25">
      <c r="B357" s="177"/>
      <c r="D357" s="168" t="s">
        <v>143</v>
      </c>
      <c r="E357" s="178"/>
      <c r="F357" s="179" t="s">
        <v>145</v>
      </c>
      <c r="H357" s="180">
        <v>22.266999999999999</v>
      </c>
      <c r="I357" s="181"/>
      <c r="L357" s="177"/>
      <c r="M357" s="182"/>
      <c r="N357" s="183"/>
      <c r="O357" s="183"/>
      <c r="P357" s="183"/>
      <c r="Q357" s="183"/>
      <c r="R357" s="183"/>
      <c r="S357" s="183"/>
      <c r="T357" s="184"/>
      <c r="AT357" s="178" t="s">
        <v>143</v>
      </c>
      <c r="AU357" s="178" t="s">
        <v>86</v>
      </c>
      <c r="AV357" s="176" t="s">
        <v>139</v>
      </c>
      <c r="AW357" s="176" t="s">
        <v>38</v>
      </c>
      <c r="AX357" s="176" t="s">
        <v>21</v>
      </c>
      <c r="AY357" s="178" t="s">
        <v>131</v>
      </c>
    </row>
    <row r="358" spans="1:65" s="34" customFormat="1" ht="16.5" customHeight="1">
      <c r="A358" s="30"/>
      <c r="B358" s="147"/>
      <c r="C358" s="148" t="s">
        <v>27</v>
      </c>
      <c r="D358" s="148" t="s">
        <v>134</v>
      </c>
      <c r="E358" s="149" t="s">
        <v>680</v>
      </c>
      <c r="F358" s="150" t="s">
        <v>681</v>
      </c>
      <c r="G358" s="151" t="s">
        <v>137</v>
      </c>
      <c r="H358" s="152">
        <v>26.507000000000001</v>
      </c>
      <c r="I358" s="153"/>
      <c r="J358" s="154">
        <f>ROUND(I358*H358,2)</f>
        <v>0</v>
      </c>
      <c r="K358" s="150" t="s">
        <v>138</v>
      </c>
      <c r="L358" s="31"/>
      <c r="M358" s="155"/>
      <c r="N358" s="156" t="s">
        <v>48</v>
      </c>
      <c r="O358" s="53"/>
      <c r="P358" s="157">
        <f>O358*H358</f>
        <v>0</v>
      </c>
      <c r="Q358" s="157">
        <v>2.0000000000000001E-4</v>
      </c>
      <c r="R358" s="157">
        <f>Q358*H358</f>
        <v>5.3014000000000004E-3</v>
      </c>
      <c r="S358" s="157">
        <v>0</v>
      </c>
      <c r="T358" s="158">
        <f>S358*H358</f>
        <v>0</v>
      </c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R358" s="159" t="s">
        <v>229</v>
      </c>
      <c r="AT358" s="159" t="s">
        <v>134</v>
      </c>
      <c r="AU358" s="159" t="s">
        <v>86</v>
      </c>
      <c r="AY358" s="16" t="s">
        <v>131</v>
      </c>
      <c r="BE358" s="160">
        <f>IF(N358="základní",J358,0)</f>
        <v>0</v>
      </c>
      <c r="BF358" s="160">
        <f>IF(N358="snížená",J358,0)</f>
        <v>0</v>
      </c>
      <c r="BG358" s="160">
        <f>IF(N358="zákl. přenesená",J358,0)</f>
        <v>0</v>
      </c>
      <c r="BH358" s="160">
        <f>IF(N358="sníž. přenesená",J358,0)</f>
        <v>0</v>
      </c>
      <c r="BI358" s="160">
        <f>IF(N358="nulová",J358,0)</f>
        <v>0</v>
      </c>
      <c r="BJ358" s="16" t="s">
        <v>21</v>
      </c>
      <c r="BK358" s="160">
        <f>ROUND(I358*H358,2)</f>
        <v>0</v>
      </c>
      <c r="BL358" s="16" t="s">
        <v>229</v>
      </c>
      <c r="BM358" s="159" t="s">
        <v>682</v>
      </c>
    </row>
    <row r="359" spans="1:65" s="34" customFormat="1" ht="11.25">
      <c r="A359" s="30"/>
      <c r="B359" s="31"/>
      <c r="C359" s="30"/>
      <c r="D359" s="161" t="s">
        <v>141</v>
      </c>
      <c r="E359" s="30"/>
      <c r="F359" s="162" t="s">
        <v>683</v>
      </c>
      <c r="G359" s="30"/>
      <c r="H359" s="30"/>
      <c r="I359" s="163"/>
      <c r="J359" s="30"/>
      <c r="K359" s="30"/>
      <c r="L359" s="31"/>
      <c r="M359" s="164"/>
      <c r="N359" s="165"/>
      <c r="O359" s="53"/>
      <c r="P359" s="53"/>
      <c r="Q359" s="53"/>
      <c r="R359" s="53"/>
      <c r="S359" s="53"/>
      <c r="T359" s="54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T359" s="16" t="s">
        <v>141</v>
      </c>
      <c r="AU359" s="16" t="s">
        <v>86</v>
      </c>
    </row>
    <row r="360" spans="1:65" s="166" customFormat="1" ht="11.25">
      <c r="B360" s="167"/>
      <c r="D360" s="168" t="s">
        <v>143</v>
      </c>
      <c r="E360" s="169"/>
      <c r="F360" s="170" t="s">
        <v>679</v>
      </c>
      <c r="H360" s="171">
        <v>22.266999999999999</v>
      </c>
      <c r="I360" s="172"/>
      <c r="L360" s="167"/>
      <c r="M360" s="173"/>
      <c r="N360" s="174"/>
      <c r="O360" s="174"/>
      <c r="P360" s="174"/>
      <c r="Q360" s="174"/>
      <c r="R360" s="174"/>
      <c r="S360" s="174"/>
      <c r="T360" s="175"/>
      <c r="AT360" s="169" t="s">
        <v>143</v>
      </c>
      <c r="AU360" s="169" t="s">
        <v>86</v>
      </c>
      <c r="AV360" s="166" t="s">
        <v>86</v>
      </c>
      <c r="AW360" s="166" t="s">
        <v>38</v>
      </c>
      <c r="AX360" s="166" t="s">
        <v>77</v>
      </c>
      <c r="AY360" s="169" t="s">
        <v>131</v>
      </c>
    </row>
    <row r="361" spans="1:65" s="166" customFormat="1" ht="11.25">
      <c r="B361" s="167"/>
      <c r="D361" s="168" t="s">
        <v>143</v>
      </c>
      <c r="E361" s="169"/>
      <c r="F361" s="170" t="s">
        <v>684</v>
      </c>
      <c r="H361" s="171">
        <v>4.24</v>
      </c>
      <c r="I361" s="172"/>
      <c r="L361" s="167"/>
      <c r="M361" s="173"/>
      <c r="N361" s="174"/>
      <c r="O361" s="174"/>
      <c r="P361" s="174"/>
      <c r="Q361" s="174"/>
      <c r="R361" s="174"/>
      <c r="S361" s="174"/>
      <c r="T361" s="175"/>
      <c r="AT361" s="169" t="s">
        <v>143</v>
      </c>
      <c r="AU361" s="169" t="s">
        <v>86</v>
      </c>
      <c r="AV361" s="166" t="s">
        <v>86</v>
      </c>
      <c r="AW361" s="166" t="s">
        <v>38</v>
      </c>
      <c r="AX361" s="166" t="s">
        <v>77</v>
      </c>
      <c r="AY361" s="169" t="s">
        <v>131</v>
      </c>
    </row>
    <row r="362" spans="1:65" s="176" customFormat="1" ht="11.25">
      <c r="B362" s="177"/>
      <c r="D362" s="168" t="s">
        <v>143</v>
      </c>
      <c r="E362" s="178"/>
      <c r="F362" s="179" t="s">
        <v>145</v>
      </c>
      <c r="H362" s="180">
        <v>26.507000000000001</v>
      </c>
      <c r="I362" s="181"/>
      <c r="L362" s="177"/>
      <c r="M362" s="182"/>
      <c r="N362" s="183"/>
      <c r="O362" s="183"/>
      <c r="P362" s="183"/>
      <c r="Q362" s="183"/>
      <c r="R362" s="183"/>
      <c r="S362" s="183"/>
      <c r="T362" s="184"/>
      <c r="AT362" s="178" t="s">
        <v>143</v>
      </c>
      <c r="AU362" s="178" t="s">
        <v>86</v>
      </c>
      <c r="AV362" s="176" t="s">
        <v>139</v>
      </c>
      <c r="AW362" s="176" t="s">
        <v>38</v>
      </c>
      <c r="AX362" s="176" t="s">
        <v>21</v>
      </c>
      <c r="AY362" s="178" t="s">
        <v>131</v>
      </c>
    </row>
    <row r="363" spans="1:65" s="34" customFormat="1" ht="24.2" customHeight="1">
      <c r="A363" s="30"/>
      <c r="B363" s="147"/>
      <c r="C363" s="148" t="s">
        <v>685</v>
      </c>
      <c r="D363" s="148" t="s">
        <v>134</v>
      </c>
      <c r="E363" s="149" t="s">
        <v>686</v>
      </c>
      <c r="F363" s="150" t="s">
        <v>687</v>
      </c>
      <c r="G363" s="151" t="s">
        <v>137</v>
      </c>
      <c r="H363" s="152">
        <v>26.507000000000001</v>
      </c>
      <c r="I363" s="153"/>
      <c r="J363" s="154">
        <f>ROUND(I363*H363,2)</f>
        <v>0</v>
      </c>
      <c r="K363" s="150" t="s">
        <v>138</v>
      </c>
      <c r="L363" s="31"/>
      <c r="M363" s="155"/>
      <c r="N363" s="156" t="s">
        <v>48</v>
      </c>
      <c r="O363" s="53"/>
      <c r="P363" s="157">
        <f>O363*H363</f>
        <v>0</v>
      </c>
      <c r="Q363" s="157">
        <v>2.9E-4</v>
      </c>
      <c r="R363" s="157">
        <f>Q363*H363</f>
        <v>7.6870300000000001E-3</v>
      </c>
      <c r="S363" s="157">
        <v>0</v>
      </c>
      <c r="T363" s="158">
        <f>S363*H363</f>
        <v>0</v>
      </c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R363" s="159" t="s">
        <v>229</v>
      </c>
      <c r="AT363" s="159" t="s">
        <v>134</v>
      </c>
      <c r="AU363" s="159" t="s">
        <v>86</v>
      </c>
      <c r="AY363" s="16" t="s">
        <v>131</v>
      </c>
      <c r="BE363" s="160">
        <f>IF(N363="základní",J363,0)</f>
        <v>0</v>
      </c>
      <c r="BF363" s="160">
        <f>IF(N363="snížená",J363,0)</f>
        <v>0</v>
      </c>
      <c r="BG363" s="160">
        <f>IF(N363="zákl. přenesená",J363,0)</f>
        <v>0</v>
      </c>
      <c r="BH363" s="160">
        <f>IF(N363="sníž. přenesená",J363,0)</f>
        <v>0</v>
      </c>
      <c r="BI363" s="160">
        <f>IF(N363="nulová",J363,0)</f>
        <v>0</v>
      </c>
      <c r="BJ363" s="16" t="s">
        <v>21</v>
      </c>
      <c r="BK363" s="160">
        <f>ROUND(I363*H363,2)</f>
        <v>0</v>
      </c>
      <c r="BL363" s="16" t="s">
        <v>229</v>
      </c>
      <c r="BM363" s="159" t="s">
        <v>688</v>
      </c>
    </row>
    <row r="364" spans="1:65" s="34" customFormat="1" ht="11.25">
      <c r="A364" s="30"/>
      <c r="B364" s="31"/>
      <c r="C364" s="30"/>
      <c r="D364" s="161" t="s">
        <v>141</v>
      </c>
      <c r="E364" s="30"/>
      <c r="F364" s="162" t="s">
        <v>689</v>
      </c>
      <c r="G364" s="30"/>
      <c r="H364" s="30"/>
      <c r="I364" s="163"/>
      <c r="J364" s="30"/>
      <c r="K364" s="30"/>
      <c r="L364" s="31"/>
      <c r="M364" s="164"/>
      <c r="N364" s="165"/>
      <c r="O364" s="53"/>
      <c r="P364" s="53"/>
      <c r="Q364" s="53"/>
      <c r="R364" s="53"/>
      <c r="S364" s="53"/>
      <c r="T364" s="54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T364" s="16" t="s">
        <v>141</v>
      </c>
      <c r="AU364" s="16" t="s">
        <v>86</v>
      </c>
    </row>
    <row r="365" spans="1:65" s="166" customFormat="1" ht="11.25">
      <c r="B365" s="167"/>
      <c r="D365" s="168" t="s">
        <v>143</v>
      </c>
      <c r="E365" s="169"/>
      <c r="F365" s="170" t="s">
        <v>679</v>
      </c>
      <c r="H365" s="171">
        <v>22.266999999999999</v>
      </c>
      <c r="I365" s="172"/>
      <c r="L365" s="167"/>
      <c r="M365" s="173"/>
      <c r="N365" s="174"/>
      <c r="O365" s="174"/>
      <c r="P365" s="174"/>
      <c r="Q365" s="174"/>
      <c r="R365" s="174"/>
      <c r="S365" s="174"/>
      <c r="T365" s="175"/>
      <c r="AT365" s="169" t="s">
        <v>143</v>
      </c>
      <c r="AU365" s="169" t="s">
        <v>86</v>
      </c>
      <c r="AV365" s="166" t="s">
        <v>86</v>
      </c>
      <c r="AW365" s="166" t="s">
        <v>38</v>
      </c>
      <c r="AX365" s="166" t="s">
        <v>77</v>
      </c>
      <c r="AY365" s="169" t="s">
        <v>131</v>
      </c>
    </row>
    <row r="366" spans="1:65" s="166" customFormat="1" ht="11.25">
      <c r="B366" s="167"/>
      <c r="D366" s="168" t="s">
        <v>143</v>
      </c>
      <c r="E366" s="169"/>
      <c r="F366" s="170" t="s">
        <v>684</v>
      </c>
      <c r="H366" s="171">
        <v>4.24</v>
      </c>
      <c r="I366" s="172"/>
      <c r="L366" s="167"/>
      <c r="M366" s="173"/>
      <c r="N366" s="174"/>
      <c r="O366" s="174"/>
      <c r="P366" s="174"/>
      <c r="Q366" s="174"/>
      <c r="R366" s="174"/>
      <c r="S366" s="174"/>
      <c r="T366" s="175"/>
      <c r="AT366" s="169" t="s">
        <v>143</v>
      </c>
      <c r="AU366" s="169" t="s">
        <v>86</v>
      </c>
      <c r="AV366" s="166" t="s">
        <v>86</v>
      </c>
      <c r="AW366" s="166" t="s">
        <v>38</v>
      </c>
      <c r="AX366" s="166" t="s">
        <v>77</v>
      </c>
      <c r="AY366" s="169" t="s">
        <v>131</v>
      </c>
    </row>
    <row r="367" spans="1:65" s="176" customFormat="1" ht="11.25">
      <c r="B367" s="177"/>
      <c r="D367" s="168" t="s">
        <v>143</v>
      </c>
      <c r="E367" s="178"/>
      <c r="F367" s="179" t="s">
        <v>145</v>
      </c>
      <c r="H367" s="180">
        <v>26.507000000000001</v>
      </c>
      <c r="I367" s="181"/>
      <c r="L367" s="177"/>
      <c r="M367" s="196"/>
      <c r="N367" s="197"/>
      <c r="O367" s="197"/>
      <c r="P367" s="197"/>
      <c r="Q367" s="197"/>
      <c r="R367" s="197"/>
      <c r="S367" s="197"/>
      <c r="T367" s="198"/>
      <c r="AT367" s="178" t="s">
        <v>143</v>
      </c>
      <c r="AU367" s="178" t="s">
        <v>86</v>
      </c>
      <c r="AV367" s="176" t="s">
        <v>139</v>
      </c>
      <c r="AW367" s="176" t="s">
        <v>38</v>
      </c>
      <c r="AX367" s="176" t="s">
        <v>21</v>
      </c>
      <c r="AY367" s="178" t="s">
        <v>131</v>
      </c>
    </row>
    <row r="368" spans="1:65" s="34" customFormat="1" ht="6.95" customHeight="1">
      <c r="A368" s="30"/>
      <c r="B368" s="41"/>
      <c r="C368" s="42"/>
      <c r="D368" s="42"/>
      <c r="E368" s="42"/>
      <c r="F368" s="42"/>
      <c r="G368" s="42"/>
      <c r="H368" s="42"/>
      <c r="I368" s="42"/>
      <c r="J368" s="42"/>
      <c r="K368" s="42"/>
      <c r="L368" s="31"/>
      <c r="M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</row>
  </sheetData>
  <autoFilter ref="C96:K367"/>
  <mergeCells count="9">
    <mergeCell ref="E48:H48"/>
    <mergeCell ref="E50:H50"/>
    <mergeCell ref="E87:H87"/>
    <mergeCell ref="E89:H89"/>
    <mergeCell ref="L2:V2"/>
    <mergeCell ref="E7:H7"/>
    <mergeCell ref="E9:H9"/>
    <mergeCell ref="E18:H18"/>
    <mergeCell ref="E27:H27"/>
  </mergeCells>
  <hyperlinks>
    <hyperlink ref="F101" r:id="rId1"/>
    <hyperlink ref="F105" r:id="rId2"/>
    <hyperlink ref="F109" r:id="rId3"/>
    <hyperlink ref="F113" r:id="rId4"/>
    <hyperlink ref="F117" r:id="rId5"/>
    <hyperlink ref="F121" r:id="rId6"/>
    <hyperlink ref="F125" r:id="rId7"/>
    <hyperlink ref="F129" r:id="rId8"/>
    <hyperlink ref="F135" r:id="rId9"/>
    <hyperlink ref="F139" r:id="rId10"/>
    <hyperlink ref="F143" r:id="rId11"/>
    <hyperlink ref="F147" r:id="rId12"/>
    <hyperlink ref="F151" r:id="rId13"/>
    <hyperlink ref="F155" r:id="rId14"/>
    <hyperlink ref="F160" r:id="rId15"/>
    <hyperlink ref="F162" r:id="rId16"/>
    <hyperlink ref="F165" r:id="rId17"/>
    <hyperlink ref="F167" r:id="rId18"/>
    <hyperlink ref="F170" r:id="rId19"/>
    <hyperlink ref="F173" r:id="rId20"/>
    <hyperlink ref="F177" r:id="rId21"/>
    <hyperlink ref="F181" r:id="rId22"/>
    <hyperlink ref="F186" r:id="rId23"/>
    <hyperlink ref="F189" r:id="rId24"/>
    <hyperlink ref="F191" r:id="rId25"/>
    <hyperlink ref="F193" r:id="rId26"/>
    <hyperlink ref="F195" r:id="rId27"/>
    <hyperlink ref="F197" r:id="rId28"/>
    <hyperlink ref="F199" r:id="rId29"/>
    <hyperlink ref="F201" r:id="rId30"/>
    <hyperlink ref="F203" r:id="rId31"/>
    <hyperlink ref="F205" r:id="rId32"/>
    <hyperlink ref="F207" r:id="rId33"/>
    <hyperlink ref="F209" r:id="rId34"/>
    <hyperlink ref="F211" r:id="rId35"/>
    <hyperlink ref="F213" r:id="rId36"/>
    <hyperlink ref="F215" r:id="rId37"/>
    <hyperlink ref="F217" r:id="rId38"/>
    <hyperlink ref="F219" r:id="rId39"/>
    <hyperlink ref="F221" r:id="rId40"/>
    <hyperlink ref="F224" r:id="rId41"/>
    <hyperlink ref="F226" r:id="rId42"/>
    <hyperlink ref="F228" r:id="rId43"/>
    <hyperlink ref="F230" r:id="rId44"/>
    <hyperlink ref="F232" r:id="rId45"/>
    <hyperlink ref="F234" r:id="rId46"/>
    <hyperlink ref="F236" r:id="rId47"/>
    <hyperlink ref="F238" r:id="rId48"/>
    <hyperlink ref="F240" r:id="rId49"/>
    <hyperlink ref="F242" r:id="rId50"/>
    <hyperlink ref="F244" r:id="rId51"/>
    <hyperlink ref="F246" r:id="rId52"/>
    <hyperlink ref="F248" r:id="rId53"/>
    <hyperlink ref="F250" r:id="rId54"/>
    <hyperlink ref="F253" r:id="rId55"/>
    <hyperlink ref="F255" r:id="rId56"/>
    <hyperlink ref="F258" r:id="rId57"/>
    <hyperlink ref="F260" r:id="rId58"/>
    <hyperlink ref="F262" r:id="rId59"/>
    <hyperlink ref="F264" r:id="rId60"/>
    <hyperlink ref="F266" r:id="rId61"/>
    <hyperlink ref="F268" r:id="rId62"/>
    <hyperlink ref="F270" r:id="rId63"/>
    <hyperlink ref="F272" r:id="rId64"/>
    <hyperlink ref="F274" r:id="rId65"/>
    <hyperlink ref="F276" r:id="rId66"/>
    <hyperlink ref="F278" r:id="rId67"/>
    <hyperlink ref="F280" r:id="rId68"/>
    <hyperlink ref="F282" r:id="rId69"/>
    <hyperlink ref="F284" r:id="rId70"/>
    <hyperlink ref="F286" r:id="rId71"/>
    <hyperlink ref="F288" r:id="rId72"/>
    <hyperlink ref="F290" r:id="rId73"/>
    <hyperlink ref="F293" r:id="rId74"/>
    <hyperlink ref="F295" r:id="rId75"/>
    <hyperlink ref="F297" r:id="rId76"/>
    <hyperlink ref="F304" r:id="rId77"/>
    <hyperlink ref="F310" r:id="rId78"/>
    <hyperlink ref="F313" r:id="rId79"/>
    <hyperlink ref="F316" r:id="rId80"/>
    <hyperlink ref="F318" r:id="rId81"/>
    <hyperlink ref="F323" r:id="rId82"/>
    <hyperlink ref="F326" r:id="rId83"/>
    <hyperlink ref="F331" r:id="rId84"/>
    <hyperlink ref="F335" r:id="rId85"/>
    <hyperlink ref="F339" r:id="rId86"/>
    <hyperlink ref="F343" r:id="rId87"/>
    <hyperlink ref="F346" r:id="rId88"/>
    <hyperlink ref="F350" r:id="rId89"/>
    <hyperlink ref="F355" r:id="rId90"/>
    <hyperlink ref="F359" r:id="rId91"/>
    <hyperlink ref="F364" r:id="rId92"/>
  </hyperlinks>
  <pageMargins left="0.39374999999999999" right="0.39374999999999999" top="0.39374999999999999" bottom="0.39374999999999999" header="0.511811023622047" footer="0"/>
  <pageSetup paperSize="9" fitToHeight="100" orientation="landscape" horizontalDpi="300" verticalDpi="300"/>
  <headerFooter>
    <oddFooter>&amp;CStrana &amp;P z &amp;N</oddFooter>
  </headerFooter>
  <drawing r:id="rId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24"/>
  <sheetViews>
    <sheetView showGridLines="0" topLeftCell="A7" zoomScaleNormal="100" workbookViewId="0"/>
  </sheetViews>
  <sheetFormatPr defaultColWidth="8.5" defaultRowHeight="12.75" customHeight="1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1:46" ht="36.950000000000003" customHeight="1">
      <c r="L2" s="14" t="s">
        <v>5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89</v>
      </c>
    </row>
    <row r="3" spans="1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1:46" ht="24.95" customHeight="1">
      <c r="B4" s="19"/>
      <c r="D4" s="20" t="s">
        <v>90</v>
      </c>
      <c r="L4" s="19"/>
      <c r="M4" s="89" t="s">
        <v>10</v>
      </c>
      <c r="AT4" s="16" t="s">
        <v>3</v>
      </c>
    </row>
    <row r="5" spans="1:46" ht="6.95" customHeight="1">
      <c r="B5" s="19"/>
      <c r="L5" s="19"/>
    </row>
    <row r="6" spans="1:46" ht="12" customHeight="1">
      <c r="B6" s="19"/>
      <c r="D6" s="25" t="s">
        <v>16</v>
      </c>
      <c r="L6" s="19"/>
    </row>
    <row r="7" spans="1:46" ht="16.5" customHeight="1">
      <c r="B7" s="19"/>
      <c r="E7" s="331" t="str">
        <f>'Rekapitulace stavby'!K6</f>
        <v>Stavební úpravy a přístavba výtahu ZŠ Žižkov</v>
      </c>
      <c r="F7" s="331"/>
      <c r="G7" s="331"/>
      <c r="H7" s="331"/>
      <c r="L7" s="19"/>
    </row>
    <row r="8" spans="1:46" s="34" customFormat="1" ht="12" customHeight="1">
      <c r="A8" s="30"/>
      <c r="B8" s="31"/>
      <c r="C8" s="30"/>
      <c r="D8" s="25" t="s">
        <v>91</v>
      </c>
      <c r="E8" s="30"/>
      <c r="F8" s="30"/>
      <c r="G8" s="30"/>
      <c r="H8" s="30"/>
      <c r="I8" s="30"/>
      <c r="J8" s="30"/>
      <c r="K8" s="30"/>
      <c r="L8" s="9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34" customFormat="1" ht="16.5" customHeight="1">
      <c r="A9" s="30"/>
      <c r="B9" s="31"/>
      <c r="C9" s="30"/>
      <c r="D9" s="30"/>
      <c r="E9" s="2" t="s">
        <v>690</v>
      </c>
      <c r="F9" s="2"/>
      <c r="G9" s="2"/>
      <c r="H9" s="2"/>
      <c r="I9" s="30"/>
      <c r="J9" s="30"/>
      <c r="K9" s="30"/>
      <c r="L9" s="9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34" customFormat="1" ht="11.25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9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34" customFormat="1" ht="12" customHeight="1">
      <c r="A11" s="30"/>
      <c r="B11" s="31"/>
      <c r="C11" s="30"/>
      <c r="D11" s="25" t="s">
        <v>19</v>
      </c>
      <c r="E11" s="30"/>
      <c r="F11" s="26"/>
      <c r="G11" s="30"/>
      <c r="H11" s="30"/>
      <c r="I11" s="25" t="s">
        <v>20</v>
      </c>
      <c r="J11" s="26"/>
      <c r="K11" s="30"/>
      <c r="L11" s="9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34" customFormat="1" ht="12" customHeight="1">
      <c r="A12" s="30"/>
      <c r="B12" s="31"/>
      <c r="C12" s="30"/>
      <c r="D12" s="25" t="s">
        <v>22</v>
      </c>
      <c r="E12" s="30"/>
      <c r="F12" s="26" t="s">
        <v>23</v>
      </c>
      <c r="G12" s="30"/>
      <c r="H12" s="30"/>
      <c r="I12" s="25" t="s">
        <v>24</v>
      </c>
      <c r="J12" s="91" t="str">
        <f>'Rekapitulace stavby'!AN8</f>
        <v>29. 2. 2024</v>
      </c>
      <c r="K12" s="30"/>
      <c r="L12" s="9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34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9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34" customFormat="1" ht="12" customHeight="1">
      <c r="A14" s="30"/>
      <c r="B14" s="31"/>
      <c r="C14" s="30"/>
      <c r="D14" s="25" t="s">
        <v>28</v>
      </c>
      <c r="E14" s="30"/>
      <c r="F14" s="30"/>
      <c r="G14" s="30"/>
      <c r="H14" s="30"/>
      <c r="I14" s="25" t="s">
        <v>29</v>
      </c>
      <c r="J14" s="26" t="s">
        <v>30</v>
      </c>
      <c r="K14" s="30"/>
      <c r="L14" s="9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34" customFormat="1" ht="18" customHeight="1">
      <c r="A15" s="30"/>
      <c r="B15" s="31"/>
      <c r="C15" s="30"/>
      <c r="D15" s="30"/>
      <c r="E15" s="26" t="s">
        <v>31</v>
      </c>
      <c r="F15" s="30"/>
      <c r="G15" s="30"/>
      <c r="H15" s="30"/>
      <c r="I15" s="25" t="s">
        <v>32</v>
      </c>
      <c r="J15" s="26"/>
      <c r="K15" s="30"/>
      <c r="L15" s="9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34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9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34" customFormat="1" ht="12" customHeight="1">
      <c r="A17" s="30"/>
      <c r="B17" s="31"/>
      <c r="C17" s="30"/>
      <c r="D17" s="25" t="s">
        <v>33</v>
      </c>
      <c r="E17" s="30"/>
      <c r="F17" s="30"/>
      <c r="G17" s="30"/>
      <c r="H17" s="30"/>
      <c r="I17" s="25" t="s">
        <v>29</v>
      </c>
      <c r="J17" s="27" t="str">
        <f>'Rekapitulace stavby'!AN13</f>
        <v>Vyplň údaj</v>
      </c>
      <c r="K17" s="30"/>
      <c r="L17" s="9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34" customFormat="1" ht="18" customHeight="1">
      <c r="A18" s="30"/>
      <c r="B18" s="31"/>
      <c r="C18" s="30"/>
      <c r="D18" s="30"/>
      <c r="E18" s="332" t="str">
        <f>'Rekapitulace stavby'!E14</f>
        <v>Vyplň údaj</v>
      </c>
      <c r="F18" s="332"/>
      <c r="G18" s="332"/>
      <c r="H18" s="332"/>
      <c r="I18" s="25" t="s">
        <v>32</v>
      </c>
      <c r="J18" s="27" t="str">
        <f>'Rekapitulace stavby'!AN14</f>
        <v>Vyplň údaj</v>
      </c>
      <c r="K18" s="30"/>
      <c r="L18" s="9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34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9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34" customFormat="1" ht="12" customHeight="1">
      <c r="A20" s="30"/>
      <c r="B20" s="31"/>
      <c r="C20" s="30"/>
      <c r="D20" s="25" t="s">
        <v>35</v>
      </c>
      <c r="E20" s="30"/>
      <c r="F20" s="30"/>
      <c r="G20" s="30"/>
      <c r="H20" s="30"/>
      <c r="I20" s="25" t="s">
        <v>29</v>
      </c>
      <c r="J20" s="26" t="s">
        <v>36</v>
      </c>
      <c r="K20" s="30"/>
      <c r="L20" s="9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34" customFormat="1" ht="18" customHeight="1">
      <c r="A21" s="30"/>
      <c r="B21" s="31"/>
      <c r="C21" s="30"/>
      <c r="D21" s="30"/>
      <c r="E21" s="26" t="s">
        <v>37</v>
      </c>
      <c r="F21" s="30"/>
      <c r="G21" s="30"/>
      <c r="H21" s="30"/>
      <c r="I21" s="25" t="s">
        <v>32</v>
      </c>
      <c r="J21" s="26"/>
      <c r="K21" s="30"/>
      <c r="L21" s="9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34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9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34" customFormat="1" ht="12" customHeight="1">
      <c r="A23" s="30"/>
      <c r="B23" s="31"/>
      <c r="C23" s="30"/>
      <c r="D23" s="25" t="s">
        <v>39</v>
      </c>
      <c r="E23" s="30"/>
      <c r="F23" s="30"/>
      <c r="G23" s="30"/>
      <c r="H23" s="30"/>
      <c r="I23" s="25" t="s">
        <v>29</v>
      </c>
      <c r="J23" s="26" t="str">
        <f>IF('Rekapitulace stavby'!AN19="","",'Rekapitulace stavby'!AN19)</f>
        <v/>
      </c>
      <c r="K23" s="30"/>
      <c r="L23" s="9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34" customFormat="1" ht="18" customHeight="1">
      <c r="A24" s="30"/>
      <c r="B24" s="31"/>
      <c r="C24" s="30"/>
      <c r="D24" s="30"/>
      <c r="E24" s="26" t="str">
        <f>IF('Rekapitulace stavby'!E20="","",'Rekapitulace stavby'!E20)</f>
        <v xml:space="preserve"> </v>
      </c>
      <c r="F24" s="30"/>
      <c r="G24" s="30"/>
      <c r="H24" s="30"/>
      <c r="I24" s="25" t="s">
        <v>32</v>
      </c>
      <c r="J24" s="26" t="str">
        <f>IF('Rekapitulace stavby'!AN20="","",'Rekapitulace stavby'!AN20)</f>
        <v/>
      </c>
      <c r="K24" s="30"/>
      <c r="L24" s="9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34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9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34" customFormat="1" ht="12" customHeight="1">
      <c r="A26" s="30"/>
      <c r="B26" s="31"/>
      <c r="C26" s="30"/>
      <c r="D26" s="25" t="s">
        <v>41</v>
      </c>
      <c r="E26" s="30"/>
      <c r="F26" s="30"/>
      <c r="G26" s="30"/>
      <c r="H26" s="30"/>
      <c r="I26" s="30"/>
      <c r="J26" s="30"/>
      <c r="K26" s="30"/>
      <c r="L26" s="9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95" customFormat="1" ht="47.25" customHeight="1">
      <c r="A27" s="92"/>
      <c r="B27" s="93"/>
      <c r="C27" s="92"/>
      <c r="D27" s="92"/>
      <c r="E27" s="9" t="s">
        <v>93</v>
      </c>
      <c r="F27" s="9"/>
      <c r="G27" s="9"/>
      <c r="H27" s="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34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9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34" customFormat="1" ht="6.95" customHeight="1">
      <c r="A29" s="30"/>
      <c r="B29" s="31"/>
      <c r="C29" s="30"/>
      <c r="D29" s="61"/>
      <c r="E29" s="61"/>
      <c r="F29" s="61"/>
      <c r="G29" s="61"/>
      <c r="H29" s="61"/>
      <c r="I29" s="61"/>
      <c r="J29" s="61"/>
      <c r="K29" s="61"/>
      <c r="L29" s="9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34" customFormat="1" ht="25.5" customHeight="1">
      <c r="A30" s="30"/>
      <c r="B30" s="31"/>
      <c r="C30" s="30"/>
      <c r="D30" s="96" t="s">
        <v>43</v>
      </c>
      <c r="E30" s="30"/>
      <c r="F30" s="30"/>
      <c r="G30" s="30"/>
      <c r="H30" s="30"/>
      <c r="I30" s="30"/>
      <c r="J30" s="97">
        <f>ROUND(J114, 2)</f>
        <v>0</v>
      </c>
      <c r="K30" s="30"/>
      <c r="L30" s="9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34" customFormat="1" ht="6.95" customHeight="1">
      <c r="A31" s="30"/>
      <c r="B31" s="31"/>
      <c r="C31" s="30"/>
      <c r="D31" s="61"/>
      <c r="E31" s="61"/>
      <c r="F31" s="61"/>
      <c r="G31" s="61"/>
      <c r="H31" s="61"/>
      <c r="I31" s="61"/>
      <c r="J31" s="61"/>
      <c r="K31" s="61"/>
      <c r="L31" s="9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34" customFormat="1" ht="14.45" customHeight="1">
      <c r="A32" s="30"/>
      <c r="B32" s="31"/>
      <c r="C32" s="30"/>
      <c r="D32" s="30"/>
      <c r="E32" s="30"/>
      <c r="F32" s="98" t="s">
        <v>45</v>
      </c>
      <c r="G32" s="30"/>
      <c r="H32" s="30"/>
      <c r="I32" s="98" t="s">
        <v>44</v>
      </c>
      <c r="J32" s="98" t="s">
        <v>46</v>
      </c>
      <c r="K32" s="30"/>
      <c r="L32" s="9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34" customFormat="1" ht="14.45" customHeight="1">
      <c r="A33" s="30"/>
      <c r="B33" s="31"/>
      <c r="C33" s="30"/>
      <c r="D33" s="99" t="s">
        <v>47</v>
      </c>
      <c r="E33" s="25" t="s">
        <v>48</v>
      </c>
      <c r="F33" s="100">
        <f>ROUND((SUM(BE114:BE1023)),  2)</f>
        <v>0</v>
      </c>
      <c r="G33" s="30"/>
      <c r="H33" s="30"/>
      <c r="I33" s="101">
        <v>0.21</v>
      </c>
      <c r="J33" s="100">
        <f>ROUND(((SUM(BE114:BE1023))*I33),  2)</f>
        <v>0</v>
      </c>
      <c r="K33" s="30"/>
      <c r="L33" s="9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34" customFormat="1" ht="14.45" customHeight="1">
      <c r="A34" s="30"/>
      <c r="B34" s="31"/>
      <c r="C34" s="30"/>
      <c r="D34" s="30"/>
      <c r="E34" s="25" t="s">
        <v>49</v>
      </c>
      <c r="F34" s="100">
        <f>ROUND((SUM(BF114:BF1023)),  2)</f>
        <v>0</v>
      </c>
      <c r="G34" s="30"/>
      <c r="H34" s="30"/>
      <c r="I34" s="101">
        <v>0.12</v>
      </c>
      <c r="J34" s="100">
        <f>ROUND(((SUM(BF114:BF1023))*I34),  2)</f>
        <v>0</v>
      </c>
      <c r="K34" s="30"/>
      <c r="L34" s="9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34" customFormat="1" ht="14.45" hidden="1" customHeight="1">
      <c r="A35" s="30"/>
      <c r="B35" s="31"/>
      <c r="C35" s="30"/>
      <c r="D35" s="30"/>
      <c r="E35" s="25" t="s">
        <v>50</v>
      </c>
      <c r="F35" s="100">
        <f>ROUND((SUM(BG114:BG1023)),  2)</f>
        <v>0</v>
      </c>
      <c r="G35" s="30"/>
      <c r="H35" s="30"/>
      <c r="I35" s="101">
        <v>0.21</v>
      </c>
      <c r="J35" s="100">
        <f>0</f>
        <v>0</v>
      </c>
      <c r="K35" s="30"/>
      <c r="L35" s="9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34" customFormat="1" ht="14.45" hidden="1" customHeight="1">
      <c r="A36" s="30"/>
      <c r="B36" s="31"/>
      <c r="C36" s="30"/>
      <c r="D36" s="30"/>
      <c r="E36" s="25" t="s">
        <v>51</v>
      </c>
      <c r="F36" s="100">
        <f>ROUND((SUM(BH114:BH1023)),  2)</f>
        <v>0</v>
      </c>
      <c r="G36" s="30"/>
      <c r="H36" s="30"/>
      <c r="I36" s="101">
        <v>0.12</v>
      </c>
      <c r="J36" s="100">
        <f>0</f>
        <v>0</v>
      </c>
      <c r="K36" s="30"/>
      <c r="L36" s="9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34" customFormat="1" ht="14.45" hidden="1" customHeight="1">
      <c r="A37" s="30"/>
      <c r="B37" s="31"/>
      <c r="C37" s="30"/>
      <c r="D37" s="30"/>
      <c r="E37" s="25" t="s">
        <v>52</v>
      </c>
      <c r="F37" s="100">
        <f>ROUND((SUM(BI114:BI1023)),  2)</f>
        <v>0</v>
      </c>
      <c r="G37" s="30"/>
      <c r="H37" s="30"/>
      <c r="I37" s="101">
        <v>0</v>
      </c>
      <c r="J37" s="100">
        <f>0</f>
        <v>0</v>
      </c>
      <c r="K37" s="30"/>
      <c r="L37" s="9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34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9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34" customFormat="1" ht="25.5" customHeight="1">
      <c r="A39" s="30"/>
      <c r="B39" s="31"/>
      <c r="C39" s="102"/>
      <c r="D39" s="103" t="s">
        <v>53</v>
      </c>
      <c r="E39" s="55"/>
      <c r="F39" s="55"/>
      <c r="G39" s="104" t="s">
        <v>54</v>
      </c>
      <c r="H39" s="105" t="s">
        <v>55</v>
      </c>
      <c r="I39" s="55"/>
      <c r="J39" s="106">
        <f>SUM(J30:J37)</f>
        <v>0</v>
      </c>
      <c r="K39" s="107"/>
      <c r="L39" s="9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34" customFormat="1" ht="14.45" customHeight="1">
      <c r="A40" s="3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9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4" spans="1:31" s="34" customFormat="1" ht="6.95" customHeight="1">
      <c r="A44" s="30"/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9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34" customFormat="1" ht="24.95" customHeight="1">
      <c r="A45" s="30"/>
      <c r="B45" s="31"/>
      <c r="C45" s="20" t="s">
        <v>94</v>
      </c>
      <c r="D45" s="30"/>
      <c r="E45" s="30"/>
      <c r="F45" s="30"/>
      <c r="G45" s="30"/>
      <c r="H45" s="30"/>
      <c r="I45" s="30"/>
      <c r="J45" s="30"/>
      <c r="K45" s="30"/>
      <c r="L45" s="9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</row>
    <row r="46" spans="1:31" s="34" customFormat="1" ht="6.95" customHeight="1">
      <c r="A46" s="30"/>
      <c r="B46" s="31"/>
      <c r="C46" s="30"/>
      <c r="D46" s="30"/>
      <c r="E46" s="30"/>
      <c r="F46" s="30"/>
      <c r="G46" s="30"/>
      <c r="H46" s="30"/>
      <c r="I46" s="30"/>
      <c r="J46" s="30"/>
      <c r="K46" s="30"/>
      <c r="L46" s="9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34" customFormat="1" ht="12" customHeight="1">
      <c r="A47" s="30"/>
      <c r="B47" s="31"/>
      <c r="C47" s="25" t="s">
        <v>16</v>
      </c>
      <c r="D47" s="30"/>
      <c r="E47" s="30"/>
      <c r="F47" s="30"/>
      <c r="G47" s="30"/>
      <c r="H47" s="30"/>
      <c r="I47" s="30"/>
      <c r="J47" s="30"/>
      <c r="K47" s="30"/>
      <c r="L47" s="9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34" customFormat="1" ht="16.5" customHeight="1">
      <c r="A48" s="30"/>
      <c r="B48" s="31"/>
      <c r="C48" s="30"/>
      <c r="D48" s="30"/>
      <c r="E48" s="331" t="str">
        <f>E7</f>
        <v>Stavební úpravy a přístavba výtahu ZŠ Žižkov</v>
      </c>
      <c r="F48" s="331"/>
      <c r="G48" s="331"/>
      <c r="H48" s="331"/>
      <c r="I48" s="30"/>
      <c r="J48" s="30"/>
      <c r="K48" s="30"/>
      <c r="L48" s="9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34" customFormat="1" ht="12" customHeight="1">
      <c r="A49" s="30"/>
      <c r="B49" s="31"/>
      <c r="C49" s="25" t="s">
        <v>91</v>
      </c>
      <c r="D49" s="30"/>
      <c r="E49" s="30"/>
      <c r="F49" s="30"/>
      <c r="G49" s="30"/>
      <c r="H49" s="30"/>
      <c r="I49" s="30"/>
      <c r="J49" s="30"/>
      <c r="K49" s="30"/>
      <c r="L49" s="9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34" customFormat="1" ht="16.5" customHeight="1">
      <c r="A50" s="30"/>
      <c r="B50" s="31"/>
      <c r="C50" s="30"/>
      <c r="D50" s="30"/>
      <c r="E50" s="2" t="str">
        <f>E9</f>
        <v>16240D-S2 - Přístavba výtahu,ZŠ Žižkov - Kutná Hora,Kremnická čp.98</v>
      </c>
      <c r="F50" s="2"/>
      <c r="G50" s="2"/>
      <c r="H50" s="2"/>
      <c r="I50" s="30"/>
      <c r="J50" s="30"/>
      <c r="K50" s="30"/>
      <c r="L50" s="9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34" customFormat="1" ht="6.95" customHeight="1">
      <c r="A51" s="30"/>
      <c r="B51" s="31"/>
      <c r="C51" s="30"/>
      <c r="D51" s="30"/>
      <c r="E51" s="30"/>
      <c r="F51" s="30"/>
      <c r="G51" s="30"/>
      <c r="H51" s="30"/>
      <c r="I51" s="30"/>
      <c r="J51" s="30"/>
      <c r="K51" s="30"/>
      <c r="L51" s="9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47" s="34" customFormat="1" ht="12" customHeight="1">
      <c r="A52" s="30"/>
      <c r="B52" s="31"/>
      <c r="C52" s="25" t="s">
        <v>22</v>
      </c>
      <c r="D52" s="30"/>
      <c r="E52" s="30"/>
      <c r="F52" s="26" t="str">
        <f>F12</f>
        <v>Kutná Hora,Kremnická čp. 98</v>
      </c>
      <c r="G52" s="30"/>
      <c r="H52" s="30"/>
      <c r="I52" s="25" t="s">
        <v>24</v>
      </c>
      <c r="J52" s="91" t="str">
        <f>IF(J12="","",J12)</f>
        <v>29. 2. 2024</v>
      </c>
      <c r="K52" s="30"/>
      <c r="L52" s="9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34" customFormat="1" ht="6.95" customHeight="1">
      <c r="A53" s="30"/>
      <c r="B53" s="31"/>
      <c r="C53" s="30"/>
      <c r="D53" s="30"/>
      <c r="E53" s="30"/>
      <c r="F53" s="30"/>
      <c r="G53" s="30"/>
      <c r="H53" s="30"/>
      <c r="I53" s="30"/>
      <c r="J53" s="30"/>
      <c r="K53" s="30"/>
      <c r="L53" s="9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34" customFormat="1" ht="40.15" customHeight="1">
      <c r="A54" s="30"/>
      <c r="B54" s="31"/>
      <c r="C54" s="25" t="s">
        <v>28</v>
      </c>
      <c r="D54" s="30"/>
      <c r="E54" s="30"/>
      <c r="F54" s="26" t="str">
        <f>E15</f>
        <v>Město Kutná Hora,Havlíčkovo náměstí 552/1,Kutná Ho</v>
      </c>
      <c r="G54" s="30"/>
      <c r="H54" s="30"/>
      <c r="I54" s="25" t="s">
        <v>35</v>
      </c>
      <c r="J54" s="108" t="str">
        <f>E21</f>
        <v>Kutnohorská stavební projekce- ing Zuzana Hádková</v>
      </c>
      <c r="K54" s="30"/>
      <c r="L54" s="9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34" customFormat="1" ht="15.2" customHeight="1">
      <c r="A55" s="30"/>
      <c r="B55" s="31"/>
      <c r="C55" s="25" t="s">
        <v>33</v>
      </c>
      <c r="D55" s="30"/>
      <c r="E55" s="30"/>
      <c r="F55" s="26" t="str">
        <f>IF(E18="","",E18)</f>
        <v>Vyplň údaj</v>
      </c>
      <c r="G55" s="30"/>
      <c r="H55" s="30"/>
      <c r="I55" s="25" t="s">
        <v>39</v>
      </c>
      <c r="J55" s="108" t="str">
        <f>E24</f>
        <v xml:space="preserve"> </v>
      </c>
      <c r="K55" s="30"/>
      <c r="L55" s="9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34" customFormat="1" ht="10.35" customHeight="1">
      <c r="A56" s="30"/>
      <c r="B56" s="31"/>
      <c r="C56" s="30"/>
      <c r="D56" s="30"/>
      <c r="E56" s="30"/>
      <c r="F56" s="30"/>
      <c r="G56" s="30"/>
      <c r="H56" s="30"/>
      <c r="I56" s="30"/>
      <c r="J56" s="30"/>
      <c r="K56" s="30"/>
      <c r="L56" s="9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34" customFormat="1" ht="29.25" customHeight="1">
      <c r="A57" s="30"/>
      <c r="B57" s="31"/>
      <c r="C57" s="109" t="s">
        <v>95</v>
      </c>
      <c r="D57" s="102"/>
      <c r="E57" s="102"/>
      <c r="F57" s="102"/>
      <c r="G57" s="102"/>
      <c r="H57" s="102"/>
      <c r="I57" s="102"/>
      <c r="J57" s="110" t="s">
        <v>96</v>
      </c>
      <c r="K57" s="102"/>
      <c r="L57" s="9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34" customFormat="1" ht="10.35" customHeight="1">
      <c r="A58" s="30"/>
      <c r="B58" s="31"/>
      <c r="C58" s="30"/>
      <c r="D58" s="30"/>
      <c r="E58" s="30"/>
      <c r="F58" s="30"/>
      <c r="G58" s="30"/>
      <c r="H58" s="30"/>
      <c r="I58" s="30"/>
      <c r="J58" s="30"/>
      <c r="K58" s="30"/>
      <c r="L58" s="9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34" customFormat="1" ht="22.9" customHeight="1">
      <c r="A59" s="30"/>
      <c r="B59" s="31"/>
      <c r="C59" s="111" t="s">
        <v>75</v>
      </c>
      <c r="D59" s="30"/>
      <c r="E59" s="30"/>
      <c r="F59" s="30"/>
      <c r="G59" s="30"/>
      <c r="H59" s="30"/>
      <c r="I59" s="30"/>
      <c r="J59" s="97">
        <f>J114</f>
        <v>0</v>
      </c>
      <c r="K59" s="30"/>
      <c r="L59" s="9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U59" s="16" t="s">
        <v>97</v>
      </c>
    </row>
    <row r="60" spans="1:47" s="112" customFormat="1" ht="24.95" customHeight="1">
      <c r="B60" s="113"/>
      <c r="D60" s="114" t="s">
        <v>98</v>
      </c>
      <c r="E60" s="115"/>
      <c r="F60" s="115"/>
      <c r="G60" s="115"/>
      <c r="H60" s="115"/>
      <c r="I60" s="115"/>
      <c r="J60" s="116">
        <f>J115</f>
        <v>0</v>
      </c>
      <c r="L60" s="113"/>
    </row>
    <row r="61" spans="1:47" s="117" customFormat="1" ht="19.899999999999999" customHeight="1">
      <c r="B61" s="118"/>
      <c r="D61" s="119" t="s">
        <v>691</v>
      </c>
      <c r="E61" s="120"/>
      <c r="F61" s="120"/>
      <c r="G61" s="120"/>
      <c r="H61" s="120"/>
      <c r="I61" s="120"/>
      <c r="J61" s="121">
        <f>J116</f>
        <v>0</v>
      </c>
      <c r="L61" s="118"/>
    </row>
    <row r="62" spans="1:47" s="117" customFormat="1" ht="19.899999999999999" customHeight="1">
      <c r="B62" s="118"/>
      <c r="D62" s="119" t="s">
        <v>692</v>
      </c>
      <c r="E62" s="120"/>
      <c r="F62" s="120"/>
      <c r="G62" s="120"/>
      <c r="H62" s="120"/>
      <c r="I62" s="120"/>
      <c r="J62" s="121">
        <f>J179</f>
        <v>0</v>
      </c>
      <c r="L62" s="118"/>
    </row>
    <row r="63" spans="1:47" s="117" customFormat="1" ht="19.899999999999999" customHeight="1">
      <c r="B63" s="118"/>
      <c r="D63" s="119" t="s">
        <v>693</v>
      </c>
      <c r="E63" s="120"/>
      <c r="F63" s="120"/>
      <c r="G63" s="120"/>
      <c r="H63" s="120"/>
      <c r="I63" s="120"/>
      <c r="J63" s="121">
        <f>J244</f>
        <v>0</v>
      </c>
      <c r="L63" s="118"/>
    </row>
    <row r="64" spans="1:47" s="117" customFormat="1" ht="19.899999999999999" customHeight="1">
      <c r="B64" s="118"/>
      <c r="D64" s="119" t="s">
        <v>694</v>
      </c>
      <c r="E64" s="120"/>
      <c r="F64" s="120"/>
      <c r="G64" s="120"/>
      <c r="H64" s="120"/>
      <c r="I64" s="120"/>
      <c r="J64" s="121">
        <f>J296</f>
        <v>0</v>
      </c>
      <c r="L64" s="118"/>
    </row>
    <row r="65" spans="2:12" s="117" customFormat="1" ht="19.899999999999999" customHeight="1">
      <c r="B65" s="118"/>
      <c r="D65" s="119" t="s">
        <v>99</v>
      </c>
      <c r="E65" s="120"/>
      <c r="F65" s="120"/>
      <c r="G65" s="120"/>
      <c r="H65" s="120"/>
      <c r="I65" s="120"/>
      <c r="J65" s="121">
        <f>J346</f>
        <v>0</v>
      </c>
      <c r="L65" s="118"/>
    </row>
    <row r="66" spans="2:12" s="117" customFormat="1" ht="19.899999999999999" customHeight="1">
      <c r="B66" s="118"/>
      <c r="D66" s="119" t="s">
        <v>695</v>
      </c>
      <c r="E66" s="120"/>
      <c r="F66" s="120"/>
      <c r="G66" s="120"/>
      <c r="H66" s="120"/>
      <c r="I66" s="120"/>
      <c r="J66" s="121">
        <f>J479</f>
        <v>0</v>
      </c>
      <c r="L66" s="118"/>
    </row>
    <row r="67" spans="2:12" s="117" customFormat="1" ht="19.899999999999999" customHeight="1">
      <c r="B67" s="118"/>
      <c r="D67" s="119" t="s">
        <v>101</v>
      </c>
      <c r="E67" s="120"/>
      <c r="F67" s="120"/>
      <c r="G67" s="120"/>
      <c r="H67" s="120"/>
      <c r="I67" s="120"/>
      <c r="J67" s="121">
        <f>J600</f>
        <v>0</v>
      </c>
      <c r="L67" s="118"/>
    </row>
    <row r="68" spans="2:12" s="117" customFormat="1" ht="19.899999999999999" customHeight="1">
      <c r="B68" s="118"/>
      <c r="D68" s="119" t="s">
        <v>102</v>
      </c>
      <c r="E68" s="120"/>
      <c r="F68" s="120"/>
      <c r="G68" s="120"/>
      <c r="H68" s="120"/>
      <c r="I68" s="120"/>
      <c r="J68" s="121">
        <f>J613</f>
        <v>0</v>
      </c>
      <c r="L68" s="118"/>
    </row>
    <row r="69" spans="2:12" s="112" customFormat="1" ht="24.95" customHeight="1">
      <c r="B69" s="113"/>
      <c r="D69" s="114" t="s">
        <v>103</v>
      </c>
      <c r="E69" s="115"/>
      <c r="F69" s="115"/>
      <c r="G69" s="115"/>
      <c r="H69" s="115"/>
      <c r="I69" s="115"/>
      <c r="J69" s="116">
        <f>J616</f>
        <v>0</v>
      </c>
      <c r="L69" s="113"/>
    </row>
    <row r="70" spans="2:12" s="117" customFormat="1" ht="19.899999999999999" customHeight="1">
      <c r="B70" s="118"/>
      <c r="D70" s="119" t="s">
        <v>104</v>
      </c>
      <c r="E70" s="120"/>
      <c r="F70" s="120"/>
      <c r="G70" s="120"/>
      <c r="H70" s="120"/>
      <c r="I70" s="120"/>
      <c r="J70" s="121">
        <f>J617</f>
        <v>0</v>
      </c>
      <c r="L70" s="118"/>
    </row>
    <row r="71" spans="2:12" s="117" customFormat="1" ht="19.899999999999999" customHeight="1">
      <c r="B71" s="118"/>
      <c r="D71" s="119" t="s">
        <v>696</v>
      </c>
      <c r="E71" s="120"/>
      <c r="F71" s="120"/>
      <c r="G71" s="120"/>
      <c r="H71" s="120"/>
      <c r="I71" s="120"/>
      <c r="J71" s="121">
        <f>J639</f>
        <v>0</v>
      </c>
      <c r="L71" s="118"/>
    </row>
    <row r="72" spans="2:12" s="117" customFormat="1" ht="19.899999999999999" customHeight="1">
      <c r="B72" s="118"/>
      <c r="D72" s="119" t="s">
        <v>697</v>
      </c>
      <c r="E72" s="120"/>
      <c r="F72" s="120"/>
      <c r="G72" s="120"/>
      <c r="H72" s="120"/>
      <c r="I72" s="120"/>
      <c r="J72" s="121">
        <f>J672</f>
        <v>0</v>
      </c>
      <c r="L72" s="118"/>
    </row>
    <row r="73" spans="2:12" s="117" customFormat="1" ht="19.899999999999999" customHeight="1">
      <c r="B73" s="118"/>
      <c r="D73" s="119" t="s">
        <v>698</v>
      </c>
      <c r="E73" s="120"/>
      <c r="F73" s="120"/>
      <c r="G73" s="120"/>
      <c r="H73" s="120"/>
      <c r="I73" s="120"/>
      <c r="J73" s="121">
        <f>J699</f>
        <v>0</v>
      </c>
      <c r="L73" s="118"/>
    </row>
    <row r="74" spans="2:12" s="117" customFormat="1" ht="19.899999999999999" customHeight="1">
      <c r="B74" s="118"/>
      <c r="D74" s="119" t="s">
        <v>108</v>
      </c>
      <c r="E74" s="120"/>
      <c r="F74" s="120"/>
      <c r="G74" s="120"/>
      <c r="H74" s="120"/>
      <c r="I74" s="120"/>
      <c r="J74" s="121">
        <f>J706</f>
        <v>0</v>
      </c>
      <c r="L74" s="118"/>
    </row>
    <row r="75" spans="2:12" s="117" customFormat="1" ht="19.899999999999999" customHeight="1">
      <c r="B75" s="118"/>
      <c r="D75" s="119" t="s">
        <v>699</v>
      </c>
      <c r="E75" s="120"/>
      <c r="F75" s="120"/>
      <c r="G75" s="120"/>
      <c r="H75" s="120"/>
      <c r="I75" s="120"/>
      <c r="J75" s="121">
        <f>J721</f>
        <v>0</v>
      </c>
      <c r="L75" s="118"/>
    </row>
    <row r="76" spans="2:12" s="117" customFormat="1" ht="19.899999999999999" customHeight="1">
      <c r="B76" s="118"/>
      <c r="D76" s="119" t="s">
        <v>700</v>
      </c>
      <c r="E76" s="120"/>
      <c r="F76" s="120"/>
      <c r="G76" s="120"/>
      <c r="H76" s="120"/>
      <c r="I76" s="120"/>
      <c r="J76" s="121">
        <f>J724</f>
        <v>0</v>
      </c>
      <c r="L76" s="118"/>
    </row>
    <row r="77" spans="2:12" s="117" customFormat="1" ht="19.899999999999999" customHeight="1">
      <c r="B77" s="118"/>
      <c r="D77" s="119" t="s">
        <v>701</v>
      </c>
      <c r="E77" s="120"/>
      <c r="F77" s="120"/>
      <c r="G77" s="120"/>
      <c r="H77" s="120"/>
      <c r="I77" s="120"/>
      <c r="J77" s="121">
        <f>J737</f>
        <v>0</v>
      </c>
      <c r="L77" s="118"/>
    </row>
    <row r="78" spans="2:12" s="117" customFormat="1" ht="19.899999999999999" customHeight="1">
      <c r="B78" s="118"/>
      <c r="D78" s="119" t="s">
        <v>702</v>
      </c>
      <c r="E78" s="120"/>
      <c r="F78" s="120"/>
      <c r="G78" s="120"/>
      <c r="H78" s="120"/>
      <c r="I78" s="120"/>
      <c r="J78" s="121">
        <f>J749</f>
        <v>0</v>
      </c>
      <c r="L78" s="118"/>
    </row>
    <row r="79" spans="2:12" s="117" customFormat="1" ht="19.899999999999999" customHeight="1">
      <c r="B79" s="118"/>
      <c r="D79" s="119" t="s">
        <v>703</v>
      </c>
      <c r="E79" s="120"/>
      <c r="F79" s="120"/>
      <c r="G79" s="120"/>
      <c r="H79" s="120"/>
      <c r="I79" s="120"/>
      <c r="J79" s="121">
        <f>J755</f>
        <v>0</v>
      </c>
      <c r="L79" s="118"/>
    </row>
    <row r="80" spans="2:12" s="117" customFormat="1" ht="19.899999999999999" customHeight="1">
      <c r="B80" s="118"/>
      <c r="D80" s="119" t="s">
        <v>704</v>
      </c>
      <c r="E80" s="120"/>
      <c r="F80" s="120"/>
      <c r="G80" s="120"/>
      <c r="H80" s="120"/>
      <c r="I80" s="120"/>
      <c r="J80" s="121">
        <f>J794</f>
        <v>0</v>
      </c>
      <c r="L80" s="118"/>
    </row>
    <row r="81" spans="1:31" s="117" customFormat="1" ht="19.899999999999999" customHeight="1">
      <c r="B81" s="118"/>
      <c r="D81" s="119" t="s">
        <v>705</v>
      </c>
      <c r="E81" s="120"/>
      <c r="F81" s="120"/>
      <c r="G81" s="120"/>
      <c r="H81" s="120"/>
      <c r="I81" s="120"/>
      <c r="J81" s="121">
        <f>J803</f>
        <v>0</v>
      </c>
      <c r="L81" s="118"/>
    </row>
    <row r="82" spans="1:31" s="117" customFormat="1" ht="19.899999999999999" customHeight="1">
      <c r="B82" s="118"/>
      <c r="D82" s="119" t="s">
        <v>111</v>
      </c>
      <c r="E82" s="120"/>
      <c r="F82" s="120"/>
      <c r="G82" s="120"/>
      <c r="H82" s="120"/>
      <c r="I82" s="120"/>
      <c r="J82" s="121">
        <f>J856</f>
        <v>0</v>
      </c>
      <c r="L82" s="118"/>
    </row>
    <row r="83" spans="1:31" s="117" customFormat="1" ht="19.899999999999999" customHeight="1">
      <c r="B83" s="118"/>
      <c r="D83" s="119" t="s">
        <v>706</v>
      </c>
      <c r="E83" s="120"/>
      <c r="F83" s="120"/>
      <c r="G83" s="120"/>
      <c r="H83" s="120"/>
      <c r="I83" s="120"/>
      <c r="J83" s="121">
        <f>J893</f>
        <v>0</v>
      </c>
      <c r="L83" s="118"/>
    </row>
    <row r="84" spans="1:31" s="117" customFormat="1" ht="19.899999999999999" customHeight="1">
      <c r="B84" s="118"/>
      <c r="D84" s="119" t="s">
        <v>112</v>
      </c>
      <c r="E84" s="120"/>
      <c r="F84" s="120"/>
      <c r="G84" s="120"/>
      <c r="H84" s="120"/>
      <c r="I84" s="120"/>
      <c r="J84" s="121">
        <f>J912</f>
        <v>0</v>
      </c>
      <c r="L84" s="118"/>
    </row>
    <row r="85" spans="1:31" s="117" customFormat="1" ht="19.899999999999999" customHeight="1">
      <c r="B85" s="118"/>
      <c r="D85" s="119" t="s">
        <v>115</v>
      </c>
      <c r="E85" s="120"/>
      <c r="F85" s="120"/>
      <c r="G85" s="120"/>
      <c r="H85" s="120"/>
      <c r="I85" s="120"/>
      <c r="J85" s="121">
        <f>J936</f>
        <v>0</v>
      </c>
      <c r="L85" s="118"/>
    </row>
    <row r="86" spans="1:31" s="112" customFormat="1" ht="24.95" customHeight="1">
      <c r="B86" s="113"/>
      <c r="D86" s="114" t="s">
        <v>707</v>
      </c>
      <c r="E86" s="115"/>
      <c r="F86" s="115"/>
      <c r="G86" s="115"/>
      <c r="H86" s="115"/>
      <c r="I86" s="115"/>
      <c r="J86" s="116">
        <f>J951</f>
        <v>0</v>
      </c>
      <c r="L86" s="113"/>
    </row>
    <row r="87" spans="1:31" s="117" customFormat="1" ht="19.899999999999999" customHeight="1">
      <c r="B87" s="118"/>
      <c r="D87" s="119" t="s">
        <v>708</v>
      </c>
      <c r="E87" s="120"/>
      <c r="F87" s="120"/>
      <c r="G87" s="120"/>
      <c r="H87" s="120"/>
      <c r="I87" s="120"/>
      <c r="J87" s="121">
        <f>J952</f>
        <v>0</v>
      </c>
      <c r="L87" s="118"/>
    </row>
    <row r="88" spans="1:31" s="117" customFormat="1" ht="19.899999999999999" customHeight="1">
      <c r="B88" s="118"/>
      <c r="D88" s="119" t="s">
        <v>709</v>
      </c>
      <c r="E88" s="120"/>
      <c r="F88" s="120"/>
      <c r="G88" s="120"/>
      <c r="H88" s="120"/>
      <c r="I88" s="120"/>
      <c r="J88" s="121">
        <f>J977</f>
        <v>0</v>
      </c>
      <c r="L88" s="118"/>
    </row>
    <row r="89" spans="1:31" s="117" customFormat="1" ht="19.899999999999999" customHeight="1">
      <c r="B89" s="118"/>
      <c r="D89" s="119" t="s">
        <v>710</v>
      </c>
      <c r="E89" s="120"/>
      <c r="F89" s="120"/>
      <c r="G89" s="120"/>
      <c r="H89" s="120"/>
      <c r="I89" s="120"/>
      <c r="J89" s="121">
        <f>J980</f>
        <v>0</v>
      </c>
      <c r="L89" s="118"/>
    </row>
    <row r="90" spans="1:31" s="112" customFormat="1" ht="24.95" customHeight="1">
      <c r="B90" s="113"/>
      <c r="D90" s="114" t="s">
        <v>711</v>
      </c>
      <c r="E90" s="115"/>
      <c r="F90" s="115"/>
      <c r="G90" s="115"/>
      <c r="H90" s="115"/>
      <c r="I90" s="115"/>
      <c r="J90" s="116">
        <f>J993</f>
        <v>0</v>
      </c>
      <c r="L90" s="113"/>
    </row>
    <row r="91" spans="1:31" s="112" customFormat="1" ht="24.95" customHeight="1">
      <c r="B91" s="113"/>
      <c r="D91" s="114" t="s">
        <v>712</v>
      </c>
      <c r="E91" s="115"/>
      <c r="F91" s="115"/>
      <c r="G91" s="115"/>
      <c r="H91" s="115"/>
      <c r="I91" s="115"/>
      <c r="J91" s="116">
        <f>J996</f>
        <v>0</v>
      </c>
      <c r="L91" s="113"/>
    </row>
    <row r="92" spans="1:31" s="117" customFormat="1" ht="19.899999999999999" customHeight="1">
      <c r="B92" s="118"/>
      <c r="D92" s="119" t="s">
        <v>713</v>
      </c>
      <c r="E92" s="120"/>
      <c r="F92" s="120"/>
      <c r="G92" s="120"/>
      <c r="H92" s="120"/>
      <c r="I92" s="120"/>
      <c r="J92" s="121">
        <f>J997</f>
        <v>0</v>
      </c>
      <c r="L92" s="118"/>
    </row>
    <row r="93" spans="1:31" s="117" customFormat="1" ht="14.85" customHeight="1">
      <c r="B93" s="118"/>
      <c r="D93" s="119" t="s">
        <v>714</v>
      </c>
      <c r="E93" s="120"/>
      <c r="F93" s="120"/>
      <c r="G93" s="120"/>
      <c r="H93" s="120"/>
      <c r="I93" s="120"/>
      <c r="J93" s="121">
        <f>J1006</f>
        <v>0</v>
      </c>
      <c r="L93" s="118"/>
    </row>
    <row r="94" spans="1:31" s="117" customFormat="1" ht="14.85" customHeight="1">
      <c r="B94" s="118"/>
      <c r="D94" s="119" t="s">
        <v>715</v>
      </c>
      <c r="E94" s="120"/>
      <c r="F94" s="120"/>
      <c r="G94" s="120"/>
      <c r="H94" s="120"/>
      <c r="I94" s="120"/>
      <c r="J94" s="121">
        <f>J1019</f>
        <v>0</v>
      </c>
      <c r="L94" s="118"/>
    </row>
    <row r="95" spans="1:31" s="34" customFormat="1" ht="21.9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9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34" customFormat="1" ht="6.95" customHeight="1">
      <c r="A96" s="3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9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100" spans="1:31" s="34" customFormat="1" ht="6.95" customHeight="1">
      <c r="A100" s="30"/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9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1:31" s="34" customFormat="1" ht="24.95" customHeight="1">
      <c r="A101" s="30"/>
      <c r="B101" s="31"/>
      <c r="C101" s="20" t="s">
        <v>116</v>
      </c>
      <c r="D101" s="30"/>
      <c r="E101" s="30"/>
      <c r="F101" s="30"/>
      <c r="G101" s="30"/>
      <c r="H101" s="30"/>
      <c r="I101" s="30"/>
      <c r="J101" s="30"/>
      <c r="K101" s="30"/>
      <c r="L101" s="9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2" spans="1:31" s="34" customFormat="1" ht="6.95" customHeight="1">
      <c r="A102" s="30"/>
      <c r="B102" s="31"/>
      <c r="C102" s="30"/>
      <c r="D102" s="30"/>
      <c r="E102" s="30"/>
      <c r="F102" s="30"/>
      <c r="G102" s="30"/>
      <c r="H102" s="30"/>
      <c r="I102" s="30"/>
      <c r="J102" s="30"/>
      <c r="K102" s="30"/>
      <c r="L102" s="9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3" spans="1:31" s="34" customFormat="1" ht="12" customHeight="1">
      <c r="A103" s="30"/>
      <c r="B103" s="31"/>
      <c r="C103" s="25" t="s">
        <v>16</v>
      </c>
      <c r="D103" s="30"/>
      <c r="E103" s="30"/>
      <c r="F103" s="30"/>
      <c r="G103" s="30"/>
      <c r="H103" s="30"/>
      <c r="I103" s="30"/>
      <c r="J103" s="30"/>
      <c r="K103" s="30"/>
      <c r="L103" s="9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4" spans="1:31" s="34" customFormat="1" ht="16.5" customHeight="1">
      <c r="A104" s="30"/>
      <c r="B104" s="31"/>
      <c r="C104" s="30"/>
      <c r="D104" s="30"/>
      <c r="E104" s="331" t="str">
        <f>E7</f>
        <v>Stavební úpravy a přístavba výtahu ZŠ Žižkov</v>
      </c>
      <c r="F104" s="331"/>
      <c r="G104" s="331"/>
      <c r="H104" s="331"/>
      <c r="I104" s="30"/>
      <c r="J104" s="30"/>
      <c r="K104" s="30"/>
      <c r="L104" s="9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34" customFormat="1" ht="12" customHeight="1">
      <c r="A105" s="30"/>
      <c r="B105" s="31"/>
      <c r="C105" s="25" t="s">
        <v>91</v>
      </c>
      <c r="D105" s="30"/>
      <c r="E105" s="30"/>
      <c r="F105" s="30"/>
      <c r="G105" s="30"/>
      <c r="H105" s="30"/>
      <c r="I105" s="30"/>
      <c r="J105" s="30"/>
      <c r="K105" s="30"/>
      <c r="L105" s="9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34" customFormat="1" ht="16.5" customHeight="1">
      <c r="A106" s="30"/>
      <c r="B106" s="31"/>
      <c r="C106" s="30"/>
      <c r="D106" s="30"/>
      <c r="E106" s="2" t="str">
        <f>E9</f>
        <v>16240D-S2 - Přístavba výtahu,ZŠ Žižkov - Kutná Hora,Kremnická čp.98</v>
      </c>
      <c r="F106" s="2"/>
      <c r="G106" s="2"/>
      <c r="H106" s="2"/>
      <c r="I106" s="30"/>
      <c r="J106" s="30"/>
      <c r="K106" s="30"/>
      <c r="L106" s="9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34" customFormat="1" ht="6.95" customHeight="1">
      <c r="A107" s="30"/>
      <c r="B107" s="31"/>
      <c r="C107" s="30"/>
      <c r="D107" s="30"/>
      <c r="E107" s="30"/>
      <c r="F107" s="30"/>
      <c r="G107" s="30"/>
      <c r="H107" s="30"/>
      <c r="I107" s="30"/>
      <c r="J107" s="30"/>
      <c r="K107" s="30"/>
      <c r="L107" s="9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34" customFormat="1" ht="12" customHeight="1">
      <c r="A108" s="30"/>
      <c r="B108" s="31"/>
      <c r="C108" s="25" t="s">
        <v>22</v>
      </c>
      <c r="D108" s="30"/>
      <c r="E108" s="30"/>
      <c r="F108" s="26" t="str">
        <f>F12</f>
        <v>Kutná Hora,Kremnická čp. 98</v>
      </c>
      <c r="G108" s="30"/>
      <c r="H108" s="30"/>
      <c r="I108" s="25" t="s">
        <v>24</v>
      </c>
      <c r="J108" s="91" t="str">
        <f>IF(J12="","",J12)</f>
        <v>29. 2. 2024</v>
      </c>
      <c r="K108" s="30"/>
      <c r="L108" s="9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34" customFormat="1" ht="6.95" customHeight="1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9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34" customFormat="1" ht="40.15" customHeight="1">
      <c r="A110" s="30"/>
      <c r="B110" s="31"/>
      <c r="C110" s="25" t="s">
        <v>28</v>
      </c>
      <c r="D110" s="30"/>
      <c r="E110" s="30"/>
      <c r="F110" s="26" t="str">
        <f>E15</f>
        <v>Město Kutná Hora,Havlíčkovo náměstí 552/1,Kutná Ho</v>
      </c>
      <c r="G110" s="30"/>
      <c r="H110" s="30"/>
      <c r="I110" s="25" t="s">
        <v>35</v>
      </c>
      <c r="J110" s="108" t="str">
        <f>E21</f>
        <v>Kutnohorská stavební projekce- ing Zuzana Hádková</v>
      </c>
      <c r="K110" s="30"/>
      <c r="L110" s="9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34" customFormat="1" ht="15.2" customHeight="1">
      <c r="A111" s="30"/>
      <c r="B111" s="31"/>
      <c r="C111" s="25" t="s">
        <v>33</v>
      </c>
      <c r="D111" s="30"/>
      <c r="E111" s="30"/>
      <c r="F111" s="26" t="str">
        <f>IF(E18="","",E18)</f>
        <v>Vyplň údaj</v>
      </c>
      <c r="G111" s="30"/>
      <c r="H111" s="30"/>
      <c r="I111" s="25" t="s">
        <v>39</v>
      </c>
      <c r="J111" s="108" t="str">
        <f>E24</f>
        <v xml:space="preserve"> </v>
      </c>
      <c r="K111" s="30"/>
      <c r="L111" s="9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34" customFormat="1" ht="10.35" customHeight="1">
      <c r="A112" s="30"/>
      <c r="B112" s="31"/>
      <c r="C112" s="30"/>
      <c r="D112" s="30"/>
      <c r="E112" s="30"/>
      <c r="F112" s="30"/>
      <c r="G112" s="30"/>
      <c r="H112" s="30"/>
      <c r="I112" s="30"/>
      <c r="J112" s="30"/>
      <c r="K112" s="30"/>
      <c r="L112" s="9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128" customFormat="1" ht="29.25" customHeight="1">
      <c r="A113" s="122"/>
      <c r="B113" s="123"/>
      <c r="C113" s="124" t="s">
        <v>117</v>
      </c>
      <c r="D113" s="125" t="s">
        <v>62</v>
      </c>
      <c r="E113" s="125" t="s">
        <v>58</v>
      </c>
      <c r="F113" s="125" t="s">
        <v>59</v>
      </c>
      <c r="G113" s="125" t="s">
        <v>118</v>
      </c>
      <c r="H113" s="125" t="s">
        <v>119</v>
      </c>
      <c r="I113" s="125" t="s">
        <v>120</v>
      </c>
      <c r="J113" s="125" t="s">
        <v>96</v>
      </c>
      <c r="K113" s="126" t="s">
        <v>121</v>
      </c>
      <c r="L113" s="127"/>
      <c r="M113" s="57"/>
      <c r="N113" s="58" t="s">
        <v>47</v>
      </c>
      <c r="O113" s="58" t="s">
        <v>122</v>
      </c>
      <c r="P113" s="58" t="s">
        <v>123</v>
      </c>
      <c r="Q113" s="58" t="s">
        <v>124</v>
      </c>
      <c r="R113" s="58" t="s">
        <v>125</v>
      </c>
      <c r="S113" s="58" t="s">
        <v>126</v>
      </c>
      <c r="T113" s="59" t="s">
        <v>127</v>
      </c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</row>
    <row r="114" spans="1:65" s="34" customFormat="1" ht="22.9" customHeight="1">
      <c r="A114" s="30"/>
      <c r="B114" s="31"/>
      <c r="C114" s="65" t="s">
        <v>128</v>
      </c>
      <c r="D114" s="30"/>
      <c r="E114" s="30"/>
      <c r="F114" s="30"/>
      <c r="G114" s="30"/>
      <c r="H114" s="30"/>
      <c r="I114" s="30"/>
      <c r="J114" s="129">
        <f>BK114</f>
        <v>0</v>
      </c>
      <c r="K114" s="30"/>
      <c r="L114" s="31"/>
      <c r="M114" s="60"/>
      <c r="N114" s="51"/>
      <c r="O114" s="61"/>
      <c r="P114" s="130">
        <f>P115+P616+P951+P993+P996</f>
        <v>0</v>
      </c>
      <c r="Q114" s="61"/>
      <c r="R114" s="130">
        <f>R115+R616+R951+R993+R996</f>
        <v>177.28255318999999</v>
      </c>
      <c r="S114" s="61"/>
      <c r="T114" s="131">
        <f>T115+T616+T951+T993+T996</f>
        <v>67.427907000000005</v>
      </c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T114" s="16" t="s">
        <v>76</v>
      </c>
      <c r="AU114" s="16" t="s">
        <v>97</v>
      </c>
      <c r="BK114" s="132">
        <f>BK115+BK616+BK951+BK993+BK996</f>
        <v>0</v>
      </c>
    </row>
    <row r="115" spans="1:65" s="133" customFormat="1" ht="25.9" customHeight="1">
      <c r="B115" s="134"/>
      <c r="D115" s="135" t="s">
        <v>76</v>
      </c>
      <c r="E115" s="136" t="s">
        <v>129</v>
      </c>
      <c r="F115" s="136" t="s">
        <v>130</v>
      </c>
      <c r="I115" s="137"/>
      <c r="J115" s="138">
        <f>BK115</f>
        <v>0</v>
      </c>
      <c r="L115" s="134"/>
      <c r="M115" s="139"/>
      <c r="N115" s="140"/>
      <c r="O115" s="140"/>
      <c r="P115" s="141">
        <f>P116+P179+P244+P296+P346+P479+P600+P613</f>
        <v>0</v>
      </c>
      <c r="Q115" s="140"/>
      <c r="R115" s="141">
        <f>R116+R179+R244+R296+R346+R479+R600+R613</f>
        <v>172.69129873</v>
      </c>
      <c r="S115" s="140"/>
      <c r="T115" s="142">
        <f>T116+T179+T244+T296+T346+T479+T600+T613</f>
        <v>65.084942999999996</v>
      </c>
      <c r="AR115" s="135" t="s">
        <v>21</v>
      </c>
      <c r="AT115" s="143" t="s">
        <v>76</v>
      </c>
      <c r="AU115" s="143" t="s">
        <v>77</v>
      </c>
      <c r="AY115" s="135" t="s">
        <v>131</v>
      </c>
      <c r="BK115" s="144">
        <f>BK116+BK179+BK244+BK296+BK346+BK479+BK600+BK613</f>
        <v>0</v>
      </c>
    </row>
    <row r="116" spans="1:65" s="133" customFormat="1" ht="22.9" customHeight="1">
      <c r="B116" s="134"/>
      <c r="D116" s="135" t="s">
        <v>76</v>
      </c>
      <c r="E116" s="145" t="s">
        <v>21</v>
      </c>
      <c r="F116" s="145" t="s">
        <v>716</v>
      </c>
      <c r="I116" s="137"/>
      <c r="J116" s="146">
        <f>BK116</f>
        <v>0</v>
      </c>
      <c r="L116" s="134"/>
      <c r="M116" s="139"/>
      <c r="N116" s="140"/>
      <c r="O116" s="140"/>
      <c r="P116" s="141">
        <f>SUM(P117:P178)</f>
        <v>0</v>
      </c>
      <c r="Q116" s="140"/>
      <c r="R116" s="141">
        <f>SUM(R117:R178)</f>
        <v>6.0510600000000005E-2</v>
      </c>
      <c r="S116" s="140"/>
      <c r="T116" s="142">
        <f>SUM(T117:T178)</f>
        <v>7.41</v>
      </c>
      <c r="AR116" s="135" t="s">
        <v>21</v>
      </c>
      <c r="AT116" s="143" t="s">
        <v>76</v>
      </c>
      <c r="AU116" s="143" t="s">
        <v>21</v>
      </c>
      <c r="AY116" s="135" t="s">
        <v>131</v>
      </c>
      <c r="BK116" s="144">
        <f>SUM(BK117:BK178)</f>
        <v>0</v>
      </c>
    </row>
    <row r="117" spans="1:65" s="34" customFormat="1" ht="37.9" customHeight="1">
      <c r="A117" s="30"/>
      <c r="B117" s="147"/>
      <c r="C117" s="148" t="s">
        <v>21</v>
      </c>
      <c r="D117" s="148" t="s">
        <v>134</v>
      </c>
      <c r="E117" s="149" t="s">
        <v>717</v>
      </c>
      <c r="F117" s="150" t="s">
        <v>718</v>
      </c>
      <c r="G117" s="151" t="s">
        <v>137</v>
      </c>
      <c r="H117" s="152">
        <v>28.5</v>
      </c>
      <c r="I117" s="153"/>
      <c r="J117" s="154">
        <f>ROUND(I117*H117,2)</f>
        <v>0</v>
      </c>
      <c r="K117" s="150" t="s">
        <v>138</v>
      </c>
      <c r="L117" s="31"/>
      <c r="M117" s="155"/>
      <c r="N117" s="156" t="s">
        <v>48</v>
      </c>
      <c r="O117" s="53"/>
      <c r="P117" s="157">
        <f>O117*H117</f>
        <v>0</v>
      </c>
      <c r="Q117" s="157">
        <v>0</v>
      </c>
      <c r="R117" s="157">
        <f>Q117*H117</f>
        <v>0</v>
      </c>
      <c r="S117" s="157">
        <v>0.26</v>
      </c>
      <c r="T117" s="158">
        <f>S117*H117</f>
        <v>7.41</v>
      </c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R117" s="159" t="s">
        <v>139</v>
      </c>
      <c r="AT117" s="159" t="s">
        <v>134</v>
      </c>
      <c r="AU117" s="159" t="s">
        <v>86</v>
      </c>
      <c r="AY117" s="16" t="s">
        <v>131</v>
      </c>
      <c r="BE117" s="160">
        <f>IF(N117="základní",J117,0)</f>
        <v>0</v>
      </c>
      <c r="BF117" s="160">
        <f>IF(N117="snížená",J117,0)</f>
        <v>0</v>
      </c>
      <c r="BG117" s="160">
        <f>IF(N117="zákl. přenesená",J117,0)</f>
        <v>0</v>
      </c>
      <c r="BH117" s="160">
        <f>IF(N117="sníž. přenesená",J117,0)</f>
        <v>0</v>
      </c>
      <c r="BI117" s="160">
        <f>IF(N117="nulová",J117,0)</f>
        <v>0</v>
      </c>
      <c r="BJ117" s="16" t="s">
        <v>21</v>
      </c>
      <c r="BK117" s="160">
        <f>ROUND(I117*H117,2)</f>
        <v>0</v>
      </c>
      <c r="BL117" s="16" t="s">
        <v>139</v>
      </c>
      <c r="BM117" s="159" t="s">
        <v>719</v>
      </c>
    </row>
    <row r="118" spans="1:65" s="34" customFormat="1" ht="11.25">
      <c r="A118" s="30"/>
      <c r="B118" s="31"/>
      <c r="C118" s="30"/>
      <c r="D118" s="161" t="s">
        <v>141</v>
      </c>
      <c r="E118" s="30"/>
      <c r="F118" s="162" t="s">
        <v>720</v>
      </c>
      <c r="G118" s="30"/>
      <c r="H118" s="30"/>
      <c r="I118" s="163"/>
      <c r="J118" s="30"/>
      <c r="K118" s="30"/>
      <c r="L118" s="31"/>
      <c r="M118" s="164"/>
      <c r="N118" s="165"/>
      <c r="O118" s="53"/>
      <c r="P118" s="53"/>
      <c r="Q118" s="53"/>
      <c r="R118" s="53"/>
      <c r="S118" s="53"/>
      <c r="T118" s="54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T118" s="16" t="s">
        <v>141</v>
      </c>
      <c r="AU118" s="16" t="s">
        <v>86</v>
      </c>
    </row>
    <row r="119" spans="1:65" s="166" customFormat="1" ht="11.25">
      <c r="B119" s="167"/>
      <c r="D119" s="168" t="s">
        <v>143</v>
      </c>
      <c r="E119" s="169"/>
      <c r="F119" s="170" t="s">
        <v>721</v>
      </c>
      <c r="H119" s="171">
        <v>28.5</v>
      </c>
      <c r="I119" s="172"/>
      <c r="L119" s="167"/>
      <c r="M119" s="173"/>
      <c r="N119" s="174"/>
      <c r="O119" s="174"/>
      <c r="P119" s="174"/>
      <c r="Q119" s="174"/>
      <c r="R119" s="174"/>
      <c r="S119" s="174"/>
      <c r="T119" s="175"/>
      <c r="AT119" s="169" t="s">
        <v>143</v>
      </c>
      <c r="AU119" s="169" t="s">
        <v>86</v>
      </c>
      <c r="AV119" s="166" t="s">
        <v>86</v>
      </c>
      <c r="AW119" s="166" t="s">
        <v>38</v>
      </c>
      <c r="AX119" s="166" t="s">
        <v>77</v>
      </c>
      <c r="AY119" s="169" t="s">
        <v>131</v>
      </c>
    </row>
    <row r="120" spans="1:65" s="176" customFormat="1" ht="11.25">
      <c r="B120" s="177"/>
      <c r="D120" s="168" t="s">
        <v>143</v>
      </c>
      <c r="E120" s="178"/>
      <c r="F120" s="179" t="s">
        <v>145</v>
      </c>
      <c r="H120" s="180">
        <v>28.5</v>
      </c>
      <c r="I120" s="181"/>
      <c r="L120" s="177"/>
      <c r="M120" s="182"/>
      <c r="N120" s="183"/>
      <c r="O120" s="183"/>
      <c r="P120" s="183"/>
      <c r="Q120" s="183"/>
      <c r="R120" s="183"/>
      <c r="S120" s="183"/>
      <c r="T120" s="184"/>
      <c r="AT120" s="178" t="s">
        <v>143</v>
      </c>
      <c r="AU120" s="178" t="s">
        <v>86</v>
      </c>
      <c r="AV120" s="176" t="s">
        <v>139</v>
      </c>
      <c r="AW120" s="176" t="s">
        <v>38</v>
      </c>
      <c r="AX120" s="176" t="s">
        <v>21</v>
      </c>
      <c r="AY120" s="178" t="s">
        <v>131</v>
      </c>
    </row>
    <row r="121" spans="1:65" s="34" customFormat="1" ht="24.2" customHeight="1">
      <c r="A121" s="30"/>
      <c r="B121" s="147"/>
      <c r="C121" s="148" t="s">
        <v>86</v>
      </c>
      <c r="D121" s="148" t="s">
        <v>134</v>
      </c>
      <c r="E121" s="149" t="s">
        <v>722</v>
      </c>
      <c r="F121" s="150" t="s">
        <v>723</v>
      </c>
      <c r="G121" s="151" t="s">
        <v>165</v>
      </c>
      <c r="H121" s="152">
        <v>30.36</v>
      </c>
      <c r="I121" s="153"/>
      <c r="J121" s="154">
        <f>ROUND(I121*H121,2)</f>
        <v>0</v>
      </c>
      <c r="K121" s="150" t="s">
        <v>138</v>
      </c>
      <c r="L121" s="31"/>
      <c r="M121" s="155"/>
      <c r="N121" s="156" t="s">
        <v>48</v>
      </c>
      <c r="O121" s="53"/>
      <c r="P121" s="157">
        <f>O121*H121</f>
        <v>0</v>
      </c>
      <c r="Q121" s="157">
        <v>0</v>
      </c>
      <c r="R121" s="157">
        <f>Q121*H121</f>
        <v>0</v>
      </c>
      <c r="S121" s="157">
        <v>0</v>
      </c>
      <c r="T121" s="158">
        <f>S121*H121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159" t="s">
        <v>139</v>
      </c>
      <c r="AT121" s="159" t="s">
        <v>134</v>
      </c>
      <c r="AU121" s="159" t="s">
        <v>86</v>
      </c>
      <c r="AY121" s="16" t="s">
        <v>131</v>
      </c>
      <c r="BE121" s="160">
        <f>IF(N121="základní",J121,0)</f>
        <v>0</v>
      </c>
      <c r="BF121" s="160">
        <f>IF(N121="snížená",J121,0)</f>
        <v>0</v>
      </c>
      <c r="BG121" s="160">
        <f>IF(N121="zákl. přenesená",J121,0)</f>
        <v>0</v>
      </c>
      <c r="BH121" s="160">
        <f>IF(N121="sníž. přenesená",J121,0)</f>
        <v>0</v>
      </c>
      <c r="BI121" s="160">
        <f>IF(N121="nulová",J121,0)</f>
        <v>0</v>
      </c>
      <c r="BJ121" s="16" t="s">
        <v>21</v>
      </c>
      <c r="BK121" s="160">
        <f>ROUND(I121*H121,2)</f>
        <v>0</v>
      </c>
      <c r="BL121" s="16" t="s">
        <v>139</v>
      </c>
      <c r="BM121" s="159" t="s">
        <v>724</v>
      </c>
    </row>
    <row r="122" spans="1:65" s="34" customFormat="1" ht="11.25">
      <c r="A122" s="30"/>
      <c r="B122" s="31"/>
      <c r="C122" s="30"/>
      <c r="D122" s="161" t="s">
        <v>141</v>
      </c>
      <c r="E122" s="30"/>
      <c r="F122" s="162" t="s">
        <v>725</v>
      </c>
      <c r="G122" s="30"/>
      <c r="H122" s="30"/>
      <c r="I122" s="163"/>
      <c r="J122" s="30"/>
      <c r="K122" s="30"/>
      <c r="L122" s="31"/>
      <c r="M122" s="164"/>
      <c r="N122" s="165"/>
      <c r="O122" s="53"/>
      <c r="P122" s="53"/>
      <c r="Q122" s="53"/>
      <c r="R122" s="53"/>
      <c r="S122" s="53"/>
      <c r="T122" s="54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T122" s="16" t="s">
        <v>141</v>
      </c>
      <c r="AU122" s="16" t="s">
        <v>86</v>
      </c>
    </row>
    <row r="123" spans="1:65" s="166" customFormat="1" ht="11.25">
      <c r="B123" s="167"/>
      <c r="D123" s="168" t="s">
        <v>143</v>
      </c>
      <c r="E123" s="169"/>
      <c r="F123" s="170" t="s">
        <v>726</v>
      </c>
      <c r="H123" s="171">
        <v>30.36</v>
      </c>
      <c r="I123" s="172"/>
      <c r="L123" s="167"/>
      <c r="M123" s="173"/>
      <c r="N123" s="174"/>
      <c r="O123" s="174"/>
      <c r="P123" s="174"/>
      <c r="Q123" s="174"/>
      <c r="R123" s="174"/>
      <c r="S123" s="174"/>
      <c r="T123" s="175"/>
      <c r="AT123" s="169" t="s">
        <v>143</v>
      </c>
      <c r="AU123" s="169" t="s">
        <v>86</v>
      </c>
      <c r="AV123" s="166" t="s">
        <v>86</v>
      </c>
      <c r="AW123" s="166" t="s">
        <v>38</v>
      </c>
      <c r="AX123" s="166" t="s">
        <v>77</v>
      </c>
      <c r="AY123" s="169" t="s">
        <v>131</v>
      </c>
    </row>
    <row r="124" spans="1:65" s="176" customFormat="1" ht="11.25">
      <c r="B124" s="177"/>
      <c r="D124" s="168" t="s">
        <v>143</v>
      </c>
      <c r="E124" s="178"/>
      <c r="F124" s="179" t="s">
        <v>145</v>
      </c>
      <c r="H124" s="180">
        <v>30.36</v>
      </c>
      <c r="I124" s="181"/>
      <c r="L124" s="177"/>
      <c r="M124" s="182"/>
      <c r="N124" s="183"/>
      <c r="O124" s="183"/>
      <c r="P124" s="183"/>
      <c r="Q124" s="183"/>
      <c r="R124" s="183"/>
      <c r="S124" s="183"/>
      <c r="T124" s="184"/>
      <c r="AT124" s="178" t="s">
        <v>143</v>
      </c>
      <c r="AU124" s="178" t="s">
        <v>86</v>
      </c>
      <c r="AV124" s="176" t="s">
        <v>139</v>
      </c>
      <c r="AW124" s="176" t="s">
        <v>38</v>
      </c>
      <c r="AX124" s="176" t="s">
        <v>21</v>
      </c>
      <c r="AY124" s="178" t="s">
        <v>131</v>
      </c>
    </row>
    <row r="125" spans="1:65" s="34" customFormat="1" ht="24.2" customHeight="1">
      <c r="A125" s="30"/>
      <c r="B125" s="147"/>
      <c r="C125" s="148" t="s">
        <v>151</v>
      </c>
      <c r="D125" s="148" t="s">
        <v>134</v>
      </c>
      <c r="E125" s="149" t="s">
        <v>727</v>
      </c>
      <c r="F125" s="150" t="s">
        <v>728</v>
      </c>
      <c r="G125" s="151" t="s">
        <v>165</v>
      </c>
      <c r="H125" s="152">
        <v>7.0190000000000001</v>
      </c>
      <c r="I125" s="153"/>
      <c r="J125" s="154">
        <f>ROUND(I125*H125,2)</f>
        <v>0</v>
      </c>
      <c r="K125" s="150" t="s">
        <v>138</v>
      </c>
      <c r="L125" s="31"/>
      <c r="M125" s="155"/>
      <c r="N125" s="156" t="s">
        <v>48</v>
      </c>
      <c r="O125" s="53"/>
      <c r="P125" s="157">
        <f>O125*H125</f>
        <v>0</v>
      </c>
      <c r="Q125" s="157">
        <v>0</v>
      </c>
      <c r="R125" s="157">
        <f>Q125*H125</f>
        <v>0</v>
      </c>
      <c r="S125" s="157">
        <v>0</v>
      </c>
      <c r="T125" s="158">
        <f>S125*H125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59" t="s">
        <v>139</v>
      </c>
      <c r="AT125" s="159" t="s">
        <v>134</v>
      </c>
      <c r="AU125" s="159" t="s">
        <v>86</v>
      </c>
      <c r="AY125" s="16" t="s">
        <v>131</v>
      </c>
      <c r="BE125" s="160">
        <f>IF(N125="základní",J125,0)</f>
        <v>0</v>
      </c>
      <c r="BF125" s="160">
        <f>IF(N125="snížená",J125,0)</f>
        <v>0</v>
      </c>
      <c r="BG125" s="160">
        <f>IF(N125="zákl. přenesená",J125,0)</f>
        <v>0</v>
      </c>
      <c r="BH125" s="160">
        <f>IF(N125="sníž. přenesená",J125,0)</f>
        <v>0</v>
      </c>
      <c r="BI125" s="160">
        <f>IF(N125="nulová",J125,0)</f>
        <v>0</v>
      </c>
      <c r="BJ125" s="16" t="s">
        <v>21</v>
      </c>
      <c r="BK125" s="160">
        <f>ROUND(I125*H125,2)</f>
        <v>0</v>
      </c>
      <c r="BL125" s="16" t="s">
        <v>139</v>
      </c>
      <c r="BM125" s="159" t="s">
        <v>729</v>
      </c>
    </row>
    <row r="126" spans="1:65" s="34" customFormat="1" ht="11.25">
      <c r="A126" s="30"/>
      <c r="B126" s="31"/>
      <c r="C126" s="30"/>
      <c r="D126" s="161" t="s">
        <v>141</v>
      </c>
      <c r="E126" s="30"/>
      <c r="F126" s="162" t="s">
        <v>730</v>
      </c>
      <c r="G126" s="30"/>
      <c r="H126" s="30"/>
      <c r="I126" s="163"/>
      <c r="J126" s="30"/>
      <c r="K126" s="30"/>
      <c r="L126" s="31"/>
      <c r="M126" s="164"/>
      <c r="N126" s="165"/>
      <c r="O126" s="53"/>
      <c r="P126" s="53"/>
      <c r="Q126" s="53"/>
      <c r="R126" s="53"/>
      <c r="S126" s="53"/>
      <c r="T126" s="54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T126" s="16" t="s">
        <v>141</v>
      </c>
      <c r="AU126" s="16" t="s">
        <v>86</v>
      </c>
    </row>
    <row r="127" spans="1:65" s="166" customFormat="1" ht="11.25">
      <c r="B127" s="167"/>
      <c r="D127" s="168" t="s">
        <v>143</v>
      </c>
      <c r="E127" s="169"/>
      <c r="F127" s="170" t="s">
        <v>731</v>
      </c>
      <c r="H127" s="171">
        <v>3.407</v>
      </c>
      <c r="I127" s="172"/>
      <c r="L127" s="167"/>
      <c r="M127" s="173"/>
      <c r="N127" s="174"/>
      <c r="O127" s="174"/>
      <c r="P127" s="174"/>
      <c r="Q127" s="174"/>
      <c r="R127" s="174"/>
      <c r="S127" s="174"/>
      <c r="T127" s="175"/>
      <c r="AT127" s="169" t="s">
        <v>143</v>
      </c>
      <c r="AU127" s="169" t="s">
        <v>86</v>
      </c>
      <c r="AV127" s="166" t="s">
        <v>86</v>
      </c>
      <c r="AW127" s="166" t="s">
        <v>38</v>
      </c>
      <c r="AX127" s="166" t="s">
        <v>77</v>
      </c>
      <c r="AY127" s="169" t="s">
        <v>131</v>
      </c>
    </row>
    <row r="128" spans="1:65" s="166" customFormat="1" ht="11.25">
      <c r="B128" s="167"/>
      <c r="D128" s="168" t="s">
        <v>143</v>
      </c>
      <c r="E128" s="169"/>
      <c r="F128" s="170" t="s">
        <v>732</v>
      </c>
      <c r="H128" s="171">
        <v>3.6120000000000001</v>
      </c>
      <c r="I128" s="172"/>
      <c r="L128" s="167"/>
      <c r="M128" s="173"/>
      <c r="N128" s="174"/>
      <c r="O128" s="174"/>
      <c r="P128" s="174"/>
      <c r="Q128" s="174"/>
      <c r="R128" s="174"/>
      <c r="S128" s="174"/>
      <c r="T128" s="175"/>
      <c r="AT128" s="169" t="s">
        <v>143</v>
      </c>
      <c r="AU128" s="169" t="s">
        <v>86</v>
      </c>
      <c r="AV128" s="166" t="s">
        <v>86</v>
      </c>
      <c r="AW128" s="166" t="s">
        <v>38</v>
      </c>
      <c r="AX128" s="166" t="s">
        <v>77</v>
      </c>
      <c r="AY128" s="169" t="s">
        <v>131</v>
      </c>
    </row>
    <row r="129" spans="1:65" s="176" customFormat="1" ht="11.25">
      <c r="B129" s="177"/>
      <c r="D129" s="168" t="s">
        <v>143</v>
      </c>
      <c r="E129" s="178"/>
      <c r="F129" s="179" t="s">
        <v>145</v>
      </c>
      <c r="H129" s="180">
        <v>7.0190000000000001</v>
      </c>
      <c r="I129" s="181"/>
      <c r="L129" s="177"/>
      <c r="M129" s="182"/>
      <c r="N129" s="183"/>
      <c r="O129" s="183"/>
      <c r="P129" s="183"/>
      <c r="Q129" s="183"/>
      <c r="R129" s="183"/>
      <c r="S129" s="183"/>
      <c r="T129" s="184"/>
      <c r="AT129" s="178" t="s">
        <v>143</v>
      </c>
      <c r="AU129" s="178" t="s">
        <v>86</v>
      </c>
      <c r="AV129" s="176" t="s">
        <v>139</v>
      </c>
      <c r="AW129" s="176" t="s">
        <v>38</v>
      </c>
      <c r="AX129" s="176" t="s">
        <v>21</v>
      </c>
      <c r="AY129" s="178" t="s">
        <v>131</v>
      </c>
    </row>
    <row r="130" spans="1:65" s="34" customFormat="1" ht="24.2" customHeight="1">
      <c r="A130" s="30"/>
      <c r="B130" s="147"/>
      <c r="C130" s="148" t="s">
        <v>139</v>
      </c>
      <c r="D130" s="148" t="s">
        <v>134</v>
      </c>
      <c r="E130" s="149" t="s">
        <v>733</v>
      </c>
      <c r="F130" s="150" t="s">
        <v>734</v>
      </c>
      <c r="G130" s="151" t="s">
        <v>165</v>
      </c>
      <c r="H130" s="152">
        <v>5.2350000000000003</v>
      </c>
      <c r="I130" s="153"/>
      <c r="J130" s="154">
        <f>ROUND(I130*H130,2)</f>
        <v>0</v>
      </c>
      <c r="K130" s="150" t="s">
        <v>138</v>
      </c>
      <c r="L130" s="31"/>
      <c r="M130" s="155"/>
      <c r="N130" s="156" t="s">
        <v>48</v>
      </c>
      <c r="O130" s="53"/>
      <c r="P130" s="157">
        <f>O130*H130</f>
        <v>0</v>
      </c>
      <c r="Q130" s="157">
        <v>0</v>
      </c>
      <c r="R130" s="157">
        <f>Q130*H130</f>
        <v>0</v>
      </c>
      <c r="S130" s="157">
        <v>0</v>
      </c>
      <c r="T130" s="158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59" t="s">
        <v>139</v>
      </c>
      <c r="AT130" s="159" t="s">
        <v>134</v>
      </c>
      <c r="AU130" s="159" t="s">
        <v>86</v>
      </c>
      <c r="AY130" s="16" t="s">
        <v>131</v>
      </c>
      <c r="BE130" s="160">
        <f>IF(N130="základní",J130,0)</f>
        <v>0</v>
      </c>
      <c r="BF130" s="160">
        <f>IF(N130="snížená",J130,0)</f>
        <v>0</v>
      </c>
      <c r="BG130" s="160">
        <f>IF(N130="zákl. přenesená",J130,0)</f>
        <v>0</v>
      </c>
      <c r="BH130" s="160">
        <f>IF(N130="sníž. přenesená",J130,0)</f>
        <v>0</v>
      </c>
      <c r="BI130" s="160">
        <f>IF(N130="nulová",J130,0)</f>
        <v>0</v>
      </c>
      <c r="BJ130" s="16" t="s">
        <v>21</v>
      </c>
      <c r="BK130" s="160">
        <f>ROUND(I130*H130,2)</f>
        <v>0</v>
      </c>
      <c r="BL130" s="16" t="s">
        <v>139</v>
      </c>
      <c r="BM130" s="159" t="s">
        <v>735</v>
      </c>
    </row>
    <row r="131" spans="1:65" s="34" customFormat="1" ht="11.25">
      <c r="A131" s="30"/>
      <c r="B131" s="31"/>
      <c r="C131" s="30"/>
      <c r="D131" s="161" t="s">
        <v>141</v>
      </c>
      <c r="E131" s="30"/>
      <c r="F131" s="162" t="s">
        <v>736</v>
      </c>
      <c r="G131" s="30"/>
      <c r="H131" s="30"/>
      <c r="I131" s="163"/>
      <c r="J131" s="30"/>
      <c r="K131" s="30"/>
      <c r="L131" s="31"/>
      <c r="M131" s="164"/>
      <c r="N131" s="165"/>
      <c r="O131" s="53"/>
      <c r="P131" s="53"/>
      <c r="Q131" s="53"/>
      <c r="R131" s="53"/>
      <c r="S131" s="53"/>
      <c r="T131" s="54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T131" s="16" t="s">
        <v>141</v>
      </c>
      <c r="AU131" s="16" t="s">
        <v>86</v>
      </c>
    </row>
    <row r="132" spans="1:65" s="166" customFormat="1" ht="11.25">
      <c r="B132" s="167"/>
      <c r="D132" s="168" t="s">
        <v>143</v>
      </c>
      <c r="E132" s="169"/>
      <c r="F132" s="170" t="s">
        <v>737</v>
      </c>
      <c r="H132" s="171">
        <v>1.92</v>
      </c>
      <c r="I132" s="172"/>
      <c r="L132" s="167"/>
      <c r="M132" s="173"/>
      <c r="N132" s="174"/>
      <c r="O132" s="174"/>
      <c r="P132" s="174"/>
      <c r="Q132" s="174"/>
      <c r="R132" s="174"/>
      <c r="S132" s="174"/>
      <c r="T132" s="175"/>
      <c r="AT132" s="169" t="s">
        <v>143</v>
      </c>
      <c r="AU132" s="169" t="s">
        <v>86</v>
      </c>
      <c r="AV132" s="166" t="s">
        <v>86</v>
      </c>
      <c r="AW132" s="166" t="s">
        <v>38</v>
      </c>
      <c r="AX132" s="166" t="s">
        <v>77</v>
      </c>
      <c r="AY132" s="169" t="s">
        <v>131</v>
      </c>
    </row>
    <row r="133" spans="1:65" s="166" customFormat="1" ht="11.25">
      <c r="B133" s="167"/>
      <c r="D133" s="168" t="s">
        <v>143</v>
      </c>
      <c r="E133" s="169"/>
      <c r="F133" s="170" t="s">
        <v>738</v>
      </c>
      <c r="H133" s="171">
        <v>3.3149999999999999</v>
      </c>
      <c r="I133" s="172"/>
      <c r="L133" s="167"/>
      <c r="M133" s="173"/>
      <c r="N133" s="174"/>
      <c r="O133" s="174"/>
      <c r="P133" s="174"/>
      <c r="Q133" s="174"/>
      <c r="R133" s="174"/>
      <c r="S133" s="174"/>
      <c r="T133" s="175"/>
      <c r="AT133" s="169" t="s">
        <v>143</v>
      </c>
      <c r="AU133" s="169" t="s">
        <v>86</v>
      </c>
      <c r="AV133" s="166" t="s">
        <v>86</v>
      </c>
      <c r="AW133" s="166" t="s">
        <v>38</v>
      </c>
      <c r="AX133" s="166" t="s">
        <v>77</v>
      </c>
      <c r="AY133" s="169" t="s">
        <v>131</v>
      </c>
    </row>
    <row r="134" spans="1:65" s="176" customFormat="1" ht="11.25">
      <c r="B134" s="177"/>
      <c r="D134" s="168" t="s">
        <v>143</v>
      </c>
      <c r="E134" s="178"/>
      <c r="F134" s="179" t="s">
        <v>145</v>
      </c>
      <c r="H134" s="180">
        <v>5.2350000000000003</v>
      </c>
      <c r="I134" s="181"/>
      <c r="L134" s="177"/>
      <c r="M134" s="182"/>
      <c r="N134" s="183"/>
      <c r="O134" s="183"/>
      <c r="P134" s="183"/>
      <c r="Q134" s="183"/>
      <c r="R134" s="183"/>
      <c r="S134" s="183"/>
      <c r="T134" s="184"/>
      <c r="AT134" s="178" t="s">
        <v>143</v>
      </c>
      <c r="AU134" s="178" t="s">
        <v>86</v>
      </c>
      <c r="AV134" s="176" t="s">
        <v>139</v>
      </c>
      <c r="AW134" s="176" t="s">
        <v>38</v>
      </c>
      <c r="AX134" s="176" t="s">
        <v>21</v>
      </c>
      <c r="AY134" s="178" t="s">
        <v>131</v>
      </c>
    </row>
    <row r="135" spans="1:65" s="34" customFormat="1" ht="24.2" customHeight="1">
      <c r="A135" s="30"/>
      <c r="B135" s="147"/>
      <c r="C135" s="148" t="s">
        <v>162</v>
      </c>
      <c r="D135" s="148" t="s">
        <v>134</v>
      </c>
      <c r="E135" s="149" t="s">
        <v>739</v>
      </c>
      <c r="F135" s="150" t="s">
        <v>740</v>
      </c>
      <c r="G135" s="151" t="s">
        <v>165</v>
      </c>
      <c r="H135" s="152">
        <v>3.44</v>
      </c>
      <c r="I135" s="153"/>
      <c r="J135" s="154">
        <f>ROUND(I135*H135,2)</f>
        <v>0</v>
      </c>
      <c r="K135" s="150" t="s">
        <v>138</v>
      </c>
      <c r="L135" s="31"/>
      <c r="M135" s="155"/>
      <c r="N135" s="156" t="s">
        <v>48</v>
      </c>
      <c r="O135" s="53"/>
      <c r="P135" s="157">
        <f>O135*H135</f>
        <v>0</v>
      </c>
      <c r="Q135" s="157">
        <v>0</v>
      </c>
      <c r="R135" s="157">
        <f>Q135*H135</f>
        <v>0</v>
      </c>
      <c r="S135" s="157">
        <v>0</v>
      </c>
      <c r="T135" s="158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9" t="s">
        <v>139</v>
      </c>
      <c r="AT135" s="159" t="s">
        <v>134</v>
      </c>
      <c r="AU135" s="159" t="s">
        <v>86</v>
      </c>
      <c r="AY135" s="16" t="s">
        <v>131</v>
      </c>
      <c r="BE135" s="160">
        <f>IF(N135="základní",J135,0)</f>
        <v>0</v>
      </c>
      <c r="BF135" s="160">
        <f>IF(N135="snížená",J135,0)</f>
        <v>0</v>
      </c>
      <c r="BG135" s="160">
        <f>IF(N135="zákl. přenesená",J135,0)</f>
        <v>0</v>
      </c>
      <c r="BH135" s="160">
        <f>IF(N135="sníž. přenesená",J135,0)</f>
        <v>0</v>
      </c>
      <c r="BI135" s="160">
        <f>IF(N135="nulová",J135,0)</f>
        <v>0</v>
      </c>
      <c r="BJ135" s="16" t="s">
        <v>21</v>
      </c>
      <c r="BK135" s="160">
        <f>ROUND(I135*H135,2)</f>
        <v>0</v>
      </c>
      <c r="BL135" s="16" t="s">
        <v>139</v>
      </c>
      <c r="BM135" s="159" t="s">
        <v>741</v>
      </c>
    </row>
    <row r="136" spans="1:65" s="34" customFormat="1" ht="11.25">
      <c r="A136" s="30"/>
      <c r="B136" s="31"/>
      <c r="C136" s="30"/>
      <c r="D136" s="161" t="s">
        <v>141</v>
      </c>
      <c r="E136" s="30"/>
      <c r="F136" s="162" t="s">
        <v>742</v>
      </c>
      <c r="G136" s="30"/>
      <c r="H136" s="30"/>
      <c r="I136" s="163"/>
      <c r="J136" s="30"/>
      <c r="K136" s="30"/>
      <c r="L136" s="31"/>
      <c r="M136" s="164"/>
      <c r="N136" s="165"/>
      <c r="O136" s="53"/>
      <c r="P136" s="53"/>
      <c r="Q136" s="53"/>
      <c r="R136" s="53"/>
      <c r="S136" s="53"/>
      <c r="T136" s="54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T136" s="16" t="s">
        <v>141</v>
      </c>
      <c r="AU136" s="16" t="s">
        <v>86</v>
      </c>
    </row>
    <row r="137" spans="1:65" s="166" customFormat="1" ht="11.25">
      <c r="B137" s="167"/>
      <c r="D137" s="168" t="s">
        <v>143</v>
      </c>
      <c r="E137" s="169"/>
      <c r="F137" s="170" t="s">
        <v>743</v>
      </c>
      <c r="H137" s="171">
        <v>3.44</v>
      </c>
      <c r="I137" s="172"/>
      <c r="L137" s="167"/>
      <c r="M137" s="173"/>
      <c r="N137" s="174"/>
      <c r="O137" s="174"/>
      <c r="P137" s="174"/>
      <c r="Q137" s="174"/>
      <c r="R137" s="174"/>
      <c r="S137" s="174"/>
      <c r="T137" s="175"/>
      <c r="AT137" s="169" t="s">
        <v>143</v>
      </c>
      <c r="AU137" s="169" t="s">
        <v>86</v>
      </c>
      <c r="AV137" s="166" t="s">
        <v>86</v>
      </c>
      <c r="AW137" s="166" t="s">
        <v>38</v>
      </c>
      <c r="AX137" s="166" t="s">
        <v>77</v>
      </c>
      <c r="AY137" s="169" t="s">
        <v>131</v>
      </c>
    </row>
    <row r="138" spans="1:65" s="176" customFormat="1" ht="11.25">
      <c r="B138" s="177"/>
      <c r="D138" s="168" t="s">
        <v>143</v>
      </c>
      <c r="E138" s="178"/>
      <c r="F138" s="179" t="s">
        <v>145</v>
      </c>
      <c r="H138" s="180">
        <v>3.44</v>
      </c>
      <c r="I138" s="181"/>
      <c r="L138" s="177"/>
      <c r="M138" s="182"/>
      <c r="N138" s="183"/>
      <c r="O138" s="183"/>
      <c r="P138" s="183"/>
      <c r="Q138" s="183"/>
      <c r="R138" s="183"/>
      <c r="S138" s="183"/>
      <c r="T138" s="184"/>
      <c r="AT138" s="178" t="s">
        <v>143</v>
      </c>
      <c r="AU138" s="178" t="s">
        <v>86</v>
      </c>
      <c r="AV138" s="176" t="s">
        <v>139</v>
      </c>
      <c r="AW138" s="176" t="s">
        <v>38</v>
      </c>
      <c r="AX138" s="176" t="s">
        <v>21</v>
      </c>
      <c r="AY138" s="178" t="s">
        <v>131</v>
      </c>
    </row>
    <row r="139" spans="1:65" s="34" customFormat="1" ht="16.5" customHeight="1">
      <c r="A139" s="30"/>
      <c r="B139" s="147"/>
      <c r="C139" s="148" t="s">
        <v>132</v>
      </c>
      <c r="D139" s="148" t="s">
        <v>134</v>
      </c>
      <c r="E139" s="149" t="s">
        <v>744</v>
      </c>
      <c r="F139" s="150" t="s">
        <v>745</v>
      </c>
      <c r="G139" s="151" t="s">
        <v>137</v>
      </c>
      <c r="H139" s="152">
        <v>12.9</v>
      </c>
      <c r="I139" s="153"/>
      <c r="J139" s="154">
        <f>ROUND(I139*H139,2)</f>
        <v>0</v>
      </c>
      <c r="K139" s="150" t="s">
        <v>138</v>
      </c>
      <c r="L139" s="31"/>
      <c r="M139" s="155"/>
      <c r="N139" s="156" t="s">
        <v>48</v>
      </c>
      <c r="O139" s="53"/>
      <c r="P139" s="157">
        <f>O139*H139</f>
        <v>0</v>
      </c>
      <c r="Q139" s="157">
        <v>1.49E-3</v>
      </c>
      <c r="R139" s="157">
        <f>Q139*H139</f>
        <v>1.9221000000000002E-2</v>
      </c>
      <c r="S139" s="157">
        <v>0</v>
      </c>
      <c r="T139" s="158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9" t="s">
        <v>139</v>
      </c>
      <c r="AT139" s="159" t="s">
        <v>134</v>
      </c>
      <c r="AU139" s="159" t="s">
        <v>86</v>
      </c>
      <c r="AY139" s="16" t="s">
        <v>131</v>
      </c>
      <c r="BE139" s="160">
        <f>IF(N139="základní",J139,0)</f>
        <v>0</v>
      </c>
      <c r="BF139" s="160">
        <f>IF(N139="snížená",J139,0)</f>
        <v>0</v>
      </c>
      <c r="BG139" s="160">
        <f>IF(N139="zákl. přenesená",J139,0)</f>
        <v>0</v>
      </c>
      <c r="BH139" s="160">
        <f>IF(N139="sníž. přenesená",J139,0)</f>
        <v>0</v>
      </c>
      <c r="BI139" s="160">
        <f>IF(N139="nulová",J139,0)</f>
        <v>0</v>
      </c>
      <c r="BJ139" s="16" t="s">
        <v>21</v>
      </c>
      <c r="BK139" s="160">
        <f>ROUND(I139*H139,2)</f>
        <v>0</v>
      </c>
      <c r="BL139" s="16" t="s">
        <v>139</v>
      </c>
      <c r="BM139" s="159" t="s">
        <v>746</v>
      </c>
    </row>
    <row r="140" spans="1:65" s="34" customFormat="1" ht="11.25">
      <c r="A140" s="30"/>
      <c r="B140" s="31"/>
      <c r="C140" s="30"/>
      <c r="D140" s="161" t="s">
        <v>141</v>
      </c>
      <c r="E140" s="30"/>
      <c r="F140" s="162" t="s">
        <v>747</v>
      </c>
      <c r="G140" s="30"/>
      <c r="H140" s="30"/>
      <c r="I140" s="163"/>
      <c r="J140" s="30"/>
      <c r="K140" s="30"/>
      <c r="L140" s="31"/>
      <c r="M140" s="164"/>
      <c r="N140" s="165"/>
      <c r="O140" s="53"/>
      <c r="P140" s="53"/>
      <c r="Q140" s="53"/>
      <c r="R140" s="53"/>
      <c r="S140" s="53"/>
      <c r="T140" s="54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T140" s="16" t="s">
        <v>141</v>
      </c>
      <c r="AU140" s="16" t="s">
        <v>86</v>
      </c>
    </row>
    <row r="141" spans="1:65" s="166" customFormat="1" ht="11.25">
      <c r="B141" s="167"/>
      <c r="D141" s="168" t="s">
        <v>143</v>
      </c>
      <c r="E141" s="169"/>
      <c r="F141" s="170" t="s">
        <v>748</v>
      </c>
      <c r="H141" s="171">
        <v>12.9</v>
      </c>
      <c r="I141" s="172"/>
      <c r="L141" s="167"/>
      <c r="M141" s="173"/>
      <c r="N141" s="174"/>
      <c r="O141" s="174"/>
      <c r="P141" s="174"/>
      <c r="Q141" s="174"/>
      <c r="R141" s="174"/>
      <c r="S141" s="174"/>
      <c r="T141" s="175"/>
      <c r="AT141" s="169" t="s">
        <v>143</v>
      </c>
      <c r="AU141" s="169" t="s">
        <v>86</v>
      </c>
      <c r="AV141" s="166" t="s">
        <v>86</v>
      </c>
      <c r="AW141" s="166" t="s">
        <v>38</v>
      </c>
      <c r="AX141" s="166" t="s">
        <v>77</v>
      </c>
      <c r="AY141" s="169" t="s">
        <v>131</v>
      </c>
    </row>
    <row r="142" spans="1:65" s="176" customFormat="1" ht="11.25">
      <c r="B142" s="177"/>
      <c r="D142" s="168" t="s">
        <v>143</v>
      </c>
      <c r="E142" s="178"/>
      <c r="F142" s="179" t="s">
        <v>145</v>
      </c>
      <c r="H142" s="180">
        <v>12.9</v>
      </c>
      <c r="I142" s="181"/>
      <c r="L142" s="177"/>
      <c r="M142" s="182"/>
      <c r="N142" s="183"/>
      <c r="O142" s="183"/>
      <c r="P142" s="183"/>
      <c r="Q142" s="183"/>
      <c r="R142" s="183"/>
      <c r="S142" s="183"/>
      <c r="T142" s="184"/>
      <c r="AT142" s="178" t="s">
        <v>143</v>
      </c>
      <c r="AU142" s="178" t="s">
        <v>86</v>
      </c>
      <c r="AV142" s="176" t="s">
        <v>139</v>
      </c>
      <c r="AW142" s="176" t="s">
        <v>38</v>
      </c>
      <c r="AX142" s="176" t="s">
        <v>21</v>
      </c>
      <c r="AY142" s="178" t="s">
        <v>131</v>
      </c>
    </row>
    <row r="143" spans="1:65" s="34" customFormat="1" ht="24.2" customHeight="1">
      <c r="A143" s="30"/>
      <c r="B143" s="147"/>
      <c r="C143" s="148" t="s">
        <v>174</v>
      </c>
      <c r="D143" s="148" t="s">
        <v>134</v>
      </c>
      <c r="E143" s="149" t="s">
        <v>749</v>
      </c>
      <c r="F143" s="150" t="s">
        <v>750</v>
      </c>
      <c r="G143" s="151" t="s">
        <v>137</v>
      </c>
      <c r="H143" s="152">
        <v>12.9</v>
      </c>
      <c r="I143" s="153"/>
      <c r="J143" s="154">
        <f>ROUND(I143*H143,2)</f>
        <v>0</v>
      </c>
      <c r="K143" s="150" t="s">
        <v>138</v>
      </c>
      <c r="L143" s="31"/>
      <c r="M143" s="155"/>
      <c r="N143" s="156" t="s">
        <v>48</v>
      </c>
      <c r="O143" s="53"/>
      <c r="P143" s="157">
        <f>O143*H143</f>
        <v>0</v>
      </c>
      <c r="Q143" s="157">
        <v>0</v>
      </c>
      <c r="R143" s="157">
        <f>Q143*H143</f>
        <v>0</v>
      </c>
      <c r="S143" s="157">
        <v>0</v>
      </c>
      <c r="T143" s="158">
        <f>S143*H143</f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9" t="s">
        <v>139</v>
      </c>
      <c r="AT143" s="159" t="s">
        <v>134</v>
      </c>
      <c r="AU143" s="159" t="s">
        <v>86</v>
      </c>
      <c r="AY143" s="16" t="s">
        <v>131</v>
      </c>
      <c r="BE143" s="160">
        <f>IF(N143="základní",J143,0)</f>
        <v>0</v>
      </c>
      <c r="BF143" s="160">
        <f>IF(N143="snížená",J143,0)</f>
        <v>0</v>
      </c>
      <c r="BG143" s="160">
        <f>IF(N143="zákl. přenesená",J143,0)</f>
        <v>0</v>
      </c>
      <c r="BH143" s="160">
        <f>IF(N143="sníž. přenesená",J143,0)</f>
        <v>0</v>
      </c>
      <c r="BI143" s="160">
        <f>IF(N143="nulová",J143,0)</f>
        <v>0</v>
      </c>
      <c r="BJ143" s="16" t="s">
        <v>21</v>
      </c>
      <c r="BK143" s="160">
        <f>ROUND(I143*H143,2)</f>
        <v>0</v>
      </c>
      <c r="BL143" s="16" t="s">
        <v>139</v>
      </c>
      <c r="BM143" s="159" t="s">
        <v>751</v>
      </c>
    </row>
    <row r="144" spans="1:65" s="34" customFormat="1" ht="11.25">
      <c r="A144" s="30"/>
      <c r="B144" s="31"/>
      <c r="C144" s="30"/>
      <c r="D144" s="161" t="s">
        <v>141</v>
      </c>
      <c r="E144" s="30"/>
      <c r="F144" s="162" t="s">
        <v>752</v>
      </c>
      <c r="G144" s="30"/>
      <c r="H144" s="30"/>
      <c r="I144" s="163"/>
      <c r="J144" s="30"/>
      <c r="K144" s="30"/>
      <c r="L144" s="31"/>
      <c r="M144" s="164"/>
      <c r="N144" s="165"/>
      <c r="O144" s="53"/>
      <c r="P144" s="53"/>
      <c r="Q144" s="53"/>
      <c r="R144" s="53"/>
      <c r="S144" s="53"/>
      <c r="T144" s="54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T144" s="16" t="s">
        <v>141</v>
      </c>
      <c r="AU144" s="16" t="s">
        <v>86</v>
      </c>
    </row>
    <row r="145" spans="1:65" s="166" customFormat="1" ht="11.25">
      <c r="B145" s="167"/>
      <c r="D145" s="168" t="s">
        <v>143</v>
      </c>
      <c r="E145" s="169"/>
      <c r="F145" s="170" t="s">
        <v>753</v>
      </c>
      <c r="H145" s="171">
        <v>12.9</v>
      </c>
      <c r="I145" s="172"/>
      <c r="L145" s="167"/>
      <c r="M145" s="173"/>
      <c r="N145" s="174"/>
      <c r="O145" s="174"/>
      <c r="P145" s="174"/>
      <c r="Q145" s="174"/>
      <c r="R145" s="174"/>
      <c r="S145" s="174"/>
      <c r="T145" s="175"/>
      <c r="AT145" s="169" t="s">
        <v>143</v>
      </c>
      <c r="AU145" s="169" t="s">
        <v>86</v>
      </c>
      <c r="AV145" s="166" t="s">
        <v>86</v>
      </c>
      <c r="AW145" s="166" t="s">
        <v>38</v>
      </c>
      <c r="AX145" s="166" t="s">
        <v>77</v>
      </c>
      <c r="AY145" s="169" t="s">
        <v>131</v>
      </c>
    </row>
    <row r="146" spans="1:65" s="176" customFormat="1" ht="11.25">
      <c r="B146" s="177"/>
      <c r="D146" s="168" t="s">
        <v>143</v>
      </c>
      <c r="E146" s="178"/>
      <c r="F146" s="179" t="s">
        <v>145</v>
      </c>
      <c r="H146" s="180">
        <v>12.9</v>
      </c>
      <c r="I146" s="181"/>
      <c r="L146" s="177"/>
      <c r="M146" s="182"/>
      <c r="N146" s="183"/>
      <c r="O146" s="183"/>
      <c r="P146" s="183"/>
      <c r="Q146" s="183"/>
      <c r="R146" s="183"/>
      <c r="S146" s="183"/>
      <c r="T146" s="184"/>
      <c r="AT146" s="178" t="s">
        <v>143</v>
      </c>
      <c r="AU146" s="178" t="s">
        <v>86</v>
      </c>
      <c r="AV146" s="176" t="s">
        <v>139</v>
      </c>
      <c r="AW146" s="176" t="s">
        <v>38</v>
      </c>
      <c r="AX146" s="176" t="s">
        <v>21</v>
      </c>
      <c r="AY146" s="178" t="s">
        <v>131</v>
      </c>
    </row>
    <row r="147" spans="1:65" s="34" customFormat="1" ht="21.75" customHeight="1">
      <c r="A147" s="30"/>
      <c r="B147" s="147"/>
      <c r="C147" s="148" t="s">
        <v>181</v>
      </c>
      <c r="D147" s="148" t="s">
        <v>134</v>
      </c>
      <c r="E147" s="149" t="s">
        <v>754</v>
      </c>
      <c r="F147" s="150" t="s">
        <v>755</v>
      </c>
      <c r="G147" s="151" t="s">
        <v>165</v>
      </c>
      <c r="H147" s="152">
        <v>30.36</v>
      </c>
      <c r="I147" s="153"/>
      <c r="J147" s="154">
        <f>ROUND(I147*H147,2)</f>
        <v>0</v>
      </c>
      <c r="K147" s="150" t="s">
        <v>138</v>
      </c>
      <c r="L147" s="31"/>
      <c r="M147" s="155"/>
      <c r="N147" s="156" t="s">
        <v>48</v>
      </c>
      <c r="O147" s="53"/>
      <c r="P147" s="157">
        <f>O147*H147</f>
        <v>0</v>
      </c>
      <c r="Q147" s="157">
        <v>1.3600000000000001E-3</v>
      </c>
      <c r="R147" s="157">
        <f>Q147*H147</f>
        <v>4.1289600000000003E-2</v>
      </c>
      <c r="S147" s="157">
        <v>0</v>
      </c>
      <c r="T147" s="158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9" t="s">
        <v>139</v>
      </c>
      <c r="AT147" s="159" t="s">
        <v>134</v>
      </c>
      <c r="AU147" s="159" t="s">
        <v>86</v>
      </c>
      <c r="AY147" s="16" t="s">
        <v>131</v>
      </c>
      <c r="BE147" s="160">
        <f>IF(N147="základní",J147,0)</f>
        <v>0</v>
      </c>
      <c r="BF147" s="160">
        <f>IF(N147="snížená",J147,0)</f>
        <v>0</v>
      </c>
      <c r="BG147" s="160">
        <f>IF(N147="zákl. přenesená",J147,0)</f>
        <v>0</v>
      </c>
      <c r="BH147" s="160">
        <f>IF(N147="sníž. přenesená",J147,0)</f>
        <v>0</v>
      </c>
      <c r="BI147" s="160">
        <f>IF(N147="nulová",J147,0)</f>
        <v>0</v>
      </c>
      <c r="BJ147" s="16" t="s">
        <v>21</v>
      </c>
      <c r="BK147" s="160">
        <f>ROUND(I147*H147,2)</f>
        <v>0</v>
      </c>
      <c r="BL147" s="16" t="s">
        <v>139</v>
      </c>
      <c r="BM147" s="159" t="s">
        <v>756</v>
      </c>
    </row>
    <row r="148" spans="1:65" s="34" customFormat="1" ht="11.25">
      <c r="A148" s="30"/>
      <c r="B148" s="31"/>
      <c r="C148" s="30"/>
      <c r="D148" s="161" t="s">
        <v>141</v>
      </c>
      <c r="E148" s="30"/>
      <c r="F148" s="162" t="s">
        <v>757</v>
      </c>
      <c r="G148" s="30"/>
      <c r="H148" s="30"/>
      <c r="I148" s="163"/>
      <c r="J148" s="30"/>
      <c r="K148" s="30"/>
      <c r="L148" s="31"/>
      <c r="M148" s="164"/>
      <c r="N148" s="165"/>
      <c r="O148" s="53"/>
      <c r="P148" s="53"/>
      <c r="Q148" s="53"/>
      <c r="R148" s="53"/>
      <c r="S148" s="53"/>
      <c r="T148" s="54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T148" s="16" t="s">
        <v>141</v>
      </c>
      <c r="AU148" s="16" t="s">
        <v>86</v>
      </c>
    </row>
    <row r="149" spans="1:65" s="166" customFormat="1" ht="11.25">
      <c r="B149" s="167"/>
      <c r="D149" s="168" t="s">
        <v>143</v>
      </c>
      <c r="E149" s="169"/>
      <c r="F149" s="170" t="s">
        <v>726</v>
      </c>
      <c r="H149" s="171">
        <v>30.36</v>
      </c>
      <c r="I149" s="172"/>
      <c r="L149" s="167"/>
      <c r="M149" s="173"/>
      <c r="N149" s="174"/>
      <c r="O149" s="174"/>
      <c r="P149" s="174"/>
      <c r="Q149" s="174"/>
      <c r="R149" s="174"/>
      <c r="S149" s="174"/>
      <c r="T149" s="175"/>
      <c r="AT149" s="169" t="s">
        <v>143</v>
      </c>
      <c r="AU149" s="169" t="s">
        <v>86</v>
      </c>
      <c r="AV149" s="166" t="s">
        <v>86</v>
      </c>
      <c r="AW149" s="166" t="s">
        <v>38</v>
      </c>
      <c r="AX149" s="166" t="s">
        <v>77</v>
      </c>
      <c r="AY149" s="169" t="s">
        <v>131</v>
      </c>
    </row>
    <row r="150" spans="1:65" s="176" customFormat="1" ht="11.25">
      <c r="B150" s="177"/>
      <c r="D150" s="168" t="s">
        <v>143</v>
      </c>
      <c r="E150" s="178"/>
      <c r="F150" s="179" t="s">
        <v>145</v>
      </c>
      <c r="H150" s="180">
        <v>30.36</v>
      </c>
      <c r="I150" s="181"/>
      <c r="L150" s="177"/>
      <c r="M150" s="182"/>
      <c r="N150" s="183"/>
      <c r="O150" s="183"/>
      <c r="P150" s="183"/>
      <c r="Q150" s="183"/>
      <c r="R150" s="183"/>
      <c r="S150" s="183"/>
      <c r="T150" s="184"/>
      <c r="AT150" s="178" t="s">
        <v>143</v>
      </c>
      <c r="AU150" s="178" t="s">
        <v>86</v>
      </c>
      <c r="AV150" s="176" t="s">
        <v>139</v>
      </c>
      <c r="AW150" s="176" t="s">
        <v>38</v>
      </c>
      <c r="AX150" s="176" t="s">
        <v>21</v>
      </c>
      <c r="AY150" s="178" t="s">
        <v>131</v>
      </c>
    </row>
    <row r="151" spans="1:65" s="34" customFormat="1" ht="24.2" customHeight="1">
      <c r="A151" s="30"/>
      <c r="B151" s="147"/>
      <c r="C151" s="148" t="s">
        <v>187</v>
      </c>
      <c r="D151" s="148" t="s">
        <v>134</v>
      </c>
      <c r="E151" s="149" t="s">
        <v>758</v>
      </c>
      <c r="F151" s="150" t="s">
        <v>759</v>
      </c>
      <c r="G151" s="151" t="s">
        <v>165</v>
      </c>
      <c r="H151" s="152">
        <v>30.36</v>
      </c>
      <c r="I151" s="153"/>
      <c r="J151" s="154">
        <f>ROUND(I151*H151,2)</f>
        <v>0</v>
      </c>
      <c r="K151" s="150" t="s">
        <v>138</v>
      </c>
      <c r="L151" s="31"/>
      <c r="M151" s="155"/>
      <c r="N151" s="156" t="s">
        <v>48</v>
      </c>
      <c r="O151" s="53"/>
      <c r="P151" s="157">
        <f>O151*H151</f>
        <v>0</v>
      </c>
      <c r="Q151" s="157">
        <v>0</v>
      </c>
      <c r="R151" s="157">
        <f>Q151*H151</f>
        <v>0</v>
      </c>
      <c r="S151" s="157">
        <v>0</v>
      </c>
      <c r="T151" s="158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59" t="s">
        <v>139</v>
      </c>
      <c r="AT151" s="159" t="s">
        <v>134</v>
      </c>
      <c r="AU151" s="159" t="s">
        <v>86</v>
      </c>
      <c r="AY151" s="16" t="s">
        <v>131</v>
      </c>
      <c r="BE151" s="160">
        <f>IF(N151="základní",J151,0)</f>
        <v>0</v>
      </c>
      <c r="BF151" s="160">
        <f>IF(N151="snížená",J151,0)</f>
        <v>0</v>
      </c>
      <c r="BG151" s="160">
        <f>IF(N151="zákl. přenesená",J151,0)</f>
        <v>0</v>
      </c>
      <c r="BH151" s="160">
        <f>IF(N151="sníž. přenesená",J151,0)</f>
        <v>0</v>
      </c>
      <c r="BI151" s="160">
        <f>IF(N151="nulová",J151,0)</f>
        <v>0</v>
      </c>
      <c r="BJ151" s="16" t="s">
        <v>21</v>
      </c>
      <c r="BK151" s="160">
        <f>ROUND(I151*H151,2)</f>
        <v>0</v>
      </c>
      <c r="BL151" s="16" t="s">
        <v>139</v>
      </c>
      <c r="BM151" s="159" t="s">
        <v>760</v>
      </c>
    </row>
    <row r="152" spans="1:65" s="34" customFormat="1" ht="11.25">
      <c r="A152" s="30"/>
      <c r="B152" s="31"/>
      <c r="C152" s="30"/>
      <c r="D152" s="161" t="s">
        <v>141</v>
      </c>
      <c r="E152" s="30"/>
      <c r="F152" s="162" t="s">
        <v>761</v>
      </c>
      <c r="G152" s="30"/>
      <c r="H152" s="30"/>
      <c r="I152" s="163"/>
      <c r="J152" s="30"/>
      <c r="K152" s="30"/>
      <c r="L152" s="31"/>
      <c r="M152" s="164"/>
      <c r="N152" s="165"/>
      <c r="O152" s="53"/>
      <c r="P152" s="53"/>
      <c r="Q152" s="53"/>
      <c r="R152" s="53"/>
      <c r="S152" s="53"/>
      <c r="T152" s="54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T152" s="16" t="s">
        <v>141</v>
      </c>
      <c r="AU152" s="16" t="s">
        <v>86</v>
      </c>
    </row>
    <row r="153" spans="1:65" s="166" customFormat="1" ht="11.25">
      <c r="B153" s="167"/>
      <c r="D153" s="168" t="s">
        <v>143</v>
      </c>
      <c r="E153" s="169"/>
      <c r="F153" s="170" t="s">
        <v>762</v>
      </c>
      <c r="H153" s="171">
        <v>30.36</v>
      </c>
      <c r="I153" s="172"/>
      <c r="L153" s="167"/>
      <c r="M153" s="173"/>
      <c r="N153" s="174"/>
      <c r="O153" s="174"/>
      <c r="P153" s="174"/>
      <c r="Q153" s="174"/>
      <c r="R153" s="174"/>
      <c r="S153" s="174"/>
      <c r="T153" s="175"/>
      <c r="AT153" s="169" t="s">
        <v>143</v>
      </c>
      <c r="AU153" s="169" t="s">
        <v>86</v>
      </c>
      <c r="AV153" s="166" t="s">
        <v>86</v>
      </c>
      <c r="AW153" s="166" t="s">
        <v>38</v>
      </c>
      <c r="AX153" s="166" t="s">
        <v>77</v>
      </c>
      <c r="AY153" s="169" t="s">
        <v>131</v>
      </c>
    </row>
    <row r="154" spans="1:65" s="176" customFormat="1" ht="11.25">
      <c r="B154" s="177"/>
      <c r="D154" s="168" t="s">
        <v>143</v>
      </c>
      <c r="E154" s="178"/>
      <c r="F154" s="179" t="s">
        <v>145</v>
      </c>
      <c r="H154" s="180">
        <v>30.36</v>
      </c>
      <c r="I154" s="181"/>
      <c r="L154" s="177"/>
      <c r="M154" s="182"/>
      <c r="N154" s="183"/>
      <c r="O154" s="183"/>
      <c r="P154" s="183"/>
      <c r="Q154" s="183"/>
      <c r="R154" s="183"/>
      <c r="S154" s="183"/>
      <c r="T154" s="184"/>
      <c r="AT154" s="178" t="s">
        <v>143</v>
      </c>
      <c r="AU154" s="178" t="s">
        <v>86</v>
      </c>
      <c r="AV154" s="176" t="s">
        <v>139</v>
      </c>
      <c r="AW154" s="176" t="s">
        <v>38</v>
      </c>
      <c r="AX154" s="176" t="s">
        <v>21</v>
      </c>
      <c r="AY154" s="178" t="s">
        <v>131</v>
      </c>
    </row>
    <row r="155" spans="1:65" s="34" customFormat="1" ht="37.9" customHeight="1">
      <c r="A155" s="30"/>
      <c r="B155" s="147"/>
      <c r="C155" s="148" t="s">
        <v>26</v>
      </c>
      <c r="D155" s="148" t="s">
        <v>134</v>
      </c>
      <c r="E155" s="149" t="s">
        <v>763</v>
      </c>
      <c r="F155" s="150" t="s">
        <v>764</v>
      </c>
      <c r="G155" s="151" t="s">
        <v>165</v>
      </c>
      <c r="H155" s="152">
        <v>7.0190000000000001</v>
      </c>
      <c r="I155" s="153"/>
      <c r="J155" s="154">
        <f>ROUND(I155*H155,2)</f>
        <v>0</v>
      </c>
      <c r="K155" s="150" t="s">
        <v>138</v>
      </c>
      <c r="L155" s="31"/>
      <c r="M155" s="155"/>
      <c r="N155" s="156" t="s">
        <v>48</v>
      </c>
      <c r="O155" s="53"/>
      <c r="P155" s="157">
        <f>O155*H155</f>
        <v>0</v>
      </c>
      <c r="Q155" s="157">
        <v>0</v>
      </c>
      <c r="R155" s="157">
        <f>Q155*H155</f>
        <v>0</v>
      </c>
      <c r="S155" s="157">
        <v>0</v>
      </c>
      <c r="T155" s="158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9" t="s">
        <v>139</v>
      </c>
      <c r="AT155" s="159" t="s">
        <v>134</v>
      </c>
      <c r="AU155" s="159" t="s">
        <v>86</v>
      </c>
      <c r="AY155" s="16" t="s">
        <v>131</v>
      </c>
      <c r="BE155" s="160">
        <f>IF(N155="základní",J155,0)</f>
        <v>0</v>
      </c>
      <c r="BF155" s="160">
        <f>IF(N155="snížená",J155,0)</f>
        <v>0</v>
      </c>
      <c r="BG155" s="160">
        <f>IF(N155="zákl. přenesená",J155,0)</f>
        <v>0</v>
      </c>
      <c r="BH155" s="160">
        <f>IF(N155="sníž. přenesená",J155,0)</f>
        <v>0</v>
      </c>
      <c r="BI155" s="160">
        <f>IF(N155="nulová",J155,0)</f>
        <v>0</v>
      </c>
      <c r="BJ155" s="16" t="s">
        <v>21</v>
      </c>
      <c r="BK155" s="160">
        <f>ROUND(I155*H155,2)</f>
        <v>0</v>
      </c>
      <c r="BL155" s="16" t="s">
        <v>139</v>
      </c>
      <c r="BM155" s="159" t="s">
        <v>765</v>
      </c>
    </row>
    <row r="156" spans="1:65" s="34" customFormat="1" ht="11.25">
      <c r="A156" s="30"/>
      <c r="B156" s="31"/>
      <c r="C156" s="30"/>
      <c r="D156" s="161" t="s">
        <v>141</v>
      </c>
      <c r="E156" s="30"/>
      <c r="F156" s="162" t="s">
        <v>766</v>
      </c>
      <c r="G156" s="30"/>
      <c r="H156" s="30"/>
      <c r="I156" s="163"/>
      <c r="J156" s="30"/>
      <c r="K156" s="30"/>
      <c r="L156" s="31"/>
      <c r="M156" s="164"/>
      <c r="N156" s="165"/>
      <c r="O156" s="53"/>
      <c r="P156" s="53"/>
      <c r="Q156" s="53"/>
      <c r="R156" s="53"/>
      <c r="S156" s="53"/>
      <c r="T156" s="54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T156" s="16" t="s">
        <v>141</v>
      </c>
      <c r="AU156" s="16" t="s">
        <v>86</v>
      </c>
    </row>
    <row r="157" spans="1:65" s="34" customFormat="1" ht="37.9" customHeight="1">
      <c r="A157" s="30"/>
      <c r="B157" s="147"/>
      <c r="C157" s="148" t="s">
        <v>198</v>
      </c>
      <c r="D157" s="148" t="s">
        <v>134</v>
      </c>
      <c r="E157" s="149" t="s">
        <v>767</v>
      </c>
      <c r="F157" s="150" t="s">
        <v>768</v>
      </c>
      <c r="G157" s="151" t="s">
        <v>165</v>
      </c>
      <c r="H157" s="152">
        <v>44.134</v>
      </c>
      <c r="I157" s="153"/>
      <c r="J157" s="154">
        <f>ROUND(I157*H157,2)</f>
        <v>0</v>
      </c>
      <c r="K157" s="150" t="s">
        <v>138</v>
      </c>
      <c r="L157" s="31"/>
      <c r="M157" s="155"/>
      <c r="N157" s="156" t="s">
        <v>48</v>
      </c>
      <c r="O157" s="53"/>
      <c r="P157" s="157">
        <f>O157*H157</f>
        <v>0</v>
      </c>
      <c r="Q157" s="157">
        <v>0</v>
      </c>
      <c r="R157" s="157">
        <f>Q157*H157</f>
        <v>0</v>
      </c>
      <c r="S157" s="157">
        <v>0</v>
      </c>
      <c r="T157" s="158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9" t="s">
        <v>139</v>
      </c>
      <c r="AT157" s="159" t="s">
        <v>134</v>
      </c>
      <c r="AU157" s="159" t="s">
        <v>86</v>
      </c>
      <c r="AY157" s="16" t="s">
        <v>131</v>
      </c>
      <c r="BE157" s="160">
        <f>IF(N157="základní",J157,0)</f>
        <v>0</v>
      </c>
      <c r="BF157" s="160">
        <f>IF(N157="snížená",J157,0)</f>
        <v>0</v>
      </c>
      <c r="BG157" s="160">
        <f>IF(N157="zákl. přenesená",J157,0)</f>
        <v>0</v>
      </c>
      <c r="BH157" s="160">
        <f>IF(N157="sníž. přenesená",J157,0)</f>
        <v>0</v>
      </c>
      <c r="BI157" s="160">
        <f>IF(N157="nulová",J157,0)</f>
        <v>0</v>
      </c>
      <c r="BJ157" s="16" t="s">
        <v>21</v>
      </c>
      <c r="BK157" s="160">
        <f>ROUND(I157*H157,2)</f>
        <v>0</v>
      </c>
      <c r="BL157" s="16" t="s">
        <v>139</v>
      </c>
      <c r="BM157" s="159" t="s">
        <v>769</v>
      </c>
    </row>
    <row r="158" spans="1:65" s="34" customFormat="1" ht="11.25">
      <c r="A158" s="30"/>
      <c r="B158" s="31"/>
      <c r="C158" s="30"/>
      <c r="D158" s="161" t="s">
        <v>141</v>
      </c>
      <c r="E158" s="30"/>
      <c r="F158" s="162" t="s">
        <v>770</v>
      </c>
      <c r="G158" s="30"/>
      <c r="H158" s="30"/>
      <c r="I158" s="163"/>
      <c r="J158" s="30"/>
      <c r="K158" s="30"/>
      <c r="L158" s="31"/>
      <c r="M158" s="164"/>
      <c r="N158" s="165"/>
      <c r="O158" s="53"/>
      <c r="P158" s="53"/>
      <c r="Q158" s="53"/>
      <c r="R158" s="53"/>
      <c r="S158" s="53"/>
      <c r="T158" s="54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T158" s="16" t="s">
        <v>141</v>
      </c>
      <c r="AU158" s="16" t="s">
        <v>86</v>
      </c>
    </row>
    <row r="159" spans="1:65" s="166" customFormat="1" ht="11.25">
      <c r="B159" s="167"/>
      <c r="D159" s="168" t="s">
        <v>143</v>
      </c>
      <c r="E159" s="169"/>
      <c r="F159" s="170" t="s">
        <v>771</v>
      </c>
      <c r="H159" s="171">
        <v>44.134</v>
      </c>
      <c r="I159" s="172"/>
      <c r="L159" s="167"/>
      <c r="M159" s="173"/>
      <c r="N159" s="174"/>
      <c r="O159" s="174"/>
      <c r="P159" s="174"/>
      <c r="Q159" s="174"/>
      <c r="R159" s="174"/>
      <c r="S159" s="174"/>
      <c r="T159" s="175"/>
      <c r="AT159" s="169" t="s">
        <v>143</v>
      </c>
      <c r="AU159" s="169" t="s">
        <v>86</v>
      </c>
      <c r="AV159" s="166" t="s">
        <v>86</v>
      </c>
      <c r="AW159" s="166" t="s">
        <v>38</v>
      </c>
      <c r="AX159" s="166" t="s">
        <v>77</v>
      </c>
      <c r="AY159" s="169" t="s">
        <v>131</v>
      </c>
    </row>
    <row r="160" spans="1:65" s="176" customFormat="1" ht="11.25">
      <c r="B160" s="177"/>
      <c r="D160" s="168" t="s">
        <v>143</v>
      </c>
      <c r="E160" s="178"/>
      <c r="F160" s="179" t="s">
        <v>145</v>
      </c>
      <c r="H160" s="180">
        <v>44.134</v>
      </c>
      <c r="I160" s="181"/>
      <c r="L160" s="177"/>
      <c r="M160" s="182"/>
      <c r="N160" s="183"/>
      <c r="O160" s="183"/>
      <c r="P160" s="183"/>
      <c r="Q160" s="183"/>
      <c r="R160" s="183"/>
      <c r="S160" s="183"/>
      <c r="T160" s="184"/>
      <c r="AT160" s="178" t="s">
        <v>143</v>
      </c>
      <c r="AU160" s="178" t="s">
        <v>86</v>
      </c>
      <c r="AV160" s="176" t="s">
        <v>139</v>
      </c>
      <c r="AW160" s="176" t="s">
        <v>38</v>
      </c>
      <c r="AX160" s="176" t="s">
        <v>21</v>
      </c>
      <c r="AY160" s="178" t="s">
        <v>131</v>
      </c>
    </row>
    <row r="161" spans="1:65" s="34" customFormat="1" ht="37.9" customHeight="1">
      <c r="A161" s="30"/>
      <c r="B161" s="147"/>
      <c r="C161" s="148" t="s">
        <v>8</v>
      </c>
      <c r="D161" s="148" t="s">
        <v>134</v>
      </c>
      <c r="E161" s="149" t="s">
        <v>772</v>
      </c>
      <c r="F161" s="150" t="s">
        <v>773</v>
      </c>
      <c r="G161" s="151" t="s">
        <v>165</v>
      </c>
      <c r="H161" s="152">
        <v>176.536</v>
      </c>
      <c r="I161" s="153"/>
      <c r="J161" s="154">
        <f>ROUND(I161*H161,2)</f>
        <v>0</v>
      </c>
      <c r="K161" s="150" t="s">
        <v>138</v>
      </c>
      <c r="L161" s="31"/>
      <c r="M161" s="155"/>
      <c r="N161" s="156" t="s">
        <v>48</v>
      </c>
      <c r="O161" s="53"/>
      <c r="P161" s="157">
        <f>O161*H161</f>
        <v>0</v>
      </c>
      <c r="Q161" s="157">
        <v>0</v>
      </c>
      <c r="R161" s="157">
        <f>Q161*H161</f>
        <v>0</v>
      </c>
      <c r="S161" s="157">
        <v>0</v>
      </c>
      <c r="T161" s="158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9" t="s">
        <v>139</v>
      </c>
      <c r="AT161" s="159" t="s">
        <v>134</v>
      </c>
      <c r="AU161" s="159" t="s">
        <v>86</v>
      </c>
      <c r="AY161" s="16" t="s">
        <v>131</v>
      </c>
      <c r="BE161" s="160">
        <f>IF(N161="základní",J161,0)</f>
        <v>0</v>
      </c>
      <c r="BF161" s="160">
        <f>IF(N161="snížená",J161,0)</f>
        <v>0</v>
      </c>
      <c r="BG161" s="160">
        <f>IF(N161="zákl. přenesená",J161,0)</f>
        <v>0</v>
      </c>
      <c r="BH161" s="160">
        <f>IF(N161="sníž. přenesená",J161,0)</f>
        <v>0</v>
      </c>
      <c r="BI161" s="160">
        <f>IF(N161="nulová",J161,0)</f>
        <v>0</v>
      </c>
      <c r="BJ161" s="16" t="s">
        <v>21</v>
      </c>
      <c r="BK161" s="160">
        <f>ROUND(I161*H161,2)</f>
        <v>0</v>
      </c>
      <c r="BL161" s="16" t="s">
        <v>139</v>
      </c>
      <c r="BM161" s="159" t="s">
        <v>774</v>
      </c>
    </row>
    <row r="162" spans="1:65" s="34" customFormat="1" ht="11.25">
      <c r="A162" s="30"/>
      <c r="B162" s="31"/>
      <c r="C162" s="30"/>
      <c r="D162" s="161" t="s">
        <v>141</v>
      </c>
      <c r="E162" s="30"/>
      <c r="F162" s="162" t="s">
        <v>775</v>
      </c>
      <c r="G162" s="30"/>
      <c r="H162" s="30"/>
      <c r="I162" s="163"/>
      <c r="J162" s="30"/>
      <c r="K162" s="30"/>
      <c r="L162" s="31"/>
      <c r="M162" s="164"/>
      <c r="N162" s="165"/>
      <c r="O162" s="53"/>
      <c r="P162" s="53"/>
      <c r="Q162" s="53"/>
      <c r="R162" s="53"/>
      <c r="S162" s="53"/>
      <c r="T162" s="54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T162" s="16" t="s">
        <v>141</v>
      </c>
      <c r="AU162" s="16" t="s">
        <v>86</v>
      </c>
    </row>
    <row r="163" spans="1:65" s="166" customFormat="1" ht="11.25">
      <c r="B163" s="167"/>
      <c r="D163" s="168" t="s">
        <v>143</v>
      </c>
      <c r="E163" s="169"/>
      <c r="F163" s="170" t="s">
        <v>776</v>
      </c>
      <c r="H163" s="171">
        <v>44.134</v>
      </c>
      <c r="I163" s="172"/>
      <c r="L163" s="167"/>
      <c r="M163" s="173"/>
      <c r="N163" s="174"/>
      <c r="O163" s="174"/>
      <c r="P163" s="174"/>
      <c r="Q163" s="174"/>
      <c r="R163" s="174"/>
      <c r="S163" s="174"/>
      <c r="T163" s="175"/>
      <c r="AT163" s="169" t="s">
        <v>143</v>
      </c>
      <c r="AU163" s="169" t="s">
        <v>86</v>
      </c>
      <c r="AV163" s="166" t="s">
        <v>86</v>
      </c>
      <c r="AW163" s="166" t="s">
        <v>38</v>
      </c>
      <c r="AX163" s="166" t="s">
        <v>77</v>
      </c>
      <c r="AY163" s="169" t="s">
        <v>131</v>
      </c>
    </row>
    <row r="164" spans="1:65" s="176" customFormat="1" ht="11.25">
      <c r="B164" s="177"/>
      <c r="D164" s="168" t="s">
        <v>143</v>
      </c>
      <c r="E164" s="178"/>
      <c r="F164" s="179" t="s">
        <v>145</v>
      </c>
      <c r="H164" s="180">
        <v>44.134</v>
      </c>
      <c r="I164" s="181"/>
      <c r="L164" s="177"/>
      <c r="M164" s="182"/>
      <c r="N164" s="183"/>
      <c r="O164" s="183"/>
      <c r="P164" s="183"/>
      <c r="Q164" s="183"/>
      <c r="R164" s="183"/>
      <c r="S164" s="183"/>
      <c r="T164" s="184"/>
      <c r="AT164" s="178" t="s">
        <v>143</v>
      </c>
      <c r="AU164" s="178" t="s">
        <v>86</v>
      </c>
      <c r="AV164" s="176" t="s">
        <v>139</v>
      </c>
      <c r="AW164" s="176" t="s">
        <v>38</v>
      </c>
      <c r="AX164" s="176" t="s">
        <v>21</v>
      </c>
      <c r="AY164" s="178" t="s">
        <v>131</v>
      </c>
    </row>
    <row r="165" spans="1:65" s="166" customFormat="1" ht="11.25">
      <c r="B165" s="167"/>
      <c r="D165" s="168" t="s">
        <v>143</v>
      </c>
      <c r="F165" s="170" t="s">
        <v>777</v>
      </c>
      <c r="H165" s="171">
        <v>176.536</v>
      </c>
      <c r="I165" s="172"/>
      <c r="L165" s="167"/>
      <c r="M165" s="173"/>
      <c r="N165" s="174"/>
      <c r="O165" s="174"/>
      <c r="P165" s="174"/>
      <c r="Q165" s="174"/>
      <c r="R165" s="174"/>
      <c r="S165" s="174"/>
      <c r="T165" s="175"/>
      <c r="AT165" s="169" t="s">
        <v>143</v>
      </c>
      <c r="AU165" s="169" t="s">
        <v>86</v>
      </c>
      <c r="AV165" s="166" t="s">
        <v>86</v>
      </c>
      <c r="AW165" s="166" t="s">
        <v>3</v>
      </c>
      <c r="AX165" s="166" t="s">
        <v>21</v>
      </c>
      <c r="AY165" s="169" t="s">
        <v>131</v>
      </c>
    </row>
    <row r="166" spans="1:65" s="34" customFormat="1" ht="24.2" customHeight="1">
      <c r="A166" s="30"/>
      <c r="B166" s="147"/>
      <c r="C166" s="148" t="s">
        <v>209</v>
      </c>
      <c r="D166" s="148" t="s">
        <v>134</v>
      </c>
      <c r="E166" s="149" t="s">
        <v>778</v>
      </c>
      <c r="F166" s="150" t="s">
        <v>779</v>
      </c>
      <c r="G166" s="151" t="s">
        <v>165</v>
      </c>
      <c r="H166" s="152">
        <v>5.8049999999999997</v>
      </c>
      <c r="I166" s="153"/>
      <c r="J166" s="154">
        <f>ROUND(I166*H166,2)</f>
        <v>0</v>
      </c>
      <c r="K166" s="150" t="s">
        <v>138</v>
      </c>
      <c r="L166" s="31"/>
      <c r="M166" s="155"/>
      <c r="N166" s="156" t="s">
        <v>48</v>
      </c>
      <c r="O166" s="53"/>
      <c r="P166" s="157">
        <f>O166*H166</f>
        <v>0</v>
      </c>
      <c r="Q166" s="157">
        <v>0</v>
      </c>
      <c r="R166" s="157">
        <f>Q166*H166</f>
        <v>0</v>
      </c>
      <c r="S166" s="157">
        <v>0</v>
      </c>
      <c r="T166" s="158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9" t="s">
        <v>139</v>
      </c>
      <c r="AT166" s="159" t="s">
        <v>134</v>
      </c>
      <c r="AU166" s="159" t="s">
        <v>86</v>
      </c>
      <c r="AY166" s="16" t="s">
        <v>131</v>
      </c>
      <c r="BE166" s="160">
        <f>IF(N166="základní",J166,0)</f>
        <v>0</v>
      </c>
      <c r="BF166" s="160">
        <f>IF(N166="snížená",J166,0)</f>
        <v>0</v>
      </c>
      <c r="BG166" s="160">
        <f>IF(N166="zákl. přenesená",J166,0)</f>
        <v>0</v>
      </c>
      <c r="BH166" s="160">
        <f>IF(N166="sníž. přenesená",J166,0)</f>
        <v>0</v>
      </c>
      <c r="BI166" s="160">
        <f>IF(N166="nulová",J166,0)</f>
        <v>0</v>
      </c>
      <c r="BJ166" s="16" t="s">
        <v>21</v>
      </c>
      <c r="BK166" s="160">
        <f>ROUND(I166*H166,2)</f>
        <v>0</v>
      </c>
      <c r="BL166" s="16" t="s">
        <v>139</v>
      </c>
      <c r="BM166" s="159" t="s">
        <v>780</v>
      </c>
    </row>
    <row r="167" spans="1:65" s="34" customFormat="1" ht="11.25">
      <c r="A167" s="30"/>
      <c r="B167" s="31"/>
      <c r="C167" s="30"/>
      <c r="D167" s="161" t="s">
        <v>141</v>
      </c>
      <c r="E167" s="30"/>
      <c r="F167" s="162" t="s">
        <v>781</v>
      </c>
      <c r="G167" s="30"/>
      <c r="H167" s="30"/>
      <c r="I167" s="163"/>
      <c r="J167" s="30"/>
      <c r="K167" s="30"/>
      <c r="L167" s="31"/>
      <c r="M167" s="164"/>
      <c r="N167" s="165"/>
      <c r="O167" s="53"/>
      <c r="P167" s="53"/>
      <c r="Q167" s="53"/>
      <c r="R167" s="53"/>
      <c r="S167" s="53"/>
      <c r="T167" s="54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T167" s="16" t="s">
        <v>141</v>
      </c>
      <c r="AU167" s="16" t="s">
        <v>86</v>
      </c>
    </row>
    <row r="168" spans="1:65" s="34" customFormat="1" ht="24.2" customHeight="1">
      <c r="A168" s="30"/>
      <c r="B168" s="147"/>
      <c r="C168" s="148" t="s">
        <v>215</v>
      </c>
      <c r="D168" s="148" t="s">
        <v>134</v>
      </c>
      <c r="E168" s="149" t="s">
        <v>782</v>
      </c>
      <c r="F168" s="150" t="s">
        <v>783</v>
      </c>
      <c r="G168" s="151" t="s">
        <v>177</v>
      </c>
      <c r="H168" s="152">
        <v>72.820999999999998</v>
      </c>
      <c r="I168" s="153"/>
      <c r="J168" s="154">
        <f>ROUND(I168*H168,2)</f>
        <v>0</v>
      </c>
      <c r="K168" s="150" t="s">
        <v>138</v>
      </c>
      <c r="L168" s="31"/>
      <c r="M168" s="155"/>
      <c r="N168" s="156" t="s">
        <v>48</v>
      </c>
      <c r="O168" s="53"/>
      <c r="P168" s="157">
        <f>O168*H168</f>
        <v>0</v>
      </c>
      <c r="Q168" s="157">
        <v>0</v>
      </c>
      <c r="R168" s="157">
        <f>Q168*H168</f>
        <v>0</v>
      </c>
      <c r="S168" s="157">
        <v>0</v>
      </c>
      <c r="T168" s="158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9" t="s">
        <v>139</v>
      </c>
      <c r="AT168" s="159" t="s">
        <v>134</v>
      </c>
      <c r="AU168" s="159" t="s">
        <v>86</v>
      </c>
      <c r="AY168" s="16" t="s">
        <v>131</v>
      </c>
      <c r="BE168" s="160">
        <f>IF(N168="základní",J168,0)</f>
        <v>0</v>
      </c>
      <c r="BF168" s="160">
        <f>IF(N168="snížená",J168,0)</f>
        <v>0</v>
      </c>
      <c r="BG168" s="160">
        <f>IF(N168="zákl. přenesená",J168,0)</f>
        <v>0</v>
      </c>
      <c r="BH168" s="160">
        <f>IF(N168="sníž. přenesená",J168,0)</f>
        <v>0</v>
      </c>
      <c r="BI168" s="160">
        <f>IF(N168="nulová",J168,0)</f>
        <v>0</v>
      </c>
      <c r="BJ168" s="16" t="s">
        <v>21</v>
      </c>
      <c r="BK168" s="160">
        <f>ROUND(I168*H168,2)</f>
        <v>0</v>
      </c>
      <c r="BL168" s="16" t="s">
        <v>139</v>
      </c>
      <c r="BM168" s="159" t="s">
        <v>784</v>
      </c>
    </row>
    <row r="169" spans="1:65" s="34" customFormat="1" ht="11.25">
      <c r="A169" s="30"/>
      <c r="B169" s="31"/>
      <c r="C169" s="30"/>
      <c r="D169" s="161" t="s">
        <v>141</v>
      </c>
      <c r="E169" s="30"/>
      <c r="F169" s="162" t="s">
        <v>785</v>
      </c>
      <c r="G169" s="30"/>
      <c r="H169" s="30"/>
      <c r="I169" s="163"/>
      <c r="J169" s="30"/>
      <c r="K169" s="30"/>
      <c r="L169" s="31"/>
      <c r="M169" s="164"/>
      <c r="N169" s="165"/>
      <c r="O169" s="53"/>
      <c r="P169" s="53"/>
      <c r="Q169" s="53"/>
      <c r="R169" s="53"/>
      <c r="S169" s="53"/>
      <c r="T169" s="54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T169" s="16" t="s">
        <v>141</v>
      </c>
      <c r="AU169" s="16" t="s">
        <v>86</v>
      </c>
    </row>
    <row r="170" spans="1:65" s="166" customFormat="1" ht="11.25">
      <c r="B170" s="167"/>
      <c r="D170" s="168" t="s">
        <v>143</v>
      </c>
      <c r="E170" s="169"/>
      <c r="F170" s="170" t="s">
        <v>786</v>
      </c>
      <c r="H170" s="171">
        <v>72.820999999999998</v>
      </c>
      <c r="I170" s="172"/>
      <c r="L170" s="167"/>
      <c r="M170" s="173"/>
      <c r="N170" s="174"/>
      <c r="O170" s="174"/>
      <c r="P170" s="174"/>
      <c r="Q170" s="174"/>
      <c r="R170" s="174"/>
      <c r="S170" s="174"/>
      <c r="T170" s="175"/>
      <c r="AT170" s="169" t="s">
        <v>143</v>
      </c>
      <c r="AU170" s="169" t="s">
        <v>86</v>
      </c>
      <c r="AV170" s="166" t="s">
        <v>86</v>
      </c>
      <c r="AW170" s="166" t="s">
        <v>38</v>
      </c>
      <c r="AX170" s="166" t="s">
        <v>21</v>
      </c>
      <c r="AY170" s="169" t="s">
        <v>131</v>
      </c>
    </row>
    <row r="171" spans="1:65" s="34" customFormat="1" ht="24.2" customHeight="1">
      <c r="A171" s="30"/>
      <c r="B171" s="147"/>
      <c r="C171" s="148" t="s">
        <v>221</v>
      </c>
      <c r="D171" s="148" t="s">
        <v>134</v>
      </c>
      <c r="E171" s="149" t="s">
        <v>787</v>
      </c>
      <c r="F171" s="150" t="s">
        <v>788</v>
      </c>
      <c r="G171" s="151" t="s">
        <v>165</v>
      </c>
      <c r="H171" s="152">
        <v>44.134</v>
      </c>
      <c r="I171" s="153"/>
      <c r="J171" s="154">
        <f>ROUND(I171*H171,2)</f>
        <v>0</v>
      </c>
      <c r="K171" s="150" t="s">
        <v>138</v>
      </c>
      <c r="L171" s="31"/>
      <c r="M171" s="155"/>
      <c r="N171" s="156" t="s">
        <v>48</v>
      </c>
      <c r="O171" s="53"/>
      <c r="P171" s="157">
        <f>O171*H171</f>
        <v>0</v>
      </c>
      <c r="Q171" s="157">
        <v>0</v>
      </c>
      <c r="R171" s="157">
        <f>Q171*H171</f>
        <v>0</v>
      </c>
      <c r="S171" s="157">
        <v>0</v>
      </c>
      <c r="T171" s="158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9" t="s">
        <v>139</v>
      </c>
      <c r="AT171" s="159" t="s">
        <v>134</v>
      </c>
      <c r="AU171" s="159" t="s">
        <v>86</v>
      </c>
      <c r="AY171" s="16" t="s">
        <v>131</v>
      </c>
      <c r="BE171" s="160">
        <f>IF(N171="základní",J171,0)</f>
        <v>0</v>
      </c>
      <c r="BF171" s="160">
        <f>IF(N171="snížená",J171,0)</f>
        <v>0</v>
      </c>
      <c r="BG171" s="160">
        <f>IF(N171="zákl. přenesená",J171,0)</f>
        <v>0</v>
      </c>
      <c r="BH171" s="160">
        <f>IF(N171="sníž. přenesená",J171,0)</f>
        <v>0</v>
      </c>
      <c r="BI171" s="160">
        <f>IF(N171="nulová",J171,0)</f>
        <v>0</v>
      </c>
      <c r="BJ171" s="16" t="s">
        <v>21</v>
      </c>
      <c r="BK171" s="160">
        <f>ROUND(I171*H171,2)</f>
        <v>0</v>
      </c>
      <c r="BL171" s="16" t="s">
        <v>139</v>
      </c>
      <c r="BM171" s="159" t="s">
        <v>789</v>
      </c>
    </row>
    <row r="172" spans="1:65" s="34" customFormat="1" ht="11.25">
      <c r="A172" s="30"/>
      <c r="B172" s="31"/>
      <c r="C172" s="30"/>
      <c r="D172" s="161" t="s">
        <v>141</v>
      </c>
      <c r="E172" s="30"/>
      <c r="F172" s="162" t="s">
        <v>790</v>
      </c>
      <c r="G172" s="30"/>
      <c r="H172" s="30"/>
      <c r="I172" s="163"/>
      <c r="J172" s="30"/>
      <c r="K172" s="30"/>
      <c r="L172" s="31"/>
      <c r="M172" s="164"/>
      <c r="N172" s="165"/>
      <c r="O172" s="53"/>
      <c r="P172" s="53"/>
      <c r="Q172" s="53"/>
      <c r="R172" s="53"/>
      <c r="S172" s="53"/>
      <c r="T172" s="54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T172" s="16" t="s">
        <v>141</v>
      </c>
      <c r="AU172" s="16" t="s">
        <v>86</v>
      </c>
    </row>
    <row r="173" spans="1:65" s="34" customFormat="1" ht="24.2" customHeight="1">
      <c r="A173" s="30"/>
      <c r="B173" s="147"/>
      <c r="C173" s="148" t="s">
        <v>229</v>
      </c>
      <c r="D173" s="148" t="s">
        <v>134</v>
      </c>
      <c r="E173" s="149" t="s">
        <v>791</v>
      </c>
      <c r="F173" s="150" t="s">
        <v>792</v>
      </c>
      <c r="G173" s="151" t="s">
        <v>165</v>
      </c>
      <c r="H173" s="152">
        <v>5.8049999999999997</v>
      </c>
      <c r="I173" s="153"/>
      <c r="J173" s="154">
        <f>ROUND(I173*H173,2)</f>
        <v>0</v>
      </c>
      <c r="K173" s="150" t="s">
        <v>138</v>
      </c>
      <c r="L173" s="31"/>
      <c r="M173" s="155"/>
      <c r="N173" s="156" t="s">
        <v>48</v>
      </c>
      <c r="O173" s="53"/>
      <c r="P173" s="157">
        <f>O173*H173</f>
        <v>0</v>
      </c>
      <c r="Q173" s="157">
        <v>0</v>
      </c>
      <c r="R173" s="157">
        <f>Q173*H173</f>
        <v>0</v>
      </c>
      <c r="S173" s="157">
        <v>0</v>
      </c>
      <c r="T173" s="158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9" t="s">
        <v>139</v>
      </c>
      <c r="AT173" s="159" t="s">
        <v>134</v>
      </c>
      <c r="AU173" s="159" t="s">
        <v>86</v>
      </c>
      <c r="AY173" s="16" t="s">
        <v>131</v>
      </c>
      <c r="BE173" s="160">
        <f>IF(N173="základní",J173,0)</f>
        <v>0</v>
      </c>
      <c r="BF173" s="160">
        <f>IF(N173="snížená",J173,0)</f>
        <v>0</v>
      </c>
      <c r="BG173" s="160">
        <f>IF(N173="zákl. přenesená",J173,0)</f>
        <v>0</v>
      </c>
      <c r="BH173" s="160">
        <f>IF(N173="sníž. přenesená",J173,0)</f>
        <v>0</v>
      </c>
      <c r="BI173" s="160">
        <f>IF(N173="nulová",J173,0)</f>
        <v>0</v>
      </c>
      <c r="BJ173" s="16" t="s">
        <v>21</v>
      </c>
      <c r="BK173" s="160">
        <f>ROUND(I173*H173,2)</f>
        <v>0</v>
      </c>
      <c r="BL173" s="16" t="s">
        <v>139</v>
      </c>
      <c r="BM173" s="159" t="s">
        <v>793</v>
      </c>
    </row>
    <row r="174" spans="1:65" s="34" customFormat="1" ht="11.25">
      <c r="A174" s="30"/>
      <c r="B174" s="31"/>
      <c r="C174" s="30"/>
      <c r="D174" s="161" t="s">
        <v>141</v>
      </c>
      <c r="E174" s="30"/>
      <c r="F174" s="162" t="s">
        <v>794</v>
      </c>
      <c r="G174" s="30"/>
      <c r="H174" s="30"/>
      <c r="I174" s="163"/>
      <c r="J174" s="30"/>
      <c r="K174" s="30"/>
      <c r="L174" s="31"/>
      <c r="M174" s="164"/>
      <c r="N174" s="165"/>
      <c r="O174" s="53"/>
      <c r="P174" s="53"/>
      <c r="Q174" s="53"/>
      <c r="R174" s="53"/>
      <c r="S174" s="53"/>
      <c r="T174" s="54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T174" s="16" t="s">
        <v>141</v>
      </c>
      <c r="AU174" s="16" t="s">
        <v>86</v>
      </c>
    </row>
    <row r="175" spans="1:65" s="166" customFormat="1" ht="11.25">
      <c r="B175" s="167"/>
      <c r="D175" s="168" t="s">
        <v>143</v>
      </c>
      <c r="E175" s="169"/>
      <c r="F175" s="170" t="s">
        <v>795</v>
      </c>
      <c r="H175" s="171">
        <v>5.8049999999999997</v>
      </c>
      <c r="I175" s="172"/>
      <c r="L175" s="167"/>
      <c r="M175" s="173"/>
      <c r="N175" s="174"/>
      <c r="O175" s="174"/>
      <c r="P175" s="174"/>
      <c r="Q175" s="174"/>
      <c r="R175" s="174"/>
      <c r="S175" s="174"/>
      <c r="T175" s="175"/>
      <c r="AT175" s="169" t="s">
        <v>143</v>
      </c>
      <c r="AU175" s="169" t="s">
        <v>86</v>
      </c>
      <c r="AV175" s="166" t="s">
        <v>86</v>
      </c>
      <c r="AW175" s="166" t="s">
        <v>38</v>
      </c>
      <c r="AX175" s="166" t="s">
        <v>21</v>
      </c>
      <c r="AY175" s="169" t="s">
        <v>131</v>
      </c>
    </row>
    <row r="176" spans="1:65" s="34" customFormat="1" ht="24.2" customHeight="1">
      <c r="A176" s="30"/>
      <c r="B176" s="147"/>
      <c r="C176" s="148" t="s">
        <v>234</v>
      </c>
      <c r="D176" s="148" t="s">
        <v>134</v>
      </c>
      <c r="E176" s="149" t="s">
        <v>796</v>
      </c>
      <c r="F176" s="150" t="s">
        <v>797</v>
      </c>
      <c r="G176" s="151" t="s">
        <v>165</v>
      </c>
      <c r="H176" s="152">
        <v>6.2350000000000003</v>
      </c>
      <c r="I176" s="153"/>
      <c r="J176" s="154">
        <f>ROUND(I176*H176,2)</f>
        <v>0</v>
      </c>
      <c r="K176" s="150" t="s">
        <v>138</v>
      </c>
      <c r="L176" s="31"/>
      <c r="M176" s="155"/>
      <c r="N176" s="156" t="s">
        <v>48</v>
      </c>
      <c r="O176" s="53"/>
      <c r="P176" s="157">
        <f>O176*H176</f>
        <v>0</v>
      </c>
      <c r="Q176" s="157">
        <v>0</v>
      </c>
      <c r="R176" s="157">
        <f>Q176*H176</f>
        <v>0</v>
      </c>
      <c r="S176" s="157">
        <v>0</v>
      </c>
      <c r="T176" s="158">
        <f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9" t="s">
        <v>139</v>
      </c>
      <c r="AT176" s="159" t="s">
        <v>134</v>
      </c>
      <c r="AU176" s="159" t="s">
        <v>86</v>
      </c>
      <c r="AY176" s="16" t="s">
        <v>131</v>
      </c>
      <c r="BE176" s="160">
        <f>IF(N176="základní",J176,0)</f>
        <v>0</v>
      </c>
      <c r="BF176" s="160">
        <f>IF(N176="snížená",J176,0)</f>
        <v>0</v>
      </c>
      <c r="BG176" s="160">
        <f>IF(N176="zákl. přenesená",J176,0)</f>
        <v>0</v>
      </c>
      <c r="BH176" s="160">
        <f>IF(N176="sníž. přenesená",J176,0)</f>
        <v>0</v>
      </c>
      <c r="BI176" s="160">
        <f>IF(N176="nulová",J176,0)</f>
        <v>0</v>
      </c>
      <c r="BJ176" s="16" t="s">
        <v>21</v>
      </c>
      <c r="BK176" s="160">
        <f>ROUND(I176*H176,2)</f>
        <v>0</v>
      </c>
      <c r="BL176" s="16" t="s">
        <v>139</v>
      </c>
      <c r="BM176" s="159" t="s">
        <v>798</v>
      </c>
    </row>
    <row r="177" spans="1:65" s="34" customFormat="1" ht="11.25">
      <c r="A177" s="30"/>
      <c r="B177" s="31"/>
      <c r="C177" s="30"/>
      <c r="D177" s="161" t="s">
        <v>141</v>
      </c>
      <c r="E177" s="30"/>
      <c r="F177" s="162" t="s">
        <v>799</v>
      </c>
      <c r="G177" s="30"/>
      <c r="H177" s="30"/>
      <c r="I177" s="163"/>
      <c r="J177" s="30"/>
      <c r="K177" s="30"/>
      <c r="L177" s="31"/>
      <c r="M177" s="164"/>
      <c r="N177" s="165"/>
      <c r="O177" s="53"/>
      <c r="P177" s="53"/>
      <c r="Q177" s="53"/>
      <c r="R177" s="53"/>
      <c r="S177" s="53"/>
      <c r="T177" s="54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T177" s="16" t="s">
        <v>141</v>
      </c>
      <c r="AU177" s="16" t="s">
        <v>86</v>
      </c>
    </row>
    <row r="178" spans="1:65" s="166" customFormat="1" ht="11.25">
      <c r="B178" s="167"/>
      <c r="D178" s="168" t="s">
        <v>143</v>
      </c>
      <c r="E178" s="169"/>
      <c r="F178" s="170" t="s">
        <v>800</v>
      </c>
      <c r="H178" s="171">
        <v>6.2350000000000003</v>
      </c>
      <c r="I178" s="172"/>
      <c r="L178" s="167"/>
      <c r="M178" s="173"/>
      <c r="N178" s="174"/>
      <c r="O178" s="174"/>
      <c r="P178" s="174"/>
      <c r="Q178" s="174"/>
      <c r="R178" s="174"/>
      <c r="S178" s="174"/>
      <c r="T178" s="175"/>
      <c r="AT178" s="169" t="s">
        <v>143</v>
      </c>
      <c r="AU178" s="169" t="s">
        <v>86</v>
      </c>
      <c r="AV178" s="166" t="s">
        <v>86</v>
      </c>
      <c r="AW178" s="166" t="s">
        <v>38</v>
      </c>
      <c r="AX178" s="166" t="s">
        <v>21</v>
      </c>
      <c r="AY178" s="169" t="s">
        <v>131</v>
      </c>
    </row>
    <row r="179" spans="1:65" s="133" customFormat="1" ht="22.9" customHeight="1">
      <c r="B179" s="134"/>
      <c r="D179" s="135" t="s">
        <v>76</v>
      </c>
      <c r="E179" s="145" t="s">
        <v>86</v>
      </c>
      <c r="F179" s="145" t="s">
        <v>801</v>
      </c>
      <c r="I179" s="137"/>
      <c r="J179" s="146">
        <f>BK179</f>
        <v>0</v>
      </c>
      <c r="L179" s="134"/>
      <c r="M179" s="139"/>
      <c r="N179" s="140"/>
      <c r="O179" s="140"/>
      <c r="P179" s="141">
        <f>SUM(P180:P243)</f>
        <v>0</v>
      </c>
      <c r="Q179" s="140"/>
      <c r="R179" s="141">
        <f>SUM(R180:R243)</f>
        <v>73.102024349999994</v>
      </c>
      <c r="S179" s="140"/>
      <c r="T179" s="142">
        <f>SUM(T180:T243)</f>
        <v>0</v>
      </c>
      <c r="AR179" s="135" t="s">
        <v>21</v>
      </c>
      <c r="AT179" s="143" t="s">
        <v>76</v>
      </c>
      <c r="AU179" s="143" t="s">
        <v>21</v>
      </c>
      <c r="AY179" s="135" t="s">
        <v>131</v>
      </c>
      <c r="BK179" s="144">
        <f>SUM(BK180:BK243)</f>
        <v>0</v>
      </c>
    </row>
    <row r="180" spans="1:65" s="34" customFormat="1" ht="16.5" customHeight="1">
      <c r="A180" s="30"/>
      <c r="B180" s="147"/>
      <c r="C180" s="148" t="s">
        <v>240</v>
      </c>
      <c r="D180" s="148" t="s">
        <v>134</v>
      </c>
      <c r="E180" s="149" t="s">
        <v>802</v>
      </c>
      <c r="F180" s="150" t="s">
        <v>803</v>
      </c>
      <c r="G180" s="151" t="s">
        <v>165</v>
      </c>
      <c r="H180" s="152">
        <v>1.1479999999999999</v>
      </c>
      <c r="I180" s="153"/>
      <c r="J180" s="154">
        <f>ROUND(I180*H180,2)</f>
        <v>0</v>
      </c>
      <c r="K180" s="150" t="s">
        <v>138</v>
      </c>
      <c r="L180" s="31"/>
      <c r="M180" s="155"/>
      <c r="N180" s="156" t="s">
        <v>48</v>
      </c>
      <c r="O180" s="53"/>
      <c r="P180" s="157">
        <f>O180*H180</f>
        <v>0</v>
      </c>
      <c r="Q180" s="157">
        <v>1.98</v>
      </c>
      <c r="R180" s="157">
        <f>Q180*H180</f>
        <v>2.2730399999999999</v>
      </c>
      <c r="S180" s="157">
        <v>0</v>
      </c>
      <c r="T180" s="158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9" t="s">
        <v>139</v>
      </c>
      <c r="AT180" s="159" t="s">
        <v>134</v>
      </c>
      <c r="AU180" s="159" t="s">
        <v>86</v>
      </c>
      <c r="AY180" s="16" t="s">
        <v>131</v>
      </c>
      <c r="BE180" s="160">
        <f>IF(N180="základní",J180,0)</f>
        <v>0</v>
      </c>
      <c r="BF180" s="160">
        <f>IF(N180="snížená",J180,0)</f>
        <v>0</v>
      </c>
      <c r="BG180" s="160">
        <f>IF(N180="zákl. přenesená",J180,0)</f>
        <v>0</v>
      </c>
      <c r="BH180" s="160">
        <f>IF(N180="sníž. přenesená",J180,0)</f>
        <v>0</v>
      </c>
      <c r="BI180" s="160">
        <f>IF(N180="nulová",J180,0)</f>
        <v>0</v>
      </c>
      <c r="BJ180" s="16" t="s">
        <v>21</v>
      </c>
      <c r="BK180" s="160">
        <f>ROUND(I180*H180,2)</f>
        <v>0</v>
      </c>
      <c r="BL180" s="16" t="s">
        <v>139</v>
      </c>
      <c r="BM180" s="159" t="s">
        <v>804</v>
      </c>
    </row>
    <row r="181" spans="1:65" s="34" customFormat="1" ht="11.25">
      <c r="A181" s="30"/>
      <c r="B181" s="31"/>
      <c r="C181" s="30"/>
      <c r="D181" s="161" t="s">
        <v>141</v>
      </c>
      <c r="E181" s="30"/>
      <c r="F181" s="162" t="s">
        <v>805</v>
      </c>
      <c r="G181" s="30"/>
      <c r="H181" s="30"/>
      <c r="I181" s="163"/>
      <c r="J181" s="30"/>
      <c r="K181" s="30"/>
      <c r="L181" s="31"/>
      <c r="M181" s="164"/>
      <c r="N181" s="165"/>
      <c r="O181" s="53"/>
      <c r="P181" s="53"/>
      <c r="Q181" s="53"/>
      <c r="R181" s="53"/>
      <c r="S181" s="53"/>
      <c r="T181" s="54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T181" s="16" t="s">
        <v>141</v>
      </c>
      <c r="AU181" s="16" t="s">
        <v>86</v>
      </c>
    </row>
    <row r="182" spans="1:65" s="166" customFormat="1" ht="11.25">
      <c r="B182" s="167"/>
      <c r="D182" s="168" t="s">
        <v>143</v>
      </c>
      <c r="E182" s="169"/>
      <c r="F182" s="170" t="s">
        <v>806</v>
      </c>
      <c r="H182" s="171">
        <v>1.1479999999999999</v>
      </c>
      <c r="I182" s="172"/>
      <c r="L182" s="167"/>
      <c r="M182" s="173"/>
      <c r="N182" s="174"/>
      <c r="O182" s="174"/>
      <c r="P182" s="174"/>
      <c r="Q182" s="174"/>
      <c r="R182" s="174"/>
      <c r="S182" s="174"/>
      <c r="T182" s="175"/>
      <c r="AT182" s="169" t="s">
        <v>143</v>
      </c>
      <c r="AU182" s="169" t="s">
        <v>86</v>
      </c>
      <c r="AV182" s="166" t="s">
        <v>86</v>
      </c>
      <c r="AW182" s="166" t="s">
        <v>38</v>
      </c>
      <c r="AX182" s="166" t="s">
        <v>77</v>
      </c>
      <c r="AY182" s="169" t="s">
        <v>131</v>
      </c>
    </row>
    <row r="183" spans="1:65" s="176" customFormat="1" ht="11.25">
      <c r="B183" s="177"/>
      <c r="D183" s="168" t="s">
        <v>143</v>
      </c>
      <c r="E183" s="178"/>
      <c r="F183" s="179" t="s">
        <v>145</v>
      </c>
      <c r="H183" s="180">
        <v>1.1479999999999999</v>
      </c>
      <c r="I183" s="181"/>
      <c r="L183" s="177"/>
      <c r="M183" s="182"/>
      <c r="N183" s="183"/>
      <c r="O183" s="183"/>
      <c r="P183" s="183"/>
      <c r="Q183" s="183"/>
      <c r="R183" s="183"/>
      <c r="S183" s="183"/>
      <c r="T183" s="184"/>
      <c r="AT183" s="178" t="s">
        <v>143</v>
      </c>
      <c r="AU183" s="178" t="s">
        <v>86</v>
      </c>
      <c r="AV183" s="176" t="s">
        <v>139</v>
      </c>
      <c r="AW183" s="176" t="s">
        <v>38</v>
      </c>
      <c r="AX183" s="176" t="s">
        <v>21</v>
      </c>
      <c r="AY183" s="178" t="s">
        <v>131</v>
      </c>
    </row>
    <row r="184" spans="1:65" s="34" customFormat="1" ht="21.75" customHeight="1">
      <c r="A184" s="30"/>
      <c r="B184" s="147"/>
      <c r="C184" s="148" t="s">
        <v>245</v>
      </c>
      <c r="D184" s="148" t="s">
        <v>134</v>
      </c>
      <c r="E184" s="149" t="s">
        <v>807</v>
      </c>
      <c r="F184" s="150" t="s">
        <v>808</v>
      </c>
      <c r="G184" s="151" t="s">
        <v>165</v>
      </c>
      <c r="H184" s="152">
        <v>2.2549999999999999</v>
      </c>
      <c r="I184" s="153"/>
      <c r="J184" s="154">
        <f>ROUND(I184*H184,2)</f>
        <v>0</v>
      </c>
      <c r="K184" s="150" t="s">
        <v>138</v>
      </c>
      <c r="L184" s="31"/>
      <c r="M184" s="155"/>
      <c r="N184" s="156" t="s">
        <v>48</v>
      </c>
      <c r="O184" s="53"/>
      <c r="P184" s="157">
        <f>O184*H184</f>
        <v>0</v>
      </c>
      <c r="Q184" s="157">
        <v>2.5018699999999998</v>
      </c>
      <c r="R184" s="157">
        <f>Q184*H184</f>
        <v>5.641716849999999</v>
      </c>
      <c r="S184" s="157">
        <v>0</v>
      </c>
      <c r="T184" s="158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9" t="s">
        <v>139</v>
      </c>
      <c r="AT184" s="159" t="s">
        <v>134</v>
      </c>
      <c r="AU184" s="159" t="s">
        <v>86</v>
      </c>
      <c r="AY184" s="16" t="s">
        <v>131</v>
      </c>
      <c r="BE184" s="160">
        <f>IF(N184="základní",J184,0)</f>
        <v>0</v>
      </c>
      <c r="BF184" s="160">
        <f>IF(N184="snížená",J184,0)</f>
        <v>0</v>
      </c>
      <c r="BG184" s="160">
        <f>IF(N184="zákl. přenesená",J184,0)</f>
        <v>0</v>
      </c>
      <c r="BH184" s="160">
        <f>IF(N184="sníž. přenesená",J184,0)</f>
        <v>0</v>
      </c>
      <c r="BI184" s="160">
        <f>IF(N184="nulová",J184,0)</f>
        <v>0</v>
      </c>
      <c r="BJ184" s="16" t="s">
        <v>21</v>
      </c>
      <c r="BK184" s="160">
        <f>ROUND(I184*H184,2)</f>
        <v>0</v>
      </c>
      <c r="BL184" s="16" t="s">
        <v>139</v>
      </c>
      <c r="BM184" s="159" t="s">
        <v>809</v>
      </c>
    </row>
    <row r="185" spans="1:65" s="34" customFormat="1" ht="11.25">
      <c r="A185" s="30"/>
      <c r="B185" s="31"/>
      <c r="C185" s="30"/>
      <c r="D185" s="161" t="s">
        <v>141</v>
      </c>
      <c r="E185" s="30"/>
      <c r="F185" s="162" t="s">
        <v>810</v>
      </c>
      <c r="G185" s="30"/>
      <c r="H185" s="30"/>
      <c r="I185" s="163"/>
      <c r="J185" s="30"/>
      <c r="K185" s="30"/>
      <c r="L185" s="31"/>
      <c r="M185" s="164"/>
      <c r="N185" s="165"/>
      <c r="O185" s="53"/>
      <c r="P185" s="53"/>
      <c r="Q185" s="53"/>
      <c r="R185" s="53"/>
      <c r="S185" s="53"/>
      <c r="T185" s="54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T185" s="16" t="s">
        <v>141</v>
      </c>
      <c r="AU185" s="16" t="s">
        <v>86</v>
      </c>
    </row>
    <row r="186" spans="1:65" s="166" customFormat="1" ht="11.25">
      <c r="B186" s="167"/>
      <c r="D186" s="168" t="s">
        <v>143</v>
      </c>
      <c r="E186" s="169"/>
      <c r="F186" s="170" t="s">
        <v>811</v>
      </c>
      <c r="H186" s="171">
        <v>2.2549999999999999</v>
      </c>
      <c r="I186" s="172"/>
      <c r="L186" s="167"/>
      <c r="M186" s="173"/>
      <c r="N186" s="174"/>
      <c r="O186" s="174"/>
      <c r="P186" s="174"/>
      <c r="Q186" s="174"/>
      <c r="R186" s="174"/>
      <c r="S186" s="174"/>
      <c r="T186" s="175"/>
      <c r="AT186" s="169" t="s">
        <v>143</v>
      </c>
      <c r="AU186" s="169" t="s">
        <v>86</v>
      </c>
      <c r="AV186" s="166" t="s">
        <v>86</v>
      </c>
      <c r="AW186" s="166" t="s">
        <v>38</v>
      </c>
      <c r="AX186" s="166" t="s">
        <v>77</v>
      </c>
      <c r="AY186" s="169" t="s">
        <v>131</v>
      </c>
    </row>
    <row r="187" spans="1:65" s="176" customFormat="1" ht="11.25">
      <c r="B187" s="177"/>
      <c r="D187" s="168" t="s">
        <v>143</v>
      </c>
      <c r="E187" s="178"/>
      <c r="F187" s="179" t="s">
        <v>145</v>
      </c>
      <c r="H187" s="180">
        <v>2.2549999999999999</v>
      </c>
      <c r="I187" s="181"/>
      <c r="L187" s="177"/>
      <c r="M187" s="182"/>
      <c r="N187" s="183"/>
      <c r="O187" s="183"/>
      <c r="P187" s="183"/>
      <c r="Q187" s="183"/>
      <c r="R187" s="183"/>
      <c r="S187" s="183"/>
      <c r="T187" s="184"/>
      <c r="AT187" s="178" t="s">
        <v>143</v>
      </c>
      <c r="AU187" s="178" t="s">
        <v>86</v>
      </c>
      <c r="AV187" s="176" t="s">
        <v>139</v>
      </c>
      <c r="AW187" s="176" t="s">
        <v>38</v>
      </c>
      <c r="AX187" s="176" t="s">
        <v>21</v>
      </c>
      <c r="AY187" s="178" t="s">
        <v>131</v>
      </c>
    </row>
    <row r="188" spans="1:65" s="34" customFormat="1" ht="16.5" customHeight="1">
      <c r="A188" s="30"/>
      <c r="B188" s="147"/>
      <c r="C188" s="148" t="s">
        <v>251</v>
      </c>
      <c r="D188" s="148" t="s">
        <v>134</v>
      </c>
      <c r="E188" s="149" t="s">
        <v>812</v>
      </c>
      <c r="F188" s="150" t="s">
        <v>813</v>
      </c>
      <c r="G188" s="151" t="s">
        <v>177</v>
      </c>
      <c r="H188" s="152">
        <v>0.105</v>
      </c>
      <c r="I188" s="153"/>
      <c r="J188" s="154">
        <f>ROUND(I188*H188,2)</f>
        <v>0</v>
      </c>
      <c r="K188" s="150" t="s">
        <v>138</v>
      </c>
      <c r="L188" s="31"/>
      <c r="M188" s="155"/>
      <c r="N188" s="156" t="s">
        <v>48</v>
      </c>
      <c r="O188" s="53"/>
      <c r="P188" s="157">
        <f>O188*H188</f>
        <v>0</v>
      </c>
      <c r="Q188" s="157">
        <v>1.06277</v>
      </c>
      <c r="R188" s="157">
        <f>Q188*H188</f>
        <v>0.11159084999999999</v>
      </c>
      <c r="S188" s="157">
        <v>0</v>
      </c>
      <c r="T188" s="158">
        <f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9" t="s">
        <v>139</v>
      </c>
      <c r="AT188" s="159" t="s">
        <v>134</v>
      </c>
      <c r="AU188" s="159" t="s">
        <v>86</v>
      </c>
      <c r="AY188" s="16" t="s">
        <v>131</v>
      </c>
      <c r="BE188" s="160">
        <f>IF(N188="základní",J188,0)</f>
        <v>0</v>
      </c>
      <c r="BF188" s="160">
        <f>IF(N188="snížená",J188,0)</f>
        <v>0</v>
      </c>
      <c r="BG188" s="160">
        <f>IF(N188="zákl. přenesená",J188,0)</f>
        <v>0</v>
      </c>
      <c r="BH188" s="160">
        <f>IF(N188="sníž. přenesená",J188,0)</f>
        <v>0</v>
      </c>
      <c r="BI188" s="160">
        <f>IF(N188="nulová",J188,0)</f>
        <v>0</v>
      </c>
      <c r="BJ188" s="16" t="s">
        <v>21</v>
      </c>
      <c r="BK188" s="160">
        <f>ROUND(I188*H188,2)</f>
        <v>0</v>
      </c>
      <c r="BL188" s="16" t="s">
        <v>139</v>
      </c>
      <c r="BM188" s="159" t="s">
        <v>814</v>
      </c>
    </row>
    <row r="189" spans="1:65" s="34" customFormat="1" ht="11.25">
      <c r="A189" s="30"/>
      <c r="B189" s="31"/>
      <c r="C189" s="30"/>
      <c r="D189" s="161" t="s">
        <v>141</v>
      </c>
      <c r="E189" s="30"/>
      <c r="F189" s="162" t="s">
        <v>815</v>
      </c>
      <c r="G189" s="30"/>
      <c r="H189" s="30"/>
      <c r="I189" s="163"/>
      <c r="J189" s="30"/>
      <c r="K189" s="30"/>
      <c r="L189" s="31"/>
      <c r="M189" s="164"/>
      <c r="N189" s="165"/>
      <c r="O189" s="53"/>
      <c r="P189" s="53"/>
      <c r="Q189" s="53"/>
      <c r="R189" s="53"/>
      <c r="S189" s="53"/>
      <c r="T189" s="54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T189" s="16" t="s">
        <v>141</v>
      </c>
      <c r="AU189" s="16" t="s">
        <v>86</v>
      </c>
    </row>
    <row r="190" spans="1:65" s="166" customFormat="1" ht="11.25">
      <c r="B190" s="167"/>
      <c r="D190" s="168" t="s">
        <v>143</v>
      </c>
      <c r="E190" s="169"/>
      <c r="F190" s="170" t="s">
        <v>816</v>
      </c>
      <c r="H190" s="171">
        <v>0.105</v>
      </c>
      <c r="I190" s="172"/>
      <c r="L190" s="167"/>
      <c r="M190" s="173"/>
      <c r="N190" s="174"/>
      <c r="O190" s="174"/>
      <c r="P190" s="174"/>
      <c r="Q190" s="174"/>
      <c r="R190" s="174"/>
      <c r="S190" s="174"/>
      <c r="T190" s="175"/>
      <c r="AT190" s="169" t="s">
        <v>143</v>
      </c>
      <c r="AU190" s="169" t="s">
        <v>86</v>
      </c>
      <c r="AV190" s="166" t="s">
        <v>86</v>
      </c>
      <c r="AW190" s="166" t="s">
        <v>38</v>
      </c>
      <c r="AX190" s="166" t="s">
        <v>77</v>
      </c>
      <c r="AY190" s="169" t="s">
        <v>131</v>
      </c>
    </row>
    <row r="191" spans="1:65" s="176" customFormat="1" ht="11.25">
      <c r="B191" s="177"/>
      <c r="D191" s="168" t="s">
        <v>143</v>
      </c>
      <c r="E191" s="178"/>
      <c r="F191" s="179" t="s">
        <v>145</v>
      </c>
      <c r="H191" s="180">
        <v>0.105</v>
      </c>
      <c r="I191" s="181"/>
      <c r="L191" s="177"/>
      <c r="M191" s="182"/>
      <c r="N191" s="183"/>
      <c r="O191" s="183"/>
      <c r="P191" s="183"/>
      <c r="Q191" s="183"/>
      <c r="R191" s="183"/>
      <c r="S191" s="183"/>
      <c r="T191" s="184"/>
      <c r="AT191" s="178" t="s">
        <v>143</v>
      </c>
      <c r="AU191" s="178" t="s">
        <v>86</v>
      </c>
      <c r="AV191" s="176" t="s">
        <v>139</v>
      </c>
      <c r="AW191" s="176" t="s">
        <v>38</v>
      </c>
      <c r="AX191" s="176" t="s">
        <v>21</v>
      </c>
      <c r="AY191" s="178" t="s">
        <v>131</v>
      </c>
    </row>
    <row r="192" spans="1:65" s="34" customFormat="1" ht="16.5" customHeight="1">
      <c r="A192" s="30"/>
      <c r="B192" s="147"/>
      <c r="C192" s="148" t="s">
        <v>7</v>
      </c>
      <c r="D192" s="148" t="s">
        <v>134</v>
      </c>
      <c r="E192" s="149" t="s">
        <v>817</v>
      </c>
      <c r="F192" s="150" t="s">
        <v>818</v>
      </c>
      <c r="G192" s="151" t="s">
        <v>165</v>
      </c>
      <c r="H192" s="152">
        <v>1</v>
      </c>
      <c r="I192" s="153"/>
      <c r="J192" s="154">
        <f>ROUND(I192*H192,2)</f>
        <v>0</v>
      </c>
      <c r="K192" s="150" t="s">
        <v>138</v>
      </c>
      <c r="L192" s="31"/>
      <c r="M192" s="155"/>
      <c r="N192" s="156" t="s">
        <v>48</v>
      </c>
      <c r="O192" s="53"/>
      <c r="P192" s="157">
        <f>O192*H192</f>
        <v>0</v>
      </c>
      <c r="Q192" s="157">
        <v>2.4875600000000002</v>
      </c>
      <c r="R192" s="157">
        <f>Q192*H192</f>
        <v>2.4875600000000002</v>
      </c>
      <c r="S192" s="157">
        <v>0</v>
      </c>
      <c r="T192" s="158">
        <f>S192*H192</f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59" t="s">
        <v>139</v>
      </c>
      <c r="AT192" s="159" t="s">
        <v>134</v>
      </c>
      <c r="AU192" s="159" t="s">
        <v>86</v>
      </c>
      <c r="AY192" s="16" t="s">
        <v>131</v>
      </c>
      <c r="BE192" s="160">
        <f>IF(N192="základní",J192,0)</f>
        <v>0</v>
      </c>
      <c r="BF192" s="160">
        <f>IF(N192="snížená",J192,0)</f>
        <v>0</v>
      </c>
      <c r="BG192" s="160">
        <f>IF(N192="zákl. přenesená",J192,0)</f>
        <v>0</v>
      </c>
      <c r="BH192" s="160">
        <f>IF(N192="sníž. přenesená",J192,0)</f>
        <v>0</v>
      </c>
      <c r="BI192" s="160">
        <f>IF(N192="nulová",J192,0)</f>
        <v>0</v>
      </c>
      <c r="BJ192" s="16" t="s">
        <v>21</v>
      </c>
      <c r="BK192" s="160">
        <f>ROUND(I192*H192,2)</f>
        <v>0</v>
      </c>
      <c r="BL192" s="16" t="s">
        <v>139</v>
      </c>
      <c r="BM192" s="159" t="s">
        <v>819</v>
      </c>
    </row>
    <row r="193" spans="1:65" s="34" customFormat="1" ht="11.25">
      <c r="A193" s="30"/>
      <c r="B193" s="31"/>
      <c r="C193" s="30"/>
      <c r="D193" s="161" t="s">
        <v>141</v>
      </c>
      <c r="E193" s="30"/>
      <c r="F193" s="162" t="s">
        <v>820</v>
      </c>
      <c r="G193" s="30"/>
      <c r="H193" s="30"/>
      <c r="I193" s="163"/>
      <c r="J193" s="30"/>
      <c r="K193" s="30"/>
      <c r="L193" s="31"/>
      <c r="M193" s="164"/>
      <c r="N193" s="165"/>
      <c r="O193" s="53"/>
      <c r="P193" s="53"/>
      <c r="Q193" s="53"/>
      <c r="R193" s="53"/>
      <c r="S193" s="53"/>
      <c r="T193" s="54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T193" s="16" t="s">
        <v>141</v>
      </c>
      <c r="AU193" s="16" t="s">
        <v>86</v>
      </c>
    </row>
    <row r="194" spans="1:65" s="34" customFormat="1" ht="21.75" customHeight="1">
      <c r="A194" s="30"/>
      <c r="B194" s="147"/>
      <c r="C194" s="148" t="s">
        <v>266</v>
      </c>
      <c r="D194" s="148" t="s">
        <v>134</v>
      </c>
      <c r="E194" s="149" t="s">
        <v>821</v>
      </c>
      <c r="F194" s="150" t="s">
        <v>822</v>
      </c>
      <c r="G194" s="151" t="s">
        <v>165</v>
      </c>
      <c r="H194" s="152">
        <v>10.438000000000001</v>
      </c>
      <c r="I194" s="153"/>
      <c r="J194" s="154">
        <f>ROUND(I194*H194,2)</f>
        <v>0</v>
      </c>
      <c r="K194" s="150" t="s">
        <v>138</v>
      </c>
      <c r="L194" s="31"/>
      <c r="M194" s="155"/>
      <c r="N194" s="156" t="s">
        <v>48</v>
      </c>
      <c r="O194" s="53"/>
      <c r="P194" s="157">
        <f>O194*H194</f>
        <v>0</v>
      </c>
      <c r="Q194" s="157">
        <v>2.3010199999999998</v>
      </c>
      <c r="R194" s="157">
        <f>Q194*H194</f>
        <v>24.018046760000001</v>
      </c>
      <c r="S194" s="157">
        <v>0</v>
      </c>
      <c r="T194" s="158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9" t="s">
        <v>139</v>
      </c>
      <c r="AT194" s="159" t="s">
        <v>134</v>
      </c>
      <c r="AU194" s="159" t="s">
        <v>86</v>
      </c>
      <c r="AY194" s="16" t="s">
        <v>131</v>
      </c>
      <c r="BE194" s="160">
        <f>IF(N194="základní",J194,0)</f>
        <v>0</v>
      </c>
      <c r="BF194" s="160">
        <f>IF(N194="snížená",J194,0)</f>
        <v>0</v>
      </c>
      <c r="BG194" s="160">
        <f>IF(N194="zákl. přenesená",J194,0)</f>
        <v>0</v>
      </c>
      <c r="BH194" s="160">
        <f>IF(N194="sníž. přenesená",J194,0)</f>
        <v>0</v>
      </c>
      <c r="BI194" s="160">
        <f>IF(N194="nulová",J194,0)</f>
        <v>0</v>
      </c>
      <c r="BJ194" s="16" t="s">
        <v>21</v>
      </c>
      <c r="BK194" s="160">
        <f>ROUND(I194*H194,2)</f>
        <v>0</v>
      </c>
      <c r="BL194" s="16" t="s">
        <v>139</v>
      </c>
      <c r="BM194" s="159" t="s">
        <v>823</v>
      </c>
    </row>
    <row r="195" spans="1:65" s="34" customFormat="1" ht="11.25">
      <c r="A195" s="30"/>
      <c r="B195" s="31"/>
      <c r="C195" s="30"/>
      <c r="D195" s="161" t="s">
        <v>141</v>
      </c>
      <c r="E195" s="30"/>
      <c r="F195" s="162" t="s">
        <v>824</v>
      </c>
      <c r="G195" s="30"/>
      <c r="H195" s="30"/>
      <c r="I195" s="163"/>
      <c r="J195" s="30"/>
      <c r="K195" s="30"/>
      <c r="L195" s="31"/>
      <c r="M195" s="164"/>
      <c r="N195" s="165"/>
      <c r="O195" s="53"/>
      <c r="P195" s="53"/>
      <c r="Q195" s="53"/>
      <c r="R195" s="53"/>
      <c r="S195" s="53"/>
      <c r="T195" s="54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T195" s="16" t="s">
        <v>141</v>
      </c>
      <c r="AU195" s="16" t="s">
        <v>86</v>
      </c>
    </row>
    <row r="196" spans="1:65" s="166" customFormat="1" ht="11.25">
      <c r="B196" s="167"/>
      <c r="D196" s="168" t="s">
        <v>143</v>
      </c>
      <c r="E196" s="169"/>
      <c r="F196" s="170" t="s">
        <v>825</v>
      </c>
      <c r="H196" s="171">
        <v>2.6040000000000001</v>
      </c>
      <c r="I196" s="172"/>
      <c r="L196" s="167"/>
      <c r="M196" s="173"/>
      <c r="N196" s="174"/>
      <c r="O196" s="174"/>
      <c r="P196" s="174"/>
      <c r="Q196" s="174"/>
      <c r="R196" s="174"/>
      <c r="S196" s="174"/>
      <c r="T196" s="175"/>
      <c r="AT196" s="169" t="s">
        <v>143</v>
      </c>
      <c r="AU196" s="169" t="s">
        <v>86</v>
      </c>
      <c r="AV196" s="166" t="s">
        <v>86</v>
      </c>
      <c r="AW196" s="166" t="s">
        <v>38</v>
      </c>
      <c r="AX196" s="166" t="s">
        <v>77</v>
      </c>
      <c r="AY196" s="169" t="s">
        <v>131</v>
      </c>
    </row>
    <row r="197" spans="1:65" s="166" customFormat="1" ht="11.25">
      <c r="B197" s="167"/>
      <c r="D197" s="168" t="s">
        <v>143</v>
      </c>
      <c r="E197" s="169"/>
      <c r="F197" s="170" t="s">
        <v>826</v>
      </c>
      <c r="H197" s="171">
        <v>1.512</v>
      </c>
      <c r="I197" s="172"/>
      <c r="L197" s="167"/>
      <c r="M197" s="173"/>
      <c r="N197" s="174"/>
      <c r="O197" s="174"/>
      <c r="P197" s="174"/>
      <c r="Q197" s="174"/>
      <c r="R197" s="174"/>
      <c r="S197" s="174"/>
      <c r="T197" s="175"/>
      <c r="AT197" s="169" t="s">
        <v>143</v>
      </c>
      <c r="AU197" s="169" t="s">
        <v>86</v>
      </c>
      <c r="AV197" s="166" t="s">
        <v>86</v>
      </c>
      <c r="AW197" s="166" t="s">
        <v>38</v>
      </c>
      <c r="AX197" s="166" t="s">
        <v>77</v>
      </c>
      <c r="AY197" s="169" t="s">
        <v>131</v>
      </c>
    </row>
    <row r="198" spans="1:65" s="166" customFormat="1" ht="11.25">
      <c r="B198" s="167"/>
      <c r="D198" s="168" t="s">
        <v>143</v>
      </c>
      <c r="E198" s="169"/>
      <c r="F198" s="170" t="s">
        <v>827</v>
      </c>
      <c r="H198" s="171">
        <v>0.84</v>
      </c>
      <c r="I198" s="172"/>
      <c r="L198" s="167"/>
      <c r="M198" s="173"/>
      <c r="N198" s="174"/>
      <c r="O198" s="174"/>
      <c r="P198" s="174"/>
      <c r="Q198" s="174"/>
      <c r="R198" s="174"/>
      <c r="S198" s="174"/>
      <c r="T198" s="175"/>
      <c r="AT198" s="169" t="s">
        <v>143</v>
      </c>
      <c r="AU198" s="169" t="s">
        <v>86</v>
      </c>
      <c r="AV198" s="166" t="s">
        <v>86</v>
      </c>
      <c r="AW198" s="166" t="s">
        <v>38</v>
      </c>
      <c r="AX198" s="166" t="s">
        <v>77</v>
      </c>
      <c r="AY198" s="169" t="s">
        <v>131</v>
      </c>
    </row>
    <row r="199" spans="1:65" s="199" customFormat="1" ht="11.25">
      <c r="B199" s="200"/>
      <c r="D199" s="168" t="s">
        <v>143</v>
      </c>
      <c r="E199" s="201"/>
      <c r="F199" s="202" t="s">
        <v>828</v>
      </c>
      <c r="H199" s="203">
        <v>4.9560000000000004</v>
      </c>
      <c r="I199" s="204"/>
      <c r="L199" s="200"/>
      <c r="M199" s="205"/>
      <c r="N199" s="206"/>
      <c r="O199" s="206"/>
      <c r="P199" s="206"/>
      <c r="Q199" s="206"/>
      <c r="R199" s="206"/>
      <c r="S199" s="206"/>
      <c r="T199" s="207"/>
      <c r="AT199" s="201" t="s">
        <v>143</v>
      </c>
      <c r="AU199" s="201" t="s">
        <v>86</v>
      </c>
      <c r="AV199" s="199" t="s">
        <v>151</v>
      </c>
      <c r="AW199" s="199" t="s">
        <v>38</v>
      </c>
      <c r="AX199" s="199" t="s">
        <v>77</v>
      </c>
      <c r="AY199" s="201" t="s">
        <v>131</v>
      </c>
    </row>
    <row r="200" spans="1:65" s="208" customFormat="1" ht="11.25">
      <c r="B200" s="209"/>
      <c r="D200" s="168" t="s">
        <v>143</v>
      </c>
      <c r="E200" s="210"/>
      <c r="F200" s="211" t="s">
        <v>829</v>
      </c>
      <c r="H200" s="210"/>
      <c r="I200" s="212"/>
      <c r="L200" s="209"/>
      <c r="M200" s="213"/>
      <c r="N200" s="214"/>
      <c r="O200" s="214"/>
      <c r="P200" s="214"/>
      <c r="Q200" s="214"/>
      <c r="R200" s="214"/>
      <c r="S200" s="214"/>
      <c r="T200" s="215"/>
      <c r="AT200" s="210" t="s">
        <v>143</v>
      </c>
      <c r="AU200" s="210" t="s">
        <v>86</v>
      </c>
      <c r="AV200" s="208" t="s">
        <v>21</v>
      </c>
      <c r="AW200" s="208" t="s">
        <v>38</v>
      </c>
      <c r="AX200" s="208" t="s">
        <v>77</v>
      </c>
      <c r="AY200" s="210" t="s">
        <v>131</v>
      </c>
    </row>
    <row r="201" spans="1:65" s="166" customFormat="1" ht="11.25">
      <c r="B201" s="167"/>
      <c r="D201" s="168" t="s">
        <v>143</v>
      </c>
      <c r="E201" s="169"/>
      <c r="F201" s="170" t="s">
        <v>830</v>
      </c>
      <c r="H201" s="171">
        <v>0.47299999999999998</v>
      </c>
      <c r="I201" s="172"/>
      <c r="L201" s="167"/>
      <c r="M201" s="173"/>
      <c r="N201" s="174"/>
      <c r="O201" s="174"/>
      <c r="P201" s="174"/>
      <c r="Q201" s="174"/>
      <c r="R201" s="174"/>
      <c r="S201" s="174"/>
      <c r="T201" s="175"/>
      <c r="AT201" s="169" t="s">
        <v>143</v>
      </c>
      <c r="AU201" s="169" t="s">
        <v>86</v>
      </c>
      <c r="AV201" s="166" t="s">
        <v>86</v>
      </c>
      <c r="AW201" s="166" t="s">
        <v>38</v>
      </c>
      <c r="AX201" s="166" t="s">
        <v>77</v>
      </c>
      <c r="AY201" s="169" t="s">
        <v>131</v>
      </c>
    </row>
    <row r="202" spans="1:65" s="166" customFormat="1" ht="11.25">
      <c r="B202" s="167"/>
      <c r="D202" s="168" t="s">
        <v>143</v>
      </c>
      <c r="E202" s="169"/>
      <c r="F202" s="170" t="s">
        <v>831</v>
      </c>
      <c r="H202" s="171">
        <v>2.9929999999999999</v>
      </c>
      <c r="I202" s="172"/>
      <c r="L202" s="167"/>
      <c r="M202" s="173"/>
      <c r="N202" s="174"/>
      <c r="O202" s="174"/>
      <c r="P202" s="174"/>
      <c r="Q202" s="174"/>
      <c r="R202" s="174"/>
      <c r="S202" s="174"/>
      <c r="T202" s="175"/>
      <c r="AT202" s="169" t="s">
        <v>143</v>
      </c>
      <c r="AU202" s="169" t="s">
        <v>86</v>
      </c>
      <c r="AV202" s="166" t="s">
        <v>86</v>
      </c>
      <c r="AW202" s="166" t="s">
        <v>38</v>
      </c>
      <c r="AX202" s="166" t="s">
        <v>77</v>
      </c>
      <c r="AY202" s="169" t="s">
        <v>131</v>
      </c>
    </row>
    <row r="203" spans="1:65" s="166" customFormat="1" ht="11.25">
      <c r="B203" s="167"/>
      <c r="D203" s="168" t="s">
        <v>143</v>
      </c>
      <c r="E203" s="169"/>
      <c r="F203" s="170" t="s">
        <v>832</v>
      </c>
      <c r="H203" s="171">
        <v>2.016</v>
      </c>
      <c r="I203" s="172"/>
      <c r="L203" s="167"/>
      <c r="M203" s="173"/>
      <c r="N203" s="174"/>
      <c r="O203" s="174"/>
      <c r="P203" s="174"/>
      <c r="Q203" s="174"/>
      <c r="R203" s="174"/>
      <c r="S203" s="174"/>
      <c r="T203" s="175"/>
      <c r="AT203" s="169" t="s">
        <v>143</v>
      </c>
      <c r="AU203" s="169" t="s">
        <v>86</v>
      </c>
      <c r="AV203" s="166" t="s">
        <v>86</v>
      </c>
      <c r="AW203" s="166" t="s">
        <v>38</v>
      </c>
      <c r="AX203" s="166" t="s">
        <v>77</v>
      </c>
      <c r="AY203" s="169" t="s">
        <v>131</v>
      </c>
    </row>
    <row r="204" spans="1:65" s="199" customFormat="1" ht="11.25">
      <c r="B204" s="200"/>
      <c r="D204" s="168" t="s">
        <v>143</v>
      </c>
      <c r="E204" s="201"/>
      <c r="F204" s="202" t="s">
        <v>828</v>
      </c>
      <c r="H204" s="203">
        <v>5.4820000000000002</v>
      </c>
      <c r="I204" s="204"/>
      <c r="L204" s="200"/>
      <c r="M204" s="205"/>
      <c r="N204" s="206"/>
      <c r="O204" s="206"/>
      <c r="P204" s="206"/>
      <c r="Q204" s="206"/>
      <c r="R204" s="206"/>
      <c r="S204" s="206"/>
      <c r="T204" s="207"/>
      <c r="AT204" s="201" t="s">
        <v>143</v>
      </c>
      <c r="AU204" s="201" t="s">
        <v>86</v>
      </c>
      <c r="AV204" s="199" t="s">
        <v>151</v>
      </c>
      <c r="AW204" s="199" t="s">
        <v>38</v>
      </c>
      <c r="AX204" s="199" t="s">
        <v>77</v>
      </c>
      <c r="AY204" s="201" t="s">
        <v>131</v>
      </c>
    </row>
    <row r="205" spans="1:65" s="176" customFormat="1" ht="11.25">
      <c r="B205" s="177"/>
      <c r="D205" s="168" t="s">
        <v>143</v>
      </c>
      <c r="E205" s="178"/>
      <c r="F205" s="179" t="s">
        <v>145</v>
      </c>
      <c r="H205" s="180">
        <v>10.438000000000001</v>
      </c>
      <c r="I205" s="181"/>
      <c r="L205" s="177"/>
      <c r="M205" s="182"/>
      <c r="N205" s="183"/>
      <c r="O205" s="183"/>
      <c r="P205" s="183"/>
      <c r="Q205" s="183"/>
      <c r="R205" s="183"/>
      <c r="S205" s="183"/>
      <c r="T205" s="184"/>
      <c r="AT205" s="178" t="s">
        <v>143</v>
      </c>
      <c r="AU205" s="178" t="s">
        <v>86</v>
      </c>
      <c r="AV205" s="176" t="s">
        <v>139</v>
      </c>
      <c r="AW205" s="176" t="s">
        <v>38</v>
      </c>
      <c r="AX205" s="176" t="s">
        <v>21</v>
      </c>
      <c r="AY205" s="178" t="s">
        <v>131</v>
      </c>
    </row>
    <row r="206" spans="1:65" s="34" customFormat="1" ht="24.2" customHeight="1">
      <c r="A206" s="30"/>
      <c r="B206" s="147"/>
      <c r="C206" s="148" t="s">
        <v>272</v>
      </c>
      <c r="D206" s="148" t="s">
        <v>134</v>
      </c>
      <c r="E206" s="149" t="s">
        <v>833</v>
      </c>
      <c r="F206" s="150" t="s">
        <v>834</v>
      </c>
      <c r="G206" s="151" t="s">
        <v>137</v>
      </c>
      <c r="H206" s="152">
        <v>16.125</v>
      </c>
      <c r="I206" s="153"/>
      <c r="J206" s="154">
        <f>ROUND(I206*H206,2)</f>
        <v>0</v>
      </c>
      <c r="K206" s="150" t="s">
        <v>138</v>
      </c>
      <c r="L206" s="31"/>
      <c r="M206" s="155"/>
      <c r="N206" s="156" t="s">
        <v>48</v>
      </c>
      <c r="O206" s="53"/>
      <c r="P206" s="157">
        <f>O206*H206</f>
        <v>0</v>
      </c>
      <c r="Q206" s="157">
        <v>0.36063000000000001</v>
      </c>
      <c r="R206" s="157">
        <f>Q206*H206</f>
        <v>5.8151587500000002</v>
      </c>
      <c r="S206" s="157">
        <v>0</v>
      </c>
      <c r="T206" s="158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9" t="s">
        <v>139</v>
      </c>
      <c r="AT206" s="159" t="s">
        <v>134</v>
      </c>
      <c r="AU206" s="159" t="s">
        <v>86</v>
      </c>
      <c r="AY206" s="16" t="s">
        <v>131</v>
      </c>
      <c r="BE206" s="160">
        <f>IF(N206="základní",J206,0)</f>
        <v>0</v>
      </c>
      <c r="BF206" s="160">
        <f>IF(N206="snížená",J206,0)</f>
        <v>0</v>
      </c>
      <c r="BG206" s="160">
        <f>IF(N206="zákl. přenesená",J206,0)</f>
        <v>0</v>
      </c>
      <c r="BH206" s="160">
        <f>IF(N206="sníž. přenesená",J206,0)</f>
        <v>0</v>
      </c>
      <c r="BI206" s="160">
        <f>IF(N206="nulová",J206,0)</f>
        <v>0</v>
      </c>
      <c r="BJ206" s="16" t="s">
        <v>21</v>
      </c>
      <c r="BK206" s="160">
        <f>ROUND(I206*H206,2)</f>
        <v>0</v>
      </c>
      <c r="BL206" s="16" t="s">
        <v>139</v>
      </c>
      <c r="BM206" s="159" t="s">
        <v>835</v>
      </c>
    </row>
    <row r="207" spans="1:65" s="34" customFormat="1" ht="11.25">
      <c r="A207" s="30"/>
      <c r="B207" s="31"/>
      <c r="C207" s="30"/>
      <c r="D207" s="161" t="s">
        <v>141</v>
      </c>
      <c r="E207" s="30"/>
      <c r="F207" s="162" t="s">
        <v>836</v>
      </c>
      <c r="G207" s="30"/>
      <c r="H207" s="30"/>
      <c r="I207" s="163"/>
      <c r="J207" s="30"/>
      <c r="K207" s="30"/>
      <c r="L207" s="31"/>
      <c r="M207" s="164"/>
      <c r="N207" s="165"/>
      <c r="O207" s="53"/>
      <c r="P207" s="53"/>
      <c r="Q207" s="53"/>
      <c r="R207" s="53"/>
      <c r="S207" s="53"/>
      <c r="T207" s="54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T207" s="16" t="s">
        <v>141</v>
      </c>
      <c r="AU207" s="16" t="s">
        <v>86</v>
      </c>
    </row>
    <row r="208" spans="1:65" s="166" customFormat="1" ht="11.25">
      <c r="B208" s="167"/>
      <c r="D208" s="168" t="s">
        <v>143</v>
      </c>
      <c r="E208" s="169"/>
      <c r="F208" s="170" t="s">
        <v>837</v>
      </c>
      <c r="H208" s="171">
        <v>16.125</v>
      </c>
      <c r="I208" s="172"/>
      <c r="L208" s="167"/>
      <c r="M208" s="173"/>
      <c r="N208" s="174"/>
      <c r="O208" s="174"/>
      <c r="P208" s="174"/>
      <c r="Q208" s="174"/>
      <c r="R208" s="174"/>
      <c r="S208" s="174"/>
      <c r="T208" s="175"/>
      <c r="AT208" s="169" t="s">
        <v>143</v>
      </c>
      <c r="AU208" s="169" t="s">
        <v>86</v>
      </c>
      <c r="AV208" s="166" t="s">
        <v>86</v>
      </c>
      <c r="AW208" s="166" t="s">
        <v>38</v>
      </c>
      <c r="AX208" s="166" t="s">
        <v>77</v>
      </c>
      <c r="AY208" s="169" t="s">
        <v>131</v>
      </c>
    </row>
    <row r="209" spans="1:65" s="176" customFormat="1" ht="11.25">
      <c r="B209" s="177"/>
      <c r="D209" s="168" t="s">
        <v>143</v>
      </c>
      <c r="E209" s="178"/>
      <c r="F209" s="179" t="s">
        <v>145</v>
      </c>
      <c r="H209" s="180">
        <v>16.125</v>
      </c>
      <c r="I209" s="181"/>
      <c r="L209" s="177"/>
      <c r="M209" s="182"/>
      <c r="N209" s="183"/>
      <c r="O209" s="183"/>
      <c r="P209" s="183"/>
      <c r="Q209" s="183"/>
      <c r="R209" s="183"/>
      <c r="S209" s="183"/>
      <c r="T209" s="184"/>
      <c r="AT209" s="178" t="s">
        <v>143</v>
      </c>
      <c r="AU209" s="178" t="s">
        <v>86</v>
      </c>
      <c r="AV209" s="176" t="s">
        <v>139</v>
      </c>
      <c r="AW209" s="176" t="s">
        <v>38</v>
      </c>
      <c r="AX209" s="176" t="s">
        <v>21</v>
      </c>
      <c r="AY209" s="178" t="s">
        <v>131</v>
      </c>
    </row>
    <row r="210" spans="1:65" s="34" customFormat="1" ht="24.2" customHeight="1">
      <c r="A210" s="30"/>
      <c r="B210" s="147"/>
      <c r="C210" s="148" t="s">
        <v>279</v>
      </c>
      <c r="D210" s="148" t="s">
        <v>134</v>
      </c>
      <c r="E210" s="149" t="s">
        <v>838</v>
      </c>
      <c r="F210" s="150" t="s">
        <v>839</v>
      </c>
      <c r="G210" s="151" t="s">
        <v>137</v>
      </c>
      <c r="H210" s="152">
        <v>9.15</v>
      </c>
      <c r="I210" s="153"/>
      <c r="J210" s="154">
        <f>ROUND(I210*H210,2)</f>
        <v>0</v>
      </c>
      <c r="K210" s="150" t="s">
        <v>138</v>
      </c>
      <c r="L210" s="31"/>
      <c r="M210" s="155"/>
      <c r="N210" s="156" t="s">
        <v>48</v>
      </c>
      <c r="O210" s="53"/>
      <c r="P210" s="157">
        <f>O210*H210</f>
        <v>0</v>
      </c>
      <c r="Q210" s="157">
        <v>0.47326000000000001</v>
      </c>
      <c r="R210" s="157">
        <f>Q210*H210</f>
        <v>4.3303289999999999</v>
      </c>
      <c r="S210" s="157">
        <v>0</v>
      </c>
      <c r="T210" s="158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9" t="s">
        <v>139</v>
      </c>
      <c r="AT210" s="159" t="s">
        <v>134</v>
      </c>
      <c r="AU210" s="159" t="s">
        <v>86</v>
      </c>
      <c r="AY210" s="16" t="s">
        <v>131</v>
      </c>
      <c r="BE210" s="160">
        <f>IF(N210="základní",J210,0)</f>
        <v>0</v>
      </c>
      <c r="BF210" s="160">
        <f>IF(N210="snížená",J210,0)</f>
        <v>0</v>
      </c>
      <c r="BG210" s="160">
        <f>IF(N210="zákl. přenesená",J210,0)</f>
        <v>0</v>
      </c>
      <c r="BH210" s="160">
        <f>IF(N210="sníž. přenesená",J210,0)</f>
        <v>0</v>
      </c>
      <c r="BI210" s="160">
        <f>IF(N210="nulová",J210,0)</f>
        <v>0</v>
      </c>
      <c r="BJ210" s="16" t="s">
        <v>21</v>
      </c>
      <c r="BK210" s="160">
        <f>ROUND(I210*H210,2)</f>
        <v>0</v>
      </c>
      <c r="BL210" s="16" t="s">
        <v>139</v>
      </c>
      <c r="BM210" s="159" t="s">
        <v>840</v>
      </c>
    </row>
    <row r="211" spans="1:65" s="34" customFormat="1" ht="11.25">
      <c r="A211" s="30"/>
      <c r="B211" s="31"/>
      <c r="C211" s="30"/>
      <c r="D211" s="161" t="s">
        <v>141</v>
      </c>
      <c r="E211" s="30"/>
      <c r="F211" s="162" t="s">
        <v>841</v>
      </c>
      <c r="G211" s="30"/>
      <c r="H211" s="30"/>
      <c r="I211" s="163"/>
      <c r="J211" s="30"/>
      <c r="K211" s="30"/>
      <c r="L211" s="31"/>
      <c r="M211" s="164"/>
      <c r="N211" s="165"/>
      <c r="O211" s="53"/>
      <c r="P211" s="53"/>
      <c r="Q211" s="53"/>
      <c r="R211" s="53"/>
      <c r="S211" s="53"/>
      <c r="T211" s="54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T211" s="16" t="s">
        <v>141</v>
      </c>
      <c r="AU211" s="16" t="s">
        <v>86</v>
      </c>
    </row>
    <row r="212" spans="1:65" s="166" customFormat="1" ht="11.25">
      <c r="B212" s="167"/>
      <c r="D212" s="168" t="s">
        <v>143</v>
      </c>
      <c r="E212" s="169"/>
      <c r="F212" s="170" t="s">
        <v>842</v>
      </c>
      <c r="H212" s="171">
        <v>9.15</v>
      </c>
      <c r="I212" s="172"/>
      <c r="L212" s="167"/>
      <c r="M212" s="173"/>
      <c r="N212" s="174"/>
      <c r="O212" s="174"/>
      <c r="P212" s="174"/>
      <c r="Q212" s="174"/>
      <c r="R212" s="174"/>
      <c r="S212" s="174"/>
      <c r="T212" s="175"/>
      <c r="AT212" s="169" t="s">
        <v>143</v>
      </c>
      <c r="AU212" s="169" t="s">
        <v>86</v>
      </c>
      <c r="AV212" s="166" t="s">
        <v>86</v>
      </c>
      <c r="AW212" s="166" t="s">
        <v>38</v>
      </c>
      <c r="AX212" s="166" t="s">
        <v>77</v>
      </c>
      <c r="AY212" s="169" t="s">
        <v>131</v>
      </c>
    </row>
    <row r="213" spans="1:65" s="176" customFormat="1" ht="11.25">
      <c r="B213" s="177"/>
      <c r="D213" s="168" t="s">
        <v>143</v>
      </c>
      <c r="E213" s="178"/>
      <c r="F213" s="179" t="s">
        <v>145</v>
      </c>
      <c r="H213" s="180">
        <v>9.15</v>
      </c>
      <c r="I213" s="181"/>
      <c r="L213" s="177"/>
      <c r="M213" s="182"/>
      <c r="N213" s="183"/>
      <c r="O213" s="183"/>
      <c r="P213" s="183"/>
      <c r="Q213" s="183"/>
      <c r="R213" s="183"/>
      <c r="S213" s="183"/>
      <c r="T213" s="184"/>
      <c r="AT213" s="178" t="s">
        <v>143</v>
      </c>
      <c r="AU213" s="178" t="s">
        <v>86</v>
      </c>
      <c r="AV213" s="176" t="s">
        <v>139</v>
      </c>
      <c r="AW213" s="176" t="s">
        <v>38</v>
      </c>
      <c r="AX213" s="176" t="s">
        <v>21</v>
      </c>
      <c r="AY213" s="178" t="s">
        <v>131</v>
      </c>
    </row>
    <row r="214" spans="1:65" s="34" customFormat="1" ht="24.2" customHeight="1">
      <c r="A214" s="30"/>
      <c r="B214" s="147"/>
      <c r="C214" s="148" t="s">
        <v>287</v>
      </c>
      <c r="D214" s="148" t="s">
        <v>134</v>
      </c>
      <c r="E214" s="149" t="s">
        <v>843</v>
      </c>
      <c r="F214" s="150" t="s">
        <v>844</v>
      </c>
      <c r="G214" s="151" t="s">
        <v>137</v>
      </c>
      <c r="H214" s="152">
        <v>16.611999999999998</v>
      </c>
      <c r="I214" s="153"/>
      <c r="J214" s="154">
        <f>ROUND(I214*H214,2)</f>
        <v>0</v>
      </c>
      <c r="K214" s="150" t="s">
        <v>138</v>
      </c>
      <c r="L214" s="31"/>
      <c r="M214" s="155"/>
      <c r="N214" s="156" t="s">
        <v>48</v>
      </c>
      <c r="O214" s="53"/>
      <c r="P214" s="157">
        <f>O214*H214</f>
        <v>0</v>
      </c>
      <c r="Q214" s="157">
        <v>0.69347000000000003</v>
      </c>
      <c r="R214" s="157">
        <f>Q214*H214</f>
        <v>11.51992364</v>
      </c>
      <c r="S214" s="157">
        <v>0</v>
      </c>
      <c r="T214" s="158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9" t="s">
        <v>139</v>
      </c>
      <c r="AT214" s="159" t="s">
        <v>134</v>
      </c>
      <c r="AU214" s="159" t="s">
        <v>86</v>
      </c>
      <c r="AY214" s="16" t="s">
        <v>131</v>
      </c>
      <c r="BE214" s="160">
        <f>IF(N214="základní",J214,0)</f>
        <v>0</v>
      </c>
      <c r="BF214" s="160">
        <f>IF(N214="snížená",J214,0)</f>
        <v>0</v>
      </c>
      <c r="BG214" s="160">
        <f>IF(N214="zákl. přenesená",J214,0)</f>
        <v>0</v>
      </c>
      <c r="BH214" s="160">
        <f>IF(N214="sníž. přenesená",J214,0)</f>
        <v>0</v>
      </c>
      <c r="BI214" s="160">
        <f>IF(N214="nulová",J214,0)</f>
        <v>0</v>
      </c>
      <c r="BJ214" s="16" t="s">
        <v>21</v>
      </c>
      <c r="BK214" s="160">
        <f>ROUND(I214*H214,2)</f>
        <v>0</v>
      </c>
      <c r="BL214" s="16" t="s">
        <v>139</v>
      </c>
      <c r="BM214" s="159" t="s">
        <v>845</v>
      </c>
    </row>
    <row r="215" spans="1:65" s="34" customFormat="1" ht="11.25">
      <c r="A215" s="30"/>
      <c r="B215" s="31"/>
      <c r="C215" s="30"/>
      <c r="D215" s="161" t="s">
        <v>141</v>
      </c>
      <c r="E215" s="30"/>
      <c r="F215" s="162" t="s">
        <v>846</v>
      </c>
      <c r="G215" s="30"/>
      <c r="H215" s="30"/>
      <c r="I215" s="163"/>
      <c r="J215" s="30"/>
      <c r="K215" s="30"/>
      <c r="L215" s="31"/>
      <c r="M215" s="164"/>
      <c r="N215" s="165"/>
      <c r="O215" s="53"/>
      <c r="P215" s="53"/>
      <c r="Q215" s="53"/>
      <c r="R215" s="53"/>
      <c r="S215" s="53"/>
      <c r="T215" s="54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T215" s="16" t="s">
        <v>141</v>
      </c>
      <c r="AU215" s="16" t="s">
        <v>86</v>
      </c>
    </row>
    <row r="216" spans="1:65" s="166" customFormat="1" ht="11.25">
      <c r="B216" s="167"/>
      <c r="D216" s="168" t="s">
        <v>143</v>
      </c>
      <c r="E216" s="169"/>
      <c r="F216" s="170" t="s">
        <v>847</v>
      </c>
      <c r="H216" s="171">
        <v>14.752000000000001</v>
      </c>
      <c r="I216" s="172"/>
      <c r="L216" s="167"/>
      <c r="M216" s="173"/>
      <c r="N216" s="174"/>
      <c r="O216" s="174"/>
      <c r="P216" s="174"/>
      <c r="Q216" s="174"/>
      <c r="R216" s="174"/>
      <c r="S216" s="174"/>
      <c r="T216" s="175"/>
      <c r="AT216" s="169" t="s">
        <v>143</v>
      </c>
      <c r="AU216" s="169" t="s">
        <v>86</v>
      </c>
      <c r="AV216" s="166" t="s">
        <v>86</v>
      </c>
      <c r="AW216" s="166" t="s">
        <v>38</v>
      </c>
      <c r="AX216" s="166" t="s">
        <v>77</v>
      </c>
      <c r="AY216" s="169" t="s">
        <v>131</v>
      </c>
    </row>
    <row r="217" spans="1:65" s="199" customFormat="1" ht="11.25">
      <c r="B217" s="200"/>
      <c r="D217" s="168" t="s">
        <v>143</v>
      </c>
      <c r="E217" s="201"/>
      <c r="F217" s="202" t="s">
        <v>828</v>
      </c>
      <c r="H217" s="203">
        <v>14.752000000000001</v>
      </c>
      <c r="I217" s="204"/>
      <c r="L217" s="200"/>
      <c r="M217" s="205"/>
      <c r="N217" s="206"/>
      <c r="O217" s="206"/>
      <c r="P217" s="206"/>
      <c r="Q217" s="206"/>
      <c r="R217" s="206"/>
      <c r="S217" s="206"/>
      <c r="T217" s="207"/>
      <c r="AT217" s="201" t="s">
        <v>143</v>
      </c>
      <c r="AU217" s="201" t="s">
        <v>86</v>
      </c>
      <c r="AV217" s="199" t="s">
        <v>151</v>
      </c>
      <c r="AW217" s="199" t="s">
        <v>38</v>
      </c>
      <c r="AX217" s="199" t="s">
        <v>77</v>
      </c>
      <c r="AY217" s="201" t="s">
        <v>131</v>
      </c>
    </row>
    <row r="218" spans="1:65" s="166" customFormat="1" ht="11.25">
      <c r="B218" s="167"/>
      <c r="D218" s="168" t="s">
        <v>143</v>
      </c>
      <c r="E218" s="169"/>
      <c r="F218" s="170" t="s">
        <v>848</v>
      </c>
      <c r="H218" s="171">
        <v>1.86</v>
      </c>
      <c r="I218" s="172"/>
      <c r="L218" s="167"/>
      <c r="M218" s="173"/>
      <c r="N218" s="174"/>
      <c r="O218" s="174"/>
      <c r="P218" s="174"/>
      <c r="Q218" s="174"/>
      <c r="R218" s="174"/>
      <c r="S218" s="174"/>
      <c r="T218" s="175"/>
      <c r="AT218" s="169" t="s">
        <v>143</v>
      </c>
      <c r="AU218" s="169" t="s">
        <v>86</v>
      </c>
      <c r="AV218" s="166" t="s">
        <v>86</v>
      </c>
      <c r="AW218" s="166" t="s">
        <v>38</v>
      </c>
      <c r="AX218" s="166" t="s">
        <v>77</v>
      </c>
      <c r="AY218" s="169" t="s">
        <v>131</v>
      </c>
    </row>
    <row r="219" spans="1:65" s="199" customFormat="1" ht="11.25">
      <c r="B219" s="200"/>
      <c r="D219" s="168" t="s">
        <v>143</v>
      </c>
      <c r="E219" s="201"/>
      <c r="F219" s="202" t="s">
        <v>828</v>
      </c>
      <c r="H219" s="203">
        <v>1.86</v>
      </c>
      <c r="I219" s="204"/>
      <c r="L219" s="200"/>
      <c r="M219" s="205"/>
      <c r="N219" s="206"/>
      <c r="O219" s="206"/>
      <c r="P219" s="206"/>
      <c r="Q219" s="206"/>
      <c r="R219" s="206"/>
      <c r="S219" s="206"/>
      <c r="T219" s="207"/>
      <c r="AT219" s="201" t="s">
        <v>143</v>
      </c>
      <c r="AU219" s="201" t="s">
        <v>86</v>
      </c>
      <c r="AV219" s="199" t="s">
        <v>151</v>
      </c>
      <c r="AW219" s="199" t="s">
        <v>38</v>
      </c>
      <c r="AX219" s="199" t="s">
        <v>77</v>
      </c>
      <c r="AY219" s="201" t="s">
        <v>131</v>
      </c>
    </row>
    <row r="220" spans="1:65" s="176" customFormat="1" ht="11.25">
      <c r="B220" s="177"/>
      <c r="D220" s="168" t="s">
        <v>143</v>
      </c>
      <c r="E220" s="178"/>
      <c r="F220" s="179" t="s">
        <v>145</v>
      </c>
      <c r="H220" s="180">
        <v>16.611999999999998</v>
      </c>
      <c r="I220" s="181"/>
      <c r="L220" s="177"/>
      <c r="M220" s="182"/>
      <c r="N220" s="183"/>
      <c r="O220" s="183"/>
      <c r="P220" s="183"/>
      <c r="Q220" s="183"/>
      <c r="R220" s="183"/>
      <c r="S220" s="183"/>
      <c r="T220" s="184"/>
      <c r="AT220" s="178" t="s">
        <v>143</v>
      </c>
      <c r="AU220" s="178" t="s">
        <v>86</v>
      </c>
      <c r="AV220" s="176" t="s">
        <v>139</v>
      </c>
      <c r="AW220" s="176" t="s">
        <v>38</v>
      </c>
      <c r="AX220" s="176" t="s">
        <v>21</v>
      </c>
      <c r="AY220" s="178" t="s">
        <v>131</v>
      </c>
    </row>
    <row r="221" spans="1:65" s="34" customFormat="1" ht="24.2" customHeight="1">
      <c r="A221" s="30"/>
      <c r="B221" s="147"/>
      <c r="C221" s="148" t="s">
        <v>292</v>
      </c>
      <c r="D221" s="148" t="s">
        <v>134</v>
      </c>
      <c r="E221" s="149" t="s">
        <v>849</v>
      </c>
      <c r="F221" s="150" t="s">
        <v>850</v>
      </c>
      <c r="G221" s="151" t="s">
        <v>165</v>
      </c>
      <c r="H221" s="152">
        <v>7.0190000000000001</v>
      </c>
      <c r="I221" s="153"/>
      <c r="J221" s="154">
        <f>ROUND(I221*H221,2)</f>
        <v>0</v>
      </c>
      <c r="K221" s="150" t="s">
        <v>138</v>
      </c>
      <c r="L221" s="31"/>
      <c r="M221" s="155"/>
      <c r="N221" s="156" t="s">
        <v>48</v>
      </c>
      <c r="O221" s="53"/>
      <c r="P221" s="157">
        <f>O221*H221</f>
        <v>0</v>
      </c>
      <c r="Q221" s="157">
        <v>2.3656999999999999</v>
      </c>
      <c r="R221" s="157">
        <f>Q221*H221</f>
        <v>16.6048483</v>
      </c>
      <c r="S221" s="157">
        <v>0</v>
      </c>
      <c r="T221" s="158">
        <f>S221*H221</f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59" t="s">
        <v>139</v>
      </c>
      <c r="AT221" s="159" t="s">
        <v>134</v>
      </c>
      <c r="AU221" s="159" t="s">
        <v>86</v>
      </c>
      <c r="AY221" s="16" t="s">
        <v>131</v>
      </c>
      <c r="BE221" s="160">
        <f>IF(N221="základní",J221,0)</f>
        <v>0</v>
      </c>
      <c r="BF221" s="160">
        <f>IF(N221="snížená",J221,0)</f>
        <v>0</v>
      </c>
      <c r="BG221" s="160">
        <f>IF(N221="zákl. přenesená",J221,0)</f>
        <v>0</v>
      </c>
      <c r="BH221" s="160">
        <f>IF(N221="sníž. přenesená",J221,0)</f>
        <v>0</v>
      </c>
      <c r="BI221" s="160">
        <f>IF(N221="nulová",J221,0)</f>
        <v>0</v>
      </c>
      <c r="BJ221" s="16" t="s">
        <v>21</v>
      </c>
      <c r="BK221" s="160">
        <f>ROUND(I221*H221,2)</f>
        <v>0</v>
      </c>
      <c r="BL221" s="16" t="s">
        <v>139</v>
      </c>
      <c r="BM221" s="159" t="s">
        <v>851</v>
      </c>
    </row>
    <row r="222" spans="1:65" s="34" customFormat="1" ht="11.25">
      <c r="A222" s="30"/>
      <c r="B222" s="31"/>
      <c r="C222" s="30"/>
      <c r="D222" s="161" t="s">
        <v>141</v>
      </c>
      <c r="E222" s="30"/>
      <c r="F222" s="162" t="s">
        <v>852</v>
      </c>
      <c r="G222" s="30"/>
      <c r="H222" s="30"/>
      <c r="I222" s="163"/>
      <c r="J222" s="30"/>
      <c r="K222" s="30"/>
      <c r="L222" s="31"/>
      <c r="M222" s="164"/>
      <c r="N222" s="165"/>
      <c r="O222" s="53"/>
      <c r="P222" s="53"/>
      <c r="Q222" s="53"/>
      <c r="R222" s="53"/>
      <c r="S222" s="53"/>
      <c r="T222" s="54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T222" s="16" t="s">
        <v>141</v>
      </c>
      <c r="AU222" s="16" t="s">
        <v>86</v>
      </c>
    </row>
    <row r="223" spans="1:65" s="166" customFormat="1" ht="11.25">
      <c r="B223" s="167"/>
      <c r="D223" s="168" t="s">
        <v>143</v>
      </c>
      <c r="E223" s="169"/>
      <c r="F223" s="170" t="s">
        <v>731</v>
      </c>
      <c r="H223" s="171">
        <v>3.407</v>
      </c>
      <c r="I223" s="172"/>
      <c r="L223" s="167"/>
      <c r="M223" s="173"/>
      <c r="N223" s="174"/>
      <c r="O223" s="174"/>
      <c r="P223" s="174"/>
      <c r="Q223" s="174"/>
      <c r="R223" s="174"/>
      <c r="S223" s="174"/>
      <c r="T223" s="175"/>
      <c r="AT223" s="169" t="s">
        <v>143</v>
      </c>
      <c r="AU223" s="169" t="s">
        <v>86</v>
      </c>
      <c r="AV223" s="166" t="s">
        <v>86</v>
      </c>
      <c r="AW223" s="166" t="s">
        <v>38</v>
      </c>
      <c r="AX223" s="166" t="s">
        <v>77</v>
      </c>
      <c r="AY223" s="169" t="s">
        <v>131</v>
      </c>
    </row>
    <row r="224" spans="1:65" s="166" customFormat="1" ht="11.25">
      <c r="B224" s="167"/>
      <c r="D224" s="168" t="s">
        <v>143</v>
      </c>
      <c r="E224" s="169"/>
      <c r="F224" s="170" t="s">
        <v>732</v>
      </c>
      <c r="H224" s="171">
        <v>3.6120000000000001</v>
      </c>
      <c r="I224" s="172"/>
      <c r="L224" s="167"/>
      <c r="M224" s="173"/>
      <c r="N224" s="174"/>
      <c r="O224" s="174"/>
      <c r="P224" s="174"/>
      <c r="Q224" s="174"/>
      <c r="R224" s="174"/>
      <c r="S224" s="174"/>
      <c r="T224" s="175"/>
      <c r="AT224" s="169" t="s">
        <v>143</v>
      </c>
      <c r="AU224" s="169" t="s">
        <v>86</v>
      </c>
      <c r="AV224" s="166" t="s">
        <v>86</v>
      </c>
      <c r="AW224" s="166" t="s">
        <v>38</v>
      </c>
      <c r="AX224" s="166" t="s">
        <v>77</v>
      </c>
      <c r="AY224" s="169" t="s">
        <v>131</v>
      </c>
    </row>
    <row r="225" spans="1:65" s="176" customFormat="1" ht="11.25">
      <c r="B225" s="177"/>
      <c r="D225" s="168" t="s">
        <v>143</v>
      </c>
      <c r="E225" s="178"/>
      <c r="F225" s="179" t="s">
        <v>145</v>
      </c>
      <c r="H225" s="180">
        <v>7.0190000000000001</v>
      </c>
      <c r="I225" s="181"/>
      <c r="L225" s="177"/>
      <c r="M225" s="182"/>
      <c r="N225" s="183"/>
      <c r="O225" s="183"/>
      <c r="P225" s="183"/>
      <c r="Q225" s="183"/>
      <c r="R225" s="183"/>
      <c r="S225" s="183"/>
      <c r="T225" s="184"/>
      <c r="AT225" s="178" t="s">
        <v>143</v>
      </c>
      <c r="AU225" s="178" t="s">
        <v>86</v>
      </c>
      <c r="AV225" s="176" t="s">
        <v>139</v>
      </c>
      <c r="AW225" s="176" t="s">
        <v>38</v>
      </c>
      <c r="AX225" s="176" t="s">
        <v>21</v>
      </c>
      <c r="AY225" s="178" t="s">
        <v>131</v>
      </c>
    </row>
    <row r="226" spans="1:65" s="34" customFormat="1" ht="33" customHeight="1">
      <c r="A226" s="30"/>
      <c r="B226" s="147"/>
      <c r="C226" s="148" t="s">
        <v>297</v>
      </c>
      <c r="D226" s="148" t="s">
        <v>134</v>
      </c>
      <c r="E226" s="149" t="s">
        <v>853</v>
      </c>
      <c r="F226" s="150" t="s">
        <v>854</v>
      </c>
      <c r="G226" s="151" t="s">
        <v>177</v>
      </c>
      <c r="H226" s="152">
        <v>0.14699999999999999</v>
      </c>
      <c r="I226" s="153"/>
      <c r="J226" s="154">
        <f>ROUND(I226*H226,2)</f>
        <v>0</v>
      </c>
      <c r="K226" s="150" t="s">
        <v>138</v>
      </c>
      <c r="L226" s="31"/>
      <c r="M226" s="155"/>
      <c r="N226" s="156" t="s">
        <v>48</v>
      </c>
      <c r="O226" s="53"/>
      <c r="P226" s="157">
        <f>O226*H226</f>
        <v>0</v>
      </c>
      <c r="Q226" s="157">
        <v>1.0593999999999999</v>
      </c>
      <c r="R226" s="157">
        <f>Q226*H226</f>
        <v>0.15573179999999998</v>
      </c>
      <c r="S226" s="157">
        <v>0</v>
      </c>
      <c r="T226" s="158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9" t="s">
        <v>139</v>
      </c>
      <c r="AT226" s="159" t="s">
        <v>134</v>
      </c>
      <c r="AU226" s="159" t="s">
        <v>86</v>
      </c>
      <c r="AY226" s="16" t="s">
        <v>131</v>
      </c>
      <c r="BE226" s="160">
        <f>IF(N226="základní",J226,0)</f>
        <v>0</v>
      </c>
      <c r="BF226" s="160">
        <f>IF(N226="snížená",J226,0)</f>
        <v>0</v>
      </c>
      <c r="BG226" s="160">
        <f>IF(N226="zákl. přenesená",J226,0)</f>
        <v>0</v>
      </c>
      <c r="BH226" s="160">
        <f>IF(N226="sníž. přenesená",J226,0)</f>
        <v>0</v>
      </c>
      <c r="BI226" s="160">
        <f>IF(N226="nulová",J226,0)</f>
        <v>0</v>
      </c>
      <c r="BJ226" s="16" t="s">
        <v>21</v>
      </c>
      <c r="BK226" s="160">
        <f>ROUND(I226*H226,2)</f>
        <v>0</v>
      </c>
      <c r="BL226" s="16" t="s">
        <v>139</v>
      </c>
      <c r="BM226" s="159" t="s">
        <v>855</v>
      </c>
    </row>
    <row r="227" spans="1:65" s="34" customFormat="1" ht="11.25">
      <c r="A227" s="30"/>
      <c r="B227" s="31"/>
      <c r="C227" s="30"/>
      <c r="D227" s="161" t="s">
        <v>141</v>
      </c>
      <c r="E227" s="30"/>
      <c r="F227" s="162" t="s">
        <v>856</v>
      </c>
      <c r="G227" s="30"/>
      <c r="H227" s="30"/>
      <c r="I227" s="163"/>
      <c r="J227" s="30"/>
      <c r="K227" s="30"/>
      <c r="L227" s="31"/>
      <c r="M227" s="164"/>
      <c r="N227" s="165"/>
      <c r="O227" s="53"/>
      <c r="P227" s="53"/>
      <c r="Q227" s="53"/>
      <c r="R227" s="53"/>
      <c r="S227" s="53"/>
      <c r="T227" s="54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T227" s="16" t="s">
        <v>141</v>
      </c>
      <c r="AU227" s="16" t="s">
        <v>86</v>
      </c>
    </row>
    <row r="228" spans="1:65" s="208" customFormat="1" ht="11.25">
      <c r="B228" s="209"/>
      <c r="D228" s="168" t="s">
        <v>143</v>
      </c>
      <c r="E228" s="210"/>
      <c r="F228" s="211" t="s">
        <v>857</v>
      </c>
      <c r="H228" s="210"/>
      <c r="I228" s="212"/>
      <c r="L228" s="209"/>
      <c r="M228" s="213"/>
      <c r="N228" s="214"/>
      <c r="O228" s="214"/>
      <c r="P228" s="214"/>
      <c r="Q228" s="214"/>
      <c r="R228" s="214"/>
      <c r="S228" s="214"/>
      <c r="T228" s="215"/>
      <c r="AT228" s="210" t="s">
        <v>143</v>
      </c>
      <c r="AU228" s="210" t="s">
        <v>86</v>
      </c>
      <c r="AV228" s="208" t="s">
        <v>21</v>
      </c>
      <c r="AW228" s="208" t="s">
        <v>38</v>
      </c>
      <c r="AX228" s="208" t="s">
        <v>77</v>
      </c>
      <c r="AY228" s="210" t="s">
        <v>131</v>
      </c>
    </row>
    <row r="229" spans="1:65" s="166" customFormat="1" ht="11.25">
      <c r="B229" s="167"/>
      <c r="D229" s="168" t="s">
        <v>143</v>
      </c>
      <c r="E229" s="169"/>
      <c r="F229" s="170" t="s">
        <v>858</v>
      </c>
      <c r="H229" s="171">
        <v>0.13300000000000001</v>
      </c>
      <c r="I229" s="172"/>
      <c r="L229" s="167"/>
      <c r="M229" s="173"/>
      <c r="N229" s="174"/>
      <c r="O229" s="174"/>
      <c r="P229" s="174"/>
      <c r="Q229" s="174"/>
      <c r="R229" s="174"/>
      <c r="S229" s="174"/>
      <c r="T229" s="175"/>
      <c r="AT229" s="169" t="s">
        <v>143</v>
      </c>
      <c r="AU229" s="169" t="s">
        <v>86</v>
      </c>
      <c r="AV229" s="166" t="s">
        <v>86</v>
      </c>
      <c r="AW229" s="166" t="s">
        <v>38</v>
      </c>
      <c r="AX229" s="166" t="s">
        <v>77</v>
      </c>
      <c r="AY229" s="169" t="s">
        <v>131</v>
      </c>
    </row>
    <row r="230" spans="1:65" s="199" customFormat="1" ht="11.25">
      <c r="B230" s="200"/>
      <c r="D230" s="168" t="s">
        <v>143</v>
      </c>
      <c r="E230" s="201"/>
      <c r="F230" s="202" t="s">
        <v>828</v>
      </c>
      <c r="H230" s="203">
        <v>0.13300000000000001</v>
      </c>
      <c r="I230" s="204"/>
      <c r="L230" s="200"/>
      <c r="M230" s="205"/>
      <c r="N230" s="206"/>
      <c r="O230" s="206"/>
      <c r="P230" s="206"/>
      <c r="Q230" s="206"/>
      <c r="R230" s="206"/>
      <c r="S230" s="206"/>
      <c r="T230" s="207"/>
      <c r="AT230" s="201" t="s">
        <v>143</v>
      </c>
      <c r="AU230" s="201" t="s">
        <v>86</v>
      </c>
      <c r="AV230" s="199" t="s">
        <v>151</v>
      </c>
      <c r="AW230" s="199" t="s">
        <v>38</v>
      </c>
      <c r="AX230" s="199" t="s">
        <v>77</v>
      </c>
      <c r="AY230" s="201" t="s">
        <v>131</v>
      </c>
    </row>
    <row r="231" spans="1:65" s="208" customFormat="1" ht="11.25">
      <c r="B231" s="209"/>
      <c r="D231" s="168" t="s">
        <v>143</v>
      </c>
      <c r="E231" s="210"/>
      <c r="F231" s="211" t="s">
        <v>859</v>
      </c>
      <c r="H231" s="210"/>
      <c r="I231" s="212"/>
      <c r="L231" s="209"/>
      <c r="M231" s="213"/>
      <c r="N231" s="214"/>
      <c r="O231" s="214"/>
      <c r="P231" s="214"/>
      <c r="Q231" s="214"/>
      <c r="R231" s="214"/>
      <c r="S231" s="214"/>
      <c r="T231" s="215"/>
      <c r="AT231" s="210" t="s">
        <v>143</v>
      </c>
      <c r="AU231" s="210" t="s">
        <v>86</v>
      </c>
      <c r="AV231" s="208" t="s">
        <v>21</v>
      </c>
      <c r="AW231" s="208" t="s">
        <v>38</v>
      </c>
      <c r="AX231" s="208" t="s">
        <v>77</v>
      </c>
      <c r="AY231" s="210" t="s">
        <v>131</v>
      </c>
    </row>
    <row r="232" spans="1:65" s="166" customFormat="1" ht="11.25">
      <c r="B232" s="167"/>
      <c r="D232" s="168" t="s">
        <v>143</v>
      </c>
      <c r="E232" s="169"/>
      <c r="F232" s="170" t="s">
        <v>860</v>
      </c>
      <c r="H232" s="171">
        <v>1.4E-2</v>
      </c>
      <c r="I232" s="172"/>
      <c r="L232" s="167"/>
      <c r="M232" s="173"/>
      <c r="N232" s="174"/>
      <c r="O232" s="174"/>
      <c r="P232" s="174"/>
      <c r="Q232" s="174"/>
      <c r="R232" s="174"/>
      <c r="S232" s="174"/>
      <c r="T232" s="175"/>
      <c r="AT232" s="169" t="s">
        <v>143</v>
      </c>
      <c r="AU232" s="169" t="s">
        <v>86</v>
      </c>
      <c r="AV232" s="166" t="s">
        <v>86</v>
      </c>
      <c r="AW232" s="166" t="s">
        <v>38</v>
      </c>
      <c r="AX232" s="166" t="s">
        <v>77</v>
      </c>
      <c r="AY232" s="169" t="s">
        <v>131</v>
      </c>
    </row>
    <row r="233" spans="1:65" s="199" customFormat="1" ht="11.25">
      <c r="B233" s="200"/>
      <c r="D233" s="168" t="s">
        <v>143</v>
      </c>
      <c r="E233" s="201"/>
      <c r="F233" s="202" t="s">
        <v>828</v>
      </c>
      <c r="H233" s="203">
        <v>1.4E-2</v>
      </c>
      <c r="I233" s="204"/>
      <c r="L233" s="200"/>
      <c r="M233" s="205"/>
      <c r="N233" s="206"/>
      <c r="O233" s="206"/>
      <c r="P233" s="206"/>
      <c r="Q233" s="206"/>
      <c r="R233" s="206"/>
      <c r="S233" s="206"/>
      <c r="T233" s="207"/>
      <c r="AT233" s="201" t="s">
        <v>143</v>
      </c>
      <c r="AU233" s="201" t="s">
        <v>86</v>
      </c>
      <c r="AV233" s="199" t="s">
        <v>151</v>
      </c>
      <c r="AW233" s="199" t="s">
        <v>38</v>
      </c>
      <c r="AX233" s="199" t="s">
        <v>77</v>
      </c>
      <c r="AY233" s="201" t="s">
        <v>131</v>
      </c>
    </row>
    <row r="234" spans="1:65" s="176" customFormat="1" ht="11.25">
      <c r="B234" s="177"/>
      <c r="D234" s="168" t="s">
        <v>143</v>
      </c>
      <c r="E234" s="178"/>
      <c r="F234" s="179" t="s">
        <v>145</v>
      </c>
      <c r="H234" s="180">
        <v>0.14699999999999999</v>
      </c>
      <c r="I234" s="181"/>
      <c r="L234" s="177"/>
      <c r="M234" s="182"/>
      <c r="N234" s="183"/>
      <c r="O234" s="183"/>
      <c r="P234" s="183"/>
      <c r="Q234" s="183"/>
      <c r="R234" s="183"/>
      <c r="S234" s="183"/>
      <c r="T234" s="184"/>
      <c r="AT234" s="178" t="s">
        <v>143</v>
      </c>
      <c r="AU234" s="178" t="s">
        <v>86</v>
      </c>
      <c r="AV234" s="176" t="s">
        <v>139</v>
      </c>
      <c r="AW234" s="176" t="s">
        <v>38</v>
      </c>
      <c r="AX234" s="176" t="s">
        <v>21</v>
      </c>
      <c r="AY234" s="178" t="s">
        <v>131</v>
      </c>
    </row>
    <row r="235" spans="1:65" s="34" customFormat="1" ht="33" customHeight="1">
      <c r="A235" s="30"/>
      <c r="B235" s="147"/>
      <c r="C235" s="148" t="s">
        <v>302</v>
      </c>
      <c r="D235" s="148" t="s">
        <v>134</v>
      </c>
      <c r="E235" s="149" t="s">
        <v>853</v>
      </c>
      <c r="F235" s="150" t="s">
        <v>854</v>
      </c>
      <c r="G235" s="151" t="s">
        <v>177</v>
      </c>
      <c r="H235" s="152">
        <v>0.13600000000000001</v>
      </c>
      <c r="I235" s="153"/>
      <c r="J235" s="154">
        <f>ROUND(I235*H235,2)</f>
        <v>0</v>
      </c>
      <c r="K235" s="150" t="s">
        <v>138</v>
      </c>
      <c r="L235" s="31"/>
      <c r="M235" s="155"/>
      <c r="N235" s="156" t="s">
        <v>48</v>
      </c>
      <c r="O235" s="53"/>
      <c r="P235" s="157">
        <f>O235*H235</f>
        <v>0</v>
      </c>
      <c r="Q235" s="157">
        <v>1.0593999999999999</v>
      </c>
      <c r="R235" s="157">
        <f>Q235*H235</f>
        <v>0.1440784</v>
      </c>
      <c r="S235" s="157">
        <v>0</v>
      </c>
      <c r="T235" s="158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9" t="s">
        <v>139</v>
      </c>
      <c r="AT235" s="159" t="s">
        <v>134</v>
      </c>
      <c r="AU235" s="159" t="s">
        <v>86</v>
      </c>
      <c r="AY235" s="16" t="s">
        <v>131</v>
      </c>
      <c r="BE235" s="160">
        <f>IF(N235="základní",J235,0)</f>
        <v>0</v>
      </c>
      <c r="BF235" s="160">
        <f>IF(N235="snížená",J235,0)</f>
        <v>0</v>
      </c>
      <c r="BG235" s="160">
        <f>IF(N235="zákl. přenesená",J235,0)</f>
        <v>0</v>
      </c>
      <c r="BH235" s="160">
        <f>IF(N235="sníž. přenesená",J235,0)</f>
        <v>0</v>
      </c>
      <c r="BI235" s="160">
        <f>IF(N235="nulová",J235,0)</f>
        <v>0</v>
      </c>
      <c r="BJ235" s="16" t="s">
        <v>21</v>
      </c>
      <c r="BK235" s="160">
        <f>ROUND(I235*H235,2)</f>
        <v>0</v>
      </c>
      <c r="BL235" s="16" t="s">
        <v>139</v>
      </c>
      <c r="BM235" s="159" t="s">
        <v>861</v>
      </c>
    </row>
    <row r="236" spans="1:65" s="34" customFormat="1" ht="11.25">
      <c r="A236" s="30"/>
      <c r="B236" s="31"/>
      <c r="C236" s="30"/>
      <c r="D236" s="161" t="s">
        <v>141</v>
      </c>
      <c r="E236" s="30"/>
      <c r="F236" s="162" t="s">
        <v>856</v>
      </c>
      <c r="G236" s="30"/>
      <c r="H236" s="30"/>
      <c r="I236" s="163"/>
      <c r="J236" s="30"/>
      <c r="K236" s="30"/>
      <c r="L236" s="31"/>
      <c r="M236" s="164"/>
      <c r="N236" s="165"/>
      <c r="O236" s="53"/>
      <c r="P236" s="53"/>
      <c r="Q236" s="53"/>
      <c r="R236" s="53"/>
      <c r="S236" s="53"/>
      <c r="T236" s="54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T236" s="16" t="s">
        <v>141</v>
      </c>
      <c r="AU236" s="16" t="s">
        <v>86</v>
      </c>
    </row>
    <row r="237" spans="1:65" s="166" customFormat="1" ht="11.25">
      <c r="B237" s="167"/>
      <c r="D237" s="168" t="s">
        <v>143</v>
      </c>
      <c r="E237" s="169"/>
      <c r="F237" s="170" t="s">
        <v>862</v>
      </c>
      <c r="H237" s="171">
        <v>6.5000000000000002E-2</v>
      </c>
      <c r="I237" s="172"/>
      <c r="L237" s="167"/>
      <c r="M237" s="173"/>
      <c r="N237" s="174"/>
      <c r="O237" s="174"/>
      <c r="P237" s="174"/>
      <c r="Q237" s="174"/>
      <c r="R237" s="174"/>
      <c r="S237" s="174"/>
      <c r="T237" s="175"/>
      <c r="AT237" s="169" t="s">
        <v>143</v>
      </c>
      <c r="AU237" s="169" t="s">
        <v>86</v>
      </c>
      <c r="AV237" s="166" t="s">
        <v>86</v>
      </c>
      <c r="AW237" s="166" t="s">
        <v>38</v>
      </c>
      <c r="AX237" s="166" t="s">
        <v>77</v>
      </c>
      <c r="AY237" s="169" t="s">
        <v>131</v>
      </c>
    </row>
    <row r="238" spans="1:65" s="208" customFormat="1" ht="11.25">
      <c r="B238" s="209"/>
      <c r="D238" s="168" t="s">
        <v>143</v>
      </c>
      <c r="E238" s="210"/>
      <c r="F238" s="211" t="s">
        <v>863</v>
      </c>
      <c r="H238" s="210"/>
      <c r="I238" s="212"/>
      <c r="L238" s="209"/>
      <c r="M238" s="213"/>
      <c r="N238" s="214"/>
      <c r="O238" s="214"/>
      <c r="P238" s="214"/>
      <c r="Q238" s="214"/>
      <c r="R238" s="214"/>
      <c r="S238" s="214"/>
      <c r="T238" s="215"/>
      <c r="AT238" s="210" t="s">
        <v>143</v>
      </c>
      <c r="AU238" s="210" t="s">
        <v>86</v>
      </c>
      <c r="AV238" s="208" t="s">
        <v>21</v>
      </c>
      <c r="AW238" s="208" t="s">
        <v>38</v>
      </c>
      <c r="AX238" s="208" t="s">
        <v>77</v>
      </c>
      <c r="AY238" s="210" t="s">
        <v>131</v>
      </c>
    </row>
    <row r="239" spans="1:65" s="199" customFormat="1" ht="11.25">
      <c r="B239" s="200"/>
      <c r="D239" s="168" t="s">
        <v>143</v>
      </c>
      <c r="E239" s="201"/>
      <c r="F239" s="202" t="s">
        <v>828</v>
      </c>
      <c r="H239" s="203">
        <v>6.5000000000000002E-2</v>
      </c>
      <c r="I239" s="204"/>
      <c r="L239" s="200"/>
      <c r="M239" s="205"/>
      <c r="N239" s="206"/>
      <c r="O239" s="206"/>
      <c r="P239" s="206"/>
      <c r="Q239" s="206"/>
      <c r="R239" s="206"/>
      <c r="S239" s="206"/>
      <c r="T239" s="207"/>
      <c r="AT239" s="201" t="s">
        <v>143</v>
      </c>
      <c r="AU239" s="201" t="s">
        <v>86</v>
      </c>
      <c r="AV239" s="199" t="s">
        <v>151</v>
      </c>
      <c r="AW239" s="199" t="s">
        <v>38</v>
      </c>
      <c r="AX239" s="199" t="s">
        <v>77</v>
      </c>
      <c r="AY239" s="201" t="s">
        <v>131</v>
      </c>
    </row>
    <row r="240" spans="1:65" s="208" customFormat="1" ht="11.25">
      <c r="B240" s="209"/>
      <c r="D240" s="168" t="s">
        <v>143</v>
      </c>
      <c r="E240" s="210"/>
      <c r="F240" s="211" t="s">
        <v>864</v>
      </c>
      <c r="H240" s="210"/>
      <c r="I240" s="212"/>
      <c r="L240" s="209"/>
      <c r="M240" s="213"/>
      <c r="N240" s="214"/>
      <c r="O240" s="214"/>
      <c r="P240" s="214"/>
      <c r="Q240" s="214"/>
      <c r="R240" s="214"/>
      <c r="S240" s="214"/>
      <c r="T240" s="215"/>
      <c r="AT240" s="210" t="s">
        <v>143</v>
      </c>
      <c r="AU240" s="210" t="s">
        <v>86</v>
      </c>
      <c r="AV240" s="208" t="s">
        <v>21</v>
      </c>
      <c r="AW240" s="208" t="s">
        <v>38</v>
      </c>
      <c r="AX240" s="208" t="s">
        <v>77</v>
      </c>
      <c r="AY240" s="210" t="s">
        <v>131</v>
      </c>
    </row>
    <row r="241" spans="1:65" s="166" customFormat="1" ht="11.25">
      <c r="B241" s="167"/>
      <c r="D241" s="168" t="s">
        <v>143</v>
      </c>
      <c r="E241" s="169"/>
      <c r="F241" s="170" t="s">
        <v>865</v>
      </c>
      <c r="H241" s="171">
        <v>7.0999999999999994E-2</v>
      </c>
      <c r="I241" s="172"/>
      <c r="L241" s="167"/>
      <c r="M241" s="173"/>
      <c r="N241" s="174"/>
      <c r="O241" s="174"/>
      <c r="P241" s="174"/>
      <c r="Q241" s="174"/>
      <c r="R241" s="174"/>
      <c r="S241" s="174"/>
      <c r="T241" s="175"/>
      <c r="AT241" s="169" t="s">
        <v>143</v>
      </c>
      <c r="AU241" s="169" t="s">
        <v>86</v>
      </c>
      <c r="AV241" s="166" t="s">
        <v>86</v>
      </c>
      <c r="AW241" s="166" t="s">
        <v>38</v>
      </c>
      <c r="AX241" s="166" t="s">
        <v>77</v>
      </c>
      <c r="AY241" s="169" t="s">
        <v>131</v>
      </c>
    </row>
    <row r="242" spans="1:65" s="199" customFormat="1" ht="11.25">
      <c r="B242" s="200"/>
      <c r="D242" s="168" t="s">
        <v>143</v>
      </c>
      <c r="E242" s="201"/>
      <c r="F242" s="202" t="s">
        <v>828</v>
      </c>
      <c r="H242" s="203">
        <v>7.0999999999999994E-2</v>
      </c>
      <c r="I242" s="204"/>
      <c r="L242" s="200"/>
      <c r="M242" s="205"/>
      <c r="N242" s="206"/>
      <c r="O242" s="206"/>
      <c r="P242" s="206"/>
      <c r="Q242" s="206"/>
      <c r="R242" s="206"/>
      <c r="S242" s="206"/>
      <c r="T242" s="207"/>
      <c r="AT242" s="201" t="s">
        <v>143</v>
      </c>
      <c r="AU242" s="201" t="s">
        <v>86</v>
      </c>
      <c r="AV242" s="199" t="s">
        <v>151</v>
      </c>
      <c r="AW242" s="199" t="s">
        <v>38</v>
      </c>
      <c r="AX242" s="199" t="s">
        <v>77</v>
      </c>
      <c r="AY242" s="201" t="s">
        <v>131</v>
      </c>
    </row>
    <row r="243" spans="1:65" s="176" customFormat="1" ht="11.25">
      <c r="B243" s="177"/>
      <c r="D243" s="168" t="s">
        <v>143</v>
      </c>
      <c r="E243" s="178"/>
      <c r="F243" s="179" t="s">
        <v>145</v>
      </c>
      <c r="H243" s="180">
        <v>0.13600000000000001</v>
      </c>
      <c r="I243" s="181"/>
      <c r="L243" s="177"/>
      <c r="M243" s="182"/>
      <c r="N243" s="183"/>
      <c r="O243" s="183"/>
      <c r="P243" s="183"/>
      <c r="Q243" s="183"/>
      <c r="R243" s="183"/>
      <c r="S243" s="183"/>
      <c r="T243" s="184"/>
      <c r="AT243" s="178" t="s">
        <v>143</v>
      </c>
      <c r="AU243" s="178" t="s">
        <v>86</v>
      </c>
      <c r="AV243" s="176" t="s">
        <v>139</v>
      </c>
      <c r="AW243" s="176" t="s">
        <v>38</v>
      </c>
      <c r="AX243" s="176" t="s">
        <v>21</v>
      </c>
      <c r="AY243" s="178" t="s">
        <v>131</v>
      </c>
    </row>
    <row r="244" spans="1:65" s="133" customFormat="1" ht="22.9" customHeight="1">
      <c r="B244" s="134"/>
      <c r="D244" s="135" t="s">
        <v>76</v>
      </c>
      <c r="E244" s="145" t="s">
        <v>151</v>
      </c>
      <c r="F244" s="145" t="s">
        <v>866</v>
      </c>
      <c r="I244" s="137"/>
      <c r="J244" s="146">
        <f>BK244</f>
        <v>0</v>
      </c>
      <c r="L244" s="134"/>
      <c r="M244" s="139"/>
      <c r="N244" s="140"/>
      <c r="O244" s="140"/>
      <c r="P244" s="141">
        <f>SUM(P245:P295)</f>
        <v>0</v>
      </c>
      <c r="Q244" s="140"/>
      <c r="R244" s="141">
        <f>SUM(R245:R295)</f>
        <v>59.240377600000002</v>
      </c>
      <c r="S244" s="140"/>
      <c r="T244" s="142">
        <f>SUM(T245:T295)</f>
        <v>0</v>
      </c>
      <c r="AR244" s="135" t="s">
        <v>21</v>
      </c>
      <c r="AT244" s="143" t="s">
        <v>76</v>
      </c>
      <c r="AU244" s="143" t="s">
        <v>21</v>
      </c>
      <c r="AY244" s="135" t="s">
        <v>131</v>
      </c>
      <c r="BK244" s="144">
        <f>SUM(BK245:BK295)</f>
        <v>0</v>
      </c>
    </row>
    <row r="245" spans="1:65" s="34" customFormat="1" ht="24.2" customHeight="1">
      <c r="A245" s="30"/>
      <c r="B245" s="147"/>
      <c r="C245" s="148" t="s">
        <v>308</v>
      </c>
      <c r="D245" s="148" t="s">
        <v>134</v>
      </c>
      <c r="E245" s="149" t="s">
        <v>867</v>
      </c>
      <c r="F245" s="150" t="s">
        <v>868</v>
      </c>
      <c r="G245" s="151" t="s">
        <v>165</v>
      </c>
      <c r="H245" s="152">
        <v>0.36699999999999999</v>
      </c>
      <c r="I245" s="153"/>
      <c r="J245" s="154">
        <f>ROUND(I245*H245,2)</f>
        <v>0</v>
      </c>
      <c r="K245" s="150" t="s">
        <v>138</v>
      </c>
      <c r="L245" s="31"/>
      <c r="M245" s="155"/>
      <c r="N245" s="156" t="s">
        <v>48</v>
      </c>
      <c r="O245" s="53"/>
      <c r="P245" s="157">
        <f>O245*H245</f>
        <v>0</v>
      </c>
      <c r="Q245" s="157">
        <v>1.8774999999999999</v>
      </c>
      <c r="R245" s="157">
        <f>Q245*H245</f>
        <v>0.6890425</v>
      </c>
      <c r="S245" s="157">
        <v>0</v>
      </c>
      <c r="T245" s="158">
        <f>S245*H245</f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59" t="s">
        <v>139</v>
      </c>
      <c r="AT245" s="159" t="s">
        <v>134</v>
      </c>
      <c r="AU245" s="159" t="s">
        <v>86</v>
      </c>
      <c r="AY245" s="16" t="s">
        <v>131</v>
      </c>
      <c r="BE245" s="160">
        <f>IF(N245="základní",J245,0)</f>
        <v>0</v>
      </c>
      <c r="BF245" s="160">
        <f>IF(N245="snížená",J245,0)</f>
        <v>0</v>
      </c>
      <c r="BG245" s="160">
        <f>IF(N245="zákl. přenesená",J245,0)</f>
        <v>0</v>
      </c>
      <c r="BH245" s="160">
        <f>IF(N245="sníž. přenesená",J245,0)</f>
        <v>0</v>
      </c>
      <c r="BI245" s="160">
        <f>IF(N245="nulová",J245,0)</f>
        <v>0</v>
      </c>
      <c r="BJ245" s="16" t="s">
        <v>21</v>
      </c>
      <c r="BK245" s="160">
        <f>ROUND(I245*H245,2)</f>
        <v>0</v>
      </c>
      <c r="BL245" s="16" t="s">
        <v>139</v>
      </c>
      <c r="BM245" s="159" t="s">
        <v>869</v>
      </c>
    </row>
    <row r="246" spans="1:65" s="34" customFormat="1" ht="11.25">
      <c r="A246" s="30"/>
      <c r="B246" s="31"/>
      <c r="C246" s="30"/>
      <c r="D246" s="161" t="s">
        <v>141</v>
      </c>
      <c r="E246" s="30"/>
      <c r="F246" s="162" t="s">
        <v>870</v>
      </c>
      <c r="G246" s="30"/>
      <c r="H246" s="30"/>
      <c r="I246" s="163"/>
      <c r="J246" s="30"/>
      <c r="K246" s="30"/>
      <c r="L246" s="31"/>
      <c r="M246" s="164"/>
      <c r="N246" s="165"/>
      <c r="O246" s="53"/>
      <c r="P246" s="53"/>
      <c r="Q246" s="53"/>
      <c r="R246" s="53"/>
      <c r="S246" s="53"/>
      <c r="T246" s="54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T246" s="16" t="s">
        <v>141</v>
      </c>
      <c r="AU246" s="16" t="s">
        <v>86</v>
      </c>
    </row>
    <row r="247" spans="1:65" s="166" customFormat="1" ht="11.25">
      <c r="B247" s="167"/>
      <c r="D247" s="168" t="s">
        <v>143</v>
      </c>
      <c r="E247" s="169"/>
      <c r="F247" s="170" t="s">
        <v>871</v>
      </c>
      <c r="H247" s="171">
        <v>0.36699999999999999</v>
      </c>
      <c r="I247" s="172"/>
      <c r="L247" s="167"/>
      <c r="M247" s="173"/>
      <c r="N247" s="174"/>
      <c r="O247" s="174"/>
      <c r="P247" s="174"/>
      <c r="Q247" s="174"/>
      <c r="R247" s="174"/>
      <c r="S247" s="174"/>
      <c r="T247" s="175"/>
      <c r="AT247" s="169" t="s">
        <v>143</v>
      </c>
      <c r="AU247" s="169" t="s">
        <v>86</v>
      </c>
      <c r="AV247" s="166" t="s">
        <v>86</v>
      </c>
      <c r="AW247" s="166" t="s">
        <v>38</v>
      </c>
      <c r="AX247" s="166" t="s">
        <v>77</v>
      </c>
      <c r="AY247" s="169" t="s">
        <v>131</v>
      </c>
    </row>
    <row r="248" spans="1:65" s="176" customFormat="1" ht="11.25">
      <c r="B248" s="177"/>
      <c r="D248" s="168" t="s">
        <v>143</v>
      </c>
      <c r="E248" s="178"/>
      <c r="F248" s="179" t="s">
        <v>145</v>
      </c>
      <c r="H248" s="180">
        <v>0.36699999999999999</v>
      </c>
      <c r="I248" s="181"/>
      <c r="L248" s="177"/>
      <c r="M248" s="182"/>
      <c r="N248" s="183"/>
      <c r="O248" s="183"/>
      <c r="P248" s="183"/>
      <c r="Q248" s="183"/>
      <c r="R248" s="183"/>
      <c r="S248" s="183"/>
      <c r="T248" s="184"/>
      <c r="AT248" s="178" t="s">
        <v>143</v>
      </c>
      <c r="AU248" s="178" t="s">
        <v>86</v>
      </c>
      <c r="AV248" s="176" t="s">
        <v>139</v>
      </c>
      <c r="AW248" s="176" t="s">
        <v>38</v>
      </c>
      <c r="AX248" s="176" t="s">
        <v>21</v>
      </c>
      <c r="AY248" s="178" t="s">
        <v>131</v>
      </c>
    </row>
    <row r="249" spans="1:65" s="34" customFormat="1" ht="24.2" customHeight="1">
      <c r="A249" s="30"/>
      <c r="B249" s="147"/>
      <c r="C249" s="148" t="s">
        <v>313</v>
      </c>
      <c r="D249" s="148" t="s">
        <v>134</v>
      </c>
      <c r="E249" s="149" t="s">
        <v>872</v>
      </c>
      <c r="F249" s="150" t="s">
        <v>873</v>
      </c>
      <c r="G249" s="151" t="s">
        <v>165</v>
      </c>
      <c r="H249" s="152">
        <v>6.077</v>
      </c>
      <c r="I249" s="153"/>
      <c r="J249" s="154">
        <f>ROUND(I249*H249,2)</f>
        <v>0</v>
      </c>
      <c r="K249" s="150" t="s">
        <v>138</v>
      </c>
      <c r="L249" s="31"/>
      <c r="M249" s="155"/>
      <c r="N249" s="156" t="s">
        <v>48</v>
      </c>
      <c r="O249" s="53"/>
      <c r="P249" s="157">
        <f>O249*H249</f>
        <v>0</v>
      </c>
      <c r="Q249" s="157">
        <v>1.8774999999999999</v>
      </c>
      <c r="R249" s="157">
        <f>Q249*H249</f>
        <v>11.4095675</v>
      </c>
      <c r="S249" s="157">
        <v>0</v>
      </c>
      <c r="T249" s="158">
        <f>S249*H249</f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59" t="s">
        <v>139</v>
      </c>
      <c r="AT249" s="159" t="s">
        <v>134</v>
      </c>
      <c r="AU249" s="159" t="s">
        <v>86</v>
      </c>
      <c r="AY249" s="16" t="s">
        <v>131</v>
      </c>
      <c r="BE249" s="160">
        <f>IF(N249="základní",J249,0)</f>
        <v>0</v>
      </c>
      <c r="BF249" s="160">
        <f>IF(N249="snížená",J249,0)</f>
        <v>0</v>
      </c>
      <c r="BG249" s="160">
        <f>IF(N249="zákl. přenesená",J249,0)</f>
        <v>0</v>
      </c>
      <c r="BH249" s="160">
        <f>IF(N249="sníž. přenesená",J249,0)</f>
        <v>0</v>
      </c>
      <c r="BI249" s="160">
        <f>IF(N249="nulová",J249,0)</f>
        <v>0</v>
      </c>
      <c r="BJ249" s="16" t="s">
        <v>21</v>
      </c>
      <c r="BK249" s="160">
        <f>ROUND(I249*H249,2)</f>
        <v>0</v>
      </c>
      <c r="BL249" s="16" t="s">
        <v>139</v>
      </c>
      <c r="BM249" s="159" t="s">
        <v>874</v>
      </c>
    </row>
    <row r="250" spans="1:65" s="34" customFormat="1" ht="11.25">
      <c r="A250" s="30"/>
      <c r="B250" s="31"/>
      <c r="C250" s="30"/>
      <c r="D250" s="161" t="s">
        <v>141</v>
      </c>
      <c r="E250" s="30"/>
      <c r="F250" s="162" t="s">
        <v>875</v>
      </c>
      <c r="G250" s="30"/>
      <c r="H250" s="30"/>
      <c r="I250" s="163"/>
      <c r="J250" s="30"/>
      <c r="K250" s="30"/>
      <c r="L250" s="31"/>
      <c r="M250" s="164"/>
      <c r="N250" s="165"/>
      <c r="O250" s="53"/>
      <c r="P250" s="53"/>
      <c r="Q250" s="53"/>
      <c r="R250" s="53"/>
      <c r="S250" s="53"/>
      <c r="T250" s="54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T250" s="16" t="s">
        <v>141</v>
      </c>
      <c r="AU250" s="16" t="s">
        <v>86</v>
      </c>
    </row>
    <row r="251" spans="1:65" s="166" customFormat="1" ht="11.25">
      <c r="B251" s="167"/>
      <c r="D251" s="168" t="s">
        <v>143</v>
      </c>
      <c r="E251" s="169"/>
      <c r="F251" s="170" t="s">
        <v>876</v>
      </c>
      <c r="H251" s="171">
        <v>1.796</v>
      </c>
      <c r="I251" s="172"/>
      <c r="L251" s="167"/>
      <c r="M251" s="173"/>
      <c r="N251" s="174"/>
      <c r="O251" s="174"/>
      <c r="P251" s="174"/>
      <c r="Q251" s="174"/>
      <c r="R251" s="174"/>
      <c r="S251" s="174"/>
      <c r="T251" s="175"/>
      <c r="AT251" s="169" t="s">
        <v>143</v>
      </c>
      <c r="AU251" s="169" t="s">
        <v>86</v>
      </c>
      <c r="AV251" s="166" t="s">
        <v>86</v>
      </c>
      <c r="AW251" s="166" t="s">
        <v>38</v>
      </c>
      <c r="AX251" s="166" t="s">
        <v>77</v>
      </c>
      <c r="AY251" s="169" t="s">
        <v>131</v>
      </c>
    </row>
    <row r="252" spans="1:65" s="199" customFormat="1" ht="11.25">
      <c r="B252" s="200"/>
      <c r="D252" s="168" t="s">
        <v>143</v>
      </c>
      <c r="E252" s="201"/>
      <c r="F252" s="202" t="s">
        <v>828</v>
      </c>
      <c r="H252" s="203">
        <v>1.796</v>
      </c>
      <c r="I252" s="204"/>
      <c r="L252" s="200"/>
      <c r="M252" s="205"/>
      <c r="N252" s="206"/>
      <c r="O252" s="206"/>
      <c r="P252" s="206"/>
      <c r="Q252" s="206"/>
      <c r="R252" s="206"/>
      <c r="S252" s="206"/>
      <c r="T252" s="207"/>
      <c r="AT252" s="201" t="s">
        <v>143</v>
      </c>
      <c r="AU252" s="201" t="s">
        <v>86</v>
      </c>
      <c r="AV252" s="199" t="s">
        <v>151</v>
      </c>
      <c r="AW252" s="199" t="s">
        <v>38</v>
      </c>
      <c r="AX252" s="199" t="s">
        <v>77</v>
      </c>
      <c r="AY252" s="201" t="s">
        <v>131</v>
      </c>
    </row>
    <row r="253" spans="1:65" s="166" customFormat="1" ht="11.25">
      <c r="B253" s="167"/>
      <c r="D253" s="168" t="s">
        <v>143</v>
      </c>
      <c r="E253" s="169"/>
      <c r="F253" s="170" t="s">
        <v>877</v>
      </c>
      <c r="H253" s="171">
        <v>1.839</v>
      </c>
      <c r="I253" s="172"/>
      <c r="L253" s="167"/>
      <c r="M253" s="173"/>
      <c r="N253" s="174"/>
      <c r="O253" s="174"/>
      <c r="P253" s="174"/>
      <c r="Q253" s="174"/>
      <c r="R253" s="174"/>
      <c r="S253" s="174"/>
      <c r="T253" s="175"/>
      <c r="AT253" s="169" t="s">
        <v>143</v>
      </c>
      <c r="AU253" s="169" t="s">
        <v>86</v>
      </c>
      <c r="AV253" s="166" t="s">
        <v>86</v>
      </c>
      <c r="AW253" s="166" t="s">
        <v>38</v>
      </c>
      <c r="AX253" s="166" t="s">
        <v>77</v>
      </c>
      <c r="AY253" s="169" t="s">
        <v>131</v>
      </c>
    </row>
    <row r="254" spans="1:65" s="166" customFormat="1" ht="11.25">
      <c r="B254" s="167"/>
      <c r="D254" s="168" t="s">
        <v>143</v>
      </c>
      <c r="E254" s="169"/>
      <c r="F254" s="170" t="s">
        <v>878</v>
      </c>
      <c r="H254" s="171">
        <v>1.046</v>
      </c>
      <c r="I254" s="172"/>
      <c r="L254" s="167"/>
      <c r="M254" s="173"/>
      <c r="N254" s="174"/>
      <c r="O254" s="174"/>
      <c r="P254" s="174"/>
      <c r="Q254" s="174"/>
      <c r="R254" s="174"/>
      <c r="S254" s="174"/>
      <c r="T254" s="175"/>
      <c r="AT254" s="169" t="s">
        <v>143</v>
      </c>
      <c r="AU254" s="169" t="s">
        <v>86</v>
      </c>
      <c r="AV254" s="166" t="s">
        <v>86</v>
      </c>
      <c r="AW254" s="166" t="s">
        <v>38</v>
      </c>
      <c r="AX254" s="166" t="s">
        <v>77</v>
      </c>
      <c r="AY254" s="169" t="s">
        <v>131</v>
      </c>
    </row>
    <row r="255" spans="1:65" s="199" customFormat="1" ht="11.25">
      <c r="B255" s="200"/>
      <c r="D255" s="168" t="s">
        <v>143</v>
      </c>
      <c r="E255" s="201"/>
      <c r="F255" s="202" t="s">
        <v>828</v>
      </c>
      <c r="H255" s="203">
        <v>2.8849999999999998</v>
      </c>
      <c r="I255" s="204"/>
      <c r="L255" s="200"/>
      <c r="M255" s="205"/>
      <c r="N255" s="206"/>
      <c r="O255" s="206"/>
      <c r="P255" s="206"/>
      <c r="Q255" s="206"/>
      <c r="R255" s="206"/>
      <c r="S255" s="206"/>
      <c r="T255" s="207"/>
      <c r="AT255" s="201" t="s">
        <v>143</v>
      </c>
      <c r="AU255" s="201" t="s">
        <v>86</v>
      </c>
      <c r="AV255" s="199" t="s">
        <v>151</v>
      </c>
      <c r="AW255" s="199" t="s">
        <v>38</v>
      </c>
      <c r="AX255" s="199" t="s">
        <v>77</v>
      </c>
      <c r="AY255" s="201" t="s">
        <v>131</v>
      </c>
    </row>
    <row r="256" spans="1:65" s="166" customFormat="1" ht="11.25">
      <c r="B256" s="167"/>
      <c r="D256" s="168" t="s">
        <v>143</v>
      </c>
      <c r="E256" s="169"/>
      <c r="F256" s="170" t="s">
        <v>879</v>
      </c>
      <c r="H256" s="171">
        <v>1.3959999999999999</v>
      </c>
      <c r="I256" s="172"/>
      <c r="L256" s="167"/>
      <c r="M256" s="173"/>
      <c r="N256" s="174"/>
      <c r="O256" s="174"/>
      <c r="P256" s="174"/>
      <c r="Q256" s="174"/>
      <c r="R256" s="174"/>
      <c r="S256" s="174"/>
      <c r="T256" s="175"/>
      <c r="AT256" s="169" t="s">
        <v>143</v>
      </c>
      <c r="AU256" s="169" t="s">
        <v>86</v>
      </c>
      <c r="AV256" s="166" t="s">
        <v>86</v>
      </c>
      <c r="AW256" s="166" t="s">
        <v>38</v>
      </c>
      <c r="AX256" s="166" t="s">
        <v>77</v>
      </c>
      <c r="AY256" s="169" t="s">
        <v>131</v>
      </c>
    </row>
    <row r="257" spans="1:65" s="199" customFormat="1" ht="11.25">
      <c r="B257" s="200"/>
      <c r="D257" s="168" t="s">
        <v>143</v>
      </c>
      <c r="E257" s="201"/>
      <c r="F257" s="202" t="s">
        <v>828</v>
      </c>
      <c r="H257" s="203">
        <v>1.3959999999999999</v>
      </c>
      <c r="I257" s="204"/>
      <c r="L257" s="200"/>
      <c r="M257" s="205"/>
      <c r="N257" s="206"/>
      <c r="O257" s="206"/>
      <c r="P257" s="206"/>
      <c r="Q257" s="206"/>
      <c r="R257" s="206"/>
      <c r="S257" s="206"/>
      <c r="T257" s="207"/>
      <c r="AT257" s="201" t="s">
        <v>143</v>
      </c>
      <c r="AU257" s="201" t="s">
        <v>86</v>
      </c>
      <c r="AV257" s="199" t="s">
        <v>151</v>
      </c>
      <c r="AW257" s="199" t="s">
        <v>38</v>
      </c>
      <c r="AX257" s="199" t="s">
        <v>77</v>
      </c>
      <c r="AY257" s="201" t="s">
        <v>131</v>
      </c>
    </row>
    <row r="258" spans="1:65" s="176" customFormat="1" ht="11.25">
      <c r="B258" s="177"/>
      <c r="D258" s="168" t="s">
        <v>143</v>
      </c>
      <c r="E258" s="178"/>
      <c r="F258" s="179" t="s">
        <v>145</v>
      </c>
      <c r="H258" s="180">
        <v>6.077</v>
      </c>
      <c r="I258" s="181"/>
      <c r="L258" s="177"/>
      <c r="M258" s="182"/>
      <c r="N258" s="183"/>
      <c r="O258" s="183"/>
      <c r="P258" s="183"/>
      <c r="Q258" s="183"/>
      <c r="R258" s="183"/>
      <c r="S258" s="183"/>
      <c r="T258" s="184"/>
      <c r="AT258" s="178" t="s">
        <v>143</v>
      </c>
      <c r="AU258" s="178" t="s">
        <v>86</v>
      </c>
      <c r="AV258" s="176" t="s">
        <v>139</v>
      </c>
      <c r="AW258" s="176" t="s">
        <v>38</v>
      </c>
      <c r="AX258" s="176" t="s">
        <v>21</v>
      </c>
      <c r="AY258" s="178" t="s">
        <v>131</v>
      </c>
    </row>
    <row r="259" spans="1:65" s="34" customFormat="1" ht="24.2" customHeight="1">
      <c r="A259" s="30"/>
      <c r="B259" s="147"/>
      <c r="C259" s="148" t="s">
        <v>318</v>
      </c>
      <c r="D259" s="148" t="s">
        <v>134</v>
      </c>
      <c r="E259" s="149" t="s">
        <v>880</v>
      </c>
      <c r="F259" s="150" t="s">
        <v>881</v>
      </c>
      <c r="G259" s="151" t="s">
        <v>137</v>
      </c>
      <c r="H259" s="152">
        <v>122.032</v>
      </c>
      <c r="I259" s="153"/>
      <c r="J259" s="154">
        <f>ROUND(I259*H259,2)</f>
        <v>0</v>
      </c>
      <c r="K259" s="150" t="s">
        <v>138</v>
      </c>
      <c r="L259" s="31"/>
      <c r="M259" s="155"/>
      <c r="N259" s="156" t="s">
        <v>48</v>
      </c>
      <c r="O259" s="53"/>
      <c r="P259" s="157">
        <f>O259*H259</f>
        <v>0</v>
      </c>
      <c r="Q259" s="157">
        <v>0.26878000000000002</v>
      </c>
      <c r="R259" s="157">
        <f>Q259*H259</f>
        <v>32.79976096</v>
      </c>
      <c r="S259" s="157">
        <v>0</v>
      </c>
      <c r="T259" s="158">
        <f>S259*H259</f>
        <v>0</v>
      </c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59" t="s">
        <v>139</v>
      </c>
      <c r="AT259" s="159" t="s">
        <v>134</v>
      </c>
      <c r="AU259" s="159" t="s">
        <v>86</v>
      </c>
      <c r="AY259" s="16" t="s">
        <v>131</v>
      </c>
      <c r="BE259" s="160">
        <f>IF(N259="základní",J259,0)</f>
        <v>0</v>
      </c>
      <c r="BF259" s="160">
        <f>IF(N259="snížená",J259,0)</f>
        <v>0</v>
      </c>
      <c r="BG259" s="160">
        <f>IF(N259="zákl. přenesená",J259,0)</f>
        <v>0</v>
      </c>
      <c r="BH259" s="160">
        <f>IF(N259="sníž. přenesená",J259,0)</f>
        <v>0</v>
      </c>
      <c r="BI259" s="160">
        <f>IF(N259="nulová",J259,0)</f>
        <v>0</v>
      </c>
      <c r="BJ259" s="16" t="s">
        <v>21</v>
      </c>
      <c r="BK259" s="160">
        <f>ROUND(I259*H259,2)</f>
        <v>0</v>
      </c>
      <c r="BL259" s="16" t="s">
        <v>139</v>
      </c>
      <c r="BM259" s="159" t="s">
        <v>882</v>
      </c>
    </row>
    <row r="260" spans="1:65" s="34" customFormat="1" ht="11.25">
      <c r="A260" s="30"/>
      <c r="B260" s="31"/>
      <c r="C260" s="30"/>
      <c r="D260" s="161" t="s">
        <v>141</v>
      </c>
      <c r="E260" s="30"/>
      <c r="F260" s="162" t="s">
        <v>883</v>
      </c>
      <c r="G260" s="30"/>
      <c r="H260" s="30"/>
      <c r="I260" s="163"/>
      <c r="J260" s="30"/>
      <c r="K260" s="30"/>
      <c r="L260" s="31"/>
      <c r="M260" s="164"/>
      <c r="N260" s="165"/>
      <c r="O260" s="53"/>
      <c r="P260" s="53"/>
      <c r="Q260" s="53"/>
      <c r="R260" s="53"/>
      <c r="S260" s="53"/>
      <c r="T260" s="54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T260" s="16" t="s">
        <v>141</v>
      </c>
      <c r="AU260" s="16" t="s">
        <v>86</v>
      </c>
    </row>
    <row r="261" spans="1:65" s="166" customFormat="1" ht="11.25">
      <c r="B261" s="167"/>
      <c r="D261" s="168" t="s">
        <v>143</v>
      </c>
      <c r="E261" s="169"/>
      <c r="F261" s="170" t="s">
        <v>884</v>
      </c>
      <c r="H261" s="171">
        <v>104.691</v>
      </c>
      <c r="I261" s="172"/>
      <c r="L261" s="167"/>
      <c r="M261" s="173"/>
      <c r="N261" s="174"/>
      <c r="O261" s="174"/>
      <c r="P261" s="174"/>
      <c r="Q261" s="174"/>
      <c r="R261" s="174"/>
      <c r="S261" s="174"/>
      <c r="T261" s="175"/>
      <c r="AT261" s="169" t="s">
        <v>143</v>
      </c>
      <c r="AU261" s="169" t="s">
        <v>86</v>
      </c>
      <c r="AV261" s="166" t="s">
        <v>86</v>
      </c>
      <c r="AW261" s="166" t="s">
        <v>38</v>
      </c>
      <c r="AX261" s="166" t="s">
        <v>77</v>
      </c>
      <c r="AY261" s="169" t="s">
        <v>131</v>
      </c>
    </row>
    <row r="262" spans="1:65" s="166" customFormat="1" ht="11.25">
      <c r="B262" s="167"/>
      <c r="D262" s="168" t="s">
        <v>143</v>
      </c>
      <c r="E262" s="169"/>
      <c r="F262" s="170" t="s">
        <v>885</v>
      </c>
      <c r="H262" s="171">
        <v>-8.7949999999999999</v>
      </c>
      <c r="I262" s="172"/>
      <c r="L262" s="167"/>
      <c r="M262" s="173"/>
      <c r="N262" s="174"/>
      <c r="O262" s="174"/>
      <c r="P262" s="174"/>
      <c r="Q262" s="174"/>
      <c r="R262" s="174"/>
      <c r="S262" s="174"/>
      <c r="T262" s="175"/>
      <c r="AT262" s="169" t="s">
        <v>143</v>
      </c>
      <c r="AU262" s="169" t="s">
        <v>86</v>
      </c>
      <c r="AV262" s="166" t="s">
        <v>86</v>
      </c>
      <c r="AW262" s="166" t="s">
        <v>38</v>
      </c>
      <c r="AX262" s="166" t="s">
        <v>77</v>
      </c>
      <c r="AY262" s="169" t="s">
        <v>131</v>
      </c>
    </row>
    <row r="263" spans="1:65" s="166" customFormat="1" ht="11.25">
      <c r="B263" s="167"/>
      <c r="D263" s="168" t="s">
        <v>143</v>
      </c>
      <c r="E263" s="169"/>
      <c r="F263" s="170" t="s">
        <v>886</v>
      </c>
      <c r="H263" s="171">
        <v>26.135999999999999</v>
      </c>
      <c r="I263" s="172"/>
      <c r="L263" s="167"/>
      <c r="M263" s="173"/>
      <c r="N263" s="174"/>
      <c r="O263" s="174"/>
      <c r="P263" s="174"/>
      <c r="Q263" s="174"/>
      <c r="R263" s="174"/>
      <c r="S263" s="174"/>
      <c r="T263" s="175"/>
      <c r="AT263" s="169" t="s">
        <v>143</v>
      </c>
      <c r="AU263" s="169" t="s">
        <v>86</v>
      </c>
      <c r="AV263" s="166" t="s">
        <v>86</v>
      </c>
      <c r="AW263" s="166" t="s">
        <v>38</v>
      </c>
      <c r="AX263" s="166" t="s">
        <v>77</v>
      </c>
      <c r="AY263" s="169" t="s">
        <v>131</v>
      </c>
    </row>
    <row r="264" spans="1:65" s="176" customFormat="1" ht="11.25">
      <c r="B264" s="177"/>
      <c r="D264" s="168" t="s">
        <v>143</v>
      </c>
      <c r="E264" s="178"/>
      <c r="F264" s="179" t="s">
        <v>145</v>
      </c>
      <c r="H264" s="180">
        <v>122.032</v>
      </c>
      <c r="I264" s="181"/>
      <c r="L264" s="177"/>
      <c r="M264" s="182"/>
      <c r="N264" s="183"/>
      <c r="O264" s="183"/>
      <c r="P264" s="183"/>
      <c r="Q264" s="183"/>
      <c r="R264" s="183"/>
      <c r="S264" s="183"/>
      <c r="T264" s="184"/>
      <c r="AT264" s="178" t="s">
        <v>143</v>
      </c>
      <c r="AU264" s="178" t="s">
        <v>86</v>
      </c>
      <c r="AV264" s="176" t="s">
        <v>139</v>
      </c>
      <c r="AW264" s="176" t="s">
        <v>38</v>
      </c>
      <c r="AX264" s="176" t="s">
        <v>21</v>
      </c>
      <c r="AY264" s="178" t="s">
        <v>131</v>
      </c>
    </row>
    <row r="265" spans="1:65" s="34" customFormat="1" ht="16.5" customHeight="1">
      <c r="A265" s="30"/>
      <c r="B265" s="147"/>
      <c r="C265" s="148" t="s">
        <v>323</v>
      </c>
      <c r="D265" s="148" t="s">
        <v>134</v>
      </c>
      <c r="E265" s="149" t="s">
        <v>887</v>
      </c>
      <c r="F265" s="150" t="s">
        <v>888</v>
      </c>
      <c r="G265" s="151" t="s">
        <v>184</v>
      </c>
      <c r="H265" s="152">
        <v>33</v>
      </c>
      <c r="I265" s="153"/>
      <c r="J265" s="154">
        <f>ROUND(I265*H265,2)</f>
        <v>0</v>
      </c>
      <c r="K265" s="150" t="s">
        <v>138</v>
      </c>
      <c r="L265" s="31"/>
      <c r="M265" s="155"/>
      <c r="N265" s="156" t="s">
        <v>48</v>
      </c>
      <c r="O265" s="53"/>
      <c r="P265" s="157">
        <f>O265*H265</f>
        <v>0</v>
      </c>
      <c r="Q265" s="157">
        <v>9.1800000000000007E-3</v>
      </c>
      <c r="R265" s="157">
        <f>Q265*H265</f>
        <v>0.30294000000000004</v>
      </c>
      <c r="S265" s="157">
        <v>0</v>
      </c>
      <c r="T265" s="158">
        <f>S265*H265</f>
        <v>0</v>
      </c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R265" s="159" t="s">
        <v>139</v>
      </c>
      <c r="AT265" s="159" t="s">
        <v>134</v>
      </c>
      <c r="AU265" s="159" t="s">
        <v>86</v>
      </c>
      <c r="AY265" s="16" t="s">
        <v>131</v>
      </c>
      <c r="BE265" s="160">
        <f>IF(N265="základní",J265,0)</f>
        <v>0</v>
      </c>
      <c r="BF265" s="160">
        <f>IF(N265="snížená",J265,0)</f>
        <v>0</v>
      </c>
      <c r="BG265" s="160">
        <f>IF(N265="zákl. přenesená",J265,0)</f>
        <v>0</v>
      </c>
      <c r="BH265" s="160">
        <f>IF(N265="sníž. přenesená",J265,0)</f>
        <v>0</v>
      </c>
      <c r="BI265" s="160">
        <f>IF(N265="nulová",J265,0)</f>
        <v>0</v>
      </c>
      <c r="BJ265" s="16" t="s">
        <v>21</v>
      </c>
      <c r="BK265" s="160">
        <f>ROUND(I265*H265,2)</f>
        <v>0</v>
      </c>
      <c r="BL265" s="16" t="s">
        <v>139</v>
      </c>
      <c r="BM265" s="159" t="s">
        <v>889</v>
      </c>
    </row>
    <row r="266" spans="1:65" s="34" customFormat="1" ht="11.25">
      <c r="A266" s="30"/>
      <c r="B266" s="31"/>
      <c r="C266" s="30"/>
      <c r="D266" s="161" t="s">
        <v>141</v>
      </c>
      <c r="E266" s="30"/>
      <c r="F266" s="162" t="s">
        <v>890</v>
      </c>
      <c r="G266" s="30"/>
      <c r="H266" s="30"/>
      <c r="I266" s="163"/>
      <c r="J266" s="30"/>
      <c r="K266" s="30"/>
      <c r="L266" s="31"/>
      <c r="M266" s="164"/>
      <c r="N266" s="165"/>
      <c r="O266" s="53"/>
      <c r="P266" s="53"/>
      <c r="Q266" s="53"/>
      <c r="R266" s="53"/>
      <c r="S266" s="53"/>
      <c r="T266" s="54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T266" s="16" t="s">
        <v>141</v>
      </c>
      <c r="AU266" s="16" t="s">
        <v>86</v>
      </c>
    </row>
    <row r="267" spans="1:65" s="166" customFormat="1" ht="11.25">
      <c r="B267" s="167"/>
      <c r="D267" s="168" t="s">
        <v>143</v>
      </c>
      <c r="E267" s="169"/>
      <c r="F267" s="170" t="s">
        <v>891</v>
      </c>
      <c r="H267" s="171">
        <v>33</v>
      </c>
      <c r="I267" s="172"/>
      <c r="L267" s="167"/>
      <c r="M267" s="173"/>
      <c r="N267" s="174"/>
      <c r="O267" s="174"/>
      <c r="P267" s="174"/>
      <c r="Q267" s="174"/>
      <c r="R267" s="174"/>
      <c r="S267" s="174"/>
      <c r="T267" s="175"/>
      <c r="AT267" s="169" t="s">
        <v>143</v>
      </c>
      <c r="AU267" s="169" t="s">
        <v>86</v>
      </c>
      <c r="AV267" s="166" t="s">
        <v>86</v>
      </c>
      <c r="AW267" s="166" t="s">
        <v>38</v>
      </c>
      <c r="AX267" s="166" t="s">
        <v>77</v>
      </c>
      <c r="AY267" s="169" t="s">
        <v>131</v>
      </c>
    </row>
    <row r="268" spans="1:65" s="176" customFormat="1" ht="11.25">
      <c r="B268" s="177"/>
      <c r="D268" s="168" t="s">
        <v>143</v>
      </c>
      <c r="E268" s="178"/>
      <c r="F268" s="179" t="s">
        <v>145</v>
      </c>
      <c r="H268" s="180">
        <v>33</v>
      </c>
      <c r="I268" s="181"/>
      <c r="L268" s="177"/>
      <c r="M268" s="182"/>
      <c r="N268" s="183"/>
      <c r="O268" s="183"/>
      <c r="P268" s="183"/>
      <c r="Q268" s="183"/>
      <c r="R268" s="183"/>
      <c r="S268" s="183"/>
      <c r="T268" s="184"/>
      <c r="AT268" s="178" t="s">
        <v>143</v>
      </c>
      <c r="AU268" s="178" t="s">
        <v>86</v>
      </c>
      <c r="AV268" s="176" t="s">
        <v>139</v>
      </c>
      <c r="AW268" s="176" t="s">
        <v>38</v>
      </c>
      <c r="AX268" s="176" t="s">
        <v>21</v>
      </c>
      <c r="AY268" s="178" t="s">
        <v>131</v>
      </c>
    </row>
    <row r="269" spans="1:65" s="34" customFormat="1" ht="16.5" customHeight="1">
      <c r="A269" s="30"/>
      <c r="B269" s="147"/>
      <c r="C269" s="185" t="s">
        <v>328</v>
      </c>
      <c r="D269" s="185" t="s">
        <v>188</v>
      </c>
      <c r="E269" s="186" t="s">
        <v>892</v>
      </c>
      <c r="F269" s="187" t="s">
        <v>893</v>
      </c>
      <c r="G269" s="188" t="s">
        <v>184</v>
      </c>
      <c r="H269" s="189">
        <v>15</v>
      </c>
      <c r="I269" s="190"/>
      <c r="J269" s="191">
        <f>ROUND(I269*H269,2)</f>
        <v>0</v>
      </c>
      <c r="K269" s="187" t="s">
        <v>138</v>
      </c>
      <c r="L269" s="192"/>
      <c r="M269" s="193"/>
      <c r="N269" s="194" t="s">
        <v>48</v>
      </c>
      <c r="O269" s="53"/>
      <c r="P269" s="157">
        <f>O269*H269</f>
        <v>0</v>
      </c>
      <c r="Q269" s="157">
        <v>6.7000000000000004E-2</v>
      </c>
      <c r="R269" s="157">
        <f>Q269*H269</f>
        <v>1.0050000000000001</v>
      </c>
      <c r="S269" s="157">
        <v>0</v>
      </c>
      <c r="T269" s="158">
        <f>S269*H269</f>
        <v>0</v>
      </c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R269" s="159" t="s">
        <v>181</v>
      </c>
      <c r="AT269" s="159" t="s">
        <v>188</v>
      </c>
      <c r="AU269" s="159" t="s">
        <v>86</v>
      </c>
      <c r="AY269" s="16" t="s">
        <v>131</v>
      </c>
      <c r="BE269" s="160">
        <f>IF(N269="základní",J269,0)</f>
        <v>0</v>
      </c>
      <c r="BF269" s="160">
        <f>IF(N269="snížená",J269,0)</f>
        <v>0</v>
      </c>
      <c r="BG269" s="160">
        <f>IF(N269="zákl. přenesená",J269,0)</f>
        <v>0</v>
      </c>
      <c r="BH269" s="160">
        <f>IF(N269="sníž. přenesená",J269,0)</f>
        <v>0</v>
      </c>
      <c r="BI269" s="160">
        <f>IF(N269="nulová",J269,0)</f>
        <v>0</v>
      </c>
      <c r="BJ269" s="16" t="s">
        <v>21</v>
      </c>
      <c r="BK269" s="160">
        <f>ROUND(I269*H269,2)</f>
        <v>0</v>
      </c>
      <c r="BL269" s="16" t="s">
        <v>139</v>
      </c>
      <c r="BM269" s="159" t="s">
        <v>894</v>
      </c>
    </row>
    <row r="270" spans="1:65" s="34" customFormat="1" ht="16.5" customHeight="1">
      <c r="A270" s="30"/>
      <c r="B270" s="147"/>
      <c r="C270" s="185" t="s">
        <v>333</v>
      </c>
      <c r="D270" s="185" t="s">
        <v>188</v>
      </c>
      <c r="E270" s="186" t="s">
        <v>895</v>
      </c>
      <c r="F270" s="187" t="s">
        <v>896</v>
      </c>
      <c r="G270" s="188" t="s">
        <v>184</v>
      </c>
      <c r="H270" s="189">
        <v>2</v>
      </c>
      <c r="I270" s="190"/>
      <c r="J270" s="191">
        <f>ROUND(I270*H270,2)</f>
        <v>0</v>
      </c>
      <c r="K270" s="187" t="s">
        <v>138</v>
      </c>
      <c r="L270" s="192"/>
      <c r="M270" s="193"/>
      <c r="N270" s="194" t="s">
        <v>48</v>
      </c>
      <c r="O270" s="53"/>
      <c r="P270" s="157">
        <f>O270*H270</f>
        <v>0</v>
      </c>
      <c r="Q270" s="157">
        <v>9.2999999999999999E-2</v>
      </c>
      <c r="R270" s="157">
        <f>Q270*H270</f>
        <v>0.186</v>
      </c>
      <c r="S270" s="157">
        <v>0</v>
      </c>
      <c r="T270" s="158">
        <f>S270*H270</f>
        <v>0</v>
      </c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R270" s="159" t="s">
        <v>181</v>
      </c>
      <c r="AT270" s="159" t="s">
        <v>188</v>
      </c>
      <c r="AU270" s="159" t="s">
        <v>86</v>
      </c>
      <c r="AY270" s="16" t="s">
        <v>131</v>
      </c>
      <c r="BE270" s="160">
        <f>IF(N270="základní",J270,0)</f>
        <v>0</v>
      </c>
      <c r="BF270" s="160">
        <f>IF(N270="snížená",J270,0)</f>
        <v>0</v>
      </c>
      <c r="BG270" s="160">
        <f>IF(N270="zákl. přenesená",J270,0)</f>
        <v>0</v>
      </c>
      <c r="BH270" s="160">
        <f>IF(N270="sníž. přenesená",J270,0)</f>
        <v>0</v>
      </c>
      <c r="BI270" s="160">
        <f>IF(N270="nulová",J270,0)</f>
        <v>0</v>
      </c>
      <c r="BJ270" s="16" t="s">
        <v>21</v>
      </c>
      <c r="BK270" s="160">
        <f>ROUND(I270*H270,2)</f>
        <v>0</v>
      </c>
      <c r="BL270" s="16" t="s">
        <v>139</v>
      </c>
      <c r="BM270" s="159" t="s">
        <v>897</v>
      </c>
    </row>
    <row r="271" spans="1:65" s="34" customFormat="1" ht="16.5" customHeight="1">
      <c r="A271" s="30"/>
      <c r="B271" s="147"/>
      <c r="C271" s="185" t="s">
        <v>338</v>
      </c>
      <c r="D271" s="185" t="s">
        <v>188</v>
      </c>
      <c r="E271" s="186" t="s">
        <v>898</v>
      </c>
      <c r="F271" s="187" t="s">
        <v>899</v>
      </c>
      <c r="G271" s="188" t="s">
        <v>184</v>
      </c>
      <c r="H271" s="189">
        <v>18</v>
      </c>
      <c r="I271" s="190"/>
      <c r="J271" s="191">
        <f>ROUND(I271*H271,2)</f>
        <v>0</v>
      </c>
      <c r="K271" s="187" t="s">
        <v>138</v>
      </c>
      <c r="L271" s="192"/>
      <c r="M271" s="193"/>
      <c r="N271" s="194" t="s">
        <v>48</v>
      </c>
      <c r="O271" s="53"/>
      <c r="P271" s="157">
        <f>O271*H271</f>
        <v>0</v>
      </c>
      <c r="Q271" s="157">
        <v>7.2999999999999995E-2</v>
      </c>
      <c r="R271" s="157">
        <f>Q271*H271</f>
        <v>1.3139999999999998</v>
      </c>
      <c r="S271" s="157">
        <v>0</v>
      </c>
      <c r="T271" s="158">
        <f>S271*H271</f>
        <v>0</v>
      </c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R271" s="159" t="s">
        <v>181</v>
      </c>
      <c r="AT271" s="159" t="s">
        <v>188</v>
      </c>
      <c r="AU271" s="159" t="s">
        <v>86</v>
      </c>
      <c r="AY271" s="16" t="s">
        <v>131</v>
      </c>
      <c r="BE271" s="160">
        <f>IF(N271="základní",J271,0)</f>
        <v>0</v>
      </c>
      <c r="BF271" s="160">
        <f>IF(N271="snížená",J271,0)</f>
        <v>0</v>
      </c>
      <c r="BG271" s="160">
        <f>IF(N271="zákl. přenesená",J271,0)</f>
        <v>0</v>
      </c>
      <c r="BH271" s="160">
        <f>IF(N271="sníž. přenesená",J271,0)</f>
        <v>0</v>
      </c>
      <c r="BI271" s="160">
        <f>IF(N271="nulová",J271,0)</f>
        <v>0</v>
      </c>
      <c r="BJ271" s="16" t="s">
        <v>21</v>
      </c>
      <c r="BK271" s="160">
        <f>ROUND(I271*H271,2)</f>
        <v>0</v>
      </c>
      <c r="BL271" s="16" t="s">
        <v>139</v>
      </c>
      <c r="BM271" s="159" t="s">
        <v>900</v>
      </c>
    </row>
    <row r="272" spans="1:65" s="34" customFormat="1" ht="16.5" customHeight="1">
      <c r="A272" s="30"/>
      <c r="B272" s="147"/>
      <c r="C272" s="148" t="s">
        <v>343</v>
      </c>
      <c r="D272" s="148" t="s">
        <v>134</v>
      </c>
      <c r="E272" s="149" t="s">
        <v>901</v>
      </c>
      <c r="F272" s="150" t="s">
        <v>902</v>
      </c>
      <c r="G272" s="151" t="s">
        <v>184</v>
      </c>
      <c r="H272" s="152">
        <v>2</v>
      </c>
      <c r="I272" s="153"/>
      <c r="J272" s="154">
        <f>ROUND(I272*H272,2)</f>
        <v>0</v>
      </c>
      <c r="K272" s="150" t="s">
        <v>138</v>
      </c>
      <c r="L272" s="31"/>
      <c r="M272" s="155"/>
      <c r="N272" s="156" t="s">
        <v>48</v>
      </c>
      <c r="O272" s="53"/>
      <c r="P272" s="157">
        <f>O272*H272</f>
        <v>0</v>
      </c>
      <c r="Q272" s="157">
        <v>1.1469999999999999E-2</v>
      </c>
      <c r="R272" s="157">
        <f>Q272*H272</f>
        <v>2.2939999999999999E-2</v>
      </c>
      <c r="S272" s="157">
        <v>0</v>
      </c>
      <c r="T272" s="158">
        <f>S272*H272</f>
        <v>0</v>
      </c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R272" s="159" t="s">
        <v>139</v>
      </c>
      <c r="AT272" s="159" t="s">
        <v>134</v>
      </c>
      <c r="AU272" s="159" t="s">
        <v>86</v>
      </c>
      <c r="AY272" s="16" t="s">
        <v>131</v>
      </c>
      <c r="BE272" s="160">
        <f>IF(N272="základní",J272,0)</f>
        <v>0</v>
      </c>
      <c r="BF272" s="160">
        <f>IF(N272="snížená",J272,0)</f>
        <v>0</v>
      </c>
      <c r="BG272" s="160">
        <f>IF(N272="zákl. přenesená",J272,0)</f>
        <v>0</v>
      </c>
      <c r="BH272" s="160">
        <f>IF(N272="sníž. přenesená",J272,0)</f>
        <v>0</v>
      </c>
      <c r="BI272" s="160">
        <f>IF(N272="nulová",J272,0)</f>
        <v>0</v>
      </c>
      <c r="BJ272" s="16" t="s">
        <v>21</v>
      </c>
      <c r="BK272" s="160">
        <f>ROUND(I272*H272,2)</f>
        <v>0</v>
      </c>
      <c r="BL272" s="16" t="s">
        <v>139</v>
      </c>
      <c r="BM272" s="159" t="s">
        <v>903</v>
      </c>
    </row>
    <row r="273" spans="1:65" s="34" customFormat="1" ht="11.25">
      <c r="A273" s="30"/>
      <c r="B273" s="31"/>
      <c r="C273" s="30"/>
      <c r="D273" s="161" t="s">
        <v>141</v>
      </c>
      <c r="E273" s="30"/>
      <c r="F273" s="162" t="s">
        <v>904</v>
      </c>
      <c r="G273" s="30"/>
      <c r="H273" s="30"/>
      <c r="I273" s="163"/>
      <c r="J273" s="30"/>
      <c r="K273" s="30"/>
      <c r="L273" s="31"/>
      <c r="M273" s="164"/>
      <c r="N273" s="165"/>
      <c r="O273" s="53"/>
      <c r="P273" s="53"/>
      <c r="Q273" s="53"/>
      <c r="R273" s="53"/>
      <c r="S273" s="53"/>
      <c r="T273" s="54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T273" s="16" t="s">
        <v>141</v>
      </c>
      <c r="AU273" s="16" t="s">
        <v>86</v>
      </c>
    </row>
    <row r="274" spans="1:65" s="166" customFormat="1" ht="11.25">
      <c r="B274" s="167"/>
      <c r="D274" s="168" t="s">
        <v>143</v>
      </c>
      <c r="E274" s="169"/>
      <c r="F274" s="170" t="s">
        <v>86</v>
      </c>
      <c r="H274" s="171">
        <v>2</v>
      </c>
      <c r="I274" s="172"/>
      <c r="L274" s="167"/>
      <c r="M274" s="173"/>
      <c r="N274" s="174"/>
      <c r="O274" s="174"/>
      <c r="P274" s="174"/>
      <c r="Q274" s="174"/>
      <c r="R274" s="174"/>
      <c r="S274" s="174"/>
      <c r="T274" s="175"/>
      <c r="AT274" s="169" t="s">
        <v>143</v>
      </c>
      <c r="AU274" s="169" t="s">
        <v>86</v>
      </c>
      <c r="AV274" s="166" t="s">
        <v>86</v>
      </c>
      <c r="AW274" s="166" t="s">
        <v>38</v>
      </c>
      <c r="AX274" s="166" t="s">
        <v>77</v>
      </c>
      <c r="AY274" s="169" t="s">
        <v>131</v>
      </c>
    </row>
    <row r="275" spans="1:65" s="176" customFormat="1" ht="11.25">
      <c r="B275" s="177"/>
      <c r="D275" s="168" t="s">
        <v>143</v>
      </c>
      <c r="E275" s="178"/>
      <c r="F275" s="179" t="s">
        <v>145</v>
      </c>
      <c r="H275" s="180">
        <v>2</v>
      </c>
      <c r="I275" s="181"/>
      <c r="L275" s="177"/>
      <c r="M275" s="182"/>
      <c r="N275" s="183"/>
      <c r="O275" s="183"/>
      <c r="P275" s="183"/>
      <c r="Q275" s="183"/>
      <c r="R275" s="183"/>
      <c r="S275" s="183"/>
      <c r="T275" s="184"/>
      <c r="AT275" s="178" t="s">
        <v>143</v>
      </c>
      <c r="AU275" s="178" t="s">
        <v>86</v>
      </c>
      <c r="AV275" s="176" t="s">
        <v>139</v>
      </c>
      <c r="AW275" s="176" t="s">
        <v>38</v>
      </c>
      <c r="AX275" s="176" t="s">
        <v>21</v>
      </c>
      <c r="AY275" s="178" t="s">
        <v>131</v>
      </c>
    </row>
    <row r="276" spans="1:65" s="34" customFormat="1" ht="16.5" customHeight="1">
      <c r="A276" s="30"/>
      <c r="B276" s="147"/>
      <c r="C276" s="185" t="s">
        <v>348</v>
      </c>
      <c r="D276" s="185" t="s">
        <v>188</v>
      </c>
      <c r="E276" s="186" t="s">
        <v>905</v>
      </c>
      <c r="F276" s="187" t="s">
        <v>906</v>
      </c>
      <c r="G276" s="188" t="s">
        <v>184</v>
      </c>
      <c r="H276" s="189">
        <v>25</v>
      </c>
      <c r="I276" s="190"/>
      <c r="J276" s="191">
        <f>ROUND(I276*H276,2)</f>
        <v>0</v>
      </c>
      <c r="K276" s="187" t="s">
        <v>138</v>
      </c>
      <c r="L276" s="192"/>
      <c r="M276" s="193"/>
      <c r="N276" s="194" t="s">
        <v>48</v>
      </c>
      <c r="O276" s="53"/>
      <c r="P276" s="157">
        <f>O276*H276</f>
        <v>0</v>
      </c>
      <c r="Q276" s="157">
        <v>5.3999999999999999E-2</v>
      </c>
      <c r="R276" s="157">
        <f>Q276*H276</f>
        <v>1.35</v>
      </c>
      <c r="S276" s="157">
        <v>0</v>
      </c>
      <c r="T276" s="158">
        <f>S276*H276</f>
        <v>0</v>
      </c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R276" s="159" t="s">
        <v>181</v>
      </c>
      <c r="AT276" s="159" t="s">
        <v>188</v>
      </c>
      <c r="AU276" s="159" t="s">
        <v>86</v>
      </c>
      <c r="AY276" s="16" t="s">
        <v>131</v>
      </c>
      <c r="BE276" s="160">
        <f>IF(N276="základní",J276,0)</f>
        <v>0</v>
      </c>
      <c r="BF276" s="160">
        <f>IF(N276="snížená",J276,0)</f>
        <v>0</v>
      </c>
      <c r="BG276" s="160">
        <f>IF(N276="zákl. přenesená",J276,0)</f>
        <v>0</v>
      </c>
      <c r="BH276" s="160">
        <f>IF(N276="sníž. přenesená",J276,0)</f>
        <v>0</v>
      </c>
      <c r="BI276" s="160">
        <f>IF(N276="nulová",J276,0)</f>
        <v>0</v>
      </c>
      <c r="BJ276" s="16" t="s">
        <v>21</v>
      </c>
      <c r="BK276" s="160">
        <f>ROUND(I276*H276,2)</f>
        <v>0</v>
      </c>
      <c r="BL276" s="16" t="s">
        <v>139</v>
      </c>
      <c r="BM276" s="159" t="s">
        <v>907</v>
      </c>
    </row>
    <row r="277" spans="1:65" s="34" customFormat="1" ht="16.5" customHeight="1">
      <c r="A277" s="30"/>
      <c r="B277" s="147"/>
      <c r="C277" s="148" t="s">
        <v>353</v>
      </c>
      <c r="D277" s="148" t="s">
        <v>134</v>
      </c>
      <c r="E277" s="149" t="s">
        <v>908</v>
      </c>
      <c r="F277" s="150" t="s">
        <v>909</v>
      </c>
      <c r="G277" s="151" t="s">
        <v>165</v>
      </c>
      <c r="H277" s="152">
        <v>2.6469999999999998</v>
      </c>
      <c r="I277" s="153"/>
      <c r="J277" s="154">
        <f>ROUND(I277*H277,2)</f>
        <v>0</v>
      </c>
      <c r="K277" s="150" t="s">
        <v>138</v>
      </c>
      <c r="L277" s="31"/>
      <c r="M277" s="155"/>
      <c r="N277" s="156" t="s">
        <v>48</v>
      </c>
      <c r="O277" s="53"/>
      <c r="P277" s="157">
        <f>O277*H277</f>
        <v>0</v>
      </c>
      <c r="Q277" s="157">
        <v>1.9085000000000001</v>
      </c>
      <c r="R277" s="157">
        <f>Q277*H277</f>
        <v>5.0517994999999996</v>
      </c>
      <c r="S277" s="157">
        <v>0</v>
      </c>
      <c r="T277" s="158">
        <f>S277*H277</f>
        <v>0</v>
      </c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R277" s="159" t="s">
        <v>139</v>
      </c>
      <c r="AT277" s="159" t="s">
        <v>134</v>
      </c>
      <c r="AU277" s="159" t="s">
        <v>86</v>
      </c>
      <c r="AY277" s="16" t="s">
        <v>131</v>
      </c>
      <c r="BE277" s="160">
        <f>IF(N277="základní",J277,0)</f>
        <v>0</v>
      </c>
      <c r="BF277" s="160">
        <f>IF(N277="snížená",J277,0)</f>
        <v>0</v>
      </c>
      <c r="BG277" s="160">
        <f>IF(N277="zákl. přenesená",J277,0)</f>
        <v>0</v>
      </c>
      <c r="BH277" s="160">
        <f>IF(N277="sníž. přenesená",J277,0)</f>
        <v>0</v>
      </c>
      <c r="BI277" s="160">
        <f>IF(N277="nulová",J277,0)</f>
        <v>0</v>
      </c>
      <c r="BJ277" s="16" t="s">
        <v>21</v>
      </c>
      <c r="BK277" s="160">
        <f>ROUND(I277*H277,2)</f>
        <v>0</v>
      </c>
      <c r="BL277" s="16" t="s">
        <v>139</v>
      </c>
      <c r="BM277" s="159" t="s">
        <v>910</v>
      </c>
    </row>
    <row r="278" spans="1:65" s="34" customFormat="1" ht="11.25">
      <c r="A278" s="30"/>
      <c r="B278" s="31"/>
      <c r="C278" s="30"/>
      <c r="D278" s="161" t="s">
        <v>141</v>
      </c>
      <c r="E278" s="30"/>
      <c r="F278" s="162" t="s">
        <v>911</v>
      </c>
      <c r="G278" s="30"/>
      <c r="H278" s="30"/>
      <c r="I278" s="163"/>
      <c r="J278" s="30"/>
      <c r="K278" s="30"/>
      <c r="L278" s="31"/>
      <c r="M278" s="164"/>
      <c r="N278" s="165"/>
      <c r="O278" s="53"/>
      <c r="P278" s="53"/>
      <c r="Q278" s="53"/>
      <c r="R278" s="53"/>
      <c r="S278" s="53"/>
      <c r="T278" s="54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T278" s="16" t="s">
        <v>141</v>
      </c>
      <c r="AU278" s="16" t="s">
        <v>86</v>
      </c>
    </row>
    <row r="279" spans="1:65" s="166" customFormat="1" ht="11.25">
      <c r="B279" s="167"/>
      <c r="D279" s="168" t="s">
        <v>143</v>
      </c>
      <c r="E279" s="169"/>
      <c r="F279" s="170" t="s">
        <v>912</v>
      </c>
      <c r="H279" s="171">
        <v>1.9850000000000001</v>
      </c>
      <c r="I279" s="172"/>
      <c r="L279" s="167"/>
      <c r="M279" s="173"/>
      <c r="N279" s="174"/>
      <c r="O279" s="174"/>
      <c r="P279" s="174"/>
      <c r="Q279" s="174"/>
      <c r="R279" s="174"/>
      <c r="S279" s="174"/>
      <c r="T279" s="175"/>
      <c r="AT279" s="169" t="s">
        <v>143</v>
      </c>
      <c r="AU279" s="169" t="s">
        <v>86</v>
      </c>
      <c r="AV279" s="166" t="s">
        <v>86</v>
      </c>
      <c r="AW279" s="166" t="s">
        <v>38</v>
      </c>
      <c r="AX279" s="166" t="s">
        <v>77</v>
      </c>
      <c r="AY279" s="169" t="s">
        <v>131</v>
      </c>
    </row>
    <row r="280" spans="1:65" s="199" customFormat="1" ht="11.25">
      <c r="B280" s="200"/>
      <c r="D280" s="168" t="s">
        <v>143</v>
      </c>
      <c r="E280" s="201"/>
      <c r="F280" s="202" t="s">
        <v>828</v>
      </c>
      <c r="H280" s="203">
        <v>1.9850000000000001</v>
      </c>
      <c r="I280" s="204"/>
      <c r="L280" s="200"/>
      <c r="M280" s="205"/>
      <c r="N280" s="206"/>
      <c r="O280" s="206"/>
      <c r="P280" s="206"/>
      <c r="Q280" s="206"/>
      <c r="R280" s="206"/>
      <c r="S280" s="206"/>
      <c r="T280" s="207"/>
      <c r="AT280" s="201" t="s">
        <v>143</v>
      </c>
      <c r="AU280" s="201" t="s">
        <v>86</v>
      </c>
      <c r="AV280" s="199" t="s">
        <v>151</v>
      </c>
      <c r="AW280" s="199" t="s">
        <v>38</v>
      </c>
      <c r="AX280" s="199" t="s">
        <v>77</v>
      </c>
      <c r="AY280" s="201" t="s">
        <v>131</v>
      </c>
    </row>
    <row r="281" spans="1:65" s="166" customFormat="1" ht="11.25">
      <c r="B281" s="167"/>
      <c r="D281" s="168" t="s">
        <v>143</v>
      </c>
      <c r="E281" s="169"/>
      <c r="F281" s="170" t="s">
        <v>913</v>
      </c>
      <c r="H281" s="171">
        <v>0.66200000000000003</v>
      </c>
      <c r="I281" s="172"/>
      <c r="L281" s="167"/>
      <c r="M281" s="173"/>
      <c r="N281" s="174"/>
      <c r="O281" s="174"/>
      <c r="P281" s="174"/>
      <c r="Q281" s="174"/>
      <c r="R281" s="174"/>
      <c r="S281" s="174"/>
      <c r="T281" s="175"/>
      <c r="AT281" s="169" t="s">
        <v>143</v>
      </c>
      <c r="AU281" s="169" t="s">
        <v>86</v>
      </c>
      <c r="AV281" s="166" t="s">
        <v>86</v>
      </c>
      <c r="AW281" s="166" t="s">
        <v>38</v>
      </c>
      <c r="AX281" s="166" t="s">
        <v>77</v>
      </c>
      <c r="AY281" s="169" t="s">
        <v>131</v>
      </c>
    </row>
    <row r="282" spans="1:65" s="199" customFormat="1" ht="11.25">
      <c r="B282" s="200"/>
      <c r="D282" s="168" t="s">
        <v>143</v>
      </c>
      <c r="E282" s="201"/>
      <c r="F282" s="202" t="s">
        <v>828</v>
      </c>
      <c r="H282" s="203">
        <v>0.66200000000000003</v>
      </c>
      <c r="I282" s="204"/>
      <c r="L282" s="200"/>
      <c r="M282" s="205"/>
      <c r="N282" s="206"/>
      <c r="O282" s="206"/>
      <c r="P282" s="206"/>
      <c r="Q282" s="206"/>
      <c r="R282" s="206"/>
      <c r="S282" s="206"/>
      <c r="T282" s="207"/>
      <c r="AT282" s="201" t="s">
        <v>143</v>
      </c>
      <c r="AU282" s="201" t="s">
        <v>86</v>
      </c>
      <c r="AV282" s="199" t="s">
        <v>151</v>
      </c>
      <c r="AW282" s="199" t="s">
        <v>38</v>
      </c>
      <c r="AX282" s="199" t="s">
        <v>77</v>
      </c>
      <c r="AY282" s="201" t="s">
        <v>131</v>
      </c>
    </row>
    <row r="283" spans="1:65" s="176" customFormat="1" ht="11.25">
      <c r="B283" s="177"/>
      <c r="D283" s="168" t="s">
        <v>143</v>
      </c>
      <c r="E283" s="178"/>
      <c r="F283" s="179" t="s">
        <v>145</v>
      </c>
      <c r="H283" s="180">
        <v>2.6469999999999998</v>
      </c>
      <c r="I283" s="181"/>
      <c r="L283" s="177"/>
      <c r="M283" s="182"/>
      <c r="N283" s="183"/>
      <c r="O283" s="183"/>
      <c r="P283" s="183"/>
      <c r="Q283" s="183"/>
      <c r="R283" s="183"/>
      <c r="S283" s="183"/>
      <c r="T283" s="184"/>
      <c r="AT283" s="178" t="s">
        <v>143</v>
      </c>
      <c r="AU283" s="178" t="s">
        <v>86</v>
      </c>
      <c r="AV283" s="176" t="s">
        <v>139</v>
      </c>
      <c r="AW283" s="176" t="s">
        <v>38</v>
      </c>
      <c r="AX283" s="176" t="s">
        <v>21</v>
      </c>
      <c r="AY283" s="178" t="s">
        <v>131</v>
      </c>
    </row>
    <row r="284" spans="1:65" s="34" customFormat="1" ht="16.5" customHeight="1">
      <c r="A284" s="30"/>
      <c r="B284" s="147"/>
      <c r="C284" s="148" t="s">
        <v>358</v>
      </c>
      <c r="D284" s="148" t="s">
        <v>134</v>
      </c>
      <c r="E284" s="149" t="s">
        <v>914</v>
      </c>
      <c r="F284" s="150" t="s">
        <v>915</v>
      </c>
      <c r="G284" s="151" t="s">
        <v>137</v>
      </c>
      <c r="H284" s="152">
        <v>7.83</v>
      </c>
      <c r="I284" s="153"/>
      <c r="J284" s="154">
        <f>ROUND(I284*H284,2)</f>
        <v>0</v>
      </c>
      <c r="K284" s="150" t="s">
        <v>138</v>
      </c>
      <c r="L284" s="31"/>
      <c r="M284" s="155"/>
      <c r="N284" s="156" t="s">
        <v>48</v>
      </c>
      <c r="O284" s="53"/>
      <c r="P284" s="157">
        <f>O284*H284</f>
        <v>0</v>
      </c>
      <c r="Q284" s="157">
        <v>4.795E-2</v>
      </c>
      <c r="R284" s="157">
        <f>Q284*H284</f>
        <v>0.37544850000000002</v>
      </c>
      <c r="S284" s="157">
        <v>0</v>
      </c>
      <c r="T284" s="158">
        <f>S284*H284</f>
        <v>0</v>
      </c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R284" s="159" t="s">
        <v>139</v>
      </c>
      <c r="AT284" s="159" t="s">
        <v>134</v>
      </c>
      <c r="AU284" s="159" t="s">
        <v>86</v>
      </c>
      <c r="AY284" s="16" t="s">
        <v>131</v>
      </c>
      <c r="BE284" s="160">
        <f>IF(N284="základní",J284,0)</f>
        <v>0</v>
      </c>
      <c r="BF284" s="160">
        <f>IF(N284="snížená",J284,0)</f>
        <v>0</v>
      </c>
      <c r="BG284" s="160">
        <f>IF(N284="zákl. přenesená",J284,0)</f>
        <v>0</v>
      </c>
      <c r="BH284" s="160">
        <f>IF(N284="sníž. přenesená",J284,0)</f>
        <v>0</v>
      </c>
      <c r="BI284" s="160">
        <f>IF(N284="nulová",J284,0)</f>
        <v>0</v>
      </c>
      <c r="BJ284" s="16" t="s">
        <v>21</v>
      </c>
      <c r="BK284" s="160">
        <f>ROUND(I284*H284,2)</f>
        <v>0</v>
      </c>
      <c r="BL284" s="16" t="s">
        <v>139</v>
      </c>
      <c r="BM284" s="159" t="s">
        <v>916</v>
      </c>
    </row>
    <row r="285" spans="1:65" s="34" customFormat="1" ht="11.25">
      <c r="A285" s="30"/>
      <c r="B285" s="31"/>
      <c r="C285" s="30"/>
      <c r="D285" s="161" t="s">
        <v>141</v>
      </c>
      <c r="E285" s="30"/>
      <c r="F285" s="162" t="s">
        <v>917</v>
      </c>
      <c r="G285" s="30"/>
      <c r="H285" s="30"/>
      <c r="I285" s="163"/>
      <c r="J285" s="30"/>
      <c r="K285" s="30"/>
      <c r="L285" s="31"/>
      <c r="M285" s="164"/>
      <c r="N285" s="165"/>
      <c r="O285" s="53"/>
      <c r="P285" s="53"/>
      <c r="Q285" s="53"/>
      <c r="R285" s="53"/>
      <c r="S285" s="53"/>
      <c r="T285" s="54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T285" s="16" t="s">
        <v>141</v>
      </c>
      <c r="AU285" s="16" t="s">
        <v>86</v>
      </c>
    </row>
    <row r="286" spans="1:65" s="166" customFormat="1" ht="11.25">
      <c r="B286" s="167"/>
      <c r="D286" s="168" t="s">
        <v>143</v>
      </c>
      <c r="E286" s="169"/>
      <c r="F286" s="170" t="s">
        <v>918</v>
      </c>
      <c r="H286" s="171">
        <v>7.83</v>
      </c>
      <c r="I286" s="172"/>
      <c r="L286" s="167"/>
      <c r="M286" s="173"/>
      <c r="N286" s="174"/>
      <c r="O286" s="174"/>
      <c r="P286" s="174"/>
      <c r="Q286" s="174"/>
      <c r="R286" s="174"/>
      <c r="S286" s="174"/>
      <c r="T286" s="175"/>
      <c r="AT286" s="169" t="s">
        <v>143</v>
      </c>
      <c r="AU286" s="169" t="s">
        <v>86</v>
      </c>
      <c r="AV286" s="166" t="s">
        <v>86</v>
      </c>
      <c r="AW286" s="166" t="s">
        <v>38</v>
      </c>
      <c r="AX286" s="166" t="s">
        <v>77</v>
      </c>
      <c r="AY286" s="169" t="s">
        <v>131</v>
      </c>
    </row>
    <row r="287" spans="1:65" s="176" customFormat="1" ht="11.25">
      <c r="B287" s="177"/>
      <c r="D287" s="168" t="s">
        <v>143</v>
      </c>
      <c r="E287" s="178"/>
      <c r="F287" s="179" t="s">
        <v>145</v>
      </c>
      <c r="H287" s="180">
        <v>7.83</v>
      </c>
      <c r="I287" s="181"/>
      <c r="L287" s="177"/>
      <c r="M287" s="182"/>
      <c r="N287" s="183"/>
      <c r="O287" s="183"/>
      <c r="P287" s="183"/>
      <c r="Q287" s="183"/>
      <c r="R287" s="183"/>
      <c r="S287" s="183"/>
      <c r="T287" s="184"/>
      <c r="AT287" s="178" t="s">
        <v>143</v>
      </c>
      <c r="AU287" s="178" t="s">
        <v>86</v>
      </c>
      <c r="AV287" s="176" t="s">
        <v>139</v>
      </c>
      <c r="AW287" s="176" t="s">
        <v>38</v>
      </c>
      <c r="AX287" s="176" t="s">
        <v>21</v>
      </c>
      <c r="AY287" s="178" t="s">
        <v>131</v>
      </c>
    </row>
    <row r="288" spans="1:65" s="34" customFormat="1" ht="16.5" customHeight="1">
      <c r="A288" s="30"/>
      <c r="B288" s="147"/>
      <c r="C288" s="148" t="s">
        <v>363</v>
      </c>
      <c r="D288" s="148" t="s">
        <v>134</v>
      </c>
      <c r="E288" s="149" t="s">
        <v>919</v>
      </c>
      <c r="F288" s="150" t="s">
        <v>920</v>
      </c>
      <c r="G288" s="151" t="s">
        <v>137</v>
      </c>
      <c r="H288" s="152">
        <v>15.568</v>
      </c>
      <c r="I288" s="153"/>
      <c r="J288" s="154">
        <f>ROUND(I288*H288,2)</f>
        <v>0</v>
      </c>
      <c r="K288" s="150" t="s">
        <v>138</v>
      </c>
      <c r="L288" s="31"/>
      <c r="M288" s="155"/>
      <c r="N288" s="156" t="s">
        <v>48</v>
      </c>
      <c r="O288" s="53"/>
      <c r="P288" s="157">
        <f>O288*H288</f>
        <v>0</v>
      </c>
      <c r="Q288" s="157">
        <v>0.11576</v>
      </c>
      <c r="R288" s="157">
        <f>Q288*H288</f>
        <v>1.8021516799999999</v>
      </c>
      <c r="S288" s="157">
        <v>0</v>
      </c>
      <c r="T288" s="158">
        <f>S288*H288</f>
        <v>0</v>
      </c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R288" s="159" t="s">
        <v>139</v>
      </c>
      <c r="AT288" s="159" t="s">
        <v>134</v>
      </c>
      <c r="AU288" s="159" t="s">
        <v>86</v>
      </c>
      <c r="AY288" s="16" t="s">
        <v>131</v>
      </c>
      <c r="BE288" s="160">
        <f>IF(N288="základní",J288,0)</f>
        <v>0</v>
      </c>
      <c r="BF288" s="160">
        <f>IF(N288="snížená",J288,0)</f>
        <v>0</v>
      </c>
      <c r="BG288" s="160">
        <f>IF(N288="zákl. přenesená",J288,0)</f>
        <v>0</v>
      </c>
      <c r="BH288" s="160">
        <f>IF(N288="sníž. přenesená",J288,0)</f>
        <v>0</v>
      </c>
      <c r="BI288" s="160">
        <f>IF(N288="nulová",J288,0)</f>
        <v>0</v>
      </c>
      <c r="BJ288" s="16" t="s">
        <v>21</v>
      </c>
      <c r="BK288" s="160">
        <f>ROUND(I288*H288,2)</f>
        <v>0</v>
      </c>
      <c r="BL288" s="16" t="s">
        <v>139</v>
      </c>
      <c r="BM288" s="159" t="s">
        <v>921</v>
      </c>
    </row>
    <row r="289" spans="1:65" s="34" customFormat="1" ht="11.25">
      <c r="A289" s="30"/>
      <c r="B289" s="31"/>
      <c r="C289" s="30"/>
      <c r="D289" s="161" t="s">
        <v>141</v>
      </c>
      <c r="E289" s="30"/>
      <c r="F289" s="162" t="s">
        <v>922</v>
      </c>
      <c r="G289" s="30"/>
      <c r="H289" s="30"/>
      <c r="I289" s="163"/>
      <c r="J289" s="30"/>
      <c r="K289" s="30"/>
      <c r="L289" s="31"/>
      <c r="M289" s="164"/>
      <c r="N289" s="165"/>
      <c r="O289" s="53"/>
      <c r="P289" s="53"/>
      <c r="Q289" s="53"/>
      <c r="R289" s="53"/>
      <c r="S289" s="53"/>
      <c r="T289" s="54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T289" s="16" t="s">
        <v>141</v>
      </c>
      <c r="AU289" s="16" t="s">
        <v>86</v>
      </c>
    </row>
    <row r="290" spans="1:65" s="166" customFormat="1" ht="11.25">
      <c r="B290" s="167"/>
      <c r="D290" s="168" t="s">
        <v>143</v>
      </c>
      <c r="E290" s="169"/>
      <c r="F290" s="170" t="s">
        <v>923</v>
      </c>
      <c r="H290" s="171">
        <v>15.568</v>
      </c>
      <c r="I290" s="172"/>
      <c r="L290" s="167"/>
      <c r="M290" s="173"/>
      <c r="N290" s="174"/>
      <c r="O290" s="174"/>
      <c r="P290" s="174"/>
      <c r="Q290" s="174"/>
      <c r="R290" s="174"/>
      <c r="S290" s="174"/>
      <c r="T290" s="175"/>
      <c r="AT290" s="169" t="s">
        <v>143</v>
      </c>
      <c r="AU290" s="169" t="s">
        <v>86</v>
      </c>
      <c r="AV290" s="166" t="s">
        <v>86</v>
      </c>
      <c r="AW290" s="166" t="s">
        <v>38</v>
      </c>
      <c r="AX290" s="166" t="s">
        <v>77</v>
      </c>
      <c r="AY290" s="169" t="s">
        <v>131</v>
      </c>
    </row>
    <row r="291" spans="1:65" s="176" customFormat="1" ht="11.25">
      <c r="B291" s="177"/>
      <c r="D291" s="168" t="s">
        <v>143</v>
      </c>
      <c r="E291" s="178"/>
      <c r="F291" s="179" t="s">
        <v>145</v>
      </c>
      <c r="H291" s="180">
        <v>15.568</v>
      </c>
      <c r="I291" s="181"/>
      <c r="L291" s="177"/>
      <c r="M291" s="182"/>
      <c r="N291" s="183"/>
      <c r="O291" s="183"/>
      <c r="P291" s="183"/>
      <c r="Q291" s="183"/>
      <c r="R291" s="183"/>
      <c r="S291" s="183"/>
      <c r="T291" s="184"/>
      <c r="AT291" s="178" t="s">
        <v>143</v>
      </c>
      <c r="AU291" s="178" t="s">
        <v>86</v>
      </c>
      <c r="AV291" s="176" t="s">
        <v>139</v>
      </c>
      <c r="AW291" s="176" t="s">
        <v>38</v>
      </c>
      <c r="AX291" s="176" t="s">
        <v>21</v>
      </c>
      <c r="AY291" s="178" t="s">
        <v>131</v>
      </c>
    </row>
    <row r="292" spans="1:65" s="34" customFormat="1" ht="24.2" customHeight="1">
      <c r="A292" s="30"/>
      <c r="B292" s="147"/>
      <c r="C292" s="148" t="s">
        <v>368</v>
      </c>
      <c r="D292" s="148" t="s">
        <v>134</v>
      </c>
      <c r="E292" s="149" t="s">
        <v>924</v>
      </c>
      <c r="F292" s="150" t="s">
        <v>925</v>
      </c>
      <c r="G292" s="151" t="s">
        <v>137</v>
      </c>
      <c r="H292" s="152">
        <v>6.4530000000000003</v>
      </c>
      <c r="I292" s="153"/>
      <c r="J292" s="154">
        <f>ROUND(I292*H292,2)</f>
        <v>0</v>
      </c>
      <c r="K292" s="150" t="s">
        <v>138</v>
      </c>
      <c r="L292" s="31"/>
      <c r="M292" s="155"/>
      <c r="N292" s="156" t="s">
        <v>48</v>
      </c>
      <c r="O292" s="53"/>
      <c r="P292" s="157">
        <f>O292*H292</f>
        <v>0</v>
      </c>
      <c r="Q292" s="157">
        <v>0.45432</v>
      </c>
      <c r="R292" s="157">
        <f>Q292*H292</f>
        <v>2.9317269600000002</v>
      </c>
      <c r="S292" s="157">
        <v>0</v>
      </c>
      <c r="T292" s="158">
        <f>S292*H292</f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59" t="s">
        <v>139</v>
      </c>
      <c r="AT292" s="159" t="s">
        <v>134</v>
      </c>
      <c r="AU292" s="159" t="s">
        <v>86</v>
      </c>
      <c r="AY292" s="16" t="s">
        <v>131</v>
      </c>
      <c r="BE292" s="160">
        <f>IF(N292="základní",J292,0)</f>
        <v>0</v>
      </c>
      <c r="BF292" s="160">
        <f>IF(N292="snížená",J292,0)</f>
        <v>0</v>
      </c>
      <c r="BG292" s="160">
        <f>IF(N292="zákl. přenesená",J292,0)</f>
        <v>0</v>
      </c>
      <c r="BH292" s="160">
        <f>IF(N292="sníž. přenesená",J292,0)</f>
        <v>0</v>
      </c>
      <c r="BI292" s="160">
        <f>IF(N292="nulová",J292,0)</f>
        <v>0</v>
      </c>
      <c r="BJ292" s="16" t="s">
        <v>21</v>
      </c>
      <c r="BK292" s="160">
        <f>ROUND(I292*H292,2)</f>
        <v>0</v>
      </c>
      <c r="BL292" s="16" t="s">
        <v>139</v>
      </c>
      <c r="BM292" s="159" t="s">
        <v>926</v>
      </c>
    </row>
    <row r="293" spans="1:65" s="34" customFormat="1" ht="11.25">
      <c r="A293" s="30"/>
      <c r="B293" s="31"/>
      <c r="C293" s="30"/>
      <c r="D293" s="161" t="s">
        <v>141</v>
      </c>
      <c r="E293" s="30"/>
      <c r="F293" s="162" t="s">
        <v>927</v>
      </c>
      <c r="G293" s="30"/>
      <c r="H293" s="30"/>
      <c r="I293" s="163"/>
      <c r="J293" s="30"/>
      <c r="K293" s="30"/>
      <c r="L293" s="31"/>
      <c r="M293" s="164"/>
      <c r="N293" s="165"/>
      <c r="O293" s="53"/>
      <c r="P293" s="53"/>
      <c r="Q293" s="53"/>
      <c r="R293" s="53"/>
      <c r="S293" s="53"/>
      <c r="T293" s="54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T293" s="16" t="s">
        <v>141</v>
      </c>
      <c r="AU293" s="16" t="s">
        <v>86</v>
      </c>
    </row>
    <row r="294" spans="1:65" s="166" customFormat="1" ht="11.25">
      <c r="B294" s="167"/>
      <c r="D294" s="168" t="s">
        <v>143</v>
      </c>
      <c r="E294" s="169"/>
      <c r="F294" s="170" t="s">
        <v>928</v>
      </c>
      <c r="H294" s="171">
        <v>6.4530000000000003</v>
      </c>
      <c r="I294" s="172"/>
      <c r="L294" s="167"/>
      <c r="M294" s="173"/>
      <c r="N294" s="174"/>
      <c r="O294" s="174"/>
      <c r="P294" s="174"/>
      <c r="Q294" s="174"/>
      <c r="R294" s="174"/>
      <c r="S294" s="174"/>
      <c r="T294" s="175"/>
      <c r="AT294" s="169" t="s">
        <v>143</v>
      </c>
      <c r="AU294" s="169" t="s">
        <v>86</v>
      </c>
      <c r="AV294" s="166" t="s">
        <v>86</v>
      </c>
      <c r="AW294" s="166" t="s">
        <v>38</v>
      </c>
      <c r="AX294" s="166" t="s">
        <v>77</v>
      </c>
      <c r="AY294" s="169" t="s">
        <v>131</v>
      </c>
    </row>
    <row r="295" spans="1:65" s="176" customFormat="1" ht="11.25">
      <c r="B295" s="177"/>
      <c r="D295" s="168" t="s">
        <v>143</v>
      </c>
      <c r="E295" s="178"/>
      <c r="F295" s="179" t="s">
        <v>145</v>
      </c>
      <c r="H295" s="180">
        <v>6.4530000000000003</v>
      </c>
      <c r="I295" s="181"/>
      <c r="L295" s="177"/>
      <c r="M295" s="182"/>
      <c r="N295" s="183"/>
      <c r="O295" s="183"/>
      <c r="P295" s="183"/>
      <c r="Q295" s="183"/>
      <c r="R295" s="183"/>
      <c r="S295" s="183"/>
      <c r="T295" s="184"/>
      <c r="AT295" s="178" t="s">
        <v>143</v>
      </c>
      <c r="AU295" s="178" t="s">
        <v>86</v>
      </c>
      <c r="AV295" s="176" t="s">
        <v>139</v>
      </c>
      <c r="AW295" s="176" t="s">
        <v>38</v>
      </c>
      <c r="AX295" s="176" t="s">
        <v>21</v>
      </c>
      <c r="AY295" s="178" t="s">
        <v>131</v>
      </c>
    </row>
    <row r="296" spans="1:65" s="133" customFormat="1" ht="22.9" customHeight="1">
      <c r="B296" s="134"/>
      <c r="D296" s="135" t="s">
        <v>76</v>
      </c>
      <c r="E296" s="145" t="s">
        <v>139</v>
      </c>
      <c r="F296" s="145" t="s">
        <v>929</v>
      </c>
      <c r="I296" s="137"/>
      <c r="J296" s="146">
        <f>BK296</f>
        <v>0</v>
      </c>
      <c r="L296" s="134"/>
      <c r="M296" s="139"/>
      <c r="N296" s="140"/>
      <c r="O296" s="140"/>
      <c r="P296" s="141">
        <f>SUM(P297:P345)</f>
        <v>0</v>
      </c>
      <c r="Q296" s="140"/>
      <c r="R296" s="141">
        <f>SUM(R297:R345)</f>
        <v>14.10127013</v>
      </c>
      <c r="S296" s="140"/>
      <c r="T296" s="142">
        <f>SUM(T297:T345)</f>
        <v>0</v>
      </c>
      <c r="AR296" s="135" t="s">
        <v>21</v>
      </c>
      <c r="AT296" s="143" t="s">
        <v>76</v>
      </c>
      <c r="AU296" s="143" t="s">
        <v>21</v>
      </c>
      <c r="AY296" s="135" t="s">
        <v>131</v>
      </c>
      <c r="BK296" s="144">
        <f>SUM(BK297:BK345)</f>
        <v>0</v>
      </c>
    </row>
    <row r="297" spans="1:65" s="34" customFormat="1" ht="33" customHeight="1">
      <c r="A297" s="30"/>
      <c r="B297" s="147"/>
      <c r="C297" s="148" t="s">
        <v>375</v>
      </c>
      <c r="D297" s="148" t="s">
        <v>134</v>
      </c>
      <c r="E297" s="149" t="s">
        <v>930</v>
      </c>
      <c r="F297" s="150" t="s">
        <v>931</v>
      </c>
      <c r="G297" s="151" t="s">
        <v>137</v>
      </c>
      <c r="H297" s="152">
        <v>31.56</v>
      </c>
      <c r="I297" s="153"/>
      <c r="J297" s="154">
        <f>ROUND(I297*H297,2)</f>
        <v>0</v>
      </c>
      <c r="K297" s="150" t="s">
        <v>138</v>
      </c>
      <c r="L297" s="31"/>
      <c r="M297" s="155"/>
      <c r="N297" s="156" t="s">
        <v>48</v>
      </c>
      <c r="O297" s="53"/>
      <c r="P297" s="157">
        <f>O297*H297</f>
        <v>0</v>
      </c>
      <c r="Q297" s="157">
        <v>6.3509999999999997E-2</v>
      </c>
      <c r="R297" s="157">
        <f>Q297*H297</f>
        <v>2.0043755999999999</v>
      </c>
      <c r="S297" s="157">
        <v>0</v>
      </c>
      <c r="T297" s="158">
        <f>S297*H297</f>
        <v>0</v>
      </c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R297" s="159" t="s">
        <v>139</v>
      </c>
      <c r="AT297" s="159" t="s">
        <v>134</v>
      </c>
      <c r="AU297" s="159" t="s">
        <v>86</v>
      </c>
      <c r="AY297" s="16" t="s">
        <v>131</v>
      </c>
      <c r="BE297" s="160">
        <f>IF(N297="základní",J297,0)</f>
        <v>0</v>
      </c>
      <c r="BF297" s="160">
        <f>IF(N297="snížená",J297,0)</f>
        <v>0</v>
      </c>
      <c r="BG297" s="160">
        <f>IF(N297="zákl. přenesená",J297,0)</f>
        <v>0</v>
      </c>
      <c r="BH297" s="160">
        <f>IF(N297="sníž. přenesená",J297,0)</f>
        <v>0</v>
      </c>
      <c r="BI297" s="160">
        <f>IF(N297="nulová",J297,0)</f>
        <v>0</v>
      </c>
      <c r="BJ297" s="16" t="s">
        <v>21</v>
      </c>
      <c r="BK297" s="160">
        <f>ROUND(I297*H297,2)</f>
        <v>0</v>
      </c>
      <c r="BL297" s="16" t="s">
        <v>139</v>
      </c>
      <c r="BM297" s="159" t="s">
        <v>932</v>
      </c>
    </row>
    <row r="298" spans="1:65" s="34" customFormat="1" ht="11.25">
      <c r="A298" s="30"/>
      <c r="B298" s="31"/>
      <c r="C298" s="30"/>
      <c r="D298" s="161" t="s">
        <v>141</v>
      </c>
      <c r="E298" s="30"/>
      <c r="F298" s="162" t="s">
        <v>933</v>
      </c>
      <c r="G298" s="30"/>
      <c r="H298" s="30"/>
      <c r="I298" s="163"/>
      <c r="J298" s="30"/>
      <c r="K298" s="30"/>
      <c r="L298" s="31"/>
      <c r="M298" s="164"/>
      <c r="N298" s="165"/>
      <c r="O298" s="53"/>
      <c r="P298" s="53"/>
      <c r="Q298" s="53"/>
      <c r="R298" s="53"/>
      <c r="S298" s="53"/>
      <c r="T298" s="54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T298" s="16" t="s">
        <v>141</v>
      </c>
      <c r="AU298" s="16" t="s">
        <v>86</v>
      </c>
    </row>
    <row r="299" spans="1:65" s="166" customFormat="1" ht="11.25">
      <c r="B299" s="167"/>
      <c r="D299" s="168" t="s">
        <v>143</v>
      </c>
      <c r="E299" s="169"/>
      <c r="F299" s="170" t="s">
        <v>934</v>
      </c>
      <c r="H299" s="171">
        <v>31.56</v>
      </c>
      <c r="I299" s="172"/>
      <c r="L299" s="167"/>
      <c r="M299" s="173"/>
      <c r="N299" s="174"/>
      <c r="O299" s="174"/>
      <c r="P299" s="174"/>
      <c r="Q299" s="174"/>
      <c r="R299" s="174"/>
      <c r="S299" s="174"/>
      <c r="T299" s="175"/>
      <c r="AT299" s="169" t="s">
        <v>143</v>
      </c>
      <c r="AU299" s="169" t="s">
        <v>86</v>
      </c>
      <c r="AV299" s="166" t="s">
        <v>86</v>
      </c>
      <c r="AW299" s="166" t="s">
        <v>38</v>
      </c>
      <c r="AX299" s="166" t="s">
        <v>77</v>
      </c>
      <c r="AY299" s="169" t="s">
        <v>131</v>
      </c>
    </row>
    <row r="300" spans="1:65" s="176" customFormat="1" ht="11.25">
      <c r="B300" s="177"/>
      <c r="D300" s="168" t="s">
        <v>143</v>
      </c>
      <c r="E300" s="178"/>
      <c r="F300" s="179" t="s">
        <v>145</v>
      </c>
      <c r="H300" s="180">
        <v>31.56</v>
      </c>
      <c r="I300" s="181"/>
      <c r="L300" s="177"/>
      <c r="M300" s="182"/>
      <c r="N300" s="183"/>
      <c r="O300" s="183"/>
      <c r="P300" s="183"/>
      <c r="Q300" s="183"/>
      <c r="R300" s="183"/>
      <c r="S300" s="183"/>
      <c r="T300" s="184"/>
      <c r="AT300" s="178" t="s">
        <v>143</v>
      </c>
      <c r="AU300" s="178" t="s">
        <v>86</v>
      </c>
      <c r="AV300" s="176" t="s">
        <v>139</v>
      </c>
      <c r="AW300" s="176" t="s">
        <v>38</v>
      </c>
      <c r="AX300" s="176" t="s">
        <v>21</v>
      </c>
      <c r="AY300" s="178" t="s">
        <v>131</v>
      </c>
    </row>
    <row r="301" spans="1:65" s="34" customFormat="1" ht="21.75" customHeight="1">
      <c r="A301" s="30"/>
      <c r="B301" s="147"/>
      <c r="C301" s="148" t="s">
        <v>380</v>
      </c>
      <c r="D301" s="148" t="s">
        <v>134</v>
      </c>
      <c r="E301" s="149" t="s">
        <v>935</v>
      </c>
      <c r="F301" s="150" t="s">
        <v>936</v>
      </c>
      <c r="G301" s="151" t="s">
        <v>184</v>
      </c>
      <c r="H301" s="152">
        <v>9</v>
      </c>
      <c r="I301" s="153"/>
      <c r="J301" s="154">
        <f>ROUND(I301*H301,2)</f>
        <v>0</v>
      </c>
      <c r="K301" s="150" t="s">
        <v>138</v>
      </c>
      <c r="L301" s="31"/>
      <c r="M301" s="155"/>
      <c r="N301" s="156" t="s">
        <v>48</v>
      </c>
      <c r="O301" s="53"/>
      <c r="P301" s="157">
        <f>O301*H301</f>
        <v>0</v>
      </c>
      <c r="Q301" s="157">
        <v>5.8180000000000003E-2</v>
      </c>
      <c r="R301" s="157">
        <f>Q301*H301</f>
        <v>0.52361999999999997</v>
      </c>
      <c r="S301" s="157">
        <v>0</v>
      </c>
      <c r="T301" s="158">
        <f>S301*H301</f>
        <v>0</v>
      </c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R301" s="159" t="s">
        <v>139</v>
      </c>
      <c r="AT301" s="159" t="s">
        <v>134</v>
      </c>
      <c r="AU301" s="159" t="s">
        <v>86</v>
      </c>
      <c r="AY301" s="16" t="s">
        <v>131</v>
      </c>
      <c r="BE301" s="160">
        <f>IF(N301="základní",J301,0)</f>
        <v>0</v>
      </c>
      <c r="BF301" s="160">
        <f>IF(N301="snížená",J301,0)</f>
        <v>0</v>
      </c>
      <c r="BG301" s="160">
        <f>IF(N301="zákl. přenesená",J301,0)</f>
        <v>0</v>
      </c>
      <c r="BH301" s="160">
        <f>IF(N301="sníž. přenesená",J301,0)</f>
        <v>0</v>
      </c>
      <c r="BI301" s="160">
        <f>IF(N301="nulová",J301,0)</f>
        <v>0</v>
      </c>
      <c r="BJ301" s="16" t="s">
        <v>21</v>
      </c>
      <c r="BK301" s="160">
        <f>ROUND(I301*H301,2)</f>
        <v>0</v>
      </c>
      <c r="BL301" s="16" t="s">
        <v>139</v>
      </c>
      <c r="BM301" s="159" t="s">
        <v>937</v>
      </c>
    </row>
    <row r="302" spans="1:65" s="34" customFormat="1" ht="11.25">
      <c r="A302" s="30"/>
      <c r="B302" s="31"/>
      <c r="C302" s="30"/>
      <c r="D302" s="161" t="s">
        <v>141</v>
      </c>
      <c r="E302" s="30"/>
      <c r="F302" s="162" t="s">
        <v>938</v>
      </c>
      <c r="G302" s="30"/>
      <c r="H302" s="30"/>
      <c r="I302" s="163"/>
      <c r="J302" s="30"/>
      <c r="K302" s="30"/>
      <c r="L302" s="31"/>
      <c r="M302" s="164"/>
      <c r="N302" s="165"/>
      <c r="O302" s="53"/>
      <c r="P302" s="53"/>
      <c r="Q302" s="53"/>
      <c r="R302" s="53"/>
      <c r="S302" s="53"/>
      <c r="T302" s="54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T302" s="16" t="s">
        <v>141</v>
      </c>
      <c r="AU302" s="16" t="s">
        <v>86</v>
      </c>
    </row>
    <row r="303" spans="1:65" s="166" customFormat="1" ht="11.25">
      <c r="B303" s="167"/>
      <c r="D303" s="168" t="s">
        <v>143</v>
      </c>
      <c r="E303" s="169"/>
      <c r="F303" s="170" t="s">
        <v>939</v>
      </c>
      <c r="H303" s="171">
        <v>9</v>
      </c>
      <c r="I303" s="172"/>
      <c r="L303" s="167"/>
      <c r="M303" s="173"/>
      <c r="N303" s="174"/>
      <c r="O303" s="174"/>
      <c r="P303" s="174"/>
      <c r="Q303" s="174"/>
      <c r="R303" s="174"/>
      <c r="S303" s="174"/>
      <c r="T303" s="175"/>
      <c r="AT303" s="169" t="s">
        <v>143</v>
      </c>
      <c r="AU303" s="169" t="s">
        <v>86</v>
      </c>
      <c r="AV303" s="166" t="s">
        <v>86</v>
      </c>
      <c r="AW303" s="166" t="s">
        <v>38</v>
      </c>
      <c r="AX303" s="166" t="s">
        <v>77</v>
      </c>
      <c r="AY303" s="169" t="s">
        <v>131</v>
      </c>
    </row>
    <row r="304" spans="1:65" s="176" customFormat="1" ht="11.25">
      <c r="B304" s="177"/>
      <c r="D304" s="168" t="s">
        <v>143</v>
      </c>
      <c r="E304" s="178"/>
      <c r="F304" s="179" t="s">
        <v>145</v>
      </c>
      <c r="H304" s="180">
        <v>9</v>
      </c>
      <c r="I304" s="181"/>
      <c r="L304" s="177"/>
      <c r="M304" s="182"/>
      <c r="N304" s="183"/>
      <c r="O304" s="183"/>
      <c r="P304" s="183"/>
      <c r="Q304" s="183"/>
      <c r="R304" s="183"/>
      <c r="S304" s="183"/>
      <c r="T304" s="184"/>
      <c r="AT304" s="178" t="s">
        <v>143</v>
      </c>
      <c r="AU304" s="178" t="s">
        <v>86</v>
      </c>
      <c r="AV304" s="176" t="s">
        <v>139</v>
      </c>
      <c r="AW304" s="176" t="s">
        <v>38</v>
      </c>
      <c r="AX304" s="176" t="s">
        <v>21</v>
      </c>
      <c r="AY304" s="178" t="s">
        <v>131</v>
      </c>
    </row>
    <row r="305" spans="1:65" s="34" customFormat="1" ht="24.2" customHeight="1">
      <c r="A305" s="30"/>
      <c r="B305" s="147"/>
      <c r="C305" s="148" t="s">
        <v>385</v>
      </c>
      <c r="D305" s="148" t="s">
        <v>134</v>
      </c>
      <c r="E305" s="149" t="s">
        <v>940</v>
      </c>
      <c r="F305" s="150" t="s">
        <v>941</v>
      </c>
      <c r="G305" s="151" t="s">
        <v>177</v>
      </c>
      <c r="H305" s="152">
        <v>0.871</v>
      </c>
      <c r="I305" s="153"/>
      <c r="J305" s="154">
        <f>ROUND(I305*H305,2)</f>
        <v>0</v>
      </c>
      <c r="K305" s="150" t="s">
        <v>138</v>
      </c>
      <c r="L305" s="31"/>
      <c r="M305" s="155"/>
      <c r="N305" s="156" t="s">
        <v>48</v>
      </c>
      <c r="O305" s="53"/>
      <c r="P305" s="157">
        <f>O305*H305</f>
        <v>0</v>
      </c>
      <c r="Q305" s="157">
        <v>1.7090000000000001E-2</v>
      </c>
      <c r="R305" s="157">
        <f>Q305*H305</f>
        <v>1.488539E-2</v>
      </c>
      <c r="S305" s="157">
        <v>0</v>
      </c>
      <c r="T305" s="158">
        <f>S305*H305</f>
        <v>0</v>
      </c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R305" s="159" t="s">
        <v>139</v>
      </c>
      <c r="AT305" s="159" t="s">
        <v>134</v>
      </c>
      <c r="AU305" s="159" t="s">
        <v>86</v>
      </c>
      <c r="AY305" s="16" t="s">
        <v>131</v>
      </c>
      <c r="BE305" s="160">
        <f>IF(N305="základní",J305,0)</f>
        <v>0</v>
      </c>
      <c r="BF305" s="160">
        <f>IF(N305="snížená",J305,0)</f>
        <v>0</v>
      </c>
      <c r="BG305" s="160">
        <f>IF(N305="zákl. přenesená",J305,0)</f>
        <v>0</v>
      </c>
      <c r="BH305" s="160">
        <f>IF(N305="sníž. přenesená",J305,0)</f>
        <v>0</v>
      </c>
      <c r="BI305" s="160">
        <f>IF(N305="nulová",J305,0)</f>
        <v>0</v>
      </c>
      <c r="BJ305" s="16" t="s">
        <v>21</v>
      </c>
      <c r="BK305" s="160">
        <f>ROUND(I305*H305,2)</f>
        <v>0</v>
      </c>
      <c r="BL305" s="16" t="s">
        <v>139</v>
      </c>
      <c r="BM305" s="159" t="s">
        <v>942</v>
      </c>
    </row>
    <row r="306" spans="1:65" s="34" customFormat="1" ht="11.25">
      <c r="A306" s="30"/>
      <c r="B306" s="31"/>
      <c r="C306" s="30"/>
      <c r="D306" s="161" t="s">
        <v>141</v>
      </c>
      <c r="E306" s="30"/>
      <c r="F306" s="162" t="s">
        <v>943</v>
      </c>
      <c r="G306" s="30"/>
      <c r="H306" s="30"/>
      <c r="I306" s="163"/>
      <c r="J306" s="30"/>
      <c r="K306" s="30"/>
      <c r="L306" s="31"/>
      <c r="M306" s="164"/>
      <c r="N306" s="165"/>
      <c r="O306" s="53"/>
      <c r="P306" s="53"/>
      <c r="Q306" s="53"/>
      <c r="R306" s="53"/>
      <c r="S306" s="53"/>
      <c r="T306" s="54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T306" s="16" t="s">
        <v>141</v>
      </c>
      <c r="AU306" s="16" t="s">
        <v>86</v>
      </c>
    </row>
    <row r="307" spans="1:65" s="166" customFormat="1" ht="11.25">
      <c r="B307" s="167"/>
      <c r="D307" s="168" t="s">
        <v>143</v>
      </c>
      <c r="E307" s="169"/>
      <c r="F307" s="170" t="s">
        <v>944</v>
      </c>
      <c r="H307" s="171">
        <v>0.39700000000000002</v>
      </c>
      <c r="I307" s="172"/>
      <c r="L307" s="167"/>
      <c r="M307" s="173"/>
      <c r="N307" s="174"/>
      <c r="O307" s="174"/>
      <c r="P307" s="174"/>
      <c r="Q307" s="174"/>
      <c r="R307" s="174"/>
      <c r="S307" s="174"/>
      <c r="T307" s="175"/>
      <c r="AT307" s="169" t="s">
        <v>143</v>
      </c>
      <c r="AU307" s="169" t="s">
        <v>86</v>
      </c>
      <c r="AV307" s="166" t="s">
        <v>86</v>
      </c>
      <c r="AW307" s="166" t="s">
        <v>38</v>
      </c>
      <c r="AX307" s="166" t="s">
        <v>77</v>
      </c>
      <c r="AY307" s="169" t="s">
        <v>131</v>
      </c>
    </row>
    <row r="308" spans="1:65" s="166" customFormat="1" ht="11.25">
      <c r="B308" s="167"/>
      <c r="D308" s="168" t="s">
        <v>143</v>
      </c>
      <c r="E308" s="169"/>
      <c r="F308" s="170" t="s">
        <v>945</v>
      </c>
      <c r="H308" s="171">
        <v>0.35099999999999998</v>
      </c>
      <c r="I308" s="172"/>
      <c r="L308" s="167"/>
      <c r="M308" s="173"/>
      <c r="N308" s="174"/>
      <c r="O308" s="174"/>
      <c r="P308" s="174"/>
      <c r="Q308" s="174"/>
      <c r="R308" s="174"/>
      <c r="S308" s="174"/>
      <c r="T308" s="175"/>
      <c r="AT308" s="169" t="s">
        <v>143</v>
      </c>
      <c r="AU308" s="169" t="s">
        <v>86</v>
      </c>
      <c r="AV308" s="166" t="s">
        <v>86</v>
      </c>
      <c r="AW308" s="166" t="s">
        <v>38</v>
      </c>
      <c r="AX308" s="166" t="s">
        <v>77</v>
      </c>
      <c r="AY308" s="169" t="s">
        <v>131</v>
      </c>
    </row>
    <row r="309" spans="1:65" s="166" customFormat="1" ht="11.25">
      <c r="B309" s="167"/>
      <c r="D309" s="168" t="s">
        <v>143</v>
      </c>
      <c r="E309" s="169"/>
      <c r="F309" s="170" t="s">
        <v>946</v>
      </c>
      <c r="H309" s="171">
        <v>0.123</v>
      </c>
      <c r="I309" s="172"/>
      <c r="L309" s="167"/>
      <c r="M309" s="173"/>
      <c r="N309" s="174"/>
      <c r="O309" s="174"/>
      <c r="P309" s="174"/>
      <c r="Q309" s="174"/>
      <c r="R309" s="174"/>
      <c r="S309" s="174"/>
      <c r="T309" s="175"/>
      <c r="AT309" s="169" t="s">
        <v>143</v>
      </c>
      <c r="AU309" s="169" t="s">
        <v>86</v>
      </c>
      <c r="AV309" s="166" t="s">
        <v>86</v>
      </c>
      <c r="AW309" s="166" t="s">
        <v>38</v>
      </c>
      <c r="AX309" s="166" t="s">
        <v>77</v>
      </c>
      <c r="AY309" s="169" t="s">
        <v>131</v>
      </c>
    </row>
    <row r="310" spans="1:65" s="176" customFormat="1" ht="11.25">
      <c r="B310" s="177"/>
      <c r="D310" s="168" t="s">
        <v>143</v>
      </c>
      <c r="E310" s="178"/>
      <c r="F310" s="179" t="s">
        <v>145</v>
      </c>
      <c r="H310" s="180">
        <v>0.871</v>
      </c>
      <c r="I310" s="181"/>
      <c r="L310" s="177"/>
      <c r="M310" s="182"/>
      <c r="N310" s="183"/>
      <c r="O310" s="183"/>
      <c r="P310" s="183"/>
      <c r="Q310" s="183"/>
      <c r="R310" s="183"/>
      <c r="S310" s="183"/>
      <c r="T310" s="184"/>
      <c r="AT310" s="178" t="s">
        <v>143</v>
      </c>
      <c r="AU310" s="178" t="s">
        <v>86</v>
      </c>
      <c r="AV310" s="176" t="s">
        <v>139</v>
      </c>
      <c r="AW310" s="176" t="s">
        <v>38</v>
      </c>
      <c r="AX310" s="176" t="s">
        <v>21</v>
      </c>
      <c r="AY310" s="178" t="s">
        <v>131</v>
      </c>
    </row>
    <row r="311" spans="1:65" s="34" customFormat="1" ht="16.5" customHeight="1">
      <c r="A311" s="30"/>
      <c r="B311" s="147"/>
      <c r="C311" s="185" t="s">
        <v>390</v>
      </c>
      <c r="D311" s="185" t="s">
        <v>188</v>
      </c>
      <c r="E311" s="186" t="s">
        <v>947</v>
      </c>
      <c r="F311" s="187" t="s">
        <v>948</v>
      </c>
      <c r="G311" s="188" t="s">
        <v>177</v>
      </c>
      <c r="H311" s="189">
        <v>0.749</v>
      </c>
      <c r="I311" s="190"/>
      <c r="J311" s="191">
        <f>ROUND(I311*H311,2)</f>
        <v>0</v>
      </c>
      <c r="K311" s="187" t="s">
        <v>138</v>
      </c>
      <c r="L311" s="192"/>
      <c r="M311" s="193"/>
      <c r="N311" s="194" t="s">
        <v>48</v>
      </c>
      <c r="O311" s="53"/>
      <c r="P311" s="157">
        <f>O311*H311</f>
        <v>0</v>
      </c>
      <c r="Q311" s="157">
        <v>1</v>
      </c>
      <c r="R311" s="157">
        <f>Q311*H311</f>
        <v>0.749</v>
      </c>
      <c r="S311" s="157">
        <v>0</v>
      </c>
      <c r="T311" s="158">
        <f>S311*H311</f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9" t="s">
        <v>181</v>
      </c>
      <c r="AT311" s="159" t="s">
        <v>188</v>
      </c>
      <c r="AU311" s="159" t="s">
        <v>86</v>
      </c>
      <c r="AY311" s="16" t="s">
        <v>131</v>
      </c>
      <c r="BE311" s="160">
        <f>IF(N311="základní",J311,0)</f>
        <v>0</v>
      </c>
      <c r="BF311" s="160">
        <f>IF(N311="snížená",J311,0)</f>
        <v>0</v>
      </c>
      <c r="BG311" s="160">
        <f>IF(N311="zákl. přenesená",J311,0)</f>
        <v>0</v>
      </c>
      <c r="BH311" s="160">
        <f>IF(N311="sníž. přenesená",J311,0)</f>
        <v>0</v>
      </c>
      <c r="BI311" s="160">
        <f>IF(N311="nulová",J311,0)</f>
        <v>0</v>
      </c>
      <c r="BJ311" s="16" t="s">
        <v>21</v>
      </c>
      <c r="BK311" s="160">
        <f>ROUND(I311*H311,2)</f>
        <v>0</v>
      </c>
      <c r="BL311" s="16" t="s">
        <v>139</v>
      </c>
      <c r="BM311" s="159" t="s">
        <v>949</v>
      </c>
    </row>
    <row r="312" spans="1:65" s="34" customFormat="1" ht="16.5" customHeight="1">
      <c r="A312" s="30"/>
      <c r="B312" s="147"/>
      <c r="C312" s="185" t="s">
        <v>395</v>
      </c>
      <c r="D312" s="185" t="s">
        <v>188</v>
      </c>
      <c r="E312" s="186" t="s">
        <v>950</v>
      </c>
      <c r="F312" s="187" t="s">
        <v>951</v>
      </c>
      <c r="G312" s="188" t="s">
        <v>177</v>
      </c>
      <c r="H312" s="189">
        <v>0.122</v>
      </c>
      <c r="I312" s="190"/>
      <c r="J312" s="191">
        <f>ROUND(I312*H312,2)</f>
        <v>0</v>
      </c>
      <c r="K312" s="187" t="s">
        <v>138</v>
      </c>
      <c r="L312" s="192"/>
      <c r="M312" s="193"/>
      <c r="N312" s="194" t="s">
        <v>48</v>
      </c>
      <c r="O312" s="53"/>
      <c r="P312" s="157">
        <f>O312*H312</f>
        <v>0</v>
      </c>
      <c r="Q312" s="157">
        <v>1</v>
      </c>
      <c r="R312" s="157">
        <f>Q312*H312</f>
        <v>0.122</v>
      </c>
      <c r="S312" s="157">
        <v>0</v>
      </c>
      <c r="T312" s="158">
        <f>S312*H312</f>
        <v>0</v>
      </c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R312" s="159" t="s">
        <v>181</v>
      </c>
      <c r="AT312" s="159" t="s">
        <v>188</v>
      </c>
      <c r="AU312" s="159" t="s">
        <v>86</v>
      </c>
      <c r="AY312" s="16" t="s">
        <v>131</v>
      </c>
      <c r="BE312" s="160">
        <f>IF(N312="základní",J312,0)</f>
        <v>0</v>
      </c>
      <c r="BF312" s="160">
        <f>IF(N312="snížená",J312,0)</f>
        <v>0</v>
      </c>
      <c r="BG312" s="160">
        <f>IF(N312="zákl. přenesená",J312,0)</f>
        <v>0</v>
      </c>
      <c r="BH312" s="160">
        <f>IF(N312="sníž. přenesená",J312,0)</f>
        <v>0</v>
      </c>
      <c r="BI312" s="160">
        <f>IF(N312="nulová",J312,0)</f>
        <v>0</v>
      </c>
      <c r="BJ312" s="16" t="s">
        <v>21</v>
      </c>
      <c r="BK312" s="160">
        <f>ROUND(I312*H312,2)</f>
        <v>0</v>
      </c>
      <c r="BL312" s="16" t="s">
        <v>139</v>
      </c>
      <c r="BM312" s="159" t="s">
        <v>952</v>
      </c>
    </row>
    <row r="313" spans="1:65" s="166" customFormat="1" ht="11.25">
      <c r="B313" s="167"/>
      <c r="D313" s="168" t="s">
        <v>143</v>
      </c>
      <c r="E313" s="169"/>
      <c r="F313" s="170" t="s">
        <v>953</v>
      </c>
      <c r="H313" s="171">
        <v>0.122</v>
      </c>
      <c r="I313" s="172"/>
      <c r="L313" s="167"/>
      <c r="M313" s="173"/>
      <c r="N313" s="174"/>
      <c r="O313" s="174"/>
      <c r="P313" s="174"/>
      <c r="Q313" s="174"/>
      <c r="R313" s="174"/>
      <c r="S313" s="174"/>
      <c r="T313" s="175"/>
      <c r="AT313" s="169" t="s">
        <v>143</v>
      </c>
      <c r="AU313" s="169" t="s">
        <v>86</v>
      </c>
      <c r="AV313" s="166" t="s">
        <v>86</v>
      </c>
      <c r="AW313" s="166" t="s">
        <v>38</v>
      </c>
      <c r="AX313" s="166" t="s">
        <v>21</v>
      </c>
      <c r="AY313" s="169" t="s">
        <v>131</v>
      </c>
    </row>
    <row r="314" spans="1:65" s="34" customFormat="1" ht="16.5" customHeight="1">
      <c r="A314" s="30"/>
      <c r="B314" s="147"/>
      <c r="C314" s="148" t="s">
        <v>400</v>
      </c>
      <c r="D314" s="148" t="s">
        <v>134</v>
      </c>
      <c r="E314" s="149" t="s">
        <v>954</v>
      </c>
      <c r="F314" s="150" t="s">
        <v>955</v>
      </c>
      <c r="G314" s="151" t="s">
        <v>165</v>
      </c>
      <c r="H314" s="152">
        <v>4.0529999999999999</v>
      </c>
      <c r="I314" s="153"/>
      <c r="J314" s="154">
        <f>ROUND(I314*H314,2)</f>
        <v>0</v>
      </c>
      <c r="K314" s="150" t="s">
        <v>138</v>
      </c>
      <c r="L314" s="31"/>
      <c r="M314" s="155"/>
      <c r="N314" s="156" t="s">
        <v>48</v>
      </c>
      <c r="O314" s="53"/>
      <c r="P314" s="157">
        <f>O314*H314</f>
        <v>0</v>
      </c>
      <c r="Q314" s="157">
        <v>2.3011300000000001</v>
      </c>
      <c r="R314" s="157">
        <f>Q314*H314</f>
        <v>9.3264798899999999</v>
      </c>
      <c r="S314" s="157">
        <v>0</v>
      </c>
      <c r="T314" s="158">
        <f>S314*H314</f>
        <v>0</v>
      </c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R314" s="159" t="s">
        <v>139</v>
      </c>
      <c r="AT314" s="159" t="s">
        <v>134</v>
      </c>
      <c r="AU314" s="159" t="s">
        <v>86</v>
      </c>
      <c r="AY314" s="16" t="s">
        <v>131</v>
      </c>
      <c r="BE314" s="160">
        <f>IF(N314="základní",J314,0)</f>
        <v>0</v>
      </c>
      <c r="BF314" s="160">
        <f>IF(N314="snížená",J314,0)</f>
        <v>0</v>
      </c>
      <c r="BG314" s="160">
        <f>IF(N314="zákl. přenesená",J314,0)</f>
        <v>0</v>
      </c>
      <c r="BH314" s="160">
        <f>IF(N314="sníž. přenesená",J314,0)</f>
        <v>0</v>
      </c>
      <c r="BI314" s="160">
        <f>IF(N314="nulová",J314,0)</f>
        <v>0</v>
      </c>
      <c r="BJ314" s="16" t="s">
        <v>21</v>
      </c>
      <c r="BK314" s="160">
        <f>ROUND(I314*H314,2)</f>
        <v>0</v>
      </c>
      <c r="BL314" s="16" t="s">
        <v>139</v>
      </c>
      <c r="BM314" s="159" t="s">
        <v>956</v>
      </c>
    </row>
    <row r="315" spans="1:65" s="34" customFormat="1" ht="11.25">
      <c r="A315" s="30"/>
      <c r="B315" s="31"/>
      <c r="C315" s="30"/>
      <c r="D315" s="161" t="s">
        <v>141</v>
      </c>
      <c r="E315" s="30"/>
      <c r="F315" s="162" t="s">
        <v>957</v>
      </c>
      <c r="G315" s="30"/>
      <c r="H315" s="30"/>
      <c r="I315" s="163"/>
      <c r="J315" s="30"/>
      <c r="K315" s="30"/>
      <c r="L315" s="31"/>
      <c r="M315" s="164"/>
      <c r="N315" s="165"/>
      <c r="O315" s="53"/>
      <c r="P315" s="53"/>
      <c r="Q315" s="53"/>
      <c r="R315" s="53"/>
      <c r="S315" s="53"/>
      <c r="T315" s="54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T315" s="16" t="s">
        <v>141</v>
      </c>
      <c r="AU315" s="16" t="s">
        <v>86</v>
      </c>
    </row>
    <row r="316" spans="1:65" s="166" customFormat="1" ht="11.25">
      <c r="B316" s="167"/>
      <c r="D316" s="168" t="s">
        <v>143</v>
      </c>
      <c r="E316" s="169"/>
      <c r="F316" s="170" t="s">
        <v>958</v>
      </c>
      <c r="H316" s="171">
        <v>3.6030000000000002</v>
      </c>
      <c r="I316" s="172"/>
      <c r="L316" s="167"/>
      <c r="M316" s="173"/>
      <c r="N316" s="174"/>
      <c r="O316" s="174"/>
      <c r="P316" s="174"/>
      <c r="Q316" s="174"/>
      <c r="R316" s="174"/>
      <c r="S316" s="174"/>
      <c r="T316" s="175"/>
      <c r="AT316" s="169" t="s">
        <v>143</v>
      </c>
      <c r="AU316" s="169" t="s">
        <v>86</v>
      </c>
      <c r="AV316" s="166" t="s">
        <v>86</v>
      </c>
      <c r="AW316" s="166" t="s">
        <v>38</v>
      </c>
      <c r="AX316" s="166" t="s">
        <v>77</v>
      </c>
      <c r="AY316" s="169" t="s">
        <v>131</v>
      </c>
    </row>
    <row r="317" spans="1:65" s="166" customFormat="1" ht="11.25">
      <c r="B317" s="167"/>
      <c r="D317" s="168" t="s">
        <v>143</v>
      </c>
      <c r="E317" s="169"/>
      <c r="F317" s="170" t="s">
        <v>959</v>
      </c>
      <c r="H317" s="171">
        <v>0.45</v>
      </c>
      <c r="I317" s="172"/>
      <c r="L317" s="167"/>
      <c r="M317" s="173"/>
      <c r="N317" s="174"/>
      <c r="O317" s="174"/>
      <c r="P317" s="174"/>
      <c r="Q317" s="174"/>
      <c r="R317" s="174"/>
      <c r="S317" s="174"/>
      <c r="T317" s="175"/>
      <c r="AT317" s="169" t="s">
        <v>143</v>
      </c>
      <c r="AU317" s="169" t="s">
        <v>86</v>
      </c>
      <c r="AV317" s="166" t="s">
        <v>86</v>
      </c>
      <c r="AW317" s="166" t="s">
        <v>38</v>
      </c>
      <c r="AX317" s="166" t="s">
        <v>77</v>
      </c>
      <c r="AY317" s="169" t="s">
        <v>131</v>
      </c>
    </row>
    <row r="318" spans="1:65" s="176" customFormat="1" ht="11.25">
      <c r="B318" s="177"/>
      <c r="D318" s="168" t="s">
        <v>143</v>
      </c>
      <c r="E318" s="178"/>
      <c r="F318" s="179" t="s">
        <v>145</v>
      </c>
      <c r="H318" s="180">
        <v>4.0529999999999999</v>
      </c>
      <c r="I318" s="181"/>
      <c r="L318" s="177"/>
      <c r="M318" s="182"/>
      <c r="N318" s="183"/>
      <c r="O318" s="183"/>
      <c r="P318" s="183"/>
      <c r="Q318" s="183"/>
      <c r="R318" s="183"/>
      <c r="S318" s="183"/>
      <c r="T318" s="184"/>
      <c r="AT318" s="178" t="s">
        <v>143</v>
      </c>
      <c r="AU318" s="178" t="s">
        <v>86</v>
      </c>
      <c r="AV318" s="176" t="s">
        <v>139</v>
      </c>
      <c r="AW318" s="176" t="s">
        <v>38</v>
      </c>
      <c r="AX318" s="176" t="s">
        <v>21</v>
      </c>
      <c r="AY318" s="178" t="s">
        <v>131</v>
      </c>
    </row>
    <row r="319" spans="1:65" s="34" customFormat="1" ht="16.5" customHeight="1">
      <c r="A319" s="30"/>
      <c r="B319" s="147"/>
      <c r="C319" s="148" t="s">
        <v>405</v>
      </c>
      <c r="D319" s="148" t="s">
        <v>134</v>
      </c>
      <c r="E319" s="149" t="s">
        <v>960</v>
      </c>
      <c r="F319" s="150" t="s">
        <v>961</v>
      </c>
      <c r="G319" s="151" t="s">
        <v>137</v>
      </c>
      <c r="H319" s="152">
        <v>43.231999999999999</v>
      </c>
      <c r="I319" s="153"/>
      <c r="J319" s="154">
        <f>ROUND(I319*H319,2)</f>
        <v>0</v>
      </c>
      <c r="K319" s="150" t="s">
        <v>138</v>
      </c>
      <c r="L319" s="31"/>
      <c r="M319" s="155"/>
      <c r="N319" s="156" t="s">
        <v>48</v>
      </c>
      <c r="O319" s="53"/>
      <c r="P319" s="157">
        <f>O319*H319</f>
        <v>0</v>
      </c>
      <c r="Q319" s="157">
        <v>1.1169999999999999E-2</v>
      </c>
      <c r="R319" s="157">
        <f>Q319*H319</f>
        <v>0.48290143999999996</v>
      </c>
      <c r="S319" s="157">
        <v>0</v>
      </c>
      <c r="T319" s="158">
        <f>S319*H319</f>
        <v>0</v>
      </c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R319" s="159" t="s">
        <v>139</v>
      </c>
      <c r="AT319" s="159" t="s">
        <v>134</v>
      </c>
      <c r="AU319" s="159" t="s">
        <v>86</v>
      </c>
      <c r="AY319" s="16" t="s">
        <v>131</v>
      </c>
      <c r="BE319" s="160">
        <f>IF(N319="základní",J319,0)</f>
        <v>0</v>
      </c>
      <c r="BF319" s="160">
        <f>IF(N319="snížená",J319,0)</f>
        <v>0</v>
      </c>
      <c r="BG319" s="160">
        <f>IF(N319="zákl. přenesená",J319,0)</f>
        <v>0</v>
      </c>
      <c r="BH319" s="160">
        <f>IF(N319="sníž. přenesená",J319,0)</f>
        <v>0</v>
      </c>
      <c r="BI319" s="160">
        <f>IF(N319="nulová",J319,0)</f>
        <v>0</v>
      </c>
      <c r="BJ319" s="16" t="s">
        <v>21</v>
      </c>
      <c r="BK319" s="160">
        <f>ROUND(I319*H319,2)</f>
        <v>0</v>
      </c>
      <c r="BL319" s="16" t="s">
        <v>139</v>
      </c>
      <c r="BM319" s="159" t="s">
        <v>962</v>
      </c>
    </row>
    <row r="320" spans="1:65" s="34" customFormat="1" ht="11.25">
      <c r="A320" s="30"/>
      <c r="B320" s="31"/>
      <c r="C320" s="30"/>
      <c r="D320" s="161" t="s">
        <v>141</v>
      </c>
      <c r="E320" s="30"/>
      <c r="F320" s="162" t="s">
        <v>963</v>
      </c>
      <c r="G320" s="30"/>
      <c r="H320" s="30"/>
      <c r="I320" s="163"/>
      <c r="J320" s="30"/>
      <c r="K320" s="30"/>
      <c r="L320" s="31"/>
      <c r="M320" s="164"/>
      <c r="N320" s="165"/>
      <c r="O320" s="53"/>
      <c r="P320" s="53"/>
      <c r="Q320" s="53"/>
      <c r="R320" s="53"/>
      <c r="S320" s="53"/>
      <c r="T320" s="54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T320" s="16" t="s">
        <v>141</v>
      </c>
      <c r="AU320" s="16" t="s">
        <v>86</v>
      </c>
    </row>
    <row r="321" spans="1:65" s="166" customFormat="1" ht="11.25">
      <c r="B321" s="167"/>
      <c r="D321" s="168" t="s">
        <v>143</v>
      </c>
      <c r="E321" s="169"/>
      <c r="F321" s="170" t="s">
        <v>964</v>
      </c>
      <c r="H321" s="171">
        <v>38.432000000000002</v>
      </c>
      <c r="I321" s="172"/>
      <c r="L321" s="167"/>
      <c r="M321" s="173"/>
      <c r="N321" s="174"/>
      <c r="O321" s="174"/>
      <c r="P321" s="174"/>
      <c r="Q321" s="174"/>
      <c r="R321" s="174"/>
      <c r="S321" s="174"/>
      <c r="T321" s="175"/>
      <c r="AT321" s="169" t="s">
        <v>143</v>
      </c>
      <c r="AU321" s="169" t="s">
        <v>86</v>
      </c>
      <c r="AV321" s="166" t="s">
        <v>86</v>
      </c>
      <c r="AW321" s="166" t="s">
        <v>38</v>
      </c>
      <c r="AX321" s="166" t="s">
        <v>77</v>
      </c>
      <c r="AY321" s="169" t="s">
        <v>131</v>
      </c>
    </row>
    <row r="322" spans="1:65" s="166" customFormat="1" ht="11.25">
      <c r="B322" s="167"/>
      <c r="D322" s="168" t="s">
        <v>143</v>
      </c>
      <c r="E322" s="169"/>
      <c r="F322" s="170" t="s">
        <v>965</v>
      </c>
      <c r="H322" s="171">
        <v>4.8</v>
      </c>
      <c r="I322" s="172"/>
      <c r="L322" s="167"/>
      <c r="M322" s="173"/>
      <c r="N322" s="174"/>
      <c r="O322" s="174"/>
      <c r="P322" s="174"/>
      <c r="Q322" s="174"/>
      <c r="R322" s="174"/>
      <c r="S322" s="174"/>
      <c r="T322" s="175"/>
      <c r="AT322" s="169" t="s">
        <v>143</v>
      </c>
      <c r="AU322" s="169" t="s">
        <v>86</v>
      </c>
      <c r="AV322" s="166" t="s">
        <v>86</v>
      </c>
      <c r="AW322" s="166" t="s">
        <v>38</v>
      </c>
      <c r="AX322" s="166" t="s">
        <v>77</v>
      </c>
      <c r="AY322" s="169" t="s">
        <v>131</v>
      </c>
    </row>
    <row r="323" spans="1:65" s="176" customFormat="1" ht="11.25">
      <c r="B323" s="177"/>
      <c r="D323" s="168" t="s">
        <v>143</v>
      </c>
      <c r="E323" s="178"/>
      <c r="F323" s="179" t="s">
        <v>145</v>
      </c>
      <c r="H323" s="180">
        <v>43.231999999999999</v>
      </c>
      <c r="I323" s="181"/>
      <c r="L323" s="177"/>
      <c r="M323" s="182"/>
      <c r="N323" s="183"/>
      <c r="O323" s="183"/>
      <c r="P323" s="183"/>
      <c r="Q323" s="183"/>
      <c r="R323" s="183"/>
      <c r="S323" s="183"/>
      <c r="T323" s="184"/>
      <c r="AT323" s="178" t="s">
        <v>143</v>
      </c>
      <c r="AU323" s="178" t="s">
        <v>86</v>
      </c>
      <c r="AV323" s="176" t="s">
        <v>139</v>
      </c>
      <c r="AW323" s="176" t="s">
        <v>38</v>
      </c>
      <c r="AX323" s="176" t="s">
        <v>21</v>
      </c>
      <c r="AY323" s="178" t="s">
        <v>131</v>
      </c>
    </row>
    <row r="324" spans="1:65" s="34" customFormat="1" ht="16.5" customHeight="1">
      <c r="A324" s="30"/>
      <c r="B324" s="147"/>
      <c r="C324" s="148" t="s">
        <v>410</v>
      </c>
      <c r="D324" s="148" t="s">
        <v>134</v>
      </c>
      <c r="E324" s="149" t="s">
        <v>966</v>
      </c>
      <c r="F324" s="150" t="s">
        <v>967</v>
      </c>
      <c r="G324" s="151" t="s">
        <v>137</v>
      </c>
      <c r="H324" s="152">
        <v>43.231999999999999</v>
      </c>
      <c r="I324" s="153"/>
      <c r="J324" s="154">
        <f>ROUND(I324*H324,2)</f>
        <v>0</v>
      </c>
      <c r="K324" s="150" t="s">
        <v>138</v>
      </c>
      <c r="L324" s="31"/>
      <c r="M324" s="155"/>
      <c r="N324" s="156" t="s">
        <v>48</v>
      </c>
      <c r="O324" s="53"/>
      <c r="P324" s="157">
        <f>O324*H324</f>
        <v>0</v>
      </c>
      <c r="Q324" s="157">
        <v>0</v>
      </c>
      <c r="R324" s="157">
        <f>Q324*H324</f>
        <v>0</v>
      </c>
      <c r="S324" s="157">
        <v>0</v>
      </c>
      <c r="T324" s="158">
        <f>S324*H324</f>
        <v>0</v>
      </c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R324" s="159" t="s">
        <v>139</v>
      </c>
      <c r="AT324" s="159" t="s">
        <v>134</v>
      </c>
      <c r="AU324" s="159" t="s">
        <v>86</v>
      </c>
      <c r="AY324" s="16" t="s">
        <v>131</v>
      </c>
      <c r="BE324" s="160">
        <f>IF(N324="základní",J324,0)</f>
        <v>0</v>
      </c>
      <c r="BF324" s="160">
        <f>IF(N324="snížená",J324,0)</f>
        <v>0</v>
      </c>
      <c r="BG324" s="160">
        <f>IF(N324="zákl. přenesená",J324,0)</f>
        <v>0</v>
      </c>
      <c r="BH324" s="160">
        <f>IF(N324="sníž. přenesená",J324,0)</f>
        <v>0</v>
      </c>
      <c r="BI324" s="160">
        <f>IF(N324="nulová",J324,0)</f>
        <v>0</v>
      </c>
      <c r="BJ324" s="16" t="s">
        <v>21</v>
      </c>
      <c r="BK324" s="160">
        <f>ROUND(I324*H324,2)</f>
        <v>0</v>
      </c>
      <c r="BL324" s="16" t="s">
        <v>139</v>
      </c>
      <c r="BM324" s="159" t="s">
        <v>968</v>
      </c>
    </row>
    <row r="325" spans="1:65" s="34" customFormat="1" ht="11.25">
      <c r="A325" s="30"/>
      <c r="B325" s="31"/>
      <c r="C325" s="30"/>
      <c r="D325" s="161" t="s">
        <v>141</v>
      </c>
      <c r="E325" s="30"/>
      <c r="F325" s="162" t="s">
        <v>969</v>
      </c>
      <c r="G325" s="30"/>
      <c r="H325" s="30"/>
      <c r="I325" s="163"/>
      <c r="J325" s="30"/>
      <c r="K325" s="30"/>
      <c r="L325" s="31"/>
      <c r="M325" s="164"/>
      <c r="N325" s="165"/>
      <c r="O325" s="53"/>
      <c r="P325" s="53"/>
      <c r="Q325" s="53"/>
      <c r="R325" s="53"/>
      <c r="S325" s="53"/>
      <c r="T325" s="54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T325" s="16" t="s">
        <v>141</v>
      </c>
      <c r="AU325" s="16" t="s">
        <v>86</v>
      </c>
    </row>
    <row r="326" spans="1:65" s="166" customFormat="1" ht="11.25">
      <c r="B326" s="167"/>
      <c r="D326" s="168" t="s">
        <v>143</v>
      </c>
      <c r="E326" s="169"/>
      <c r="F326" s="170" t="s">
        <v>964</v>
      </c>
      <c r="H326" s="171">
        <v>38.432000000000002</v>
      </c>
      <c r="I326" s="172"/>
      <c r="L326" s="167"/>
      <c r="M326" s="173"/>
      <c r="N326" s="174"/>
      <c r="O326" s="174"/>
      <c r="P326" s="174"/>
      <c r="Q326" s="174"/>
      <c r="R326" s="174"/>
      <c r="S326" s="174"/>
      <c r="T326" s="175"/>
      <c r="AT326" s="169" t="s">
        <v>143</v>
      </c>
      <c r="AU326" s="169" t="s">
        <v>86</v>
      </c>
      <c r="AV326" s="166" t="s">
        <v>86</v>
      </c>
      <c r="AW326" s="166" t="s">
        <v>38</v>
      </c>
      <c r="AX326" s="166" t="s">
        <v>77</v>
      </c>
      <c r="AY326" s="169" t="s">
        <v>131</v>
      </c>
    </row>
    <row r="327" spans="1:65" s="166" customFormat="1" ht="11.25">
      <c r="B327" s="167"/>
      <c r="D327" s="168" t="s">
        <v>143</v>
      </c>
      <c r="E327" s="169"/>
      <c r="F327" s="170" t="s">
        <v>965</v>
      </c>
      <c r="H327" s="171">
        <v>4.8</v>
      </c>
      <c r="I327" s="172"/>
      <c r="L327" s="167"/>
      <c r="M327" s="173"/>
      <c r="N327" s="174"/>
      <c r="O327" s="174"/>
      <c r="P327" s="174"/>
      <c r="Q327" s="174"/>
      <c r="R327" s="174"/>
      <c r="S327" s="174"/>
      <c r="T327" s="175"/>
      <c r="AT327" s="169" t="s">
        <v>143</v>
      </c>
      <c r="AU327" s="169" t="s">
        <v>86</v>
      </c>
      <c r="AV327" s="166" t="s">
        <v>86</v>
      </c>
      <c r="AW327" s="166" t="s">
        <v>38</v>
      </c>
      <c r="AX327" s="166" t="s">
        <v>77</v>
      </c>
      <c r="AY327" s="169" t="s">
        <v>131</v>
      </c>
    </row>
    <row r="328" spans="1:65" s="176" customFormat="1" ht="11.25">
      <c r="B328" s="177"/>
      <c r="D328" s="168" t="s">
        <v>143</v>
      </c>
      <c r="E328" s="178"/>
      <c r="F328" s="179" t="s">
        <v>145</v>
      </c>
      <c r="H328" s="180">
        <v>43.231999999999999</v>
      </c>
      <c r="I328" s="181"/>
      <c r="L328" s="177"/>
      <c r="M328" s="182"/>
      <c r="N328" s="183"/>
      <c r="O328" s="183"/>
      <c r="P328" s="183"/>
      <c r="Q328" s="183"/>
      <c r="R328" s="183"/>
      <c r="S328" s="183"/>
      <c r="T328" s="184"/>
      <c r="AT328" s="178" t="s">
        <v>143</v>
      </c>
      <c r="AU328" s="178" t="s">
        <v>86</v>
      </c>
      <c r="AV328" s="176" t="s">
        <v>139</v>
      </c>
      <c r="AW328" s="176" t="s">
        <v>38</v>
      </c>
      <c r="AX328" s="176" t="s">
        <v>21</v>
      </c>
      <c r="AY328" s="178" t="s">
        <v>131</v>
      </c>
    </row>
    <row r="329" spans="1:65" s="34" customFormat="1" ht="16.5" customHeight="1">
      <c r="A329" s="30"/>
      <c r="B329" s="147"/>
      <c r="C329" s="148" t="s">
        <v>415</v>
      </c>
      <c r="D329" s="148" t="s">
        <v>134</v>
      </c>
      <c r="E329" s="149" t="s">
        <v>970</v>
      </c>
      <c r="F329" s="150" t="s">
        <v>971</v>
      </c>
      <c r="G329" s="151" t="s">
        <v>177</v>
      </c>
      <c r="H329" s="152">
        <v>0.23100000000000001</v>
      </c>
      <c r="I329" s="153"/>
      <c r="J329" s="154">
        <f>ROUND(I329*H329,2)</f>
        <v>0</v>
      </c>
      <c r="K329" s="150" t="s">
        <v>138</v>
      </c>
      <c r="L329" s="31"/>
      <c r="M329" s="155"/>
      <c r="N329" s="156" t="s">
        <v>48</v>
      </c>
      <c r="O329" s="53"/>
      <c r="P329" s="157">
        <f>O329*H329</f>
        <v>0</v>
      </c>
      <c r="Q329" s="157">
        <v>1.05291</v>
      </c>
      <c r="R329" s="157">
        <f>Q329*H329</f>
        <v>0.24322221000000002</v>
      </c>
      <c r="S329" s="157">
        <v>0</v>
      </c>
      <c r="T329" s="158">
        <f>S329*H329</f>
        <v>0</v>
      </c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R329" s="159" t="s">
        <v>139</v>
      </c>
      <c r="AT329" s="159" t="s">
        <v>134</v>
      </c>
      <c r="AU329" s="159" t="s">
        <v>86</v>
      </c>
      <c r="AY329" s="16" t="s">
        <v>131</v>
      </c>
      <c r="BE329" s="160">
        <f>IF(N329="základní",J329,0)</f>
        <v>0</v>
      </c>
      <c r="BF329" s="160">
        <f>IF(N329="snížená",J329,0)</f>
        <v>0</v>
      </c>
      <c r="BG329" s="160">
        <f>IF(N329="zákl. přenesená",J329,0)</f>
        <v>0</v>
      </c>
      <c r="BH329" s="160">
        <f>IF(N329="sníž. přenesená",J329,0)</f>
        <v>0</v>
      </c>
      <c r="BI329" s="160">
        <f>IF(N329="nulová",J329,0)</f>
        <v>0</v>
      </c>
      <c r="BJ329" s="16" t="s">
        <v>21</v>
      </c>
      <c r="BK329" s="160">
        <f>ROUND(I329*H329,2)</f>
        <v>0</v>
      </c>
      <c r="BL329" s="16" t="s">
        <v>139</v>
      </c>
      <c r="BM329" s="159" t="s">
        <v>972</v>
      </c>
    </row>
    <row r="330" spans="1:65" s="34" customFormat="1" ht="11.25">
      <c r="A330" s="30"/>
      <c r="B330" s="31"/>
      <c r="C330" s="30"/>
      <c r="D330" s="161" t="s">
        <v>141</v>
      </c>
      <c r="E330" s="30"/>
      <c r="F330" s="162" t="s">
        <v>973</v>
      </c>
      <c r="G330" s="30"/>
      <c r="H330" s="30"/>
      <c r="I330" s="163"/>
      <c r="J330" s="30"/>
      <c r="K330" s="30"/>
      <c r="L330" s="31"/>
      <c r="M330" s="164"/>
      <c r="N330" s="165"/>
      <c r="O330" s="53"/>
      <c r="P330" s="53"/>
      <c r="Q330" s="53"/>
      <c r="R330" s="53"/>
      <c r="S330" s="53"/>
      <c r="T330" s="54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T330" s="16" t="s">
        <v>141</v>
      </c>
      <c r="AU330" s="16" t="s">
        <v>86</v>
      </c>
    </row>
    <row r="331" spans="1:65" s="166" customFormat="1" ht="11.25">
      <c r="B331" s="167"/>
      <c r="D331" s="168" t="s">
        <v>143</v>
      </c>
      <c r="E331" s="169"/>
      <c r="F331" s="170" t="s">
        <v>974</v>
      </c>
      <c r="H331" s="171">
        <v>0.154</v>
      </c>
      <c r="I331" s="172"/>
      <c r="L331" s="167"/>
      <c r="M331" s="173"/>
      <c r="N331" s="174"/>
      <c r="O331" s="174"/>
      <c r="P331" s="174"/>
      <c r="Q331" s="174"/>
      <c r="R331" s="174"/>
      <c r="S331" s="174"/>
      <c r="T331" s="175"/>
      <c r="AT331" s="169" t="s">
        <v>143</v>
      </c>
      <c r="AU331" s="169" t="s">
        <v>86</v>
      </c>
      <c r="AV331" s="166" t="s">
        <v>86</v>
      </c>
      <c r="AW331" s="166" t="s">
        <v>38</v>
      </c>
      <c r="AX331" s="166" t="s">
        <v>77</v>
      </c>
      <c r="AY331" s="169" t="s">
        <v>131</v>
      </c>
    </row>
    <row r="332" spans="1:65" s="166" customFormat="1" ht="11.25">
      <c r="B332" s="167"/>
      <c r="D332" s="168" t="s">
        <v>143</v>
      </c>
      <c r="E332" s="169"/>
      <c r="F332" s="170" t="s">
        <v>975</v>
      </c>
      <c r="H332" s="171">
        <v>5.5E-2</v>
      </c>
      <c r="I332" s="172"/>
      <c r="L332" s="167"/>
      <c r="M332" s="173"/>
      <c r="N332" s="174"/>
      <c r="O332" s="174"/>
      <c r="P332" s="174"/>
      <c r="Q332" s="174"/>
      <c r="R332" s="174"/>
      <c r="S332" s="174"/>
      <c r="T332" s="175"/>
      <c r="AT332" s="169" t="s">
        <v>143</v>
      </c>
      <c r="AU332" s="169" t="s">
        <v>86</v>
      </c>
      <c r="AV332" s="166" t="s">
        <v>86</v>
      </c>
      <c r="AW332" s="166" t="s">
        <v>38</v>
      </c>
      <c r="AX332" s="166" t="s">
        <v>77</v>
      </c>
      <c r="AY332" s="169" t="s">
        <v>131</v>
      </c>
    </row>
    <row r="333" spans="1:65" s="166" customFormat="1" ht="11.25">
      <c r="B333" s="167"/>
      <c r="D333" s="168" t="s">
        <v>143</v>
      </c>
      <c r="E333" s="169"/>
      <c r="F333" s="170" t="s">
        <v>976</v>
      </c>
      <c r="H333" s="171">
        <v>1.6E-2</v>
      </c>
      <c r="I333" s="172"/>
      <c r="L333" s="167"/>
      <c r="M333" s="173"/>
      <c r="N333" s="174"/>
      <c r="O333" s="174"/>
      <c r="P333" s="174"/>
      <c r="Q333" s="174"/>
      <c r="R333" s="174"/>
      <c r="S333" s="174"/>
      <c r="T333" s="175"/>
      <c r="AT333" s="169" t="s">
        <v>143</v>
      </c>
      <c r="AU333" s="169" t="s">
        <v>86</v>
      </c>
      <c r="AV333" s="166" t="s">
        <v>86</v>
      </c>
      <c r="AW333" s="166" t="s">
        <v>38</v>
      </c>
      <c r="AX333" s="166" t="s">
        <v>77</v>
      </c>
      <c r="AY333" s="169" t="s">
        <v>131</v>
      </c>
    </row>
    <row r="334" spans="1:65" s="166" customFormat="1" ht="11.25">
      <c r="B334" s="167"/>
      <c r="D334" s="168" t="s">
        <v>143</v>
      </c>
      <c r="E334" s="169"/>
      <c r="F334" s="170" t="s">
        <v>977</v>
      </c>
      <c r="H334" s="171">
        <v>6.0000000000000001E-3</v>
      </c>
      <c r="I334" s="172"/>
      <c r="L334" s="167"/>
      <c r="M334" s="173"/>
      <c r="N334" s="174"/>
      <c r="O334" s="174"/>
      <c r="P334" s="174"/>
      <c r="Q334" s="174"/>
      <c r="R334" s="174"/>
      <c r="S334" s="174"/>
      <c r="T334" s="175"/>
      <c r="AT334" s="169" t="s">
        <v>143</v>
      </c>
      <c r="AU334" s="169" t="s">
        <v>86</v>
      </c>
      <c r="AV334" s="166" t="s">
        <v>86</v>
      </c>
      <c r="AW334" s="166" t="s">
        <v>38</v>
      </c>
      <c r="AX334" s="166" t="s">
        <v>77</v>
      </c>
      <c r="AY334" s="169" t="s">
        <v>131</v>
      </c>
    </row>
    <row r="335" spans="1:65" s="176" customFormat="1" ht="11.25">
      <c r="B335" s="177"/>
      <c r="D335" s="168" t="s">
        <v>143</v>
      </c>
      <c r="E335" s="178"/>
      <c r="F335" s="179" t="s">
        <v>145</v>
      </c>
      <c r="H335" s="180">
        <v>0.23100000000000001</v>
      </c>
      <c r="I335" s="181"/>
      <c r="L335" s="177"/>
      <c r="M335" s="182"/>
      <c r="N335" s="183"/>
      <c r="O335" s="183"/>
      <c r="P335" s="183"/>
      <c r="Q335" s="183"/>
      <c r="R335" s="183"/>
      <c r="S335" s="183"/>
      <c r="T335" s="184"/>
      <c r="AT335" s="178" t="s">
        <v>143</v>
      </c>
      <c r="AU335" s="178" t="s">
        <v>86</v>
      </c>
      <c r="AV335" s="176" t="s">
        <v>139</v>
      </c>
      <c r="AW335" s="176" t="s">
        <v>38</v>
      </c>
      <c r="AX335" s="176" t="s">
        <v>21</v>
      </c>
      <c r="AY335" s="178" t="s">
        <v>131</v>
      </c>
    </row>
    <row r="336" spans="1:65" s="34" customFormat="1" ht="24.2" customHeight="1">
      <c r="A336" s="30"/>
      <c r="B336" s="147"/>
      <c r="C336" s="148" t="s">
        <v>420</v>
      </c>
      <c r="D336" s="148" t="s">
        <v>134</v>
      </c>
      <c r="E336" s="149" t="s">
        <v>978</v>
      </c>
      <c r="F336" s="150" t="s">
        <v>979</v>
      </c>
      <c r="G336" s="151" t="s">
        <v>305</v>
      </c>
      <c r="H336" s="152">
        <v>6</v>
      </c>
      <c r="I336" s="153"/>
      <c r="J336" s="154">
        <f>ROUND(I336*H336,2)</f>
        <v>0</v>
      </c>
      <c r="K336" s="150" t="s">
        <v>138</v>
      </c>
      <c r="L336" s="31"/>
      <c r="M336" s="155"/>
      <c r="N336" s="156" t="s">
        <v>48</v>
      </c>
      <c r="O336" s="53"/>
      <c r="P336" s="157">
        <f>O336*H336</f>
        <v>0</v>
      </c>
      <c r="Q336" s="157">
        <v>0.1016</v>
      </c>
      <c r="R336" s="157">
        <f>Q336*H336</f>
        <v>0.60959999999999992</v>
      </c>
      <c r="S336" s="157">
        <v>0</v>
      </c>
      <c r="T336" s="158">
        <f>S336*H336</f>
        <v>0</v>
      </c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R336" s="159" t="s">
        <v>139</v>
      </c>
      <c r="AT336" s="159" t="s">
        <v>134</v>
      </c>
      <c r="AU336" s="159" t="s">
        <v>86</v>
      </c>
      <c r="AY336" s="16" t="s">
        <v>131</v>
      </c>
      <c r="BE336" s="160">
        <f>IF(N336="základní",J336,0)</f>
        <v>0</v>
      </c>
      <c r="BF336" s="160">
        <f>IF(N336="snížená",J336,0)</f>
        <v>0</v>
      </c>
      <c r="BG336" s="160">
        <f>IF(N336="zákl. přenesená",J336,0)</f>
        <v>0</v>
      </c>
      <c r="BH336" s="160">
        <f>IF(N336="sníž. přenesená",J336,0)</f>
        <v>0</v>
      </c>
      <c r="BI336" s="160">
        <f>IF(N336="nulová",J336,0)</f>
        <v>0</v>
      </c>
      <c r="BJ336" s="16" t="s">
        <v>21</v>
      </c>
      <c r="BK336" s="160">
        <f>ROUND(I336*H336,2)</f>
        <v>0</v>
      </c>
      <c r="BL336" s="16" t="s">
        <v>139</v>
      </c>
      <c r="BM336" s="159" t="s">
        <v>980</v>
      </c>
    </row>
    <row r="337" spans="1:65" s="34" customFormat="1" ht="11.25">
      <c r="A337" s="30"/>
      <c r="B337" s="31"/>
      <c r="C337" s="30"/>
      <c r="D337" s="161" t="s">
        <v>141</v>
      </c>
      <c r="E337" s="30"/>
      <c r="F337" s="162" t="s">
        <v>981</v>
      </c>
      <c r="G337" s="30"/>
      <c r="H337" s="30"/>
      <c r="I337" s="163"/>
      <c r="J337" s="30"/>
      <c r="K337" s="30"/>
      <c r="L337" s="31"/>
      <c r="M337" s="164"/>
      <c r="N337" s="165"/>
      <c r="O337" s="53"/>
      <c r="P337" s="53"/>
      <c r="Q337" s="53"/>
      <c r="R337" s="53"/>
      <c r="S337" s="53"/>
      <c r="T337" s="54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T337" s="16" t="s">
        <v>141</v>
      </c>
      <c r="AU337" s="16" t="s">
        <v>86</v>
      </c>
    </row>
    <row r="338" spans="1:65" s="166" customFormat="1" ht="11.25">
      <c r="B338" s="167"/>
      <c r="D338" s="168" t="s">
        <v>143</v>
      </c>
      <c r="E338" s="169"/>
      <c r="F338" s="170" t="s">
        <v>982</v>
      </c>
      <c r="H338" s="171">
        <v>6</v>
      </c>
      <c r="I338" s="172"/>
      <c r="L338" s="167"/>
      <c r="M338" s="173"/>
      <c r="N338" s="174"/>
      <c r="O338" s="174"/>
      <c r="P338" s="174"/>
      <c r="Q338" s="174"/>
      <c r="R338" s="174"/>
      <c r="S338" s="174"/>
      <c r="T338" s="175"/>
      <c r="AT338" s="169" t="s">
        <v>143</v>
      </c>
      <c r="AU338" s="169" t="s">
        <v>86</v>
      </c>
      <c r="AV338" s="166" t="s">
        <v>86</v>
      </c>
      <c r="AW338" s="166" t="s">
        <v>38</v>
      </c>
      <c r="AX338" s="166" t="s">
        <v>77</v>
      </c>
      <c r="AY338" s="169" t="s">
        <v>131</v>
      </c>
    </row>
    <row r="339" spans="1:65" s="176" customFormat="1" ht="11.25">
      <c r="B339" s="177"/>
      <c r="D339" s="168" t="s">
        <v>143</v>
      </c>
      <c r="E339" s="178"/>
      <c r="F339" s="179" t="s">
        <v>145</v>
      </c>
      <c r="H339" s="180">
        <v>6</v>
      </c>
      <c r="I339" s="181"/>
      <c r="L339" s="177"/>
      <c r="M339" s="182"/>
      <c r="N339" s="183"/>
      <c r="O339" s="183"/>
      <c r="P339" s="183"/>
      <c r="Q339" s="183"/>
      <c r="R339" s="183"/>
      <c r="S339" s="183"/>
      <c r="T339" s="184"/>
      <c r="AT339" s="178" t="s">
        <v>143</v>
      </c>
      <c r="AU339" s="178" t="s">
        <v>86</v>
      </c>
      <c r="AV339" s="176" t="s">
        <v>139</v>
      </c>
      <c r="AW339" s="176" t="s">
        <v>38</v>
      </c>
      <c r="AX339" s="176" t="s">
        <v>21</v>
      </c>
      <c r="AY339" s="178" t="s">
        <v>131</v>
      </c>
    </row>
    <row r="340" spans="1:65" s="34" customFormat="1" ht="21.75" customHeight="1">
      <c r="A340" s="30"/>
      <c r="B340" s="147"/>
      <c r="C340" s="148" t="s">
        <v>425</v>
      </c>
      <c r="D340" s="148" t="s">
        <v>134</v>
      </c>
      <c r="E340" s="149" t="s">
        <v>983</v>
      </c>
      <c r="F340" s="150" t="s">
        <v>984</v>
      </c>
      <c r="G340" s="151" t="s">
        <v>137</v>
      </c>
      <c r="H340" s="152">
        <v>3.18</v>
      </c>
      <c r="I340" s="153"/>
      <c r="J340" s="154">
        <f>ROUND(I340*H340,2)</f>
        <v>0</v>
      </c>
      <c r="K340" s="150" t="s">
        <v>138</v>
      </c>
      <c r="L340" s="31"/>
      <c r="M340" s="155"/>
      <c r="N340" s="156" t="s">
        <v>48</v>
      </c>
      <c r="O340" s="53"/>
      <c r="P340" s="157">
        <f>O340*H340</f>
        <v>0</v>
      </c>
      <c r="Q340" s="157">
        <v>7.92E-3</v>
      </c>
      <c r="R340" s="157">
        <f>Q340*H340</f>
        <v>2.5185600000000002E-2</v>
      </c>
      <c r="S340" s="157">
        <v>0</v>
      </c>
      <c r="T340" s="158">
        <f>S340*H340</f>
        <v>0</v>
      </c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R340" s="159" t="s">
        <v>139</v>
      </c>
      <c r="AT340" s="159" t="s">
        <v>134</v>
      </c>
      <c r="AU340" s="159" t="s">
        <v>86</v>
      </c>
      <c r="AY340" s="16" t="s">
        <v>131</v>
      </c>
      <c r="BE340" s="160">
        <f>IF(N340="základní",J340,0)</f>
        <v>0</v>
      </c>
      <c r="BF340" s="160">
        <f>IF(N340="snížená",J340,0)</f>
        <v>0</v>
      </c>
      <c r="BG340" s="160">
        <f>IF(N340="zákl. přenesená",J340,0)</f>
        <v>0</v>
      </c>
      <c r="BH340" s="160">
        <f>IF(N340="sníž. přenesená",J340,0)</f>
        <v>0</v>
      </c>
      <c r="BI340" s="160">
        <f>IF(N340="nulová",J340,0)</f>
        <v>0</v>
      </c>
      <c r="BJ340" s="16" t="s">
        <v>21</v>
      </c>
      <c r="BK340" s="160">
        <f>ROUND(I340*H340,2)</f>
        <v>0</v>
      </c>
      <c r="BL340" s="16" t="s">
        <v>139</v>
      </c>
      <c r="BM340" s="159" t="s">
        <v>985</v>
      </c>
    </row>
    <row r="341" spans="1:65" s="34" customFormat="1" ht="11.25">
      <c r="A341" s="30"/>
      <c r="B341" s="31"/>
      <c r="C341" s="30"/>
      <c r="D341" s="161" t="s">
        <v>141</v>
      </c>
      <c r="E341" s="30"/>
      <c r="F341" s="162" t="s">
        <v>986</v>
      </c>
      <c r="G341" s="30"/>
      <c r="H341" s="30"/>
      <c r="I341" s="163"/>
      <c r="J341" s="30"/>
      <c r="K341" s="30"/>
      <c r="L341" s="31"/>
      <c r="M341" s="164"/>
      <c r="N341" s="165"/>
      <c r="O341" s="53"/>
      <c r="P341" s="53"/>
      <c r="Q341" s="53"/>
      <c r="R341" s="53"/>
      <c r="S341" s="53"/>
      <c r="T341" s="54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T341" s="16" t="s">
        <v>141</v>
      </c>
      <c r="AU341" s="16" t="s">
        <v>86</v>
      </c>
    </row>
    <row r="342" spans="1:65" s="166" customFormat="1" ht="11.25">
      <c r="B342" s="167"/>
      <c r="D342" s="168" t="s">
        <v>143</v>
      </c>
      <c r="E342" s="169"/>
      <c r="F342" s="170" t="s">
        <v>987</v>
      </c>
      <c r="H342" s="171">
        <v>3.18</v>
      </c>
      <c r="I342" s="172"/>
      <c r="L342" s="167"/>
      <c r="M342" s="173"/>
      <c r="N342" s="174"/>
      <c r="O342" s="174"/>
      <c r="P342" s="174"/>
      <c r="Q342" s="174"/>
      <c r="R342" s="174"/>
      <c r="S342" s="174"/>
      <c r="T342" s="175"/>
      <c r="AT342" s="169" t="s">
        <v>143</v>
      </c>
      <c r="AU342" s="169" t="s">
        <v>86</v>
      </c>
      <c r="AV342" s="166" t="s">
        <v>86</v>
      </c>
      <c r="AW342" s="166" t="s">
        <v>38</v>
      </c>
      <c r="AX342" s="166" t="s">
        <v>77</v>
      </c>
      <c r="AY342" s="169" t="s">
        <v>131</v>
      </c>
    </row>
    <row r="343" spans="1:65" s="176" customFormat="1" ht="11.25">
      <c r="B343" s="177"/>
      <c r="D343" s="168" t="s">
        <v>143</v>
      </c>
      <c r="E343" s="178"/>
      <c r="F343" s="179" t="s">
        <v>145</v>
      </c>
      <c r="H343" s="180">
        <v>3.18</v>
      </c>
      <c r="I343" s="181"/>
      <c r="L343" s="177"/>
      <c r="M343" s="182"/>
      <c r="N343" s="183"/>
      <c r="O343" s="183"/>
      <c r="P343" s="183"/>
      <c r="Q343" s="183"/>
      <c r="R343" s="183"/>
      <c r="S343" s="183"/>
      <c r="T343" s="184"/>
      <c r="AT343" s="178" t="s">
        <v>143</v>
      </c>
      <c r="AU343" s="178" t="s">
        <v>86</v>
      </c>
      <c r="AV343" s="176" t="s">
        <v>139</v>
      </c>
      <c r="AW343" s="176" t="s">
        <v>38</v>
      </c>
      <c r="AX343" s="176" t="s">
        <v>21</v>
      </c>
      <c r="AY343" s="178" t="s">
        <v>131</v>
      </c>
    </row>
    <row r="344" spans="1:65" s="34" customFormat="1" ht="21.75" customHeight="1">
      <c r="A344" s="30"/>
      <c r="B344" s="147"/>
      <c r="C344" s="148" t="s">
        <v>430</v>
      </c>
      <c r="D344" s="148" t="s">
        <v>134</v>
      </c>
      <c r="E344" s="149" t="s">
        <v>988</v>
      </c>
      <c r="F344" s="150" t="s">
        <v>989</v>
      </c>
      <c r="G344" s="151" t="s">
        <v>137</v>
      </c>
      <c r="H344" s="152">
        <v>3.18</v>
      </c>
      <c r="I344" s="153"/>
      <c r="J344" s="154">
        <f>ROUND(I344*H344,2)</f>
        <v>0</v>
      </c>
      <c r="K344" s="150" t="s">
        <v>138</v>
      </c>
      <c r="L344" s="31"/>
      <c r="M344" s="155"/>
      <c r="N344" s="156" t="s">
        <v>48</v>
      </c>
      <c r="O344" s="53"/>
      <c r="P344" s="157">
        <f>O344*H344</f>
        <v>0</v>
      </c>
      <c r="Q344" s="157">
        <v>0</v>
      </c>
      <c r="R344" s="157">
        <f>Q344*H344</f>
        <v>0</v>
      </c>
      <c r="S344" s="157">
        <v>0</v>
      </c>
      <c r="T344" s="158">
        <f>S344*H344</f>
        <v>0</v>
      </c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R344" s="159" t="s">
        <v>139</v>
      </c>
      <c r="AT344" s="159" t="s">
        <v>134</v>
      </c>
      <c r="AU344" s="159" t="s">
        <v>86</v>
      </c>
      <c r="AY344" s="16" t="s">
        <v>131</v>
      </c>
      <c r="BE344" s="160">
        <f>IF(N344="základní",J344,0)</f>
        <v>0</v>
      </c>
      <c r="BF344" s="160">
        <f>IF(N344="snížená",J344,0)</f>
        <v>0</v>
      </c>
      <c r="BG344" s="160">
        <f>IF(N344="zákl. přenesená",J344,0)</f>
        <v>0</v>
      </c>
      <c r="BH344" s="160">
        <f>IF(N344="sníž. přenesená",J344,0)</f>
        <v>0</v>
      </c>
      <c r="BI344" s="160">
        <f>IF(N344="nulová",J344,0)</f>
        <v>0</v>
      </c>
      <c r="BJ344" s="16" t="s">
        <v>21</v>
      </c>
      <c r="BK344" s="160">
        <f>ROUND(I344*H344,2)</f>
        <v>0</v>
      </c>
      <c r="BL344" s="16" t="s">
        <v>139</v>
      </c>
      <c r="BM344" s="159" t="s">
        <v>990</v>
      </c>
    </row>
    <row r="345" spans="1:65" s="34" customFormat="1" ht="11.25">
      <c r="A345" s="30"/>
      <c r="B345" s="31"/>
      <c r="C345" s="30"/>
      <c r="D345" s="161" t="s">
        <v>141</v>
      </c>
      <c r="E345" s="30"/>
      <c r="F345" s="162" t="s">
        <v>991</v>
      </c>
      <c r="G345" s="30"/>
      <c r="H345" s="30"/>
      <c r="I345" s="163"/>
      <c r="J345" s="30"/>
      <c r="K345" s="30"/>
      <c r="L345" s="31"/>
      <c r="M345" s="164"/>
      <c r="N345" s="165"/>
      <c r="O345" s="53"/>
      <c r="P345" s="53"/>
      <c r="Q345" s="53"/>
      <c r="R345" s="53"/>
      <c r="S345" s="53"/>
      <c r="T345" s="54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T345" s="16" t="s">
        <v>141</v>
      </c>
      <c r="AU345" s="16" t="s">
        <v>86</v>
      </c>
    </row>
    <row r="346" spans="1:65" s="133" customFormat="1" ht="22.9" customHeight="1">
      <c r="B346" s="134"/>
      <c r="D346" s="135" t="s">
        <v>76</v>
      </c>
      <c r="E346" s="145" t="s">
        <v>132</v>
      </c>
      <c r="F346" s="145" t="s">
        <v>133</v>
      </c>
      <c r="I346" s="137"/>
      <c r="J346" s="146">
        <f>BK346</f>
        <v>0</v>
      </c>
      <c r="L346" s="134"/>
      <c r="M346" s="139"/>
      <c r="N346" s="140"/>
      <c r="O346" s="140"/>
      <c r="P346" s="141">
        <f>SUM(P347:P478)</f>
        <v>0</v>
      </c>
      <c r="Q346" s="140"/>
      <c r="R346" s="141">
        <f>SUM(R347:R478)</f>
        <v>26.158672810000002</v>
      </c>
      <c r="S346" s="140"/>
      <c r="T346" s="142">
        <f>SUM(T347:T478)</f>
        <v>0</v>
      </c>
      <c r="AR346" s="135" t="s">
        <v>21</v>
      </c>
      <c r="AT346" s="143" t="s">
        <v>76</v>
      </c>
      <c r="AU346" s="143" t="s">
        <v>21</v>
      </c>
      <c r="AY346" s="135" t="s">
        <v>131</v>
      </c>
      <c r="BK346" s="144">
        <f>SUM(BK347:BK478)</f>
        <v>0</v>
      </c>
    </row>
    <row r="347" spans="1:65" s="34" customFormat="1" ht="24.2" customHeight="1">
      <c r="A347" s="30"/>
      <c r="B347" s="147"/>
      <c r="C347" s="148" t="s">
        <v>435</v>
      </c>
      <c r="D347" s="148" t="s">
        <v>134</v>
      </c>
      <c r="E347" s="149" t="s">
        <v>992</v>
      </c>
      <c r="F347" s="150" t="s">
        <v>993</v>
      </c>
      <c r="G347" s="151" t="s">
        <v>137</v>
      </c>
      <c r="H347" s="152">
        <v>25.808</v>
      </c>
      <c r="I347" s="153"/>
      <c r="J347" s="154">
        <f>ROUND(I347*H347,2)</f>
        <v>0</v>
      </c>
      <c r="K347" s="150" t="s">
        <v>138</v>
      </c>
      <c r="L347" s="31"/>
      <c r="M347" s="155"/>
      <c r="N347" s="156" t="s">
        <v>48</v>
      </c>
      <c r="O347" s="53"/>
      <c r="P347" s="157">
        <f>O347*H347</f>
        <v>0</v>
      </c>
      <c r="Q347" s="157">
        <v>1.8380000000000001E-2</v>
      </c>
      <c r="R347" s="157">
        <f>Q347*H347</f>
        <v>0.47435104</v>
      </c>
      <c r="S347" s="157">
        <v>0</v>
      </c>
      <c r="T347" s="158">
        <f>S347*H347</f>
        <v>0</v>
      </c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R347" s="159" t="s">
        <v>139</v>
      </c>
      <c r="AT347" s="159" t="s">
        <v>134</v>
      </c>
      <c r="AU347" s="159" t="s">
        <v>86</v>
      </c>
      <c r="AY347" s="16" t="s">
        <v>131</v>
      </c>
      <c r="BE347" s="160">
        <f>IF(N347="základní",J347,0)</f>
        <v>0</v>
      </c>
      <c r="BF347" s="160">
        <f>IF(N347="snížená",J347,0)</f>
        <v>0</v>
      </c>
      <c r="BG347" s="160">
        <f>IF(N347="zákl. přenesená",J347,0)</f>
        <v>0</v>
      </c>
      <c r="BH347" s="160">
        <f>IF(N347="sníž. přenesená",J347,0)</f>
        <v>0</v>
      </c>
      <c r="BI347" s="160">
        <f>IF(N347="nulová",J347,0)</f>
        <v>0</v>
      </c>
      <c r="BJ347" s="16" t="s">
        <v>21</v>
      </c>
      <c r="BK347" s="160">
        <f>ROUND(I347*H347,2)</f>
        <v>0</v>
      </c>
      <c r="BL347" s="16" t="s">
        <v>139</v>
      </c>
      <c r="BM347" s="159" t="s">
        <v>994</v>
      </c>
    </row>
    <row r="348" spans="1:65" s="34" customFormat="1" ht="11.25">
      <c r="A348" s="30"/>
      <c r="B348" s="31"/>
      <c r="C348" s="30"/>
      <c r="D348" s="161" t="s">
        <v>141</v>
      </c>
      <c r="E348" s="30"/>
      <c r="F348" s="162" t="s">
        <v>995</v>
      </c>
      <c r="G348" s="30"/>
      <c r="H348" s="30"/>
      <c r="I348" s="163"/>
      <c r="J348" s="30"/>
      <c r="K348" s="30"/>
      <c r="L348" s="31"/>
      <c r="M348" s="164"/>
      <c r="N348" s="165"/>
      <c r="O348" s="53"/>
      <c r="P348" s="53"/>
      <c r="Q348" s="53"/>
      <c r="R348" s="53"/>
      <c r="S348" s="53"/>
      <c r="T348" s="54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T348" s="16" t="s">
        <v>141</v>
      </c>
      <c r="AU348" s="16" t="s">
        <v>86</v>
      </c>
    </row>
    <row r="349" spans="1:65" s="166" customFormat="1" ht="11.25">
      <c r="B349" s="167"/>
      <c r="D349" s="168" t="s">
        <v>143</v>
      </c>
      <c r="E349" s="169"/>
      <c r="F349" s="170" t="s">
        <v>996</v>
      </c>
      <c r="H349" s="171">
        <v>25.808</v>
      </c>
      <c r="I349" s="172"/>
      <c r="L349" s="167"/>
      <c r="M349" s="173"/>
      <c r="N349" s="174"/>
      <c r="O349" s="174"/>
      <c r="P349" s="174"/>
      <c r="Q349" s="174"/>
      <c r="R349" s="174"/>
      <c r="S349" s="174"/>
      <c r="T349" s="175"/>
      <c r="AT349" s="169" t="s">
        <v>143</v>
      </c>
      <c r="AU349" s="169" t="s">
        <v>86</v>
      </c>
      <c r="AV349" s="166" t="s">
        <v>86</v>
      </c>
      <c r="AW349" s="166" t="s">
        <v>38</v>
      </c>
      <c r="AX349" s="166" t="s">
        <v>77</v>
      </c>
      <c r="AY349" s="169" t="s">
        <v>131</v>
      </c>
    </row>
    <row r="350" spans="1:65" s="176" customFormat="1" ht="11.25">
      <c r="B350" s="177"/>
      <c r="D350" s="168" t="s">
        <v>143</v>
      </c>
      <c r="E350" s="178"/>
      <c r="F350" s="179" t="s">
        <v>145</v>
      </c>
      <c r="H350" s="180">
        <v>25.808</v>
      </c>
      <c r="I350" s="181"/>
      <c r="L350" s="177"/>
      <c r="M350" s="182"/>
      <c r="N350" s="183"/>
      <c r="O350" s="183"/>
      <c r="P350" s="183"/>
      <c r="Q350" s="183"/>
      <c r="R350" s="183"/>
      <c r="S350" s="183"/>
      <c r="T350" s="184"/>
      <c r="AT350" s="178" t="s">
        <v>143</v>
      </c>
      <c r="AU350" s="178" t="s">
        <v>86</v>
      </c>
      <c r="AV350" s="176" t="s">
        <v>139</v>
      </c>
      <c r="AW350" s="176" t="s">
        <v>38</v>
      </c>
      <c r="AX350" s="176" t="s">
        <v>21</v>
      </c>
      <c r="AY350" s="178" t="s">
        <v>131</v>
      </c>
    </row>
    <row r="351" spans="1:65" s="34" customFormat="1" ht="24.2" customHeight="1">
      <c r="A351" s="30"/>
      <c r="B351" s="147"/>
      <c r="C351" s="148" t="s">
        <v>440</v>
      </c>
      <c r="D351" s="148" t="s">
        <v>134</v>
      </c>
      <c r="E351" s="149" t="s">
        <v>997</v>
      </c>
      <c r="F351" s="150" t="s">
        <v>998</v>
      </c>
      <c r="G351" s="151" t="s">
        <v>137</v>
      </c>
      <c r="H351" s="152">
        <v>167.67400000000001</v>
      </c>
      <c r="I351" s="153"/>
      <c r="J351" s="154">
        <f>ROUND(I351*H351,2)</f>
        <v>0</v>
      </c>
      <c r="K351" s="150" t="s">
        <v>138</v>
      </c>
      <c r="L351" s="31"/>
      <c r="M351" s="155"/>
      <c r="N351" s="156" t="s">
        <v>48</v>
      </c>
      <c r="O351" s="53"/>
      <c r="P351" s="157">
        <f>O351*H351</f>
        <v>0</v>
      </c>
      <c r="Q351" s="157">
        <v>1.8380000000000001E-2</v>
      </c>
      <c r="R351" s="157">
        <f>Q351*H351</f>
        <v>3.0818481200000001</v>
      </c>
      <c r="S351" s="157">
        <v>0</v>
      </c>
      <c r="T351" s="158">
        <f>S351*H351</f>
        <v>0</v>
      </c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R351" s="159" t="s">
        <v>139</v>
      </c>
      <c r="AT351" s="159" t="s">
        <v>134</v>
      </c>
      <c r="AU351" s="159" t="s">
        <v>86</v>
      </c>
      <c r="AY351" s="16" t="s">
        <v>131</v>
      </c>
      <c r="BE351" s="160">
        <f>IF(N351="základní",J351,0)</f>
        <v>0</v>
      </c>
      <c r="BF351" s="160">
        <f>IF(N351="snížená",J351,0)</f>
        <v>0</v>
      </c>
      <c r="BG351" s="160">
        <f>IF(N351="zákl. přenesená",J351,0)</f>
        <v>0</v>
      </c>
      <c r="BH351" s="160">
        <f>IF(N351="sníž. přenesená",J351,0)</f>
        <v>0</v>
      </c>
      <c r="BI351" s="160">
        <f>IF(N351="nulová",J351,0)</f>
        <v>0</v>
      </c>
      <c r="BJ351" s="16" t="s">
        <v>21</v>
      </c>
      <c r="BK351" s="160">
        <f>ROUND(I351*H351,2)</f>
        <v>0</v>
      </c>
      <c r="BL351" s="16" t="s">
        <v>139</v>
      </c>
      <c r="BM351" s="159" t="s">
        <v>999</v>
      </c>
    </row>
    <row r="352" spans="1:65" s="34" customFormat="1" ht="11.25">
      <c r="A352" s="30"/>
      <c r="B352" s="31"/>
      <c r="C352" s="30"/>
      <c r="D352" s="161" t="s">
        <v>141</v>
      </c>
      <c r="E352" s="30"/>
      <c r="F352" s="162" t="s">
        <v>1000</v>
      </c>
      <c r="G352" s="30"/>
      <c r="H352" s="30"/>
      <c r="I352" s="163"/>
      <c r="J352" s="30"/>
      <c r="K352" s="30"/>
      <c r="L352" s="31"/>
      <c r="M352" s="164"/>
      <c r="N352" s="165"/>
      <c r="O352" s="53"/>
      <c r="P352" s="53"/>
      <c r="Q352" s="53"/>
      <c r="R352" s="53"/>
      <c r="S352" s="53"/>
      <c r="T352" s="54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T352" s="16" t="s">
        <v>141</v>
      </c>
      <c r="AU352" s="16" t="s">
        <v>86</v>
      </c>
    </row>
    <row r="353" spans="2:51" s="166" customFormat="1" ht="11.25">
      <c r="B353" s="167"/>
      <c r="D353" s="168" t="s">
        <v>143</v>
      </c>
      <c r="E353" s="169"/>
      <c r="F353" s="170" t="s">
        <v>1001</v>
      </c>
      <c r="H353" s="171">
        <v>33.866999999999997</v>
      </c>
      <c r="I353" s="172"/>
      <c r="L353" s="167"/>
      <c r="M353" s="173"/>
      <c r="N353" s="174"/>
      <c r="O353" s="174"/>
      <c r="P353" s="174"/>
      <c r="Q353" s="174"/>
      <c r="R353" s="174"/>
      <c r="S353" s="174"/>
      <c r="T353" s="175"/>
      <c r="AT353" s="169" t="s">
        <v>143</v>
      </c>
      <c r="AU353" s="169" t="s">
        <v>86</v>
      </c>
      <c r="AV353" s="166" t="s">
        <v>86</v>
      </c>
      <c r="AW353" s="166" t="s">
        <v>38</v>
      </c>
      <c r="AX353" s="166" t="s">
        <v>77</v>
      </c>
      <c r="AY353" s="169" t="s">
        <v>131</v>
      </c>
    </row>
    <row r="354" spans="2:51" s="166" customFormat="1" ht="11.25">
      <c r="B354" s="167"/>
      <c r="D354" s="168" t="s">
        <v>143</v>
      </c>
      <c r="E354" s="169"/>
      <c r="F354" s="170" t="s">
        <v>1002</v>
      </c>
      <c r="H354" s="171">
        <v>-6.9260000000000002</v>
      </c>
      <c r="I354" s="172"/>
      <c r="L354" s="167"/>
      <c r="M354" s="173"/>
      <c r="N354" s="174"/>
      <c r="O354" s="174"/>
      <c r="P354" s="174"/>
      <c r="Q354" s="174"/>
      <c r="R354" s="174"/>
      <c r="S354" s="174"/>
      <c r="T354" s="175"/>
      <c r="AT354" s="169" t="s">
        <v>143</v>
      </c>
      <c r="AU354" s="169" t="s">
        <v>86</v>
      </c>
      <c r="AV354" s="166" t="s">
        <v>86</v>
      </c>
      <c r="AW354" s="166" t="s">
        <v>38</v>
      </c>
      <c r="AX354" s="166" t="s">
        <v>77</v>
      </c>
      <c r="AY354" s="169" t="s">
        <v>131</v>
      </c>
    </row>
    <row r="355" spans="2:51" s="166" customFormat="1" ht="11.25">
      <c r="B355" s="167"/>
      <c r="D355" s="168" t="s">
        <v>143</v>
      </c>
      <c r="E355" s="169"/>
      <c r="F355" s="170" t="s">
        <v>1003</v>
      </c>
      <c r="H355" s="171">
        <v>3.0430000000000001</v>
      </c>
      <c r="I355" s="172"/>
      <c r="L355" s="167"/>
      <c r="M355" s="173"/>
      <c r="N355" s="174"/>
      <c r="O355" s="174"/>
      <c r="P355" s="174"/>
      <c r="Q355" s="174"/>
      <c r="R355" s="174"/>
      <c r="S355" s="174"/>
      <c r="T355" s="175"/>
      <c r="AT355" s="169" t="s">
        <v>143</v>
      </c>
      <c r="AU355" s="169" t="s">
        <v>86</v>
      </c>
      <c r="AV355" s="166" t="s">
        <v>86</v>
      </c>
      <c r="AW355" s="166" t="s">
        <v>38</v>
      </c>
      <c r="AX355" s="166" t="s">
        <v>77</v>
      </c>
      <c r="AY355" s="169" t="s">
        <v>131</v>
      </c>
    </row>
    <row r="356" spans="2:51" s="166" customFormat="1" ht="11.25">
      <c r="B356" s="167"/>
      <c r="D356" s="168" t="s">
        <v>143</v>
      </c>
      <c r="E356" s="169"/>
      <c r="F356" s="170" t="s">
        <v>1004</v>
      </c>
      <c r="H356" s="171">
        <v>47.628999999999998</v>
      </c>
      <c r="I356" s="172"/>
      <c r="L356" s="167"/>
      <c r="M356" s="173"/>
      <c r="N356" s="174"/>
      <c r="O356" s="174"/>
      <c r="P356" s="174"/>
      <c r="Q356" s="174"/>
      <c r="R356" s="174"/>
      <c r="S356" s="174"/>
      <c r="T356" s="175"/>
      <c r="AT356" s="169" t="s">
        <v>143</v>
      </c>
      <c r="AU356" s="169" t="s">
        <v>86</v>
      </c>
      <c r="AV356" s="166" t="s">
        <v>86</v>
      </c>
      <c r="AW356" s="166" t="s">
        <v>38</v>
      </c>
      <c r="AX356" s="166" t="s">
        <v>77</v>
      </c>
      <c r="AY356" s="169" t="s">
        <v>131</v>
      </c>
    </row>
    <row r="357" spans="2:51" s="166" customFormat="1" ht="11.25">
      <c r="B357" s="167"/>
      <c r="D357" s="168" t="s">
        <v>143</v>
      </c>
      <c r="E357" s="169"/>
      <c r="F357" s="170" t="s">
        <v>1005</v>
      </c>
      <c r="H357" s="171">
        <v>-9.5220000000000002</v>
      </c>
      <c r="I357" s="172"/>
      <c r="L357" s="167"/>
      <c r="M357" s="173"/>
      <c r="N357" s="174"/>
      <c r="O357" s="174"/>
      <c r="P357" s="174"/>
      <c r="Q357" s="174"/>
      <c r="R357" s="174"/>
      <c r="S357" s="174"/>
      <c r="T357" s="175"/>
      <c r="AT357" s="169" t="s">
        <v>143</v>
      </c>
      <c r="AU357" s="169" t="s">
        <v>86</v>
      </c>
      <c r="AV357" s="166" t="s">
        <v>86</v>
      </c>
      <c r="AW357" s="166" t="s">
        <v>38</v>
      </c>
      <c r="AX357" s="166" t="s">
        <v>77</v>
      </c>
      <c r="AY357" s="169" t="s">
        <v>131</v>
      </c>
    </row>
    <row r="358" spans="2:51" s="166" customFormat="1" ht="11.25">
      <c r="B358" s="167"/>
      <c r="D358" s="168" t="s">
        <v>143</v>
      </c>
      <c r="E358" s="169"/>
      <c r="F358" s="170" t="s">
        <v>1006</v>
      </c>
      <c r="H358" s="171">
        <v>2.621</v>
      </c>
      <c r="I358" s="172"/>
      <c r="L358" s="167"/>
      <c r="M358" s="173"/>
      <c r="N358" s="174"/>
      <c r="O358" s="174"/>
      <c r="P358" s="174"/>
      <c r="Q358" s="174"/>
      <c r="R358" s="174"/>
      <c r="S358" s="174"/>
      <c r="T358" s="175"/>
      <c r="AT358" s="169" t="s">
        <v>143</v>
      </c>
      <c r="AU358" s="169" t="s">
        <v>86</v>
      </c>
      <c r="AV358" s="166" t="s">
        <v>86</v>
      </c>
      <c r="AW358" s="166" t="s">
        <v>38</v>
      </c>
      <c r="AX358" s="166" t="s">
        <v>77</v>
      </c>
      <c r="AY358" s="169" t="s">
        <v>131</v>
      </c>
    </row>
    <row r="359" spans="2:51" s="199" customFormat="1" ht="11.25">
      <c r="B359" s="200"/>
      <c r="D359" s="168" t="s">
        <v>143</v>
      </c>
      <c r="E359" s="201"/>
      <c r="F359" s="202" t="s">
        <v>828</v>
      </c>
      <c r="H359" s="203">
        <v>40.728000000000002</v>
      </c>
      <c r="I359" s="204"/>
      <c r="L359" s="200"/>
      <c r="M359" s="205"/>
      <c r="N359" s="206"/>
      <c r="O359" s="206"/>
      <c r="P359" s="206"/>
      <c r="Q359" s="206"/>
      <c r="R359" s="206"/>
      <c r="S359" s="206"/>
      <c r="T359" s="207"/>
      <c r="AT359" s="201" t="s">
        <v>143</v>
      </c>
      <c r="AU359" s="201" t="s">
        <v>86</v>
      </c>
      <c r="AV359" s="199" t="s">
        <v>151</v>
      </c>
      <c r="AW359" s="199" t="s">
        <v>38</v>
      </c>
      <c r="AX359" s="199" t="s">
        <v>77</v>
      </c>
      <c r="AY359" s="201" t="s">
        <v>131</v>
      </c>
    </row>
    <row r="360" spans="2:51" s="166" customFormat="1" ht="11.25">
      <c r="B360" s="167"/>
      <c r="D360" s="168" t="s">
        <v>143</v>
      </c>
      <c r="E360" s="169"/>
      <c r="F360" s="170" t="s">
        <v>1007</v>
      </c>
      <c r="H360" s="171">
        <v>76.616</v>
      </c>
      <c r="I360" s="172"/>
      <c r="L360" s="167"/>
      <c r="M360" s="173"/>
      <c r="N360" s="174"/>
      <c r="O360" s="174"/>
      <c r="P360" s="174"/>
      <c r="Q360" s="174"/>
      <c r="R360" s="174"/>
      <c r="S360" s="174"/>
      <c r="T360" s="175"/>
      <c r="AT360" s="169" t="s">
        <v>143</v>
      </c>
      <c r="AU360" s="169" t="s">
        <v>86</v>
      </c>
      <c r="AV360" s="166" t="s">
        <v>86</v>
      </c>
      <c r="AW360" s="166" t="s">
        <v>38</v>
      </c>
      <c r="AX360" s="166" t="s">
        <v>77</v>
      </c>
      <c r="AY360" s="169" t="s">
        <v>131</v>
      </c>
    </row>
    <row r="361" spans="2:51" s="166" customFormat="1" ht="11.25">
      <c r="B361" s="167"/>
      <c r="D361" s="168" t="s">
        <v>143</v>
      </c>
      <c r="E361" s="169"/>
      <c r="F361" s="170" t="s">
        <v>1008</v>
      </c>
      <c r="H361" s="171">
        <v>-8.8070000000000004</v>
      </c>
      <c r="I361" s="172"/>
      <c r="L361" s="167"/>
      <c r="M361" s="173"/>
      <c r="N361" s="174"/>
      <c r="O361" s="174"/>
      <c r="P361" s="174"/>
      <c r="Q361" s="174"/>
      <c r="R361" s="174"/>
      <c r="S361" s="174"/>
      <c r="T361" s="175"/>
      <c r="AT361" s="169" t="s">
        <v>143</v>
      </c>
      <c r="AU361" s="169" t="s">
        <v>86</v>
      </c>
      <c r="AV361" s="166" t="s">
        <v>86</v>
      </c>
      <c r="AW361" s="166" t="s">
        <v>38</v>
      </c>
      <c r="AX361" s="166" t="s">
        <v>77</v>
      </c>
      <c r="AY361" s="169" t="s">
        <v>131</v>
      </c>
    </row>
    <row r="362" spans="2:51" s="166" customFormat="1" ht="11.25">
      <c r="B362" s="167"/>
      <c r="D362" s="168" t="s">
        <v>143</v>
      </c>
      <c r="E362" s="169"/>
      <c r="F362" s="170" t="s">
        <v>1006</v>
      </c>
      <c r="H362" s="171">
        <v>2.621</v>
      </c>
      <c r="I362" s="172"/>
      <c r="L362" s="167"/>
      <c r="M362" s="173"/>
      <c r="N362" s="174"/>
      <c r="O362" s="174"/>
      <c r="P362" s="174"/>
      <c r="Q362" s="174"/>
      <c r="R362" s="174"/>
      <c r="S362" s="174"/>
      <c r="T362" s="175"/>
      <c r="AT362" s="169" t="s">
        <v>143</v>
      </c>
      <c r="AU362" s="169" t="s">
        <v>86</v>
      </c>
      <c r="AV362" s="166" t="s">
        <v>86</v>
      </c>
      <c r="AW362" s="166" t="s">
        <v>38</v>
      </c>
      <c r="AX362" s="166" t="s">
        <v>77</v>
      </c>
      <c r="AY362" s="169" t="s">
        <v>131</v>
      </c>
    </row>
    <row r="363" spans="2:51" s="199" customFormat="1" ht="11.25">
      <c r="B363" s="200"/>
      <c r="D363" s="168" t="s">
        <v>143</v>
      </c>
      <c r="E363" s="201"/>
      <c r="F363" s="202" t="s">
        <v>828</v>
      </c>
      <c r="H363" s="203">
        <v>70.430000000000007</v>
      </c>
      <c r="I363" s="204"/>
      <c r="L363" s="200"/>
      <c r="M363" s="205"/>
      <c r="N363" s="206"/>
      <c r="O363" s="206"/>
      <c r="P363" s="206"/>
      <c r="Q363" s="206"/>
      <c r="R363" s="206"/>
      <c r="S363" s="206"/>
      <c r="T363" s="207"/>
      <c r="AT363" s="201" t="s">
        <v>143</v>
      </c>
      <c r="AU363" s="201" t="s">
        <v>86</v>
      </c>
      <c r="AV363" s="199" t="s">
        <v>151</v>
      </c>
      <c r="AW363" s="199" t="s">
        <v>38</v>
      </c>
      <c r="AX363" s="199" t="s">
        <v>77</v>
      </c>
      <c r="AY363" s="201" t="s">
        <v>131</v>
      </c>
    </row>
    <row r="364" spans="2:51" s="166" customFormat="1" ht="11.25">
      <c r="B364" s="167"/>
      <c r="D364" s="168" t="s">
        <v>143</v>
      </c>
      <c r="E364" s="169"/>
      <c r="F364" s="170" t="s">
        <v>1009</v>
      </c>
      <c r="H364" s="171">
        <v>29.28</v>
      </c>
      <c r="I364" s="172"/>
      <c r="L364" s="167"/>
      <c r="M364" s="173"/>
      <c r="N364" s="174"/>
      <c r="O364" s="174"/>
      <c r="P364" s="174"/>
      <c r="Q364" s="174"/>
      <c r="R364" s="174"/>
      <c r="S364" s="174"/>
      <c r="T364" s="175"/>
      <c r="AT364" s="169" t="s">
        <v>143</v>
      </c>
      <c r="AU364" s="169" t="s">
        <v>86</v>
      </c>
      <c r="AV364" s="166" t="s">
        <v>86</v>
      </c>
      <c r="AW364" s="166" t="s">
        <v>38</v>
      </c>
      <c r="AX364" s="166" t="s">
        <v>77</v>
      </c>
      <c r="AY364" s="169" t="s">
        <v>131</v>
      </c>
    </row>
    <row r="365" spans="2:51" s="166" customFormat="1" ht="11.25">
      <c r="B365" s="167"/>
      <c r="D365" s="168" t="s">
        <v>143</v>
      </c>
      <c r="E365" s="169"/>
      <c r="F365" s="170" t="s">
        <v>1010</v>
      </c>
      <c r="H365" s="171">
        <v>-4.4160000000000004</v>
      </c>
      <c r="I365" s="172"/>
      <c r="L365" s="167"/>
      <c r="M365" s="173"/>
      <c r="N365" s="174"/>
      <c r="O365" s="174"/>
      <c r="P365" s="174"/>
      <c r="Q365" s="174"/>
      <c r="R365" s="174"/>
      <c r="S365" s="174"/>
      <c r="T365" s="175"/>
      <c r="AT365" s="169" t="s">
        <v>143</v>
      </c>
      <c r="AU365" s="169" t="s">
        <v>86</v>
      </c>
      <c r="AV365" s="166" t="s">
        <v>86</v>
      </c>
      <c r="AW365" s="166" t="s">
        <v>38</v>
      </c>
      <c r="AX365" s="166" t="s">
        <v>77</v>
      </c>
      <c r="AY365" s="169" t="s">
        <v>131</v>
      </c>
    </row>
    <row r="366" spans="2:51" s="166" customFormat="1" ht="11.25">
      <c r="B366" s="167"/>
      <c r="D366" s="168" t="s">
        <v>143</v>
      </c>
      <c r="E366" s="169"/>
      <c r="F366" s="170" t="s">
        <v>1011</v>
      </c>
      <c r="H366" s="171">
        <v>1.6679999999999999</v>
      </c>
      <c r="I366" s="172"/>
      <c r="L366" s="167"/>
      <c r="M366" s="173"/>
      <c r="N366" s="174"/>
      <c r="O366" s="174"/>
      <c r="P366" s="174"/>
      <c r="Q366" s="174"/>
      <c r="R366" s="174"/>
      <c r="S366" s="174"/>
      <c r="T366" s="175"/>
      <c r="AT366" s="169" t="s">
        <v>143</v>
      </c>
      <c r="AU366" s="169" t="s">
        <v>86</v>
      </c>
      <c r="AV366" s="166" t="s">
        <v>86</v>
      </c>
      <c r="AW366" s="166" t="s">
        <v>38</v>
      </c>
      <c r="AX366" s="166" t="s">
        <v>77</v>
      </c>
      <c r="AY366" s="169" t="s">
        <v>131</v>
      </c>
    </row>
    <row r="367" spans="2:51" s="199" customFormat="1" ht="11.25">
      <c r="B367" s="200"/>
      <c r="D367" s="168" t="s">
        <v>143</v>
      </c>
      <c r="E367" s="201"/>
      <c r="F367" s="202" t="s">
        <v>828</v>
      </c>
      <c r="H367" s="203">
        <v>26.532</v>
      </c>
      <c r="I367" s="204"/>
      <c r="L367" s="200"/>
      <c r="M367" s="205"/>
      <c r="N367" s="206"/>
      <c r="O367" s="206"/>
      <c r="P367" s="206"/>
      <c r="Q367" s="206"/>
      <c r="R367" s="206"/>
      <c r="S367" s="206"/>
      <c r="T367" s="207"/>
      <c r="AT367" s="201" t="s">
        <v>143</v>
      </c>
      <c r="AU367" s="201" t="s">
        <v>86</v>
      </c>
      <c r="AV367" s="199" t="s">
        <v>151</v>
      </c>
      <c r="AW367" s="199" t="s">
        <v>38</v>
      </c>
      <c r="AX367" s="199" t="s">
        <v>77</v>
      </c>
      <c r="AY367" s="201" t="s">
        <v>131</v>
      </c>
    </row>
    <row r="368" spans="2:51" s="176" customFormat="1" ht="11.25">
      <c r="B368" s="177"/>
      <c r="D368" s="168" t="s">
        <v>143</v>
      </c>
      <c r="E368" s="178"/>
      <c r="F368" s="179" t="s">
        <v>145</v>
      </c>
      <c r="H368" s="180">
        <v>167.67400000000001</v>
      </c>
      <c r="I368" s="181"/>
      <c r="L368" s="177"/>
      <c r="M368" s="182"/>
      <c r="N368" s="183"/>
      <c r="O368" s="183"/>
      <c r="P368" s="183"/>
      <c r="Q368" s="183"/>
      <c r="R368" s="183"/>
      <c r="S368" s="183"/>
      <c r="T368" s="184"/>
      <c r="AT368" s="178" t="s">
        <v>143</v>
      </c>
      <c r="AU368" s="178" t="s">
        <v>86</v>
      </c>
      <c r="AV368" s="176" t="s">
        <v>139</v>
      </c>
      <c r="AW368" s="176" t="s">
        <v>38</v>
      </c>
      <c r="AX368" s="176" t="s">
        <v>21</v>
      </c>
      <c r="AY368" s="178" t="s">
        <v>131</v>
      </c>
    </row>
    <row r="369" spans="1:65" s="34" customFormat="1" ht="16.5" customHeight="1">
      <c r="A369" s="30"/>
      <c r="B369" s="147"/>
      <c r="C369" s="148" t="s">
        <v>447</v>
      </c>
      <c r="D369" s="148" t="s">
        <v>134</v>
      </c>
      <c r="E369" s="149" t="s">
        <v>146</v>
      </c>
      <c r="F369" s="150" t="s">
        <v>147</v>
      </c>
      <c r="G369" s="151" t="s">
        <v>137</v>
      </c>
      <c r="H369" s="152">
        <v>59.308</v>
      </c>
      <c r="I369" s="153"/>
      <c r="J369" s="154">
        <f>ROUND(I369*H369,2)</f>
        <v>0</v>
      </c>
      <c r="K369" s="150" t="s">
        <v>138</v>
      </c>
      <c r="L369" s="31"/>
      <c r="M369" s="155"/>
      <c r="N369" s="156" t="s">
        <v>48</v>
      </c>
      <c r="O369" s="53"/>
      <c r="P369" s="157">
        <f>O369*H369</f>
        <v>0</v>
      </c>
      <c r="Q369" s="157">
        <v>3.3579999999999999E-2</v>
      </c>
      <c r="R369" s="157">
        <f>Q369*H369</f>
        <v>1.9915626399999999</v>
      </c>
      <c r="S369" s="157">
        <v>0</v>
      </c>
      <c r="T369" s="158">
        <f>S369*H369</f>
        <v>0</v>
      </c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R369" s="159" t="s">
        <v>139</v>
      </c>
      <c r="AT369" s="159" t="s">
        <v>134</v>
      </c>
      <c r="AU369" s="159" t="s">
        <v>86</v>
      </c>
      <c r="AY369" s="16" t="s">
        <v>131</v>
      </c>
      <c r="BE369" s="160">
        <f>IF(N369="základní",J369,0)</f>
        <v>0</v>
      </c>
      <c r="BF369" s="160">
        <f>IF(N369="snížená",J369,0)</f>
        <v>0</v>
      </c>
      <c r="BG369" s="160">
        <f>IF(N369="zákl. přenesená",J369,0)</f>
        <v>0</v>
      </c>
      <c r="BH369" s="160">
        <f>IF(N369="sníž. přenesená",J369,0)</f>
        <v>0</v>
      </c>
      <c r="BI369" s="160">
        <f>IF(N369="nulová",J369,0)</f>
        <v>0</v>
      </c>
      <c r="BJ369" s="16" t="s">
        <v>21</v>
      </c>
      <c r="BK369" s="160">
        <f>ROUND(I369*H369,2)</f>
        <v>0</v>
      </c>
      <c r="BL369" s="16" t="s">
        <v>139</v>
      </c>
      <c r="BM369" s="159" t="s">
        <v>1012</v>
      </c>
    </row>
    <row r="370" spans="1:65" s="34" customFormat="1" ht="11.25">
      <c r="A370" s="30"/>
      <c r="B370" s="31"/>
      <c r="C370" s="30"/>
      <c r="D370" s="161" t="s">
        <v>141</v>
      </c>
      <c r="E370" s="30"/>
      <c r="F370" s="162" t="s">
        <v>149</v>
      </c>
      <c r="G370" s="30"/>
      <c r="H370" s="30"/>
      <c r="I370" s="163"/>
      <c r="J370" s="30"/>
      <c r="K370" s="30"/>
      <c r="L370" s="31"/>
      <c r="M370" s="164"/>
      <c r="N370" s="165"/>
      <c r="O370" s="53"/>
      <c r="P370" s="53"/>
      <c r="Q370" s="53"/>
      <c r="R370" s="53"/>
      <c r="S370" s="53"/>
      <c r="T370" s="54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T370" s="16" t="s">
        <v>141</v>
      </c>
      <c r="AU370" s="16" t="s">
        <v>86</v>
      </c>
    </row>
    <row r="371" spans="1:65" s="166" customFormat="1" ht="11.25">
      <c r="B371" s="167"/>
      <c r="D371" s="168" t="s">
        <v>143</v>
      </c>
      <c r="E371" s="169"/>
      <c r="F371" s="170" t="s">
        <v>1013</v>
      </c>
      <c r="H371" s="171">
        <v>6.8390000000000004</v>
      </c>
      <c r="I371" s="172"/>
      <c r="L371" s="167"/>
      <c r="M371" s="173"/>
      <c r="N371" s="174"/>
      <c r="O371" s="174"/>
      <c r="P371" s="174"/>
      <c r="Q371" s="174"/>
      <c r="R371" s="174"/>
      <c r="S371" s="174"/>
      <c r="T371" s="175"/>
      <c r="AT371" s="169" t="s">
        <v>143</v>
      </c>
      <c r="AU371" s="169" t="s">
        <v>86</v>
      </c>
      <c r="AV371" s="166" t="s">
        <v>86</v>
      </c>
      <c r="AW371" s="166" t="s">
        <v>38</v>
      </c>
      <c r="AX371" s="166" t="s">
        <v>77</v>
      </c>
      <c r="AY371" s="169" t="s">
        <v>131</v>
      </c>
    </row>
    <row r="372" spans="1:65" s="166" customFormat="1" ht="11.25">
      <c r="B372" s="167"/>
      <c r="D372" s="168" t="s">
        <v>143</v>
      </c>
      <c r="E372" s="169"/>
      <c r="F372" s="170" t="s">
        <v>1014</v>
      </c>
      <c r="H372" s="171">
        <v>7.5060000000000002</v>
      </c>
      <c r="I372" s="172"/>
      <c r="L372" s="167"/>
      <c r="M372" s="173"/>
      <c r="N372" s="174"/>
      <c r="O372" s="174"/>
      <c r="P372" s="174"/>
      <c r="Q372" s="174"/>
      <c r="R372" s="174"/>
      <c r="S372" s="174"/>
      <c r="T372" s="175"/>
      <c r="AT372" s="169" t="s">
        <v>143</v>
      </c>
      <c r="AU372" s="169" t="s">
        <v>86</v>
      </c>
      <c r="AV372" s="166" t="s">
        <v>86</v>
      </c>
      <c r="AW372" s="166" t="s">
        <v>38</v>
      </c>
      <c r="AX372" s="166" t="s">
        <v>77</v>
      </c>
      <c r="AY372" s="169" t="s">
        <v>131</v>
      </c>
    </row>
    <row r="373" spans="1:65" s="166" customFormat="1" ht="11.25">
      <c r="B373" s="167"/>
      <c r="D373" s="168" t="s">
        <v>143</v>
      </c>
      <c r="E373" s="169"/>
      <c r="F373" s="170" t="s">
        <v>1015</v>
      </c>
      <c r="H373" s="171">
        <v>24.960999999999999</v>
      </c>
      <c r="I373" s="172"/>
      <c r="L373" s="167"/>
      <c r="M373" s="173"/>
      <c r="N373" s="174"/>
      <c r="O373" s="174"/>
      <c r="P373" s="174"/>
      <c r="Q373" s="174"/>
      <c r="R373" s="174"/>
      <c r="S373" s="174"/>
      <c r="T373" s="175"/>
      <c r="AT373" s="169" t="s">
        <v>143</v>
      </c>
      <c r="AU373" s="169" t="s">
        <v>86</v>
      </c>
      <c r="AV373" s="166" t="s">
        <v>86</v>
      </c>
      <c r="AW373" s="166" t="s">
        <v>38</v>
      </c>
      <c r="AX373" s="166" t="s">
        <v>77</v>
      </c>
      <c r="AY373" s="169" t="s">
        <v>131</v>
      </c>
    </row>
    <row r="374" spans="1:65" s="166" customFormat="1" ht="11.25">
      <c r="B374" s="167"/>
      <c r="D374" s="168" t="s">
        <v>143</v>
      </c>
      <c r="E374" s="169"/>
      <c r="F374" s="170" t="s">
        <v>1016</v>
      </c>
      <c r="H374" s="171">
        <v>2.3849999999999998</v>
      </c>
      <c r="I374" s="172"/>
      <c r="L374" s="167"/>
      <c r="M374" s="173"/>
      <c r="N374" s="174"/>
      <c r="O374" s="174"/>
      <c r="P374" s="174"/>
      <c r="Q374" s="174"/>
      <c r="R374" s="174"/>
      <c r="S374" s="174"/>
      <c r="T374" s="175"/>
      <c r="AT374" s="169" t="s">
        <v>143</v>
      </c>
      <c r="AU374" s="169" t="s">
        <v>86</v>
      </c>
      <c r="AV374" s="166" t="s">
        <v>86</v>
      </c>
      <c r="AW374" s="166" t="s">
        <v>38</v>
      </c>
      <c r="AX374" s="166" t="s">
        <v>77</v>
      </c>
      <c r="AY374" s="169" t="s">
        <v>131</v>
      </c>
    </row>
    <row r="375" spans="1:65" s="166" customFormat="1" ht="11.25">
      <c r="B375" s="167"/>
      <c r="D375" s="168" t="s">
        <v>143</v>
      </c>
      <c r="E375" s="169"/>
      <c r="F375" s="170" t="s">
        <v>1017</v>
      </c>
      <c r="H375" s="171">
        <v>2.9049999999999998</v>
      </c>
      <c r="I375" s="172"/>
      <c r="L375" s="167"/>
      <c r="M375" s="173"/>
      <c r="N375" s="174"/>
      <c r="O375" s="174"/>
      <c r="P375" s="174"/>
      <c r="Q375" s="174"/>
      <c r="R375" s="174"/>
      <c r="S375" s="174"/>
      <c r="T375" s="175"/>
      <c r="AT375" s="169" t="s">
        <v>143</v>
      </c>
      <c r="AU375" s="169" t="s">
        <v>86</v>
      </c>
      <c r="AV375" s="166" t="s">
        <v>86</v>
      </c>
      <c r="AW375" s="166" t="s">
        <v>38</v>
      </c>
      <c r="AX375" s="166" t="s">
        <v>77</v>
      </c>
      <c r="AY375" s="169" t="s">
        <v>131</v>
      </c>
    </row>
    <row r="376" spans="1:65" s="166" customFormat="1" ht="11.25">
      <c r="B376" s="167"/>
      <c r="D376" s="168" t="s">
        <v>143</v>
      </c>
      <c r="E376" s="169"/>
      <c r="F376" s="170" t="s">
        <v>1018</v>
      </c>
      <c r="H376" s="171">
        <v>7.2930000000000001</v>
      </c>
      <c r="I376" s="172"/>
      <c r="L376" s="167"/>
      <c r="M376" s="173"/>
      <c r="N376" s="174"/>
      <c r="O376" s="174"/>
      <c r="P376" s="174"/>
      <c r="Q376" s="174"/>
      <c r="R376" s="174"/>
      <c r="S376" s="174"/>
      <c r="T376" s="175"/>
      <c r="AT376" s="169" t="s">
        <v>143</v>
      </c>
      <c r="AU376" s="169" t="s">
        <v>86</v>
      </c>
      <c r="AV376" s="166" t="s">
        <v>86</v>
      </c>
      <c r="AW376" s="166" t="s">
        <v>38</v>
      </c>
      <c r="AX376" s="166" t="s">
        <v>77</v>
      </c>
      <c r="AY376" s="169" t="s">
        <v>131</v>
      </c>
    </row>
    <row r="377" spans="1:65" s="166" customFormat="1" ht="11.25">
      <c r="B377" s="167"/>
      <c r="D377" s="168" t="s">
        <v>143</v>
      </c>
      <c r="E377" s="169"/>
      <c r="F377" s="170" t="s">
        <v>1019</v>
      </c>
      <c r="H377" s="171">
        <v>4.5039999999999996</v>
      </c>
      <c r="I377" s="172"/>
      <c r="L377" s="167"/>
      <c r="M377" s="173"/>
      <c r="N377" s="174"/>
      <c r="O377" s="174"/>
      <c r="P377" s="174"/>
      <c r="Q377" s="174"/>
      <c r="R377" s="174"/>
      <c r="S377" s="174"/>
      <c r="T377" s="175"/>
      <c r="AT377" s="169" t="s">
        <v>143</v>
      </c>
      <c r="AU377" s="169" t="s">
        <v>86</v>
      </c>
      <c r="AV377" s="166" t="s">
        <v>86</v>
      </c>
      <c r="AW377" s="166" t="s">
        <v>38</v>
      </c>
      <c r="AX377" s="166" t="s">
        <v>77</v>
      </c>
      <c r="AY377" s="169" t="s">
        <v>131</v>
      </c>
    </row>
    <row r="378" spans="1:65" s="166" customFormat="1" ht="11.25">
      <c r="B378" s="167"/>
      <c r="D378" s="168" t="s">
        <v>143</v>
      </c>
      <c r="E378" s="169"/>
      <c r="F378" s="170" t="s">
        <v>1020</v>
      </c>
      <c r="H378" s="171">
        <v>2.915</v>
      </c>
      <c r="I378" s="172"/>
      <c r="L378" s="167"/>
      <c r="M378" s="173"/>
      <c r="N378" s="174"/>
      <c r="O378" s="174"/>
      <c r="P378" s="174"/>
      <c r="Q378" s="174"/>
      <c r="R378" s="174"/>
      <c r="S378" s="174"/>
      <c r="T378" s="175"/>
      <c r="AT378" s="169" t="s">
        <v>143</v>
      </c>
      <c r="AU378" s="169" t="s">
        <v>86</v>
      </c>
      <c r="AV378" s="166" t="s">
        <v>86</v>
      </c>
      <c r="AW378" s="166" t="s">
        <v>38</v>
      </c>
      <c r="AX378" s="166" t="s">
        <v>77</v>
      </c>
      <c r="AY378" s="169" t="s">
        <v>131</v>
      </c>
    </row>
    <row r="379" spans="1:65" s="176" customFormat="1" ht="11.25">
      <c r="B379" s="177"/>
      <c r="D379" s="168" t="s">
        <v>143</v>
      </c>
      <c r="E379" s="178"/>
      <c r="F379" s="179" t="s">
        <v>145</v>
      </c>
      <c r="H379" s="180">
        <v>59.308</v>
      </c>
      <c r="I379" s="181"/>
      <c r="L379" s="177"/>
      <c r="M379" s="182"/>
      <c r="N379" s="183"/>
      <c r="O379" s="183"/>
      <c r="P379" s="183"/>
      <c r="Q379" s="183"/>
      <c r="R379" s="183"/>
      <c r="S379" s="183"/>
      <c r="T379" s="184"/>
      <c r="AT379" s="178" t="s">
        <v>143</v>
      </c>
      <c r="AU379" s="178" t="s">
        <v>86</v>
      </c>
      <c r="AV379" s="176" t="s">
        <v>139</v>
      </c>
      <c r="AW379" s="176" t="s">
        <v>38</v>
      </c>
      <c r="AX379" s="176" t="s">
        <v>21</v>
      </c>
      <c r="AY379" s="178" t="s">
        <v>131</v>
      </c>
    </row>
    <row r="380" spans="1:65" s="34" customFormat="1" ht="33" customHeight="1">
      <c r="A380" s="30"/>
      <c r="B380" s="147"/>
      <c r="C380" s="148" t="s">
        <v>453</v>
      </c>
      <c r="D380" s="148" t="s">
        <v>134</v>
      </c>
      <c r="E380" s="149" t="s">
        <v>1021</v>
      </c>
      <c r="F380" s="150" t="s">
        <v>1022</v>
      </c>
      <c r="G380" s="151" t="s">
        <v>137</v>
      </c>
      <c r="H380" s="152">
        <v>169.143</v>
      </c>
      <c r="I380" s="153"/>
      <c r="J380" s="154">
        <f>ROUND(I380*H380,2)</f>
        <v>0</v>
      </c>
      <c r="K380" s="150" t="s">
        <v>138</v>
      </c>
      <c r="L380" s="31"/>
      <c r="M380" s="155"/>
      <c r="N380" s="156" t="s">
        <v>48</v>
      </c>
      <c r="O380" s="53"/>
      <c r="P380" s="157">
        <f>O380*H380</f>
        <v>0</v>
      </c>
      <c r="Q380" s="157">
        <v>1.8380000000000001E-2</v>
      </c>
      <c r="R380" s="157">
        <f>Q380*H380</f>
        <v>3.1088483400000002</v>
      </c>
      <c r="S380" s="157">
        <v>0</v>
      </c>
      <c r="T380" s="158">
        <f>S380*H380</f>
        <v>0</v>
      </c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R380" s="159" t="s">
        <v>139</v>
      </c>
      <c r="AT380" s="159" t="s">
        <v>134</v>
      </c>
      <c r="AU380" s="159" t="s">
        <v>86</v>
      </c>
      <c r="AY380" s="16" t="s">
        <v>131</v>
      </c>
      <c r="BE380" s="160">
        <f>IF(N380="základní",J380,0)</f>
        <v>0</v>
      </c>
      <c r="BF380" s="160">
        <f>IF(N380="snížená",J380,0)</f>
        <v>0</v>
      </c>
      <c r="BG380" s="160">
        <f>IF(N380="zákl. přenesená",J380,0)</f>
        <v>0</v>
      </c>
      <c r="BH380" s="160">
        <f>IF(N380="sníž. přenesená",J380,0)</f>
        <v>0</v>
      </c>
      <c r="BI380" s="160">
        <f>IF(N380="nulová",J380,0)</f>
        <v>0</v>
      </c>
      <c r="BJ380" s="16" t="s">
        <v>21</v>
      </c>
      <c r="BK380" s="160">
        <f>ROUND(I380*H380,2)</f>
        <v>0</v>
      </c>
      <c r="BL380" s="16" t="s">
        <v>139</v>
      </c>
      <c r="BM380" s="159" t="s">
        <v>1023</v>
      </c>
    </row>
    <row r="381" spans="1:65" s="34" customFormat="1" ht="11.25">
      <c r="A381" s="30"/>
      <c r="B381" s="31"/>
      <c r="C381" s="30"/>
      <c r="D381" s="161" t="s">
        <v>141</v>
      </c>
      <c r="E381" s="30"/>
      <c r="F381" s="162" t="s">
        <v>1024</v>
      </c>
      <c r="G381" s="30"/>
      <c r="H381" s="30"/>
      <c r="I381" s="163"/>
      <c r="J381" s="30"/>
      <c r="K381" s="30"/>
      <c r="L381" s="31"/>
      <c r="M381" s="164"/>
      <c r="N381" s="165"/>
      <c r="O381" s="53"/>
      <c r="P381" s="53"/>
      <c r="Q381" s="53"/>
      <c r="R381" s="53"/>
      <c r="S381" s="53"/>
      <c r="T381" s="54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T381" s="16" t="s">
        <v>141</v>
      </c>
      <c r="AU381" s="16" t="s">
        <v>86</v>
      </c>
    </row>
    <row r="382" spans="1:65" s="166" customFormat="1" ht="11.25">
      <c r="B382" s="167"/>
      <c r="D382" s="168" t="s">
        <v>143</v>
      </c>
      <c r="E382" s="169"/>
      <c r="F382" s="170" t="s">
        <v>1025</v>
      </c>
      <c r="H382" s="171">
        <v>190.071</v>
      </c>
      <c r="I382" s="172"/>
      <c r="L382" s="167"/>
      <c r="M382" s="173"/>
      <c r="N382" s="174"/>
      <c r="O382" s="174"/>
      <c r="P382" s="174"/>
      <c r="Q382" s="174"/>
      <c r="R382" s="174"/>
      <c r="S382" s="174"/>
      <c r="T382" s="175"/>
      <c r="AT382" s="169" t="s">
        <v>143</v>
      </c>
      <c r="AU382" s="169" t="s">
        <v>86</v>
      </c>
      <c r="AV382" s="166" t="s">
        <v>86</v>
      </c>
      <c r="AW382" s="166" t="s">
        <v>38</v>
      </c>
      <c r="AX382" s="166" t="s">
        <v>77</v>
      </c>
      <c r="AY382" s="169" t="s">
        <v>131</v>
      </c>
    </row>
    <row r="383" spans="1:65" s="166" customFormat="1" ht="11.25">
      <c r="B383" s="167"/>
      <c r="D383" s="168" t="s">
        <v>143</v>
      </c>
      <c r="E383" s="169"/>
      <c r="F383" s="170" t="s">
        <v>1026</v>
      </c>
      <c r="H383" s="171">
        <v>-20.928000000000001</v>
      </c>
      <c r="I383" s="172"/>
      <c r="L383" s="167"/>
      <c r="M383" s="173"/>
      <c r="N383" s="174"/>
      <c r="O383" s="174"/>
      <c r="P383" s="174"/>
      <c r="Q383" s="174"/>
      <c r="R383" s="174"/>
      <c r="S383" s="174"/>
      <c r="T383" s="175"/>
      <c r="AT383" s="169" t="s">
        <v>143</v>
      </c>
      <c r="AU383" s="169" t="s">
        <v>86</v>
      </c>
      <c r="AV383" s="166" t="s">
        <v>86</v>
      </c>
      <c r="AW383" s="166" t="s">
        <v>38</v>
      </c>
      <c r="AX383" s="166" t="s">
        <v>77</v>
      </c>
      <c r="AY383" s="169" t="s">
        <v>131</v>
      </c>
    </row>
    <row r="384" spans="1:65" s="176" customFormat="1" ht="11.25">
      <c r="B384" s="177"/>
      <c r="D384" s="168" t="s">
        <v>143</v>
      </c>
      <c r="E384" s="178"/>
      <c r="F384" s="179" t="s">
        <v>145</v>
      </c>
      <c r="H384" s="180">
        <v>169.143</v>
      </c>
      <c r="I384" s="181"/>
      <c r="L384" s="177"/>
      <c r="M384" s="182"/>
      <c r="N384" s="183"/>
      <c r="O384" s="183"/>
      <c r="P384" s="183"/>
      <c r="Q384" s="183"/>
      <c r="R384" s="183"/>
      <c r="S384" s="183"/>
      <c r="T384" s="184"/>
      <c r="AT384" s="178" t="s">
        <v>143</v>
      </c>
      <c r="AU384" s="178" t="s">
        <v>86</v>
      </c>
      <c r="AV384" s="176" t="s">
        <v>139</v>
      </c>
      <c r="AW384" s="176" t="s">
        <v>38</v>
      </c>
      <c r="AX384" s="176" t="s">
        <v>21</v>
      </c>
      <c r="AY384" s="178" t="s">
        <v>131</v>
      </c>
    </row>
    <row r="385" spans="1:65" s="34" customFormat="1" ht="24.2" customHeight="1">
      <c r="A385" s="30"/>
      <c r="B385" s="147"/>
      <c r="C385" s="148" t="s">
        <v>458</v>
      </c>
      <c r="D385" s="148" t="s">
        <v>134</v>
      </c>
      <c r="E385" s="149" t="s">
        <v>1027</v>
      </c>
      <c r="F385" s="150" t="s">
        <v>1028</v>
      </c>
      <c r="G385" s="151" t="s">
        <v>137</v>
      </c>
      <c r="H385" s="152">
        <v>3.085</v>
      </c>
      <c r="I385" s="153"/>
      <c r="J385" s="154">
        <f>ROUND(I385*H385,2)</f>
        <v>0</v>
      </c>
      <c r="K385" s="150" t="s">
        <v>138</v>
      </c>
      <c r="L385" s="31"/>
      <c r="M385" s="155"/>
      <c r="N385" s="156" t="s">
        <v>48</v>
      </c>
      <c r="O385" s="53"/>
      <c r="P385" s="157">
        <f>O385*H385</f>
        <v>0</v>
      </c>
      <c r="Q385" s="157">
        <v>1.4E-3</v>
      </c>
      <c r="R385" s="157">
        <f>Q385*H385</f>
        <v>4.3189999999999999E-3</v>
      </c>
      <c r="S385" s="157">
        <v>0</v>
      </c>
      <c r="T385" s="158">
        <f>S385*H385</f>
        <v>0</v>
      </c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R385" s="159" t="s">
        <v>139</v>
      </c>
      <c r="AT385" s="159" t="s">
        <v>134</v>
      </c>
      <c r="AU385" s="159" t="s">
        <v>86</v>
      </c>
      <c r="AY385" s="16" t="s">
        <v>131</v>
      </c>
      <c r="BE385" s="160">
        <f>IF(N385="základní",J385,0)</f>
        <v>0</v>
      </c>
      <c r="BF385" s="160">
        <f>IF(N385="snížená",J385,0)</f>
        <v>0</v>
      </c>
      <c r="BG385" s="160">
        <f>IF(N385="zákl. přenesená",J385,0)</f>
        <v>0</v>
      </c>
      <c r="BH385" s="160">
        <f>IF(N385="sníž. přenesená",J385,0)</f>
        <v>0</v>
      </c>
      <c r="BI385" s="160">
        <f>IF(N385="nulová",J385,0)</f>
        <v>0</v>
      </c>
      <c r="BJ385" s="16" t="s">
        <v>21</v>
      </c>
      <c r="BK385" s="160">
        <f>ROUND(I385*H385,2)</f>
        <v>0</v>
      </c>
      <c r="BL385" s="16" t="s">
        <v>139</v>
      </c>
      <c r="BM385" s="159" t="s">
        <v>1029</v>
      </c>
    </row>
    <row r="386" spans="1:65" s="34" customFormat="1" ht="11.25">
      <c r="A386" s="30"/>
      <c r="B386" s="31"/>
      <c r="C386" s="30"/>
      <c r="D386" s="161" t="s">
        <v>141</v>
      </c>
      <c r="E386" s="30"/>
      <c r="F386" s="162" t="s">
        <v>1030</v>
      </c>
      <c r="G386" s="30"/>
      <c r="H386" s="30"/>
      <c r="I386" s="163"/>
      <c r="J386" s="30"/>
      <c r="K386" s="30"/>
      <c r="L386" s="31"/>
      <c r="M386" s="164"/>
      <c r="N386" s="165"/>
      <c r="O386" s="53"/>
      <c r="P386" s="53"/>
      <c r="Q386" s="53"/>
      <c r="R386" s="53"/>
      <c r="S386" s="53"/>
      <c r="T386" s="54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T386" s="16" t="s">
        <v>141</v>
      </c>
      <c r="AU386" s="16" t="s">
        <v>86</v>
      </c>
    </row>
    <row r="387" spans="1:65" s="166" customFormat="1" ht="11.25">
      <c r="B387" s="167"/>
      <c r="D387" s="168" t="s">
        <v>143</v>
      </c>
      <c r="E387" s="169"/>
      <c r="F387" s="170" t="s">
        <v>1031</v>
      </c>
      <c r="H387" s="171">
        <v>3.085</v>
      </c>
      <c r="I387" s="172"/>
      <c r="L387" s="167"/>
      <c r="M387" s="173"/>
      <c r="N387" s="174"/>
      <c r="O387" s="174"/>
      <c r="P387" s="174"/>
      <c r="Q387" s="174"/>
      <c r="R387" s="174"/>
      <c r="S387" s="174"/>
      <c r="T387" s="175"/>
      <c r="AT387" s="169" t="s">
        <v>143</v>
      </c>
      <c r="AU387" s="169" t="s">
        <v>86</v>
      </c>
      <c r="AV387" s="166" t="s">
        <v>86</v>
      </c>
      <c r="AW387" s="166" t="s">
        <v>38</v>
      </c>
      <c r="AX387" s="166" t="s">
        <v>77</v>
      </c>
      <c r="AY387" s="169" t="s">
        <v>131</v>
      </c>
    </row>
    <row r="388" spans="1:65" s="176" customFormat="1" ht="11.25">
      <c r="B388" s="177"/>
      <c r="D388" s="168" t="s">
        <v>143</v>
      </c>
      <c r="E388" s="178"/>
      <c r="F388" s="179" t="s">
        <v>145</v>
      </c>
      <c r="H388" s="180">
        <v>3.085</v>
      </c>
      <c r="I388" s="181"/>
      <c r="L388" s="177"/>
      <c r="M388" s="182"/>
      <c r="N388" s="183"/>
      <c r="O388" s="183"/>
      <c r="P388" s="183"/>
      <c r="Q388" s="183"/>
      <c r="R388" s="183"/>
      <c r="S388" s="183"/>
      <c r="T388" s="184"/>
      <c r="AT388" s="178" t="s">
        <v>143</v>
      </c>
      <c r="AU388" s="178" t="s">
        <v>86</v>
      </c>
      <c r="AV388" s="176" t="s">
        <v>139</v>
      </c>
      <c r="AW388" s="176" t="s">
        <v>38</v>
      </c>
      <c r="AX388" s="176" t="s">
        <v>21</v>
      </c>
      <c r="AY388" s="178" t="s">
        <v>131</v>
      </c>
    </row>
    <row r="389" spans="1:65" s="34" customFormat="1" ht="21.75" customHeight="1">
      <c r="A389" s="30"/>
      <c r="B389" s="147"/>
      <c r="C389" s="148" t="s">
        <v>462</v>
      </c>
      <c r="D389" s="148" t="s">
        <v>134</v>
      </c>
      <c r="E389" s="149" t="s">
        <v>1032</v>
      </c>
      <c r="F389" s="150" t="s">
        <v>1033</v>
      </c>
      <c r="G389" s="151" t="s">
        <v>137</v>
      </c>
      <c r="H389" s="152">
        <v>3.085</v>
      </c>
      <c r="I389" s="153"/>
      <c r="J389" s="154">
        <f>ROUND(I389*H389,2)</f>
        <v>0</v>
      </c>
      <c r="K389" s="150" t="s">
        <v>138</v>
      </c>
      <c r="L389" s="31"/>
      <c r="M389" s="155"/>
      <c r="N389" s="156" t="s">
        <v>48</v>
      </c>
      <c r="O389" s="53"/>
      <c r="P389" s="157">
        <f>O389*H389</f>
        <v>0</v>
      </c>
      <c r="Q389" s="157">
        <v>4.3800000000000002E-3</v>
      </c>
      <c r="R389" s="157">
        <f>Q389*H389</f>
        <v>1.35123E-2</v>
      </c>
      <c r="S389" s="157">
        <v>0</v>
      </c>
      <c r="T389" s="158">
        <f>S389*H389</f>
        <v>0</v>
      </c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R389" s="159" t="s">
        <v>139</v>
      </c>
      <c r="AT389" s="159" t="s">
        <v>134</v>
      </c>
      <c r="AU389" s="159" t="s">
        <v>86</v>
      </c>
      <c r="AY389" s="16" t="s">
        <v>131</v>
      </c>
      <c r="BE389" s="160">
        <f>IF(N389="základní",J389,0)</f>
        <v>0</v>
      </c>
      <c r="BF389" s="160">
        <f>IF(N389="snížená",J389,0)</f>
        <v>0</v>
      </c>
      <c r="BG389" s="160">
        <f>IF(N389="zákl. přenesená",J389,0)</f>
        <v>0</v>
      </c>
      <c r="BH389" s="160">
        <f>IF(N389="sníž. přenesená",J389,0)</f>
        <v>0</v>
      </c>
      <c r="BI389" s="160">
        <f>IF(N389="nulová",J389,0)</f>
        <v>0</v>
      </c>
      <c r="BJ389" s="16" t="s">
        <v>21</v>
      </c>
      <c r="BK389" s="160">
        <f>ROUND(I389*H389,2)</f>
        <v>0</v>
      </c>
      <c r="BL389" s="16" t="s">
        <v>139</v>
      </c>
      <c r="BM389" s="159" t="s">
        <v>1034</v>
      </c>
    </row>
    <row r="390" spans="1:65" s="34" customFormat="1" ht="11.25">
      <c r="A390" s="30"/>
      <c r="B390" s="31"/>
      <c r="C390" s="30"/>
      <c r="D390" s="161" t="s">
        <v>141</v>
      </c>
      <c r="E390" s="30"/>
      <c r="F390" s="162" t="s">
        <v>1035</v>
      </c>
      <c r="G390" s="30"/>
      <c r="H390" s="30"/>
      <c r="I390" s="163"/>
      <c r="J390" s="30"/>
      <c r="K390" s="30"/>
      <c r="L390" s="31"/>
      <c r="M390" s="164"/>
      <c r="N390" s="165"/>
      <c r="O390" s="53"/>
      <c r="P390" s="53"/>
      <c r="Q390" s="53"/>
      <c r="R390" s="53"/>
      <c r="S390" s="53"/>
      <c r="T390" s="54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T390" s="16" t="s">
        <v>141</v>
      </c>
      <c r="AU390" s="16" t="s">
        <v>86</v>
      </c>
    </row>
    <row r="391" spans="1:65" s="166" customFormat="1" ht="11.25">
      <c r="B391" s="167"/>
      <c r="D391" s="168" t="s">
        <v>143</v>
      </c>
      <c r="E391" s="169"/>
      <c r="F391" s="170" t="s">
        <v>1031</v>
      </c>
      <c r="H391" s="171">
        <v>3.085</v>
      </c>
      <c r="I391" s="172"/>
      <c r="L391" s="167"/>
      <c r="M391" s="173"/>
      <c r="N391" s="174"/>
      <c r="O391" s="174"/>
      <c r="P391" s="174"/>
      <c r="Q391" s="174"/>
      <c r="R391" s="174"/>
      <c r="S391" s="174"/>
      <c r="T391" s="175"/>
      <c r="AT391" s="169" t="s">
        <v>143</v>
      </c>
      <c r="AU391" s="169" t="s">
        <v>86</v>
      </c>
      <c r="AV391" s="166" t="s">
        <v>86</v>
      </c>
      <c r="AW391" s="166" t="s">
        <v>38</v>
      </c>
      <c r="AX391" s="166" t="s">
        <v>77</v>
      </c>
      <c r="AY391" s="169" t="s">
        <v>131</v>
      </c>
    </row>
    <row r="392" spans="1:65" s="176" customFormat="1" ht="11.25">
      <c r="B392" s="177"/>
      <c r="D392" s="168" t="s">
        <v>143</v>
      </c>
      <c r="E392" s="178"/>
      <c r="F392" s="179" t="s">
        <v>145</v>
      </c>
      <c r="H392" s="180">
        <v>3.085</v>
      </c>
      <c r="I392" s="181"/>
      <c r="L392" s="177"/>
      <c r="M392" s="182"/>
      <c r="N392" s="183"/>
      <c r="O392" s="183"/>
      <c r="P392" s="183"/>
      <c r="Q392" s="183"/>
      <c r="R392" s="183"/>
      <c r="S392" s="183"/>
      <c r="T392" s="184"/>
      <c r="AT392" s="178" t="s">
        <v>143</v>
      </c>
      <c r="AU392" s="178" t="s">
        <v>86</v>
      </c>
      <c r="AV392" s="176" t="s">
        <v>139</v>
      </c>
      <c r="AW392" s="176" t="s">
        <v>38</v>
      </c>
      <c r="AX392" s="176" t="s">
        <v>21</v>
      </c>
      <c r="AY392" s="178" t="s">
        <v>131</v>
      </c>
    </row>
    <row r="393" spans="1:65" s="34" customFormat="1" ht="16.5" customHeight="1">
      <c r="A393" s="30"/>
      <c r="B393" s="147"/>
      <c r="C393" s="148" t="s">
        <v>467</v>
      </c>
      <c r="D393" s="148" t="s">
        <v>134</v>
      </c>
      <c r="E393" s="149" t="s">
        <v>1036</v>
      </c>
      <c r="F393" s="150" t="s">
        <v>1037</v>
      </c>
      <c r="G393" s="151" t="s">
        <v>137</v>
      </c>
      <c r="H393" s="152">
        <v>10.064</v>
      </c>
      <c r="I393" s="153"/>
      <c r="J393" s="154">
        <f>ROUND(I393*H393,2)</f>
        <v>0</v>
      </c>
      <c r="K393" s="150" t="s">
        <v>138</v>
      </c>
      <c r="L393" s="31"/>
      <c r="M393" s="155"/>
      <c r="N393" s="156" t="s">
        <v>48</v>
      </c>
      <c r="O393" s="53"/>
      <c r="P393" s="157">
        <f>O393*H393</f>
        <v>0</v>
      </c>
      <c r="Q393" s="157">
        <v>2.6360000000000001E-2</v>
      </c>
      <c r="R393" s="157">
        <f>Q393*H393</f>
        <v>0.26528704000000003</v>
      </c>
      <c r="S393" s="157">
        <v>0</v>
      </c>
      <c r="T393" s="158">
        <f>S393*H393</f>
        <v>0</v>
      </c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R393" s="159" t="s">
        <v>139</v>
      </c>
      <c r="AT393" s="159" t="s">
        <v>134</v>
      </c>
      <c r="AU393" s="159" t="s">
        <v>86</v>
      </c>
      <c r="AY393" s="16" t="s">
        <v>131</v>
      </c>
      <c r="BE393" s="160">
        <f>IF(N393="základní",J393,0)</f>
        <v>0</v>
      </c>
      <c r="BF393" s="160">
        <f>IF(N393="snížená",J393,0)</f>
        <v>0</v>
      </c>
      <c r="BG393" s="160">
        <f>IF(N393="zákl. přenesená",J393,0)</f>
        <v>0</v>
      </c>
      <c r="BH393" s="160">
        <f>IF(N393="sníž. přenesená",J393,0)</f>
        <v>0</v>
      </c>
      <c r="BI393" s="160">
        <f>IF(N393="nulová",J393,0)</f>
        <v>0</v>
      </c>
      <c r="BJ393" s="16" t="s">
        <v>21</v>
      </c>
      <c r="BK393" s="160">
        <f>ROUND(I393*H393,2)</f>
        <v>0</v>
      </c>
      <c r="BL393" s="16" t="s">
        <v>139</v>
      </c>
      <c r="BM393" s="159" t="s">
        <v>1038</v>
      </c>
    </row>
    <row r="394" spans="1:65" s="34" customFormat="1" ht="11.25">
      <c r="A394" s="30"/>
      <c r="B394" s="31"/>
      <c r="C394" s="30"/>
      <c r="D394" s="161" t="s">
        <v>141</v>
      </c>
      <c r="E394" s="30"/>
      <c r="F394" s="162" t="s">
        <v>1039</v>
      </c>
      <c r="G394" s="30"/>
      <c r="H394" s="30"/>
      <c r="I394" s="163"/>
      <c r="J394" s="30"/>
      <c r="K394" s="30"/>
      <c r="L394" s="31"/>
      <c r="M394" s="164"/>
      <c r="N394" s="165"/>
      <c r="O394" s="53"/>
      <c r="P394" s="53"/>
      <c r="Q394" s="53"/>
      <c r="R394" s="53"/>
      <c r="S394" s="53"/>
      <c r="T394" s="54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T394" s="16" t="s">
        <v>141</v>
      </c>
      <c r="AU394" s="16" t="s">
        <v>86</v>
      </c>
    </row>
    <row r="395" spans="1:65" s="166" customFormat="1" ht="11.25">
      <c r="B395" s="167"/>
      <c r="D395" s="168" t="s">
        <v>143</v>
      </c>
      <c r="E395" s="169"/>
      <c r="F395" s="170" t="s">
        <v>1040</v>
      </c>
      <c r="H395" s="171">
        <v>6.6639999999999997</v>
      </c>
      <c r="I395" s="172"/>
      <c r="L395" s="167"/>
      <c r="M395" s="173"/>
      <c r="N395" s="174"/>
      <c r="O395" s="174"/>
      <c r="P395" s="174"/>
      <c r="Q395" s="174"/>
      <c r="R395" s="174"/>
      <c r="S395" s="174"/>
      <c r="T395" s="175"/>
      <c r="AT395" s="169" t="s">
        <v>143</v>
      </c>
      <c r="AU395" s="169" t="s">
        <v>86</v>
      </c>
      <c r="AV395" s="166" t="s">
        <v>86</v>
      </c>
      <c r="AW395" s="166" t="s">
        <v>38</v>
      </c>
      <c r="AX395" s="166" t="s">
        <v>77</v>
      </c>
      <c r="AY395" s="169" t="s">
        <v>131</v>
      </c>
    </row>
    <row r="396" spans="1:65" s="166" customFormat="1" ht="11.25">
      <c r="B396" s="167"/>
      <c r="D396" s="168" t="s">
        <v>143</v>
      </c>
      <c r="E396" s="169"/>
      <c r="F396" s="170" t="s">
        <v>1041</v>
      </c>
      <c r="H396" s="171">
        <v>3.4</v>
      </c>
      <c r="I396" s="172"/>
      <c r="L396" s="167"/>
      <c r="M396" s="173"/>
      <c r="N396" s="174"/>
      <c r="O396" s="174"/>
      <c r="P396" s="174"/>
      <c r="Q396" s="174"/>
      <c r="R396" s="174"/>
      <c r="S396" s="174"/>
      <c r="T396" s="175"/>
      <c r="AT396" s="169" t="s">
        <v>143</v>
      </c>
      <c r="AU396" s="169" t="s">
        <v>86</v>
      </c>
      <c r="AV396" s="166" t="s">
        <v>86</v>
      </c>
      <c r="AW396" s="166" t="s">
        <v>38</v>
      </c>
      <c r="AX396" s="166" t="s">
        <v>77</v>
      </c>
      <c r="AY396" s="169" t="s">
        <v>131</v>
      </c>
    </row>
    <row r="397" spans="1:65" s="176" customFormat="1" ht="11.25">
      <c r="B397" s="177"/>
      <c r="D397" s="168" t="s">
        <v>143</v>
      </c>
      <c r="E397" s="178"/>
      <c r="F397" s="179" t="s">
        <v>145</v>
      </c>
      <c r="H397" s="180">
        <v>10.064</v>
      </c>
      <c r="I397" s="181"/>
      <c r="L397" s="177"/>
      <c r="M397" s="182"/>
      <c r="N397" s="183"/>
      <c r="O397" s="183"/>
      <c r="P397" s="183"/>
      <c r="Q397" s="183"/>
      <c r="R397" s="183"/>
      <c r="S397" s="183"/>
      <c r="T397" s="184"/>
      <c r="AT397" s="178" t="s">
        <v>143</v>
      </c>
      <c r="AU397" s="178" t="s">
        <v>86</v>
      </c>
      <c r="AV397" s="176" t="s">
        <v>139</v>
      </c>
      <c r="AW397" s="176" t="s">
        <v>38</v>
      </c>
      <c r="AX397" s="176" t="s">
        <v>21</v>
      </c>
      <c r="AY397" s="178" t="s">
        <v>131</v>
      </c>
    </row>
    <row r="398" spans="1:65" s="34" customFormat="1" ht="16.5" customHeight="1">
      <c r="A398" s="30"/>
      <c r="B398" s="147"/>
      <c r="C398" s="148" t="s">
        <v>472</v>
      </c>
      <c r="D398" s="148" t="s">
        <v>134</v>
      </c>
      <c r="E398" s="149" t="s">
        <v>1042</v>
      </c>
      <c r="F398" s="150" t="s">
        <v>1043</v>
      </c>
      <c r="G398" s="151" t="s">
        <v>137</v>
      </c>
      <c r="H398" s="152">
        <v>10.064</v>
      </c>
      <c r="I398" s="153"/>
      <c r="J398" s="154">
        <f>ROUND(I398*H398,2)</f>
        <v>0</v>
      </c>
      <c r="K398" s="150" t="s">
        <v>1044</v>
      </c>
      <c r="L398" s="31"/>
      <c r="M398" s="155"/>
      <c r="N398" s="156" t="s">
        <v>48</v>
      </c>
      <c r="O398" s="53"/>
      <c r="P398" s="157">
        <f>O398*H398</f>
        <v>0</v>
      </c>
      <c r="Q398" s="157">
        <v>2.6360000000000001E-2</v>
      </c>
      <c r="R398" s="157">
        <f>Q398*H398</f>
        <v>0.26528704000000003</v>
      </c>
      <c r="S398" s="157">
        <v>0</v>
      </c>
      <c r="T398" s="158">
        <f>S398*H398</f>
        <v>0</v>
      </c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R398" s="159" t="s">
        <v>139</v>
      </c>
      <c r="AT398" s="159" t="s">
        <v>134</v>
      </c>
      <c r="AU398" s="159" t="s">
        <v>86</v>
      </c>
      <c r="AY398" s="16" t="s">
        <v>131</v>
      </c>
      <c r="BE398" s="160">
        <f>IF(N398="základní",J398,0)</f>
        <v>0</v>
      </c>
      <c r="BF398" s="160">
        <f>IF(N398="snížená",J398,0)</f>
        <v>0</v>
      </c>
      <c r="BG398" s="160">
        <f>IF(N398="zákl. přenesená",J398,0)</f>
        <v>0</v>
      </c>
      <c r="BH398" s="160">
        <f>IF(N398="sníž. přenesená",J398,0)</f>
        <v>0</v>
      </c>
      <c r="BI398" s="160">
        <f>IF(N398="nulová",J398,0)</f>
        <v>0</v>
      </c>
      <c r="BJ398" s="16" t="s">
        <v>21</v>
      </c>
      <c r="BK398" s="160">
        <f>ROUND(I398*H398,2)</f>
        <v>0</v>
      </c>
      <c r="BL398" s="16" t="s">
        <v>139</v>
      </c>
      <c r="BM398" s="159" t="s">
        <v>1045</v>
      </c>
    </row>
    <row r="399" spans="1:65" s="166" customFormat="1" ht="11.25">
      <c r="B399" s="167"/>
      <c r="D399" s="168" t="s">
        <v>143</v>
      </c>
      <c r="E399" s="169"/>
      <c r="F399" s="170" t="s">
        <v>1040</v>
      </c>
      <c r="H399" s="171">
        <v>6.6639999999999997</v>
      </c>
      <c r="I399" s="172"/>
      <c r="L399" s="167"/>
      <c r="M399" s="173"/>
      <c r="N399" s="174"/>
      <c r="O399" s="174"/>
      <c r="P399" s="174"/>
      <c r="Q399" s="174"/>
      <c r="R399" s="174"/>
      <c r="S399" s="174"/>
      <c r="T399" s="175"/>
      <c r="AT399" s="169" t="s">
        <v>143</v>
      </c>
      <c r="AU399" s="169" t="s">
        <v>86</v>
      </c>
      <c r="AV399" s="166" t="s">
        <v>86</v>
      </c>
      <c r="AW399" s="166" t="s">
        <v>38</v>
      </c>
      <c r="AX399" s="166" t="s">
        <v>77</v>
      </c>
      <c r="AY399" s="169" t="s">
        <v>131</v>
      </c>
    </row>
    <row r="400" spans="1:65" s="166" customFormat="1" ht="11.25">
      <c r="B400" s="167"/>
      <c r="D400" s="168" t="s">
        <v>143</v>
      </c>
      <c r="E400" s="169"/>
      <c r="F400" s="170" t="s">
        <v>1041</v>
      </c>
      <c r="H400" s="171">
        <v>3.4</v>
      </c>
      <c r="I400" s="172"/>
      <c r="L400" s="167"/>
      <c r="M400" s="173"/>
      <c r="N400" s="174"/>
      <c r="O400" s="174"/>
      <c r="P400" s="174"/>
      <c r="Q400" s="174"/>
      <c r="R400" s="174"/>
      <c r="S400" s="174"/>
      <c r="T400" s="175"/>
      <c r="AT400" s="169" t="s">
        <v>143</v>
      </c>
      <c r="AU400" s="169" t="s">
        <v>86</v>
      </c>
      <c r="AV400" s="166" t="s">
        <v>86</v>
      </c>
      <c r="AW400" s="166" t="s">
        <v>38</v>
      </c>
      <c r="AX400" s="166" t="s">
        <v>77</v>
      </c>
      <c r="AY400" s="169" t="s">
        <v>131</v>
      </c>
    </row>
    <row r="401" spans="1:65" s="176" customFormat="1" ht="11.25">
      <c r="B401" s="177"/>
      <c r="D401" s="168" t="s">
        <v>143</v>
      </c>
      <c r="E401" s="178"/>
      <c r="F401" s="179" t="s">
        <v>145</v>
      </c>
      <c r="H401" s="180">
        <v>10.064</v>
      </c>
      <c r="I401" s="181"/>
      <c r="L401" s="177"/>
      <c r="M401" s="182"/>
      <c r="N401" s="183"/>
      <c r="O401" s="183"/>
      <c r="P401" s="183"/>
      <c r="Q401" s="183"/>
      <c r="R401" s="183"/>
      <c r="S401" s="183"/>
      <c r="T401" s="184"/>
      <c r="AT401" s="178" t="s">
        <v>143</v>
      </c>
      <c r="AU401" s="178" t="s">
        <v>86</v>
      </c>
      <c r="AV401" s="176" t="s">
        <v>139</v>
      </c>
      <c r="AW401" s="176" t="s">
        <v>38</v>
      </c>
      <c r="AX401" s="176" t="s">
        <v>21</v>
      </c>
      <c r="AY401" s="178" t="s">
        <v>131</v>
      </c>
    </row>
    <row r="402" spans="1:65" s="34" customFormat="1" ht="16.5" customHeight="1">
      <c r="A402" s="30"/>
      <c r="B402" s="147"/>
      <c r="C402" s="148" t="s">
        <v>477</v>
      </c>
      <c r="D402" s="148" t="s">
        <v>134</v>
      </c>
      <c r="E402" s="149" t="s">
        <v>1046</v>
      </c>
      <c r="F402" s="150" t="s">
        <v>1047</v>
      </c>
      <c r="G402" s="151" t="s">
        <v>137</v>
      </c>
      <c r="H402" s="152">
        <v>116.753</v>
      </c>
      <c r="I402" s="153"/>
      <c r="J402" s="154">
        <f>ROUND(I402*H402,2)</f>
        <v>0</v>
      </c>
      <c r="K402" s="150" t="s">
        <v>138</v>
      </c>
      <c r="L402" s="31"/>
      <c r="M402" s="155"/>
      <c r="N402" s="156" t="s">
        <v>48</v>
      </c>
      <c r="O402" s="53"/>
      <c r="P402" s="157">
        <f>O402*H402</f>
        <v>0</v>
      </c>
      <c r="Q402" s="157">
        <v>2.5999999999999998E-4</v>
      </c>
      <c r="R402" s="157">
        <f>Q402*H402</f>
        <v>3.0355779999999999E-2</v>
      </c>
      <c r="S402" s="157">
        <v>0</v>
      </c>
      <c r="T402" s="158">
        <f>S402*H402</f>
        <v>0</v>
      </c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R402" s="159" t="s">
        <v>139</v>
      </c>
      <c r="AT402" s="159" t="s">
        <v>134</v>
      </c>
      <c r="AU402" s="159" t="s">
        <v>86</v>
      </c>
      <c r="AY402" s="16" t="s">
        <v>131</v>
      </c>
      <c r="BE402" s="160">
        <f>IF(N402="základní",J402,0)</f>
        <v>0</v>
      </c>
      <c r="BF402" s="160">
        <f>IF(N402="snížená",J402,0)</f>
        <v>0</v>
      </c>
      <c r="BG402" s="160">
        <f>IF(N402="zákl. přenesená",J402,0)</f>
        <v>0</v>
      </c>
      <c r="BH402" s="160">
        <f>IF(N402="sníž. přenesená",J402,0)</f>
        <v>0</v>
      </c>
      <c r="BI402" s="160">
        <f>IF(N402="nulová",J402,0)</f>
        <v>0</v>
      </c>
      <c r="BJ402" s="16" t="s">
        <v>21</v>
      </c>
      <c r="BK402" s="160">
        <f>ROUND(I402*H402,2)</f>
        <v>0</v>
      </c>
      <c r="BL402" s="16" t="s">
        <v>139</v>
      </c>
      <c r="BM402" s="159" t="s">
        <v>1048</v>
      </c>
    </row>
    <row r="403" spans="1:65" s="34" customFormat="1" ht="11.25">
      <c r="A403" s="30"/>
      <c r="B403" s="31"/>
      <c r="C403" s="30"/>
      <c r="D403" s="161" t="s">
        <v>141</v>
      </c>
      <c r="E403" s="30"/>
      <c r="F403" s="162" t="s">
        <v>1049</v>
      </c>
      <c r="G403" s="30"/>
      <c r="H403" s="30"/>
      <c r="I403" s="163"/>
      <c r="J403" s="30"/>
      <c r="K403" s="30"/>
      <c r="L403" s="31"/>
      <c r="M403" s="164"/>
      <c r="N403" s="165"/>
      <c r="O403" s="53"/>
      <c r="P403" s="53"/>
      <c r="Q403" s="53"/>
      <c r="R403" s="53"/>
      <c r="S403" s="53"/>
      <c r="T403" s="54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T403" s="16" t="s">
        <v>141</v>
      </c>
      <c r="AU403" s="16" t="s">
        <v>86</v>
      </c>
    </row>
    <row r="404" spans="1:65" s="166" customFormat="1" ht="11.25">
      <c r="B404" s="167"/>
      <c r="D404" s="168" t="s">
        <v>143</v>
      </c>
      <c r="E404" s="169"/>
      <c r="F404" s="170" t="s">
        <v>1050</v>
      </c>
      <c r="H404" s="171">
        <v>122.18300000000001</v>
      </c>
      <c r="I404" s="172"/>
      <c r="L404" s="167"/>
      <c r="M404" s="173"/>
      <c r="N404" s="174"/>
      <c r="O404" s="174"/>
      <c r="P404" s="174"/>
      <c r="Q404" s="174"/>
      <c r="R404" s="174"/>
      <c r="S404" s="174"/>
      <c r="T404" s="175"/>
      <c r="AT404" s="169" t="s">
        <v>143</v>
      </c>
      <c r="AU404" s="169" t="s">
        <v>86</v>
      </c>
      <c r="AV404" s="166" t="s">
        <v>86</v>
      </c>
      <c r="AW404" s="166" t="s">
        <v>38</v>
      </c>
      <c r="AX404" s="166" t="s">
        <v>77</v>
      </c>
      <c r="AY404" s="169" t="s">
        <v>131</v>
      </c>
    </row>
    <row r="405" spans="1:65" s="166" customFormat="1" ht="11.25">
      <c r="B405" s="167"/>
      <c r="D405" s="168" t="s">
        <v>143</v>
      </c>
      <c r="E405" s="169"/>
      <c r="F405" s="170" t="s">
        <v>885</v>
      </c>
      <c r="H405" s="171">
        <v>-8.7949999999999999</v>
      </c>
      <c r="I405" s="172"/>
      <c r="L405" s="167"/>
      <c r="M405" s="173"/>
      <c r="N405" s="174"/>
      <c r="O405" s="174"/>
      <c r="P405" s="174"/>
      <c r="Q405" s="174"/>
      <c r="R405" s="174"/>
      <c r="S405" s="174"/>
      <c r="T405" s="175"/>
      <c r="AT405" s="169" t="s">
        <v>143</v>
      </c>
      <c r="AU405" s="169" t="s">
        <v>86</v>
      </c>
      <c r="AV405" s="166" t="s">
        <v>86</v>
      </c>
      <c r="AW405" s="166" t="s">
        <v>38</v>
      </c>
      <c r="AX405" s="166" t="s">
        <v>77</v>
      </c>
      <c r="AY405" s="169" t="s">
        <v>131</v>
      </c>
    </row>
    <row r="406" spans="1:65" s="166" customFormat="1" ht="11.25">
      <c r="B406" s="167"/>
      <c r="D406" s="168" t="s">
        <v>143</v>
      </c>
      <c r="E406" s="169"/>
      <c r="F406" s="170" t="s">
        <v>1051</v>
      </c>
      <c r="H406" s="171">
        <v>3.3650000000000002</v>
      </c>
      <c r="I406" s="172"/>
      <c r="L406" s="167"/>
      <c r="M406" s="173"/>
      <c r="N406" s="174"/>
      <c r="O406" s="174"/>
      <c r="P406" s="174"/>
      <c r="Q406" s="174"/>
      <c r="R406" s="174"/>
      <c r="S406" s="174"/>
      <c r="T406" s="175"/>
      <c r="AT406" s="169" t="s">
        <v>143</v>
      </c>
      <c r="AU406" s="169" t="s">
        <v>86</v>
      </c>
      <c r="AV406" s="166" t="s">
        <v>86</v>
      </c>
      <c r="AW406" s="166" t="s">
        <v>38</v>
      </c>
      <c r="AX406" s="166" t="s">
        <v>77</v>
      </c>
      <c r="AY406" s="169" t="s">
        <v>131</v>
      </c>
    </row>
    <row r="407" spans="1:65" s="176" customFormat="1" ht="11.25">
      <c r="B407" s="177"/>
      <c r="D407" s="168" t="s">
        <v>143</v>
      </c>
      <c r="E407" s="178"/>
      <c r="F407" s="179" t="s">
        <v>145</v>
      </c>
      <c r="H407" s="180">
        <v>116.753</v>
      </c>
      <c r="I407" s="181"/>
      <c r="L407" s="177"/>
      <c r="M407" s="182"/>
      <c r="N407" s="183"/>
      <c r="O407" s="183"/>
      <c r="P407" s="183"/>
      <c r="Q407" s="183"/>
      <c r="R407" s="183"/>
      <c r="S407" s="183"/>
      <c r="T407" s="184"/>
      <c r="AT407" s="178" t="s">
        <v>143</v>
      </c>
      <c r="AU407" s="178" t="s">
        <v>86</v>
      </c>
      <c r="AV407" s="176" t="s">
        <v>139</v>
      </c>
      <c r="AW407" s="176" t="s">
        <v>38</v>
      </c>
      <c r="AX407" s="176" t="s">
        <v>21</v>
      </c>
      <c r="AY407" s="178" t="s">
        <v>131</v>
      </c>
    </row>
    <row r="408" spans="1:65" s="34" customFormat="1" ht="21.75" customHeight="1">
      <c r="A408" s="30"/>
      <c r="B408" s="147"/>
      <c r="C408" s="148" t="s">
        <v>482</v>
      </c>
      <c r="D408" s="148" t="s">
        <v>134</v>
      </c>
      <c r="E408" s="149" t="s">
        <v>1052</v>
      </c>
      <c r="F408" s="150" t="s">
        <v>1053</v>
      </c>
      <c r="G408" s="151" t="s">
        <v>137</v>
      </c>
      <c r="H408" s="152">
        <v>116.753</v>
      </c>
      <c r="I408" s="153"/>
      <c r="J408" s="154">
        <f>ROUND(I408*H408,2)</f>
        <v>0</v>
      </c>
      <c r="K408" s="150" t="s">
        <v>138</v>
      </c>
      <c r="L408" s="31"/>
      <c r="M408" s="155"/>
      <c r="N408" s="156" t="s">
        <v>48</v>
      </c>
      <c r="O408" s="53"/>
      <c r="P408" s="157">
        <f>O408*H408</f>
        <v>0</v>
      </c>
      <c r="Q408" s="157">
        <v>4.3800000000000002E-3</v>
      </c>
      <c r="R408" s="157">
        <f>Q408*H408</f>
        <v>0.51137814000000004</v>
      </c>
      <c r="S408" s="157">
        <v>0</v>
      </c>
      <c r="T408" s="158">
        <f>S408*H408</f>
        <v>0</v>
      </c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R408" s="159" t="s">
        <v>139</v>
      </c>
      <c r="AT408" s="159" t="s">
        <v>134</v>
      </c>
      <c r="AU408" s="159" t="s">
        <v>86</v>
      </c>
      <c r="AY408" s="16" t="s">
        <v>131</v>
      </c>
      <c r="BE408" s="160">
        <f>IF(N408="základní",J408,0)</f>
        <v>0</v>
      </c>
      <c r="BF408" s="160">
        <f>IF(N408="snížená",J408,0)</f>
        <v>0</v>
      </c>
      <c r="BG408" s="160">
        <f>IF(N408="zákl. přenesená",J408,0)</f>
        <v>0</v>
      </c>
      <c r="BH408" s="160">
        <f>IF(N408="sníž. přenesená",J408,0)</f>
        <v>0</v>
      </c>
      <c r="BI408" s="160">
        <f>IF(N408="nulová",J408,0)</f>
        <v>0</v>
      </c>
      <c r="BJ408" s="16" t="s">
        <v>21</v>
      </c>
      <c r="BK408" s="160">
        <f>ROUND(I408*H408,2)</f>
        <v>0</v>
      </c>
      <c r="BL408" s="16" t="s">
        <v>139</v>
      </c>
      <c r="BM408" s="159" t="s">
        <v>1054</v>
      </c>
    </row>
    <row r="409" spans="1:65" s="34" customFormat="1" ht="11.25">
      <c r="A409" s="30"/>
      <c r="B409" s="31"/>
      <c r="C409" s="30"/>
      <c r="D409" s="161" t="s">
        <v>141</v>
      </c>
      <c r="E409" s="30"/>
      <c r="F409" s="162" t="s">
        <v>1055</v>
      </c>
      <c r="G409" s="30"/>
      <c r="H409" s="30"/>
      <c r="I409" s="163"/>
      <c r="J409" s="30"/>
      <c r="K409" s="30"/>
      <c r="L409" s="31"/>
      <c r="M409" s="164"/>
      <c r="N409" s="165"/>
      <c r="O409" s="53"/>
      <c r="P409" s="53"/>
      <c r="Q409" s="53"/>
      <c r="R409" s="53"/>
      <c r="S409" s="53"/>
      <c r="T409" s="54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T409" s="16" t="s">
        <v>141</v>
      </c>
      <c r="AU409" s="16" t="s">
        <v>86</v>
      </c>
    </row>
    <row r="410" spans="1:65" s="166" customFormat="1" ht="11.25">
      <c r="B410" s="167"/>
      <c r="D410" s="168" t="s">
        <v>143</v>
      </c>
      <c r="E410" s="169"/>
      <c r="F410" s="170" t="s">
        <v>1050</v>
      </c>
      <c r="H410" s="171">
        <v>122.18300000000001</v>
      </c>
      <c r="I410" s="172"/>
      <c r="L410" s="167"/>
      <c r="M410" s="173"/>
      <c r="N410" s="174"/>
      <c r="O410" s="174"/>
      <c r="P410" s="174"/>
      <c r="Q410" s="174"/>
      <c r="R410" s="174"/>
      <c r="S410" s="174"/>
      <c r="T410" s="175"/>
      <c r="AT410" s="169" t="s">
        <v>143</v>
      </c>
      <c r="AU410" s="169" t="s">
        <v>86</v>
      </c>
      <c r="AV410" s="166" t="s">
        <v>86</v>
      </c>
      <c r="AW410" s="166" t="s">
        <v>38</v>
      </c>
      <c r="AX410" s="166" t="s">
        <v>77</v>
      </c>
      <c r="AY410" s="169" t="s">
        <v>131</v>
      </c>
    </row>
    <row r="411" spans="1:65" s="166" customFormat="1" ht="11.25">
      <c r="B411" s="167"/>
      <c r="D411" s="168" t="s">
        <v>143</v>
      </c>
      <c r="E411" s="169"/>
      <c r="F411" s="170" t="s">
        <v>885</v>
      </c>
      <c r="H411" s="171">
        <v>-8.7949999999999999</v>
      </c>
      <c r="I411" s="172"/>
      <c r="L411" s="167"/>
      <c r="M411" s="173"/>
      <c r="N411" s="174"/>
      <c r="O411" s="174"/>
      <c r="P411" s="174"/>
      <c r="Q411" s="174"/>
      <c r="R411" s="174"/>
      <c r="S411" s="174"/>
      <c r="T411" s="175"/>
      <c r="AT411" s="169" t="s">
        <v>143</v>
      </c>
      <c r="AU411" s="169" t="s">
        <v>86</v>
      </c>
      <c r="AV411" s="166" t="s">
        <v>86</v>
      </c>
      <c r="AW411" s="166" t="s">
        <v>38</v>
      </c>
      <c r="AX411" s="166" t="s">
        <v>77</v>
      </c>
      <c r="AY411" s="169" t="s">
        <v>131</v>
      </c>
    </row>
    <row r="412" spans="1:65" s="166" customFormat="1" ht="11.25">
      <c r="B412" s="167"/>
      <c r="D412" s="168" t="s">
        <v>143</v>
      </c>
      <c r="E412" s="169"/>
      <c r="F412" s="170" t="s">
        <v>1051</v>
      </c>
      <c r="H412" s="171">
        <v>3.3650000000000002</v>
      </c>
      <c r="I412" s="172"/>
      <c r="L412" s="167"/>
      <c r="M412" s="173"/>
      <c r="N412" s="174"/>
      <c r="O412" s="174"/>
      <c r="P412" s="174"/>
      <c r="Q412" s="174"/>
      <c r="R412" s="174"/>
      <c r="S412" s="174"/>
      <c r="T412" s="175"/>
      <c r="AT412" s="169" t="s">
        <v>143</v>
      </c>
      <c r="AU412" s="169" t="s">
        <v>86</v>
      </c>
      <c r="AV412" s="166" t="s">
        <v>86</v>
      </c>
      <c r="AW412" s="166" t="s">
        <v>38</v>
      </c>
      <c r="AX412" s="166" t="s">
        <v>77</v>
      </c>
      <c r="AY412" s="169" t="s">
        <v>131</v>
      </c>
    </row>
    <row r="413" spans="1:65" s="176" customFormat="1" ht="11.25">
      <c r="B413" s="177"/>
      <c r="D413" s="168" t="s">
        <v>143</v>
      </c>
      <c r="E413" s="178"/>
      <c r="F413" s="179" t="s">
        <v>145</v>
      </c>
      <c r="H413" s="180">
        <v>116.753</v>
      </c>
      <c r="I413" s="181"/>
      <c r="L413" s="177"/>
      <c r="M413" s="182"/>
      <c r="N413" s="183"/>
      <c r="O413" s="183"/>
      <c r="P413" s="183"/>
      <c r="Q413" s="183"/>
      <c r="R413" s="183"/>
      <c r="S413" s="183"/>
      <c r="T413" s="184"/>
      <c r="AT413" s="178" t="s">
        <v>143</v>
      </c>
      <c r="AU413" s="178" t="s">
        <v>86</v>
      </c>
      <c r="AV413" s="176" t="s">
        <v>139</v>
      </c>
      <c r="AW413" s="176" t="s">
        <v>38</v>
      </c>
      <c r="AX413" s="176" t="s">
        <v>21</v>
      </c>
      <c r="AY413" s="178" t="s">
        <v>131</v>
      </c>
    </row>
    <row r="414" spans="1:65" s="34" customFormat="1" ht="33" customHeight="1">
      <c r="A414" s="30"/>
      <c r="B414" s="147"/>
      <c r="C414" s="148" t="s">
        <v>487</v>
      </c>
      <c r="D414" s="148" t="s">
        <v>134</v>
      </c>
      <c r="E414" s="149" t="s">
        <v>1056</v>
      </c>
      <c r="F414" s="150" t="s">
        <v>1057</v>
      </c>
      <c r="G414" s="151" t="s">
        <v>305</v>
      </c>
      <c r="H414" s="152">
        <v>18.2</v>
      </c>
      <c r="I414" s="153"/>
      <c r="J414" s="154">
        <f>ROUND(I414*H414,2)</f>
        <v>0</v>
      </c>
      <c r="K414" s="150" t="s">
        <v>138</v>
      </c>
      <c r="L414" s="31"/>
      <c r="M414" s="155"/>
      <c r="N414" s="156" t="s">
        <v>48</v>
      </c>
      <c r="O414" s="53"/>
      <c r="P414" s="157">
        <f>O414*H414</f>
        <v>0</v>
      </c>
      <c r="Q414" s="157">
        <v>0</v>
      </c>
      <c r="R414" s="157">
        <f>Q414*H414</f>
        <v>0</v>
      </c>
      <c r="S414" s="157">
        <v>0</v>
      </c>
      <c r="T414" s="158">
        <f>S414*H414</f>
        <v>0</v>
      </c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R414" s="159" t="s">
        <v>139</v>
      </c>
      <c r="AT414" s="159" t="s">
        <v>134</v>
      </c>
      <c r="AU414" s="159" t="s">
        <v>86</v>
      </c>
      <c r="AY414" s="16" t="s">
        <v>131</v>
      </c>
      <c r="BE414" s="160">
        <f>IF(N414="základní",J414,0)</f>
        <v>0</v>
      </c>
      <c r="BF414" s="160">
        <f>IF(N414="snížená",J414,0)</f>
        <v>0</v>
      </c>
      <c r="BG414" s="160">
        <f>IF(N414="zákl. přenesená",J414,0)</f>
        <v>0</v>
      </c>
      <c r="BH414" s="160">
        <f>IF(N414="sníž. přenesená",J414,0)</f>
        <v>0</v>
      </c>
      <c r="BI414" s="160">
        <f>IF(N414="nulová",J414,0)</f>
        <v>0</v>
      </c>
      <c r="BJ414" s="16" t="s">
        <v>21</v>
      </c>
      <c r="BK414" s="160">
        <f>ROUND(I414*H414,2)</f>
        <v>0</v>
      </c>
      <c r="BL414" s="16" t="s">
        <v>139</v>
      </c>
      <c r="BM414" s="159" t="s">
        <v>1058</v>
      </c>
    </row>
    <row r="415" spans="1:65" s="34" customFormat="1" ht="11.25">
      <c r="A415" s="30"/>
      <c r="B415" s="31"/>
      <c r="C415" s="30"/>
      <c r="D415" s="161" t="s">
        <v>141</v>
      </c>
      <c r="E415" s="30"/>
      <c r="F415" s="162" t="s">
        <v>1059</v>
      </c>
      <c r="G415" s="30"/>
      <c r="H415" s="30"/>
      <c r="I415" s="163"/>
      <c r="J415" s="30"/>
      <c r="K415" s="30"/>
      <c r="L415" s="31"/>
      <c r="M415" s="164"/>
      <c r="N415" s="165"/>
      <c r="O415" s="53"/>
      <c r="P415" s="53"/>
      <c r="Q415" s="53"/>
      <c r="R415" s="53"/>
      <c r="S415" s="53"/>
      <c r="T415" s="54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T415" s="16" t="s">
        <v>141</v>
      </c>
      <c r="AU415" s="16" t="s">
        <v>86</v>
      </c>
    </row>
    <row r="416" spans="1:65" s="166" customFormat="1" ht="11.25">
      <c r="B416" s="167"/>
      <c r="D416" s="168" t="s">
        <v>143</v>
      </c>
      <c r="E416" s="169"/>
      <c r="F416" s="170" t="s">
        <v>1060</v>
      </c>
      <c r="H416" s="171">
        <v>18.2</v>
      </c>
      <c r="I416" s="172"/>
      <c r="L416" s="167"/>
      <c r="M416" s="173"/>
      <c r="N416" s="174"/>
      <c r="O416" s="174"/>
      <c r="P416" s="174"/>
      <c r="Q416" s="174"/>
      <c r="R416" s="174"/>
      <c r="S416" s="174"/>
      <c r="T416" s="175"/>
      <c r="AT416" s="169" t="s">
        <v>143</v>
      </c>
      <c r="AU416" s="169" t="s">
        <v>86</v>
      </c>
      <c r="AV416" s="166" t="s">
        <v>86</v>
      </c>
      <c r="AW416" s="166" t="s">
        <v>38</v>
      </c>
      <c r="AX416" s="166" t="s">
        <v>77</v>
      </c>
      <c r="AY416" s="169" t="s">
        <v>131</v>
      </c>
    </row>
    <row r="417" spans="1:65" s="176" customFormat="1" ht="11.25">
      <c r="B417" s="177"/>
      <c r="D417" s="168" t="s">
        <v>143</v>
      </c>
      <c r="E417" s="178"/>
      <c r="F417" s="179" t="s">
        <v>145</v>
      </c>
      <c r="H417" s="180">
        <v>18.2</v>
      </c>
      <c r="I417" s="181"/>
      <c r="L417" s="177"/>
      <c r="M417" s="182"/>
      <c r="N417" s="183"/>
      <c r="O417" s="183"/>
      <c r="P417" s="183"/>
      <c r="Q417" s="183"/>
      <c r="R417" s="183"/>
      <c r="S417" s="183"/>
      <c r="T417" s="184"/>
      <c r="AT417" s="178" t="s">
        <v>143</v>
      </c>
      <c r="AU417" s="178" t="s">
        <v>86</v>
      </c>
      <c r="AV417" s="176" t="s">
        <v>139</v>
      </c>
      <c r="AW417" s="176" t="s">
        <v>38</v>
      </c>
      <c r="AX417" s="176" t="s">
        <v>21</v>
      </c>
      <c r="AY417" s="178" t="s">
        <v>131</v>
      </c>
    </row>
    <row r="418" spans="1:65" s="34" customFormat="1" ht="16.5" customHeight="1">
      <c r="A418" s="30"/>
      <c r="B418" s="147"/>
      <c r="C418" s="185" t="s">
        <v>492</v>
      </c>
      <c r="D418" s="185" t="s">
        <v>188</v>
      </c>
      <c r="E418" s="186" t="s">
        <v>1061</v>
      </c>
      <c r="F418" s="187" t="s">
        <v>1062</v>
      </c>
      <c r="G418" s="188" t="s">
        <v>305</v>
      </c>
      <c r="H418" s="189">
        <v>19.11</v>
      </c>
      <c r="I418" s="190"/>
      <c r="J418" s="191">
        <f>ROUND(I418*H418,2)</f>
        <v>0</v>
      </c>
      <c r="K418" s="187" t="s">
        <v>138</v>
      </c>
      <c r="L418" s="192"/>
      <c r="M418" s="193"/>
      <c r="N418" s="194" t="s">
        <v>48</v>
      </c>
      <c r="O418" s="53"/>
      <c r="P418" s="157">
        <f>O418*H418</f>
        <v>0</v>
      </c>
      <c r="Q418" s="157">
        <v>4.0000000000000003E-5</v>
      </c>
      <c r="R418" s="157">
        <f>Q418*H418</f>
        <v>7.6440000000000004E-4</v>
      </c>
      <c r="S418" s="157">
        <v>0</v>
      </c>
      <c r="T418" s="158">
        <f>S418*H418</f>
        <v>0</v>
      </c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R418" s="159" t="s">
        <v>181</v>
      </c>
      <c r="AT418" s="159" t="s">
        <v>188</v>
      </c>
      <c r="AU418" s="159" t="s">
        <v>86</v>
      </c>
      <c r="AY418" s="16" t="s">
        <v>131</v>
      </c>
      <c r="BE418" s="160">
        <f>IF(N418="základní",J418,0)</f>
        <v>0</v>
      </c>
      <c r="BF418" s="160">
        <f>IF(N418="snížená",J418,0)</f>
        <v>0</v>
      </c>
      <c r="BG418" s="160">
        <f>IF(N418="zákl. přenesená",J418,0)</f>
        <v>0</v>
      </c>
      <c r="BH418" s="160">
        <f>IF(N418="sníž. přenesená",J418,0)</f>
        <v>0</v>
      </c>
      <c r="BI418" s="160">
        <f>IF(N418="nulová",J418,0)</f>
        <v>0</v>
      </c>
      <c r="BJ418" s="16" t="s">
        <v>21</v>
      </c>
      <c r="BK418" s="160">
        <f>ROUND(I418*H418,2)</f>
        <v>0</v>
      </c>
      <c r="BL418" s="16" t="s">
        <v>139</v>
      </c>
      <c r="BM418" s="159" t="s">
        <v>1063</v>
      </c>
    </row>
    <row r="419" spans="1:65" s="34" customFormat="1" ht="24.2" customHeight="1">
      <c r="A419" s="30"/>
      <c r="B419" s="147"/>
      <c r="C419" s="148" t="s">
        <v>497</v>
      </c>
      <c r="D419" s="148" t="s">
        <v>134</v>
      </c>
      <c r="E419" s="149" t="s">
        <v>1064</v>
      </c>
      <c r="F419" s="150" t="s">
        <v>1065</v>
      </c>
      <c r="G419" s="151" t="s">
        <v>137</v>
      </c>
      <c r="H419" s="152">
        <v>116.753</v>
      </c>
      <c r="I419" s="153"/>
      <c r="J419" s="154">
        <f>ROUND(I419*H419,2)</f>
        <v>0</v>
      </c>
      <c r="K419" s="150" t="s">
        <v>138</v>
      </c>
      <c r="L419" s="31"/>
      <c r="M419" s="155"/>
      <c r="N419" s="156" t="s">
        <v>48</v>
      </c>
      <c r="O419" s="53"/>
      <c r="P419" s="157">
        <f>O419*H419</f>
        <v>0</v>
      </c>
      <c r="Q419" s="157">
        <v>3.3E-3</v>
      </c>
      <c r="R419" s="157">
        <f>Q419*H419</f>
        <v>0.38528489999999999</v>
      </c>
      <c r="S419" s="157">
        <v>0</v>
      </c>
      <c r="T419" s="158">
        <f>S419*H419</f>
        <v>0</v>
      </c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R419" s="159" t="s">
        <v>139</v>
      </c>
      <c r="AT419" s="159" t="s">
        <v>134</v>
      </c>
      <c r="AU419" s="159" t="s">
        <v>86</v>
      </c>
      <c r="AY419" s="16" t="s">
        <v>131</v>
      </c>
      <c r="BE419" s="160">
        <f>IF(N419="základní",J419,0)</f>
        <v>0</v>
      </c>
      <c r="BF419" s="160">
        <f>IF(N419="snížená",J419,0)</f>
        <v>0</v>
      </c>
      <c r="BG419" s="160">
        <f>IF(N419="zákl. přenesená",J419,0)</f>
        <v>0</v>
      </c>
      <c r="BH419" s="160">
        <f>IF(N419="sníž. přenesená",J419,0)</f>
        <v>0</v>
      </c>
      <c r="BI419" s="160">
        <f>IF(N419="nulová",J419,0)</f>
        <v>0</v>
      </c>
      <c r="BJ419" s="16" t="s">
        <v>21</v>
      </c>
      <c r="BK419" s="160">
        <f>ROUND(I419*H419,2)</f>
        <v>0</v>
      </c>
      <c r="BL419" s="16" t="s">
        <v>139</v>
      </c>
      <c r="BM419" s="159" t="s">
        <v>1066</v>
      </c>
    </row>
    <row r="420" spans="1:65" s="34" customFormat="1" ht="11.25">
      <c r="A420" s="30"/>
      <c r="B420" s="31"/>
      <c r="C420" s="30"/>
      <c r="D420" s="161" t="s">
        <v>141</v>
      </c>
      <c r="E420" s="30"/>
      <c r="F420" s="162" t="s">
        <v>1067</v>
      </c>
      <c r="G420" s="30"/>
      <c r="H420" s="30"/>
      <c r="I420" s="163"/>
      <c r="J420" s="30"/>
      <c r="K420" s="30"/>
      <c r="L420" s="31"/>
      <c r="M420" s="164"/>
      <c r="N420" s="165"/>
      <c r="O420" s="53"/>
      <c r="P420" s="53"/>
      <c r="Q420" s="53"/>
      <c r="R420" s="53"/>
      <c r="S420" s="53"/>
      <c r="T420" s="54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T420" s="16" t="s">
        <v>141</v>
      </c>
      <c r="AU420" s="16" t="s">
        <v>86</v>
      </c>
    </row>
    <row r="421" spans="1:65" s="166" customFormat="1" ht="11.25">
      <c r="B421" s="167"/>
      <c r="D421" s="168" t="s">
        <v>143</v>
      </c>
      <c r="E421" s="169"/>
      <c r="F421" s="170" t="s">
        <v>1050</v>
      </c>
      <c r="H421" s="171">
        <v>122.18300000000001</v>
      </c>
      <c r="I421" s="172"/>
      <c r="L421" s="167"/>
      <c r="M421" s="173"/>
      <c r="N421" s="174"/>
      <c r="O421" s="174"/>
      <c r="P421" s="174"/>
      <c r="Q421" s="174"/>
      <c r="R421" s="174"/>
      <c r="S421" s="174"/>
      <c r="T421" s="175"/>
      <c r="AT421" s="169" t="s">
        <v>143</v>
      </c>
      <c r="AU421" s="169" t="s">
        <v>86</v>
      </c>
      <c r="AV421" s="166" t="s">
        <v>86</v>
      </c>
      <c r="AW421" s="166" t="s">
        <v>38</v>
      </c>
      <c r="AX421" s="166" t="s">
        <v>77</v>
      </c>
      <c r="AY421" s="169" t="s">
        <v>131</v>
      </c>
    </row>
    <row r="422" spans="1:65" s="166" customFormat="1" ht="11.25">
      <c r="B422" s="167"/>
      <c r="D422" s="168" t="s">
        <v>143</v>
      </c>
      <c r="E422" s="169"/>
      <c r="F422" s="170" t="s">
        <v>885</v>
      </c>
      <c r="H422" s="171">
        <v>-8.7949999999999999</v>
      </c>
      <c r="I422" s="172"/>
      <c r="L422" s="167"/>
      <c r="M422" s="173"/>
      <c r="N422" s="174"/>
      <c r="O422" s="174"/>
      <c r="P422" s="174"/>
      <c r="Q422" s="174"/>
      <c r="R422" s="174"/>
      <c r="S422" s="174"/>
      <c r="T422" s="175"/>
      <c r="AT422" s="169" t="s">
        <v>143</v>
      </c>
      <c r="AU422" s="169" t="s">
        <v>86</v>
      </c>
      <c r="AV422" s="166" t="s">
        <v>86</v>
      </c>
      <c r="AW422" s="166" t="s">
        <v>38</v>
      </c>
      <c r="AX422" s="166" t="s">
        <v>77</v>
      </c>
      <c r="AY422" s="169" t="s">
        <v>131</v>
      </c>
    </row>
    <row r="423" spans="1:65" s="166" customFormat="1" ht="11.25">
      <c r="B423" s="167"/>
      <c r="D423" s="168" t="s">
        <v>143</v>
      </c>
      <c r="E423" s="169"/>
      <c r="F423" s="170" t="s">
        <v>1051</v>
      </c>
      <c r="H423" s="171">
        <v>3.3650000000000002</v>
      </c>
      <c r="I423" s="172"/>
      <c r="L423" s="167"/>
      <c r="M423" s="173"/>
      <c r="N423" s="174"/>
      <c r="O423" s="174"/>
      <c r="P423" s="174"/>
      <c r="Q423" s="174"/>
      <c r="R423" s="174"/>
      <c r="S423" s="174"/>
      <c r="T423" s="175"/>
      <c r="AT423" s="169" t="s">
        <v>143</v>
      </c>
      <c r="AU423" s="169" t="s">
        <v>86</v>
      </c>
      <c r="AV423" s="166" t="s">
        <v>86</v>
      </c>
      <c r="AW423" s="166" t="s">
        <v>38</v>
      </c>
      <c r="AX423" s="166" t="s">
        <v>77</v>
      </c>
      <c r="AY423" s="169" t="s">
        <v>131</v>
      </c>
    </row>
    <row r="424" spans="1:65" s="176" customFormat="1" ht="11.25">
      <c r="B424" s="177"/>
      <c r="D424" s="168" t="s">
        <v>143</v>
      </c>
      <c r="E424" s="178"/>
      <c r="F424" s="179" t="s">
        <v>145</v>
      </c>
      <c r="H424" s="180">
        <v>116.753</v>
      </c>
      <c r="I424" s="181"/>
      <c r="L424" s="177"/>
      <c r="M424" s="182"/>
      <c r="N424" s="183"/>
      <c r="O424" s="183"/>
      <c r="P424" s="183"/>
      <c r="Q424" s="183"/>
      <c r="R424" s="183"/>
      <c r="S424" s="183"/>
      <c r="T424" s="184"/>
      <c r="AT424" s="178" t="s">
        <v>143</v>
      </c>
      <c r="AU424" s="178" t="s">
        <v>86</v>
      </c>
      <c r="AV424" s="176" t="s">
        <v>139</v>
      </c>
      <c r="AW424" s="176" t="s">
        <v>38</v>
      </c>
      <c r="AX424" s="176" t="s">
        <v>21</v>
      </c>
      <c r="AY424" s="178" t="s">
        <v>131</v>
      </c>
    </row>
    <row r="425" spans="1:65" s="34" customFormat="1" ht="21.75" customHeight="1">
      <c r="A425" s="30"/>
      <c r="B425" s="147"/>
      <c r="C425" s="148" t="s">
        <v>502</v>
      </c>
      <c r="D425" s="148" t="s">
        <v>134</v>
      </c>
      <c r="E425" s="149" t="s">
        <v>1068</v>
      </c>
      <c r="F425" s="150" t="s">
        <v>1069</v>
      </c>
      <c r="G425" s="151" t="s">
        <v>137</v>
      </c>
      <c r="H425" s="152">
        <v>116.753</v>
      </c>
      <c r="I425" s="153"/>
      <c r="J425" s="154">
        <f>ROUND(I425*H425,2)</f>
        <v>0</v>
      </c>
      <c r="K425" s="150" t="s">
        <v>138</v>
      </c>
      <c r="L425" s="31"/>
      <c r="M425" s="155"/>
      <c r="N425" s="156" t="s">
        <v>48</v>
      </c>
      <c r="O425" s="53"/>
      <c r="P425" s="157">
        <f>O425*H425</f>
        <v>0</v>
      </c>
      <c r="Q425" s="157">
        <v>2.5000000000000001E-2</v>
      </c>
      <c r="R425" s="157">
        <f>Q425*H425</f>
        <v>2.918825</v>
      </c>
      <c r="S425" s="157">
        <v>0</v>
      </c>
      <c r="T425" s="158">
        <f>S425*H425</f>
        <v>0</v>
      </c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R425" s="159" t="s">
        <v>139</v>
      </c>
      <c r="AT425" s="159" t="s">
        <v>134</v>
      </c>
      <c r="AU425" s="159" t="s">
        <v>86</v>
      </c>
      <c r="AY425" s="16" t="s">
        <v>131</v>
      </c>
      <c r="BE425" s="160">
        <f>IF(N425="základní",J425,0)</f>
        <v>0</v>
      </c>
      <c r="BF425" s="160">
        <f>IF(N425="snížená",J425,0)</f>
        <v>0</v>
      </c>
      <c r="BG425" s="160">
        <f>IF(N425="zákl. přenesená",J425,0)</f>
        <v>0</v>
      </c>
      <c r="BH425" s="160">
        <f>IF(N425="sníž. přenesená",J425,0)</f>
        <v>0</v>
      </c>
      <c r="BI425" s="160">
        <f>IF(N425="nulová",J425,0)</f>
        <v>0</v>
      </c>
      <c r="BJ425" s="16" t="s">
        <v>21</v>
      </c>
      <c r="BK425" s="160">
        <f>ROUND(I425*H425,2)</f>
        <v>0</v>
      </c>
      <c r="BL425" s="16" t="s">
        <v>139</v>
      </c>
      <c r="BM425" s="159" t="s">
        <v>1070</v>
      </c>
    </row>
    <row r="426" spans="1:65" s="34" customFormat="1" ht="11.25">
      <c r="A426" s="30"/>
      <c r="B426" s="31"/>
      <c r="C426" s="30"/>
      <c r="D426" s="161" t="s">
        <v>141</v>
      </c>
      <c r="E426" s="30"/>
      <c r="F426" s="162" t="s">
        <v>1071</v>
      </c>
      <c r="G426" s="30"/>
      <c r="H426" s="30"/>
      <c r="I426" s="163"/>
      <c r="J426" s="30"/>
      <c r="K426" s="30"/>
      <c r="L426" s="31"/>
      <c r="M426" s="164"/>
      <c r="N426" s="165"/>
      <c r="O426" s="53"/>
      <c r="P426" s="53"/>
      <c r="Q426" s="53"/>
      <c r="R426" s="53"/>
      <c r="S426" s="53"/>
      <c r="T426" s="54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T426" s="16" t="s">
        <v>141</v>
      </c>
      <c r="AU426" s="16" t="s">
        <v>86</v>
      </c>
    </row>
    <row r="427" spans="1:65" s="166" customFormat="1" ht="11.25">
      <c r="B427" s="167"/>
      <c r="D427" s="168" t="s">
        <v>143</v>
      </c>
      <c r="E427" s="169"/>
      <c r="F427" s="170" t="s">
        <v>1050</v>
      </c>
      <c r="H427" s="171">
        <v>122.18300000000001</v>
      </c>
      <c r="I427" s="172"/>
      <c r="L427" s="167"/>
      <c r="M427" s="173"/>
      <c r="N427" s="174"/>
      <c r="O427" s="174"/>
      <c r="P427" s="174"/>
      <c r="Q427" s="174"/>
      <c r="R427" s="174"/>
      <c r="S427" s="174"/>
      <c r="T427" s="175"/>
      <c r="AT427" s="169" t="s">
        <v>143</v>
      </c>
      <c r="AU427" s="169" t="s">
        <v>86</v>
      </c>
      <c r="AV427" s="166" t="s">
        <v>86</v>
      </c>
      <c r="AW427" s="166" t="s">
        <v>38</v>
      </c>
      <c r="AX427" s="166" t="s">
        <v>77</v>
      </c>
      <c r="AY427" s="169" t="s">
        <v>131</v>
      </c>
    </row>
    <row r="428" spans="1:65" s="166" customFormat="1" ht="11.25">
      <c r="B428" s="167"/>
      <c r="D428" s="168" t="s">
        <v>143</v>
      </c>
      <c r="E428" s="169"/>
      <c r="F428" s="170" t="s">
        <v>885</v>
      </c>
      <c r="H428" s="171">
        <v>-8.7949999999999999</v>
      </c>
      <c r="I428" s="172"/>
      <c r="L428" s="167"/>
      <c r="M428" s="173"/>
      <c r="N428" s="174"/>
      <c r="O428" s="174"/>
      <c r="P428" s="174"/>
      <c r="Q428" s="174"/>
      <c r="R428" s="174"/>
      <c r="S428" s="174"/>
      <c r="T428" s="175"/>
      <c r="AT428" s="169" t="s">
        <v>143</v>
      </c>
      <c r="AU428" s="169" t="s">
        <v>86</v>
      </c>
      <c r="AV428" s="166" t="s">
        <v>86</v>
      </c>
      <c r="AW428" s="166" t="s">
        <v>38</v>
      </c>
      <c r="AX428" s="166" t="s">
        <v>77</v>
      </c>
      <c r="AY428" s="169" t="s">
        <v>131</v>
      </c>
    </row>
    <row r="429" spans="1:65" s="166" customFormat="1" ht="11.25">
      <c r="B429" s="167"/>
      <c r="D429" s="168" t="s">
        <v>143</v>
      </c>
      <c r="E429" s="169"/>
      <c r="F429" s="170" t="s">
        <v>1051</v>
      </c>
      <c r="H429" s="171">
        <v>3.3650000000000002</v>
      </c>
      <c r="I429" s="172"/>
      <c r="L429" s="167"/>
      <c r="M429" s="173"/>
      <c r="N429" s="174"/>
      <c r="O429" s="174"/>
      <c r="P429" s="174"/>
      <c r="Q429" s="174"/>
      <c r="R429" s="174"/>
      <c r="S429" s="174"/>
      <c r="T429" s="175"/>
      <c r="AT429" s="169" t="s">
        <v>143</v>
      </c>
      <c r="AU429" s="169" t="s">
        <v>86</v>
      </c>
      <c r="AV429" s="166" t="s">
        <v>86</v>
      </c>
      <c r="AW429" s="166" t="s">
        <v>38</v>
      </c>
      <c r="AX429" s="166" t="s">
        <v>77</v>
      </c>
      <c r="AY429" s="169" t="s">
        <v>131</v>
      </c>
    </row>
    <row r="430" spans="1:65" s="176" customFormat="1" ht="11.25">
      <c r="B430" s="177"/>
      <c r="D430" s="168" t="s">
        <v>143</v>
      </c>
      <c r="E430" s="178"/>
      <c r="F430" s="179" t="s">
        <v>145</v>
      </c>
      <c r="H430" s="180">
        <v>116.753</v>
      </c>
      <c r="I430" s="181"/>
      <c r="L430" s="177"/>
      <c r="M430" s="182"/>
      <c r="N430" s="183"/>
      <c r="O430" s="183"/>
      <c r="P430" s="183"/>
      <c r="Q430" s="183"/>
      <c r="R430" s="183"/>
      <c r="S430" s="183"/>
      <c r="T430" s="184"/>
      <c r="AT430" s="178" t="s">
        <v>143</v>
      </c>
      <c r="AU430" s="178" t="s">
        <v>86</v>
      </c>
      <c r="AV430" s="176" t="s">
        <v>139</v>
      </c>
      <c r="AW430" s="176" t="s">
        <v>38</v>
      </c>
      <c r="AX430" s="176" t="s">
        <v>21</v>
      </c>
      <c r="AY430" s="178" t="s">
        <v>131</v>
      </c>
    </row>
    <row r="431" spans="1:65" s="34" customFormat="1" ht="16.5" customHeight="1">
      <c r="A431" s="30"/>
      <c r="B431" s="147"/>
      <c r="C431" s="148" t="s">
        <v>507</v>
      </c>
      <c r="D431" s="148" t="s">
        <v>134</v>
      </c>
      <c r="E431" s="149" t="s">
        <v>1072</v>
      </c>
      <c r="F431" s="150" t="s">
        <v>1073</v>
      </c>
      <c r="G431" s="151" t="s">
        <v>305</v>
      </c>
      <c r="H431" s="152">
        <v>2.5</v>
      </c>
      <c r="I431" s="153"/>
      <c r="J431" s="154">
        <f>ROUND(I431*H431,2)</f>
        <v>0</v>
      </c>
      <c r="K431" s="150" t="s">
        <v>138</v>
      </c>
      <c r="L431" s="31"/>
      <c r="M431" s="155"/>
      <c r="N431" s="156" t="s">
        <v>48</v>
      </c>
      <c r="O431" s="53"/>
      <c r="P431" s="157">
        <f>O431*H431</f>
        <v>0</v>
      </c>
      <c r="Q431" s="157">
        <v>1.0319999999999999E-2</v>
      </c>
      <c r="R431" s="157">
        <f>Q431*H431</f>
        <v>2.5799999999999997E-2</v>
      </c>
      <c r="S431" s="157">
        <v>0</v>
      </c>
      <c r="T431" s="158">
        <f>S431*H431</f>
        <v>0</v>
      </c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R431" s="159" t="s">
        <v>139</v>
      </c>
      <c r="AT431" s="159" t="s">
        <v>134</v>
      </c>
      <c r="AU431" s="159" t="s">
        <v>86</v>
      </c>
      <c r="AY431" s="16" t="s">
        <v>131</v>
      </c>
      <c r="BE431" s="160">
        <f>IF(N431="základní",J431,0)</f>
        <v>0</v>
      </c>
      <c r="BF431" s="160">
        <f>IF(N431="snížená",J431,0)</f>
        <v>0</v>
      </c>
      <c r="BG431" s="160">
        <f>IF(N431="zákl. přenesená",J431,0)</f>
        <v>0</v>
      </c>
      <c r="BH431" s="160">
        <f>IF(N431="sníž. přenesená",J431,0)</f>
        <v>0</v>
      </c>
      <c r="BI431" s="160">
        <f>IF(N431="nulová",J431,0)</f>
        <v>0</v>
      </c>
      <c r="BJ431" s="16" t="s">
        <v>21</v>
      </c>
      <c r="BK431" s="160">
        <f>ROUND(I431*H431,2)</f>
        <v>0</v>
      </c>
      <c r="BL431" s="16" t="s">
        <v>139</v>
      </c>
      <c r="BM431" s="159" t="s">
        <v>1074</v>
      </c>
    </row>
    <row r="432" spans="1:65" s="34" customFormat="1" ht="11.25">
      <c r="A432" s="30"/>
      <c r="B432" s="31"/>
      <c r="C432" s="30"/>
      <c r="D432" s="161" t="s">
        <v>141</v>
      </c>
      <c r="E432" s="30"/>
      <c r="F432" s="162" t="s">
        <v>1075</v>
      </c>
      <c r="G432" s="30"/>
      <c r="H432" s="30"/>
      <c r="I432" s="163"/>
      <c r="J432" s="30"/>
      <c r="K432" s="30"/>
      <c r="L432" s="31"/>
      <c r="M432" s="164"/>
      <c r="N432" s="165"/>
      <c r="O432" s="53"/>
      <c r="P432" s="53"/>
      <c r="Q432" s="53"/>
      <c r="R432" s="53"/>
      <c r="S432" s="53"/>
      <c r="T432" s="54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T432" s="16" t="s">
        <v>141</v>
      </c>
      <c r="AU432" s="16" t="s">
        <v>86</v>
      </c>
    </row>
    <row r="433" spans="1:65" s="166" customFormat="1" ht="11.25">
      <c r="B433" s="167"/>
      <c r="D433" s="168" t="s">
        <v>143</v>
      </c>
      <c r="E433" s="169"/>
      <c r="F433" s="170" t="s">
        <v>1076</v>
      </c>
      <c r="H433" s="171">
        <v>2.5</v>
      </c>
      <c r="I433" s="172"/>
      <c r="L433" s="167"/>
      <c r="M433" s="173"/>
      <c r="N433" s="174"/>
      <c r="O433" s="174"/>
      <c r="P433" s="174"/>
      <c r="Q433" s="174"/>
      <c r="R433" s="174"/>
      <c r="S433" s="174"/>
      <c r="T433" s="175"/>
      <c r="AT433" s="169" t="s">
        <v>143</v>
      </c>
      <c r="AU433" s="169" t="s">
        <v>86</v>
      </c>
      <c r="AV433" s="166" t="s">
        <v>86</v>
      </c>
      <c r="AW433" s="166" t="s">
        <v>38</v>
      </c>
      <c r="AX433" s="166" t="s">
        <v>77</v>
      </c>
      <c r="AY433" s="169" t="s">
        <v>131</v>
      </c>
    </row>
    <row r="434" spans="1:65" s="176" customFormat="1" ht="11.25">
      <c r="B434" s="177"/>
      <c r="D434" s="168" t="s">
        <v>143</v>
      </c>
      <c r="E434" s="178"/>
      <c r="F434" s="179" t="s">
        <v>145</v>
      </c>
      <c r="H434" s="180">
        <v>2.5</v>
      </c>
      <c r="I434" s="181"/>
      <c r="L434" s="177"/>
      <c r="M434" s="182"/>
      <c r="N434" s="183"/>
      <c r="O434" s="183"/>
      <c r="P434" s="183"/>
      <c r="Q434" s="183"/>
      <c r="R434" s="183"/>
      <c r="S434" s="183"/>
      <c r="T434" s="184"/>
      <c r="AT434" s="178" t="s">
        <v>143</v>
      </c>
      <c r="AU434" s="178" t="s">
        <v>86</v>
      </c>
      <c r="AV434" s="176" t="s">
        <v>139</v>
      </c>
      <c r="AW434" s="176" t="s">
        <v>38</v>
      </c>
      <c r="AX434" s="176" t="s">
        <v>21</v>
      </c>
      <c r="AY434" s="178" t="s">
        <v>131</v>
      </c>
    </row>
    <row r="435" spans="1:65" s="34" customFormat="1" ht="16.5" customHeight="1">
      <c r="A435" s="30"/>
      <c r="B435" s="147"/>
      <c r="C435" s="148" t="s">
        <v>512</v>
      </c>
      <c r="D435" s="148" t="s">
        <v>134</v>
      </c>
      <c r="E435" s="149" t="s">
        <v>1077</v>
      </c>
      <c r="F435" s="150" t="s">
        <v>1078</v>
      </c>
      <c r="G435" s="151" t="s">
        <v>305</v>
      </c>
      <c r="H435" s="152">
        <v>25.2</v>
      </c>
      <c r="I435" s="153"/>
      <c r="J435" s="154">
        <f>ROUND(I435*H435,2)</f>
        <v>0</v>
      </c>
      <c r="K435" s="150" t="s">
        <v>138</v>
      </c>
      <c r="L435" s="31"/>
      <c r="M435" s="155"/>
      <c r="N435" s="156" t="s">
        <v>48</v>
      </c>
      <c r="O435" s="53"/>
      <c r="P435" s="157">
        <f>O435*H435</f>
        <v>0</v>
      </c>
      <c r="Q435" s="157">
        <v>2.0650000000000002E-2</v>
      </c>
      <c r="R435" s="157">
        <f>Q435*H435</f>
        <v>0.52038000000000006</v>
      </c>
      <c r="S435" s="157">
        <v>0</v>
      </c>
      <c r="T435" s="158">
        <f>S435*H435</f>
        <v>0</v>
      </c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R435" s="159" t="s">
        <v>139</v>
      </c>
      <c r="AT435" s="159" t="s">
        <v>134</v>
      </c>
      <c r="AU435" s="159" t="s">
        <v>86</v>
      </c>
      <c r="AY435" s="16" t="s">
        <v>131</v>
      </c>
      <c r="BE435" s="160">
        <f>IF(N435="základní",J435,0)</f>
        <v>0</v>
      </c>
      <c r="BF435" s="160">
        <f>IF(N435="snížená",J435,0)</f>
        <v>0</v>
      </c>
      <c r="BG435" s="160">
        <f>IF(N435="zákl. přenesená",J435,0)</f>
        <v>0</v>
      </c>
      <c r="BH435" s="160">
        <f>IF(N435="sníž. přenesená",J435,0)</f>
        <v>0</v>
      </c>
      <c r="BI435" s="160">
        <f>IF(N435="nulová",J435,0)</f>
        <v>0</v>
      </c>
      <c r="BJ435" s="16" t="s">
        <v>21</v>
      </c>
      <c r="BK435" s="160">
        <f>ROUND(I435*H435,2)</f>
        <v>0</v>
      </c>
      <c r="BL435" s="16" t="s">
        <v>139</v>
      </c>
      <c r="BM435" s="159" t="s">
        <v>1079</v>
      </c>
    </row>
    <row r="436" spans="1:65" s="34" customFormat="1" ht="11.25">
      <c r="A436" s="30"/>
      <c r="B436" s="31"/>
      <c r="C436" s="30"/>
      <c r="D436" s="161" t="s">
        <v>141</v>
      </c>
      <c r="E436" s="30"/>
      <c r="F436" s="162" t="s">
        <v>1080</v>
      </c>
      <c r="G436" s="30"/>
      <c r="H436" s="30"/>
      <c r="I436" s="163"/>
      <c r="J436" s="30"/>
      <c r="K436" s="30"/>
      <c r="L436" s="31"/>
      <c r="M436" s="164"/>
      <c r="N436" s="165"/>
      <c r="O436" s="53"/>
      <c r="P436" s="53"/>
      <c r="Q436" s="53"/>
      <c r="R436" s="53"/>
      <c r="S436" s="53"/>
      <c r="T436" s="54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T436" s="16" t="s">
        <v>141</v>
      </c>
      <c r="AU436" s="16" t="s">
        <v>86</v>
      </c>
    </row>
    <row r="437" spans="1:65" s="166" customFormat="1" ht="11.25">
      <c r="B437" s="167"/>
      <c r="D437" s="168" t="s">
        <v>143</v>
      </c>
      <c r="E437" s="169"/>
      <c r="F437" s="170" t="s">
        <v>1081</v>
      </c>
      <c r="H437" s="171">
        <v>25.2</v>
      </c>
      <c r="I437" s="172"/>
      <c r="L437" s="167"/>
      <c r="M437" s="173"/>
      <c r="N437" s="174"/>
      <c r="O437" s="174"/>
      <c r="P437" s="174"/>
      <c r="Q437" s="174"/>
      <c r="R437" s="174"/>
      <c r="S437" s="174"/>
      <c r="T437" s="175"/>
      <c r="AT437" s="169" t="s">
        <v>143</v>
      </c>
      <c r="AU437" s="169" t="s">
        <v>86</v>
      </c>
      <c r="AV437" s="166" t="s">
        <v>86</v>
      </c>
      <c r="AW437" s="166" t="s">
        <v>38</v>
      </c>
      <c r="AX437" s="166" t="s">
        <v>77</v>
      </c>
      <c r="AY437" s="169" t="s">
        <v>131</v>
      </c>
    </row>
    <row r="438" spans="1:65" s="176" customFormat="1" ht="11.25">
      <c r="B438" s="177"/>
      <c r="D438" s="168" t="s">
        <v>143</v>
      </c>
      <c r="E438" s="178"/>
      <c r="F438" s="179" t="s">
        <v>145</v>
      </c>
      <c r="H438" s="180">
        <v>25.2</v>
      </c>
      <c r="I438" s="181"/>
      <c r="L438" s="177"/>
      <c r="M438" s="182"/>
      <c r="N438" s="183"/>
      <c r="O438" s="183"/>
      <c r="P438" s="183"/>
      <c r="Q438" s="183"/>
      <c r="R438" s="183"/>
      <c r="S438" s="183"/>
      <c r="T438" s="184"/>
      <c r="AT438" s="178" t="s">
        <v>143</v>
      </c>
      <c r="AU438" s="178" t="s">
        <v>86</v>
      </c>
      <c r="AV438" s="176" t="s">
        <v>139</v>
      </c>
      <c r="AW438" s="176" t="s">
        <v>38</v>
      </c>
      <c r="AX438" s="176" t="s">
        <v>21</v>
      </c>
      <c r="AY438" s="178" t="s">
        <v>131</v>
      </c>
    </row>
    <row r="439" spans="1:65" s="34" customFormat="1" ht="21.75" customHeight="1">
      <c r="A439" s="30"/>
      <c r="B439" s="147"/>
      <c r="C439" s="148" t="s">
        <v>517</v>
      </c>
      <c r="D439" s="148" t="s">
        <v>134</v>
      </c>
      <c r="E439" s="149" t="s">
        <v>163</v>
      </c>
      <c r="F439" s="150" t="s">
        <v>164</v>
      </c>
      <c r="G439" s="151" t="s">
        <v>165</v>
      </c>
      <c r="H439" s="152">
        <v>1.8540000000000001</v>
      </c>
      <c r="I439" s="153"/>
      <c r="J439" s="154">
        <f>ROUND(I439*H439,2)</f>
        <v>0</v>
      </c>
      <c r="K439" s="150" t="s">
        <v>138</v>
      </c>
      <c r="L439" s="31"/>
      <c r="M439" s="155"/>
      <c r="N439" s="156" t="s">
        <v>48</v>
      </c>
      <c r="O439" s="53"/>
      <c r="P439" s="157">
        <f>O439*H439</f>
        <v>0</v>
      </c>
      <c r="Q439" s="157">
        <v>2.3010199999999998</v>
      </c>
      <c r="R439" s="157">
        <f>Q439*H439</f>
        <v>4.2660910799999998</v>
      </c>
      <c r="S439" s="157">
        <v>0</v>
      </c>
      <c r="T439" s="158">
        <f>S439*H439</f>
        <v>0</v>
      </c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R439" s="159" t="s">
        <v>139</v>
      </c>
      <c r="AT439" s="159" t="s">
        <v>134</v>
      </c>
      <c r="AU439" s="159" t="s">
        <v>86</v>
      </c>
      <c r="AY439" s="16" t="s">
        <v>131</v>
      </c>
      <c r="BE439" s="160">
        <f>IF(N439="základní",J439,0)</f>
        <v>0</v>
      </c>
      <c r="BF439" s="160">
        <f>IF(N439="snížená",J439,0)</f>
        <v>0</v>
      </c>
      <c r="BG439" s="160">
        <f>IF(N439="zákl. přenesená",J439,0)</f>
        <v>0</v>
      </c>
      <c r="BH439" s="160">
        <f>IF(N439="sníž. přenesená",J439,0)</f>
        <v>0</v>
      </c>
      <c r="BI439" s="160">
        <f>IF(N439="nulová",J439,0)</f>
        <v>0</v>
      </c>
      <c r="BJ439" s="16" t="s">
        <v>21</v>
      </c>
      <c r="BK439" s="160">
        <f>ROUND(I439*H439,2)</f>
        <v>0</v>
      </c>
      <c r="BL439" s="16" t="s">
        <v>139</v>
      </c>
      <c r="BM439" s="159" t="s">
        <v>1082</v>
      </c>
    </row>
    <row r="440" spans="1:65" s="34" customFormat="1" ht="11.25">
      <c r="A440" s="30"/>
      <c r="B440" s="31"/>
      <c r="C440" s="30"/>
      <c r="D440" s="161" t="s">
        <v>141</v>
      </c>
      <c r="E440" s="30"/>
      <c r="F440" s="162" t="s">
        <v>167</v>
      </c>
      <c r="G440" s="30"/>
      <c r="H440" s="30"/>
      <c r="I440" s="163"/>
      <c r="J440" s="30"/>
      <c r="K440" s="30"/>
      <c r="L440" s="31"/>
      <c r="M440" s="164"/>
      <c r="N440" s="165"/>
      <c r="O440" s="53"/>
      <c r="P440" s="53"/>
      <c r="Q440" s="53"/>
      <c r="R440" s="53"/>
      <c r="S440" s="53"/>
      <c r="T440" s="54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T440" s="16" t="s">
        <v>141</v>
      </c>
      <c r="AU440" s="16" t="s">
        <v>86</v>
      </c>
    </row>
    <row r="441" spans="1:65" s="166" customFormat="1" ht="11.25">
      <c r="B441" s="167"/>
      <c r="D441" s="168" t="s">
        <v>143</v>
      </c>
      <c r="E441" s="169"/>
      <c r="F441" s="170" t="s">
        <v>1083</v>
      </c>
      <c r="H441" s="171">
        <v>0.44</v>
      </c>
      <c r="I441" s="172"/>
      <c r="L441" s="167"/>
      <c r="M441" s="173"/>
      <c r="N441" s="174"/>
      <c r="O441" s="174"/>
      <c r="P441" s="174"/>
      <c r="Q441" s="174"/>
      <c r="R441" s="174"/>
      <c r="S441" s="174"/>
      <c r="T441" s="175"/>
      <c r="AT441" s="169" t="s">
        <v>143</v>
      </c>
      <c r="AU441" s="169" t="s">
        <v>86</v>
      </c>
      <c r="AV441" s="166" t="s">
        <v>86</v>
      </c>
      <c r="AW441" s="166" t="s">
        <v>38</v>
      </c>
      <c r="AX441" s="166" t="s">
        <v>77</v>
      </c>
      <c r="AY441" s="169" t="s">
        <v>131</v>
      </c>
    </row>
    <row r="442" spans="1:65" s="166" customFormat="1" ht="11.25">
      <c r="B442" s="167"/>
      <c r="D442" s="168" t="s">
        <v>143</v>
      </c>
      <c r="E442" s="169"/>
      <c r="F442" s="170" t="s">
        <v>1084</v>
      </c>
      <c r="H442" s="171">
        <v>0.48299999999999998</v>
      </c>
      <c r="I442" s="172"/>
      <c r="L442" s="167"/>
      <c r="M442" s="173"/>
      <c r="N442" s="174"/>
      <c r="O442" s="174"/>
      <c r="P442" s="174"/>
      <c r="Q442" s="174"/>
      <c r="R442" s="174"/>
      <c r="S442" s="174"/>
      <c r="T442" s="175"/>
      <c r="AT442" s="169" t="s">
        <v>143</v>
      </c>
      <c r="AU442" s="169" t="s">
        <v>86</v>
      </c>
      <c r="AV442" s="166" t="s">
        <v>86</v>
      </c>
      <c r="AW442" s="166" t="s">
        <v>38</v>
      </c>
      <c r="AX442" s="166" t="s">
        <v>77</v>
      </c>
      <c r="AY442" s="169" t="s">
        <v>131</v>
      </c>
    </row>
    <row r="443" spans="1:65" s="166" customFormat="1" ht="11.25">
      <c r="B443" s="167"/>
      <c r="D443" s="168" t="s">
        <v>143</v>
      </c>
      <c r="E443" s="169"/>
      <c r="F443" s="170" t="s">
        <v>1085</v>
      </c>
      <c r="H443" s="171">
        <v>0.47699999999999998</v>
      </c>
      <c r="I443" s="172"/>
      <c r="L443" s="167"/>
      <c r="M443" s="173"/>
      <c r="N443" s="174"/>
      <c r="O443" s="174"/>
      <c r="P443" s="174"/>
      <c r="Q443" s="174"/>
      <c r="R443" s="174"/>
      <c r="S443" s="174"/>
      <c r="T443" s="175"/>
      <c r="AT443" s="169" t="s">
        <v>143</v>
      </c>
      <c r="AU443" s="169" t="s">
        <v>86</v>
      </c>
      <c r="AV443" s="166" t="s">
        <v>86</v>
      </c>
      <c r="AW443" s="166" t="s">
        <v>38</v>
      </c>
      <c r="AX443" s="166" t="s">
        <v>77</v>
      </c>
      <c r="AY443" s="169" t="s">
        <v>131</v>
      </c>
    </row>
    <row r="444" spans="1:65" s="166" customFormat="1" ht="11.25">
      <c r="B444" s="167"/>
      <c r="D444" s="168" t="s">
        <v>143</v>
      </c>
      <c r="E444" s="169"/>
      <c r="F444" s="170" t="s">
        <v>1086</v>
      </c>
      <c r="H444" s="171">
        <v>8.5000000000000006E-2</v>
      </c>
      <c r="I444" s="172"/>
      <c r="L444" s="167"/>
      <c r="M444" s="173"/>
      <c r="N444" s="174"/>
      <c r="O444" s="174"/>
      <c r="P444" s="174"/>
      <c r="Q444" s="174"/>
      <c r="R444" s="174"/>
      <c r="S444" s="174"/>
      <c r="T444" s="175"/>
      <c r="AT444" s="169" t="s">
        <v>143</v>
      </c>
      <c r="AU444" s="169" t="s">
        <v>86</v>
      </c>
      <c r="AV444" s="166" t="s">
        <v>86</v>
      </c>
      <c r="AW444" s="166" t="s">
        <v>38</v>
      </c>
      <c r="AX444" s="166" t="s">
        <v>77</v>
      </c>
      <c r="AY444" s="169" t="s">
        <v>131</v>
      </c>
    </row>
    <row r="445" spans="1:65" s="166" customFormat="1" ht="11.25">
      <c r="B445" s="167"/>
      <c r="D445" s="168" t="s">
        <v>143</v>
      </c>
      <c r="E445" s="169"/>
      <c r="F445" s="170" t="s">
        <v>1087</v>
      </c>
      <c r="H445" s="171">
        <v>0.36899999999999999</v>
      </c>
      <c r="I445" s="172"/>
      <c r="L445" s="167"/>
      <c r="M445" s="173"/>
      <c r="N445" s="174"/>
      <c r="O445" s="174"/>
      <c r="P445" s="174"/>
      <c r="Q445" s="174"/>
      <c r="R445" s="174"/>
      <c r="S445" s="174"/>
      <c r="T445" s="175"/>
      <c r="AT445" s="169" t="s">
        <v>143</v>
      </c>
      <c r="AU445" s="169" t="s">
        <v>86</v>
      </c>
      <c r="AV445" s="166" t="s">
        <v>86</v>
      </c>
      <c r="AW445" s="166" t="s">
        <v>38</v>
      </c>
      <c r="AX445" s="166" t="s">
        <v>77</v>
      </c>
      <c r="AY445" s="169" t="s">
        <v>131</v>
      </c>
    </row>
    <row r="446" spans="1:65" s="176" customFormat="1" ht="11.25">
      <c r="B446" s="177"/>
      <c r="D446" s="168" t="s">
        <v>143</v>
      </c>
      <c r="E446" s="178"/>
      <c r="F446" s="179" t="s">
        <v>145</v>
      </c>
      <c r="H446" s="180">
        <v>1.8540000000000001</v>
      </c>
      <c r="I446" s="181"/>
      <c r="L446" s="177"/>
      <c r="M446" s="182"/>
      <c r="N446" s="183"/>
      <c r="O446" s="183"/>
      <c r="P446" s="183"/>
      <c r="Q446" s="183"/>
      <c r="R446" s="183"/>
      <c r="S446" s="183"/>
      <c r="T446" s="184"/>
      <c r="AT446" s="178" t="s">
        <v>143</v>
      </c>
      <c r="AU446" s="178" t="s">
        <v>86</v>
      </c>
      <c r="AV446" s="176" t="s">
        <v>139</v>
      </c>
      <c r="AW446" s="176" t="s">
        <v>38</v>
      </c>
      <c r="AX446" s="176" t="s">
        <v>21</v>
      </c>
      <c r="AY446" s="178" t="s">
        <v>131</v>
      </c>
    </row>
    <row r="447" spans="1:65" s="34" customFormat="1" ht="21.75" customHeight="1">
      <c r="A447" s="30"/>
      <c r="B447" s="147"/>
      <c r="C447" s="148" t="s">
        <v>522</v>
      </c>
      <c r="D447" s="148" t="s">
        <v>134</v>
      </c>
      <c r="E447" s="149" t="s">
        <v>1088</v>
      </c>
      <c r="F447" s="150" t="s">
        <v>1089</v>
      </c>
      <c r="G447" s="151" t="s">
        <v>165</v>
      </c>
      <c r="H447" s="152">
        <v>2.2370000000000001</v>
      </c>
      <c r="I447" s="153"/>
      <c r="J447" s="154">
        <f>ROUND(I447*H447,2)</f>
        <v>0</v>
      </c>
      <c r="K447" s="150" t="s">
        <v>138</v>
      </c>
      <c r="L447" s="31"/>
      <c r="M447" s="155"/>
      <c r="N447" s="156" t="s">
        <v>48</v>
      </c>
      <c r="O447" s="53"/>
      <c r="P447" s="157">
        <f>O447*H447</f>
        <v>0</v>
      </c>
      <c r="Q447" s="157">
        <v>2.3010199999999998</v>
      </c>
      <c r="R447" s="157">
        <f>Q447*H447</f>
        <v>5.1473817400000001</v>
      </c>
      <c r="S447" s="157">
        <v>0</v>
      </c>
      <c r="T447" s="158">
        <f>S447*H447</f>
        <v>0</v>
      </c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R447" s="159" t="s">
        <v>139</v>
      </c>
      <c r="AT447" s="159" t="s">
        <v>134</v>
      </c>
      <c r="AU447" s="159" t="s">
        <v>86</v>
      </c>
      <c r="AY447" s="16" t="s">
        <v>131</v>
      </c>
      <c r="BE447" s="160">
        <f>IF(N447="základní",J447,0)</f>
        <v>0</v>
      </c>
      <c r="BF447" s="160">
        <f>IF(N447="snížená",J447,0)</f>
        <v>0</v>
      </c>
      <c r="BG447" s="160">
        <f>IF(N447="zákl. přenesená",J447,0)</f>
        <v>0</v>
      </c>
      <c r="BH447" s="160">
        <f>IF(N447="sníž. přenesená",J447,0)</f>
        <v>0</v>
      </c>
      <c r="BI447" s="160">
        <f>IF(N447="nulová",J447,0)</f>
        <v>0</v>
      </c>
      <c r="BJ447" s="16" t="s">
        <v>21</v>
      </c>
      <c r="BK447" s="160">
        <f>ROUND(I447*H447,2)</f>
        <v>0</v>
      </c>
      <c r="BL447" s="16" t="s">
        <v>139</v>
      </c>
      <c r="BM447" s="159" t="s">
        <v>1090</v>
      </c>
    </row>
    <row r="448" spans="1:65" s="34" customFormat="1" ht="11.25">
      <c r="A448" s="30"/>
      <c r="B448" s="31"/>
      <c r="C448" s="30"/>
      <c r="D448" s="161" t="s">
        <v>141</v>
      </c>
      <c r="E448" s="30"/>
      <c r="F448" s="162" t="s">
        <v>1091</v>
      </c>
      <c r="G448" s="30"/>
      <c r="H448" s="30"/>
      <c r="I448" s="163"/>
      <c r="J448" s="30"/>
      <c r="K448" s="30"/>
      <c r="L448" s="31"/>
      <c r="M448" s="164"/>
      <c r="N448" s="165"/>
      <c r="O448" s="53"/>
      <c r="P448" s="53"/>
      <c r="Q448" s="53"/>
      <c r="R448" s="53"/>
      <c r="S448" s="53"/>
      <c r="T448" s="54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T448" s="16" t="s">
        <v>141</v>
      </c>
      <c r="AU448" s="16" t="s">
        <v>86</v>
      </c>
    </row>
    <row r="449" spans="1:65" s="166" customFormat="1" ht="11.25">
      <c r="B449" s="167"/>
      <c r="D449" s="168" t="s">
        <v>143</v>
      </c>
      <c r="E449" s="169"/>
      <c r="F449" s="170" t="s">
        <v>1092</v>
      </c>
      <c r="H449" s="171">
        <v>2.2370000000000001</v>
      </c>
      <c r="I449" s="172"/>
      <c r="L449" s="167"/>
      <c r="M449" s="173"/>
      <c r="N449" s="174"/>
      <c r="O449" s="174"/>
      <c r="P449" s="174"/>
      <c r="Q449" s="174"/>
      <c r="R449" s="174"/>
      <c r="S449" s="174"/>
      <c r="T449" s="175"/>
      <c r="AT449" s="169" t="s">
        <v>143</v>
      </c>
      <c r="AU449" s="169" t="s">
        <v>86</v>
      </c>
      <c r="AV449" s="166" t="s">
        <v>86</v>
      </c>
      <c r="AW449" s="166" t="s">
        <v>38</v>
      </c>
      <c r="AX449" s="166" t="s">
        <v>77</v>
      </c>
      <c r="AY449" s="169" t="s">
        <v>131</v>
      </c>
    </row>
    <row r="450" spans="1:65" s="176" customFormat="1" ht="11.25">
      <c r="B450" s="177"/>
      <c r="D450" s="168" t="s">
        <v>143</v>
      </c>
      <c r="E450" s="178"/>
      <c r="F450" s="179" t="s">
        <v>145</v>
      </c>
      <c r="H450" s="180">
        <v>2.2370000000000001</v>
      </c>
      <c r="I450" s="181"/>
      <c r="L450" s="177"/>
      <c r="M450" s="182"/>
      <c r="N450" s="183"/>
      <c r="O450" s="183"/>
      <c r="P450" s="183"/>
      <c r="Q450" s="183"/>
      <c r="R450" s="183"/>
      <c r="S450" s="183"/>
      <c r="T450" s="184"/>
      <c r="AT450" s="178" t="s">
        <v>143</v>
      </c>
      <c r="AU450" s="178" t="s">
        <v>86</v>
      </c>
      <c r="AV450" s="176" t="s">
        <v>139</v>
      </c>
      <c r="AW450" s="176" t="s">
        <v>38</v>
      </c>
      <c r="AX450" s="176" t="s">
        <v>21</v>
      </c>
      <c r="AY450" s="178" t="s">
        <v>131</v>
      </c>
    </row>
    <row r="451" spans="1:65" s="34" customFormat="1" ht="21.75" customHeight="1">
      <c r="A451" s="30"/>
      <c r="B451" s="147"/>
      <c r="C451" s="148" t="s">
        <v>527</v>
      </c>
      <c r="D451" s="148" t="s">
        <v>134</v>
      </c>
      <c r="E451" s="149" t="s">
        <v>1093</v>
      </c>
      <c r="F451" s="150" t="s">
        <v>1094</v>
      </c>
      <c r="G451" s="151" t="s">
        <v>165</v>
      </c>
      <c r="H451" s="152">
        <v>2.2370000000000001</v>
      </c>
      <c r="I451" s="153"/>
      <c r="J451" s="154">
        <f>ROUND(I451*H451,2)</f>
        <v>0</v>
      </c>
      <c r="K451" s="150" t="s">
        <v>138</v>
      </c>
      <c r="L451" s="31"/>
      <c r="M451" s="155"/>
      <c r="N451" s="156" t="s">
        <v>48</v>
      </c>
      <c r="O451" s="53"/>
      <c r="P451" s="157">
        <f>O451*H451</f>
        <v>0</v>
      </c>
      <c r="Q451" s="157">
        <v>0</v>
      </c>
      <c r="R451" s="157">
        <f>Q451*H451</f>
        <v>0</v>
      </c>
      <c r="S451" s="157">
        <v>0</v>
      </c>
      <c r="T451" s="158">
        <f>S451*H451</f>
        <v>0</v>
      </c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R451" s="159" t="s">
        <v>139</v>
      </c>
      <c r="AT451" s="159" t="s">
        <v>134</v>
      </c>
      <c r="AU451" s="159" t="s">
        <v>86</v>
      </c>
      <c r="AY451" s="16" t="s">
        <v>131</v>
      </c>
      <c r="BE451" s="160">
        <f>IF(N451="základní",J451,0)</f>
        <v>0</v>
      </c>
      <c r="BF451" s="160">
        <f>IF(N451="snížená",J451,0)</f>
        <v>0</v>
      </c>
      <c r="BG451" s="160">
        <f>IF(N451="zákl. přenesená",J451,0)</f>
        <v>0</v>
      </c>
      <c r="BH451" s="160">
        <f>IF(N451="sníž. přenesená",J451,0)</f>
        <v>0</v>
      </c>
      <c r="BI451" s="160">
        <f>IF(N451="nulová",J451,0)</f>
        <v>0</v>
      </c>
      <c r="BJ451" s="16" t="s">
        <v>21</v>
      </c>
      <c r="BK451" s="160">
        <f>ROUND(I451*H451,2)</f>
        <v>0</v>
      </c>
      <c r="BL451" s="16" t="s">
        <v>139</v>
      </c>
      <c r="BM451" s="159" t="s">
        <v>1095</v>
      </c>
    </row>
    <row r="452" spans="1:65" s="34" customFormat="1" ht="11.25">
      <c r="A452" s="30"/>
      <c r="B452" s="31"/>
      <c r="C452" s="30"/>
      <c r="D452" s="161" t="s">
        <v>141</v>
      </c>
      <c r="E452" s="30"/>
      <c r="F452" s="162" t="s">
        <v>1096</v>
      </c>
      <c r="G452" s="30"/>
      <c r="H452" s="30"/>
      <c r="I452" s="163"/>
      <c r="J452" s="30"/>
      <c r="K452" s="30"/>
      <c r="L452" s="31"/>
      <c r="M452" s="164"/>
      <c r="N452" s="165"/>
      <c r="O452" s="53"/>
      <c r="P452" s="53"/>
      <c r="Q452" s="53"/>
      <c r="R452" s="53"/>
      <c r="S452" s="53"/>
      <c r="T452" s="54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T452" s="16" t="s">
        <v>141</v>
      </c>
      <c r="AU452" s="16" t="s">
        <v>86</v>
      </c>
    </row>
    <row r="453" spans="1:65" s="166" customFormat="1" ht="11.25">
      <c r="B453" s="167"/>
      <c r="D453" s="168" t="s">
        <v>143</v>
      </c>
      <c r="E453" s="169"/>
      <c r="F453" s="170" t="s">
        <v>1092</v>
      </c>
      <c r="H453" s="171">
        <v>2.2370000000000001</v>
      </c>
      <c r="I453" s="172"/>
      <c r="L453" s="167"/>
      <c r="M453" s="173"/>
      <c r="N453" s="174"/>
      <c r="O453" s="174"/>
      <c r="P453" s="174"/>
      <c r="Q453" s="174"/>
      <c r="R453" s="174"/>
      <c r="S453" s="174"/>
      <c r="T453" s="175"/>
      <c r="AT453" s="169" t="s">
        <v>143</v>
      </c>
      <c r="AU453" s="169" t="s">
        <v>86</v>
      </c>
      <c r="AV453" s="166" t="s">
        <v>86</v>
      </c>
      <c r="AW453" s="166" t="s">
        <v>38</v>
      </c>
      <c r="AX453" s="166" t="s">
        <v>77</v>
      </c>
      <c r="AY453" s="169" t="s">
        <v>131</v>
      </c>
    </row>
    <row r="454" spans="1:65" s="176" customFormat="1" ht="11.25">
      <c r="B454" s="177"/>
      <c r="D454" s="168" t="s">
        <v>143</v>
      </c>
      <c r="E454" s="178"/>
      <c r="F454" s="179" t="s">
        <v>145</v>
      </c>
      <c r="H454" s="180">
        <v>2.2370000000000001</v>
      </c>
      <c r="I454" s="181"/>
      <c r="L454" s="177"/>
      <c r="M454" s="182"/>
      <c r="N454" s="183"/>
      <c r="O454" s="183"/>
      <c r="P454" s="183"/>
      <c r="Q454" s="183"/>
      <c r="R454" s="183"/>
      <c r="S454" s="183"/>
      <c r="T454" s="184"/>
      <c r="AT454" s="178" t="s">
        <v>143</v>
      </c>
      <c r="AU454" s="178" t="s">
        <v>86</v>
      </c>
      <c r="AV454" s="176" t="s">
        <v>139</v>
      </c>
      <c r="AW454" s="176" t="s">
        <v>38</v>
      </c>
      <c r="AX454" s="176" t="s">
        <v>21</v>
      </c>
      <c r="AY454" s="178" t="s">
        <v>131</v>
      </c>
    </row>
    <row r="455" spans="1:65" s="34" customFormat="1" ht="24.2" customHeight="1">
      <c r="A455" s="30"/>
      <c r="B455" s="147"/>
      <c r="C455" s="148" t="s">
        <v>532</v>
      </c>
      <c r="D455" s="148" t="s">
        <v>134</v>
      </c>
      <c r="E455" s="149" t="s">
        <v>169</v>
      </c>
      <c r="F455" s="150" t="s">
        <v>170</v>
      </c>
      <c r="G455" s="151" t="s">
        <v>165</v>
      </c>
      <c r="H455" s="152">
        <v>1.8540000000000001</v>
      </c>
      <c r="I455" s="153"/>
      <c r="J455" s="154">
        <f>ROUND(I455*H455,2)</f>
        <v>0</v>
      </c>
      <c r="K455" s="150" t="s">
        <v>138</v>
      </c>
      <c r="L455" s="31"/>
      <c r="M455" s="155"/>
      <c r="N455" s="156" t="s">
        <v>48</v>
      </c>
      <c r="O455" s="53"/>
      <c r="P455" s="157">
        <f>O455*H455</f>
        <v>0</v>
      </c>
      <c r="Q455" s="157">
        <v>0</v>
      </c>
      <c r="R455" s="157">
        <f>Q455*H455</f>
        <v>0</v>
      </c>
      <c r="S455" s="157">
        <v>0</v>
      </c>
      <c r="T455" s="158">
        <f>S455*H455</f>
        <v>0</v>
      </c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R455" s="159" t="s">
        <v>139</v>
      </c>
      <c r="AT455" s="159" t="s">
        <v>134</v>
      </c>
      <c r="AU455" s="159" t="s">
        <v>86</v>
      </c>
      <c r="AY455" s="16" t="s">
        <v>131</v>
      </c>
      <c r="BE455" s="160">
        <f>IF(N455="základní",J455,0)</f>
        <v>0</v>
      </c>
      <c r="BF455" s="160">
        <f>IF(N455="snížená",J455,0)</f>
        <v>0</v>
      </c>
      <c r="BG455" s="160">
        <f>IF(N455="zákl. přenesená",J455,0)</f>
        <v>0</v>
      </c>
      <c r="BH455" s="160">
        <f>IF(N455="sníž. přenesená",J455,0)</f>
        <v>0</v>
      </c>
      <c r="BI455" s="160">
        <f>IF(N455="nulová",J455,0)</f>
        <v>0</v>
      </c>
      <c r="BJ455" s="16" t="s">
        <v>21</v>
      </c>
      <c r="BK455" s="160">
        <f>ROUND(I455*H455,2)</f>
        <v>0</v>
      </c>
      <c r="BL455" s="16" t="s">
        <v>139</v>
      </c>
      <c r="BM455" s="159" t="s">
        <v>1097</v>
      </c>
    </row>
    <row r="456" spans="1:65" s="34" customFormat="1" ht="11.25">
      <c r="A456" s="30"/>
      <c r="B456" s="31"/>
      <c r="C456" s="30"/>
      <c r="D456" s="161" t="s">
        <v>141</v>
      </c>
      <c r="E456" s="30"/>
      <c r="F456" s="162" t="s">
        <v>172</v>
      </c>
      <c r="G456" s="30"/>
      <c r="H456" s="30"/>
      <c r="I456" s="163"/>
      <c r="J456" s="30"/>
      <c r="K456" s="30"/>
      <c r="L456" s="31"/>
      <c r="M456" s="164"/>
      <c r="N456" s="165"/>
      <c r="O456" s="53"/>
      <c r="P456" s="53"/>
      <c r="Q456" s="53"/>
      <c r="R456" s="53"/>
      <c r="S456" s="53"/>
      <c r="T456" s="54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T456" s="16" t="s">
        <v>141</v>
      </c>
      <c r="AU456" s="16" t="s">
        <v>86</v>
      </c>
    </row>
    <row r="457" spans="1:65" s="166" customFormat="1" ht="11.25">
      <c r="B457" s="167"/>
      <c r="D457" s="168" t="s">
        <v>143</v>
      </c>
      <c r="E457" s="169"/>
      <c r="F457" s="170" t="s">
        <v>1098</v>
      </c>
      <c r="H457" s="171">
        <v>1.8540000000000001</v>
      </c>
      <c r="I457" s="172"/>
      <c r="L457" s="167"/>
      <c r="M457" s="173"/>
      <c r="N457" s="174"/>
      <c r="O457" s="174"/>
      <c r="P457" s="174"/>
      <c r="Q457" s="174"/>
      <c r="R457" s="174"/>
      <c r="S457" s="174"/>
      <c r="T457" s="175"/>
      <c r="AT457" s="169" t="s">
        <v>143</v>
      </c>
      <c r="AU457" s="169" t="s">
        <v>86</v>
      </c>
      <c r="AV457" s="166" t="s">
        <v>86</v>
      </c>
      <c r="AW457" s="166" t="s">
        <v>38</v>
      </c>
      <c r="AX457" s="166" t="s">
        <v>77</v>
      </c>
      <c r="AY457" s="169" t="s">
        <v>131</v>
      </c>
    </row>
    <row r="458" spans="1:65" s="176" customFormat="1" ht="11.25">
      <c r="B458" s="177"/>
      <c r="D458" s="168" t="s">
        <v>143</v>
      </c>
      <c r="E458" s="178"/>
      <c r="F458" s="179" t="s">
        <v>145</v>
      </c>
      <c r="H458" s="180">
        <v>1.8540000000000001</v>
      </c>
      <c r="I458" s="181"/>
      <c r="L458" s="177"/>
      <c r="M458" s="182"/>
      <c r="N458" s="183"/>
      <c r="O458" s="183"/>
      <c r="P458" s="183"/>
      <c r="Q458" s="183"/>
      <c r="R458" s="183"/>
      <c r="S458" s="183"/>
      <c r="T458" s="184"/>
      <c r="AT458" s="178" t="s">
        <v>143</v>
      </c>
      <c r="AU458" s="178" t="s">
        <v>86</v>
      </c>
      <c r="AV458" s="176" t="s">
        <v>139</v>
      </c>
      <c r="AW458" s="176" t="s">
        <v>38</v>
      </c>
      <c r="AX458" s="176" t="s">
        <v>21</v>
      </c>
      <c r="AY458" s="178" t="s">
        <v>131</v>
      </c>
    </row>
    <row r="459" spans="1:65" s="34" customFormat="1" ht="24.2" customHeight="1">
      <c r="A459" s="30"/>
      <c r="B459" s="147"/>
      <c r="C459" s="148" t="s">
        <v>537</v>
      </c>
      <c r="D459" s="148" t="s">
        <v>134</v>
      </c>
      <c r="E459" s="149" t="s">
        <v>1099</v>
      </c>
      <c r="F459" s="150" t="s">
        <v>1100</v>
      </c>
      <c r="G459" s="151" t="s">
        <v>165</v>
      </c>
      <c r="H459" s="152">
        <v>2.2370000000000001</v>
      </c>
      <c r="I459" s="153"/>
      <c r="J459" s="154">
        <f>ROUND(I459*H459,2)</f>
        <v>0</v>
      </c>
      <c r="K459" s="150" t="s">
        <v>138</v>
      </c>
      <c r="L459" s="31"/>
      <c r="M459" s="155"/>
      <c r="N459" s="156" t="s">
        <v>48</v>
      </c>
      <c r="O459" s="53"/>
      <c r="P459" s="157">
        <f>O459*H459</f>
        <v>0</v>
      </c>
      <c r="Q459" s="157">
        <v>0</v>
      </c>
      <c r="R459" s="157">
        <f>Q459*H459</f>
        <v>0</v>
      </c>
      <c r="S459" s="157">
        <v>0</v>
      </c>
      <c r="T459" s="158">
        <f>S459*H459</f>
        <v>0</v>
      </c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R459" s="159" t="s">
        <v>139</v>
      </c>
      <c r="AT459" s="159" t="s">
        <v>134</v>
      </c>
      <c r="AU459" s="159" t="s">
        <v>86</v>
      </c>
      <c r="AY459" s="16" t="s">
        <v>131</v>
      </c>
      <c r="BE459" s="160">
        <f>IF(N459="základní",J459,0)</f>
        <v>0</v>
      </c>
      <c r="BF459" s="160">
        <f>IF(N459="snížená",J459,0)</f>
        <v>0</v>
      </c>
      <c r="BG459" s="160">
        <f>IF(N459="zákl. přenesená",J459,0)</f>
        <v>0</v>
      </c>
      <c r="BH459" s="160">
        <f>IF(N459="sníž. přenesená",J459,0)</f>
        <v>0</v>
      </c>
      <c r="BI459" s="160">
        <f>IF(N459="nulová",J459,0)</f>
        <v>0</v>
      </c>
      <c r="BJ459" s="16" t="s">
        <v>21</v>
      </c>
      <c r="BK459" s="160">
        <f>ROUND(I459*H459,2)</f>
        <v>0</v>
      </c>
      <c r="BL459" s="16" t="s">
        <v>139</v>
      </c>
      <c r="BM459" s="159" t="s">
        <v>1101</v>
      </c>
    </row>
    <row r="460" spans="1:65" s="34" customFormat="1" ht="11.25">
      <c r="A460" s="30"/>
      <c r="B460" s="31"/>
      <c r="C460" s="30"/>
      <c r="D460" s="161" t="s">
        <v>141</v>
      </c>
      <c r="E460" s="30"/>
      <c r="F460" s="162" t="s">
        <v>1102</v>
      </c>
      <c r="G460" s="30"/>
      <c r="H460" s="30"/>
      <c r="I460" s="163"/>
      <c r="J460" s="30"/>
      <c r="K460" s="30"/>
      <c r="L460" s="31"/>
      <c r="M460" s="164"/>
      <c r="N460" s="165"/>
      <c r="O460" s="53"/>
      <c r="P460" s="53"/>
      <c r="Q460" s="53"/>
      <c r="R460" s="53"/>
      <c r="S460" s="53"/>
      <c r="T460" s="54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T460" s="16" t="s">
        <v>141</v>
      </c>
      <c r="AU460" s="16" t="s">
        <v>86</v>
      </c>
    </row>
    <row r="461" spans="1:65" s="166" customFormat="1" ht="11.25">
      <c r="B461" s="167"/>
      <c r="D461" s="168" t="s">
        <v>143</v>
      </c>
      <c r="E461" s="169"/>
      <c r="F461" s="170" t="s">
        <v>1092</v>
      </c>
      <c r="H461" s="171">
        <v>2.2370000000000001</v>
      </c>
      <c r="I461" s="172"/>
      <c r="L461" s="167"/>
      <c r="M461" s="173"/>
      <c r="N461" s="174"/>
      <c r="O461" s="174"/>
      <c r="P461" s="174"/>
      <c r="Q461" s="174"/>
      <c r="R461" s="174"/>
      <c r="S461" s="174"/>
      <c r="T461" s="175"/>
      <c r="AT461" s="169" t="s">
        <v>143</v>
      </c>
      <c r="AU461" s="169" t="s">
        <v>86</v>
      </c>
      <c r="AV461" s="166" t="s">
        <v>86</v>
      </c>
      <c r="AW461" s="166" t="s">
        <v>38</v>
      </c>
      <c r="AX461" s="166" t="s">
        <v>77</v>
      </c>
      <c r="AY461" s="169" t="s">
        <v>131</v>
      </c>
    </row>
    <row r="462" spans="1:65" s="176" customFormat="1" ht="11.25">
      <c r="B462" s="177"/>
      <c r="D462" s="168" t="s">
        <v>143</v>
      </c>
      <c r="E462" s="178"/>
      <c r="F462" s="179" t="s">
        <v>145</v>
      </c>
      <c r="H462" s="180">
        <v>2.2370000000000001</v>
      </c>
      <c r="I462" s="181"/>
      <c r="L462" s="177"/>
      <c r="M462" s="182"/>
      <c r="N462" s="183"/>
      <c r="O462" s="183"/>
      <c r="P462" s="183"/>
      <c r="Q462" s="183"/>
      <c r="R462" s="183"/>
      <c r="S462" s="183"/>
      <c r="T462" s="184"/>
      <c r="AT462" s="178" t="s">
        <v>143</v>
      </c>
      <c r="AU462" s="178" t="s">
        <v>86</v>
      </c>
      <c r="AV462" s="176" t="s">
        <v>139</v>
      </c>
      <c r="AW462" s="176" t="s">
        <v>38</v>
      </c>
      <c r="AX462" s="176" t="s">
        <v>21</v>
      </c>
      <c r="AY462" s="178" t="s">
        <v>131</v>
      </c>
    </row>
    <row r="463" spans="1:65" s="34" customFormat="1" ht="16.5" customHeight="1">
      <c r="A463" s="30"/>
      <c r="B463" s="147"/>
      <c r="C463" s="148" t="s">
        <v>542</v>
      </c>
      <c r="D463" s="148" t="s">
        <v>134</v>
      </c>
      <c r="E463" s="149" t="s">
        <v>175</v>
      </c>
      <c r="F463" s="150" t="s">
        <v>176</v>
      </c>
      <c r="G463" s="151" t="s">
        <v>177</v>
      </c>
      <c r="H463" s="152">
        <v>0.125</v>
      </c>
      <c r="I463" s="153"/>
      <c r="J463" s="154">
        <f>ROUND(I463*H463,2)</f>
        <v>0</v>
      </c>
      <c r="K463" s="150" t="s">
        <v>138</v>
      </c>
      <c r="L463" s="31"/>
      <c r="M463" s="155"/>
      <c r="N463" s="156" t="s">
        <v>48</v>
      </c>
      <c r="O463" s="53"/>
      <c r="P463" s="157">
        <f>O463*H463</f>
        <v>0</v>
      </c>
      <c r="Q463" s="157">
        <v>1.06277</v>
      </c>
      <c r="R463" s="157">
        <f>Q463*H463</f>
        <v>0.13284625</v>
      </c>
      <c r="S463" s="157">
        <v>0</v>
      </c>
      <c r="T463" s="158">
        <f>S463*H463</f>
        <v>0</v>
      </c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R463" s="159" t="s">
        <v>139</v>
      </c>
      <c r="AT463" s="159" t="s">
        <v>134</v>
      </c>
      <c r="AU463" s="159" t="s">
        <v>86</v>
      </c>
      <c r="AY463" s="16" t="s">
        <v>131</v>
      </c>
      <c r="BE463" s="160">
        <f>IF(N463="základní",J463,0)</f>
        <v>0</v>
      </c>
      <c r="BF463" s="160">
        <f>IF(N463="snížená",J463,0)</f>
        <v>0</v>
      </c>
      <c r="BG463" s="160">
        <f>IF(N463="zákl. přenesená",J463,0)</f>
        <v>0</v>
      </c>
      <c r="BH463" s="160">
        <f>IF(N463="sníž. přenesená",J463,0)</f>
        <v>0</v>
      </c>
      <c r="BI463" s="160">
        <f>IF(N463="nulová",J463,0)</f>
        <v>0</v>
      </c>
      <c r="BJ463" s="16" t="s">
        <v>21</v>
      </c>
      <c r="BK463" s="160">
        <f>ROUND(I463*H463,2)</f>
        <v>0</v>
      </c>
      <c r="BL463" s="16" t="s">
        <v>139</v>
      </c>
      <c r="BM463" s="159" t="s">
        <v>1103</v>
      </c>
    </row>
    <row r="464" spans="1:65" s="34" customFormat="1" ht="11.25">
      <c r="A464" s="30"/>
      <c r="B464" s="31"/>
      <c r="C464" s="30"/>
      <c r="D464" s="161" t="s">
        <v>141</v>
      </c>
      <c r="E464" s="30"/>
      <c r="F464" s="162" t="s">
        <v>179</v>
      </c>
      <c r="G464" s="30"/>
      <c r="H464" s="30"/>
      <c r="I464" s="163"/>
      <c r="J464" s="30"/>
      <c r="K464" s="30"/>
      <c r="L464" s="31"/>
      <c r="M464" s="164"/>
      <c r="N464" s="165"/>
      <c r="O464" s="53"/>
      <c r="P464" s="53"/>
      <c r="Q464" s="53"/>
      <c r="R464" s="53"/>
      <c r="S464" s="53"/>
      <c r="T464" s="54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T464" s="16" t="s">
        <v>141</v>
      </c>
      <c r="AU464" s="16" t="s">
        <v>86</v>
      </c>
    </row>
    <row r="465" spans="1:65" s="166" customFormat="1" ht="11.25">
      <c r="B465" s="167"/>
      <c r="D465" s="168" t="s">
        <v>143</v>
      </c>
      <c r="E465" s="169"/>
      <c r="F465" s="170" t="s">
        <v>1104</v>
      </c>
      <c r="H465" s="171">
        <v>4.1000000000000002E-2</v>
      </c>
      <c r="I465" s="172"/>
      <c r="L465" s="167"/>
      <c r="M465" s="173"/>
      <c r="N465" s="174"/>
      <c r="O465" s="174"/>
      <c r="P465" s="174"/>
      <c r="Q465" s="174"/>
      <c r="R465" s="174"/>
      <c r="S465" s="174"/>
      <c r="T465" s="175"/>
      <c r="AT465" s="169" t="s">
        <v>143</v>
      </c>
      <c r="AU465" s="169" t="s">
        <v>86</v>
      </c>
      <c r="AV465" s="166" t="s">
        <v>86</v>
      </c>
      <c r="AW465" s="166" t="s">
        <v>38</v>
      </c>
      <c r="AX465" s="166" t="s">
        <v>77</v>
      </c>
      <c r="AY465" s="169" t="s">
        <v>131</v>
      </c>
    </row>
    <row r="466" spans="1:65" s="199" customFormat="1" ht="11.25">
      <c r="B466" s="200"/>
      <c r="D466" s="168" t="s">
        <v>143</v>
      </c>
      <c r="E466" s="201"/>
      <c r="F466" s="202" t="s">
        <v>828</v>
      </c>
      <c r="H466" s="203">
        <v>4.1000000000000002E-2</v>
      </c>
      <c r="I466" s="204"/>
      <c r="L466" s="200"/>
      <c r="M466" s="205"/>
      <c r="N466" s="206"/>
      <c r="O466" s="206"/>
      <c r="P466" s="206"/>
      <c r="Q466" s="206"/>
      <c r="R466" s="206"/>
      <c r="S466" s="206"/>
      <c r="T466" s="207"/>
      <c r="AT466" s="201" t="s">
        <v>143</v>
      </c>
      <c r="AU466" s="201" t="s">
        <v>86</v>
      </c>
      <c r="AV466" s="199" t="s">
        <v>151</v>
      </c>
      <c r="AW466" s="199" t="s">
        <v>38</v>
      </c>
      <c r="AX466" s="199" t="s">
        <v>77</v>
      </c>
      <c r="AY466" s="201" t="s">
        <v>131</v>
      </c>
    </row>
    <row r="467" spans="1:65" s="166" customFormat="1" ht="11.25">
      <c r="B467" s="167"/>
      <c r="D467" s="168" t="s">
        <v>143</v>
      </c>
      <c r="E467" s="169"/>
      <c r="F467" s="170" t="s">
        <v>1105</v>
      </c>
      <c r="H467" s="171">
        <v>8.4000000000000005E-2</v>
      </c>
      <c r="I467" s="172"/>
      <c r="L467" s="167"/>
      <c r="M467" s="173"/>
      <c r="N467" s="174"/>
      <c r="O467" s="174"/>
      <c r="P467" s="174"/>
      <c r="Q467" s="174"/>
      <c r="R467" s="174"/>
      <c r="S467" s="174"/>
      <c r="T467" s="175"/>
      <c r="AT467" s="169" t="s">
        <v>143</v>
      </c>
      <c r="AU467" s="169" t="s">
        <v>86</v>
      </c>
      <c r="AV467" s="166" t="s">
        <v>86</v>
      </c>
      <c r="AW467" s="166" t="s">
        <v>38</v>
      </c>
      <c r="AX467" s="166" t="s">
        <v>77</v>
      </c>
      <c r="AY467" s="169" t="s">
        <v>131</v>
      </c>
    </row>
    <row r="468" spans="1:65" s="199" customFormat="1" ht="11.25">
      <c r="B468" s="200"/>
      <c r="D468" s="168" t="s">
        <v>143</v>
      </c>
      <c r="E468" s="201"/>
      <c r="F468" s="202" t="s">
        <v>828</v>
      </c>
      <c r="H468" s="203">
        <v>8.4000000000000005E-2</v>
      </c>
      <c r="I468" s="204"/>
      <c r="L468" s="200"/>
      <c r="M468" s="205"/>
      <c r="N468" s="206"/>
      <c r="O468" s="206"/>
      <c r="P468" s="206"/>
      <c r="Q468" s="206"/>
      <c r="R468" s="206"/>
      <c r="S468" s="206"/>
      <c r="T468" s="207"/>
      <c r="AT468" s="201" t="s">
        <v>143</v>
      </c>
      <c r="AU468" s="201" t="s">
        <v>86</v>
      </c>
      <c r="AV468" s="199" t="s">
        <v>151</v>
      </c>
      <c r="AW468" s="199" t="s">
        <v>38</v>
      </c>
      <c r="AX468" s="199" t="s">
        <v>77</v>
      </c>
      <c r="AY468" s="201" t="s">
        <v>131</v>
      </c>
    </row>
    <row r="469" spans="1:65" s="176" customFormat="1" ht="11.25">
      <c r="B469" s="177"/>
      <c r="D469" s="168" t="s">
        <v>143</v>
      </c>
      <c r="E469" s="178"/>
      <c r="F469" s="179" t="s">
        <v>145</v>
      </c>
      <c r="H469" s="180">
        <v>0.125</v>
      </c>
      <c r="I469" s="181"/>
      <c r="L469" s="177"/>
      <c r="M469" s="182"/>
      <c r="N469" s="183"/>
      <c r="O469" s="183"/>
      <c r="P469" s="183"/>
      <c r="Q469" s="183"/>
      <c r="R469" s="183"/>
      <c r="S469" s="183"/>
      <c r="T469" s="184"/>
      <c r="AT469" s="178" t="s">
        <v>143</v>
      </c>
      <c r="AU469" s="178" t="s">
        <v>86</v>
      </c>
      <c r="AV469" s="176" t="s">
        <v>139</v>
      </c>
      <c r="AW469" s="176" t="s">
        <v>38</v>
      </c>
      <c r="AX469" s="176" t="s">
        <v>21</v>
      </c>
      <c r="AY469" s="178" t="s">
        <v>131</v>
      </c>
    </row>
    <row r="470" spans="1:65" s="34" customFormat="1" ht="16.5" customHeight="1">
      <c r="A470" s="30"/>
      <c r="B470" s="147"/>
      <c r="C470" s="148" t="s">
        <v>549</v>
      </c>
      <c r="D470" s="148" t="s">
        <v>134</v>
      </c>
      <c r="E470" s="149" t="s">
        <v>1106</v>
      </c>
      <c r="F470" s="150" t="s">
        <v>1107</v>
      </c>
      <c r="G470" s="151" t="s">
        <v>165</v>
      </c>
      <c r="H470" s="152">
        <v>1.4910000000000001</v>
      </c>
      <c r="I470" s="153"/>
      <c r="J470" s="154">
        <f>ROUND(I470*H470,2)</f>
        <v>0</v>
      </c>
      <c r="K470" s="150" t="s">
        <v>138</v>
      </c>
      <c r="L470" s="31"/>
      <c r="M470" s="155"/>
      <c r="N470" s="156" t="s">
        <v>48</v>
      </c>
      <c r="O470" s="53"/>
      <c r="P470" s="157">
        <f>O470*H470</f>
        <v>0</v>
      </c>
      <c r="Q470" s="157">
        <v>1.98</v>
      </c>
      <c r="R470" s="157">
        <f>Q470*H470</f>
        <v>2.9521800000000002</v>
      </c>
      <c r="S470" s="157">
        <v>0</v>
      </c>
      <c r="T470" s="158">
        <f>S470*H470</f>
        <v>0</v>
      </c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R470" s="159" t="s">
        <v>139</v>
      </c>
      <c r="AT470" s="159" t="s">
        <v>134</v>
      </c>
      <c r="AU470" s="159" t="s">
        <v>86</v>
      </c>
      <c r="AY470" s="16" t="s">
        <v>131</v>
      </c>
      <c r="BE470" s="160">
        <f>IF(N470="základní",J470,0)</f>
        <v>0</v>
      </c>
      <c r="BF470" s="160">
        <f>IF(N470="snížená",J470,0)</f>
        <v>0</v>
      </c>
      <c r="BG470" s="160">
        <f>IF(N470="zákl. přenesená",J470,0)</f>
        <v>0</v>
      </c>
      <c r="BH470" s="160">
        <f>IF(N470="sníž. přenesená",J470,0)</f>
        <v>0</v>
      </c>
      <c r="BI470" s="160">
        <f>IF(N470="nulová",J470,0)</f>
        <v>0</v>
      </c>
      <c r="BJ470" s="16" t="s">
        <v>21</v>
      </c>
      <c r="BK470" s="160">
        <f>ROUND(I470*H470,2)</f>
        <v>0</v>
      </c>
      <c r="BL470" s="16" t="s">
        <v>139</v>
      </c>
      <c r="BM470" s="159" t="s">
        <v>1108</v>
      </c>
    </row>
    <row r="471" spans="1:65" s="34" customFormat="1" ht="11.25">
      <c r="A471" s="30"/>
      <c r="B471" s="31"/>
      <c r="C471" s="30"/>
      <c r="D471" s="161" t="s">
        <v>141</v>
      </c>
      <c r="E471" s="30"/>
      <c r="F471" s="162" t="s">
        <v>1109</v>
      </c>
      <c r="G471" s="30"/>
      <c r="H471" s="30"/>
      <c r="I471" s="163"/>
      <c r="J471" s="30"/>
      <c r="K471" s="30"/>
      <c r="L471" s="31"/>
      <c r="M471" s="164"/>
      <c r="N471" s="165"/>
      <c r="O471" s="53"/>
      <c r="P471" s="53"/>
      <c r="Q471" s="53"/>
      <c r="R471" s="53"/>
      <c r="S471" s="53"/>
      <c r="T471" s="54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T471" s="16" t="s">
        <v>141</v>
      </c>
      <c r="AU471" s="16" t="s">
        <v>86</v>
      </c>
    </row>
    <row r="472" spans="1:65" s="166" customFormat="1" ht="11.25">
      <c r="B472" s="167"/>
      <c r="D472" s="168" t="s">
        <v>143</v>
      </c>
      <c r="E472" s="169"/>
      <c r="F472" s="170" t="s">
        <v>1110</v>
      </c>
      <c r="H472" s="171">
        <v>1.4910000000000001</v>
      </c>
      <c r="I472" s="172"/>
      <c r="L472" s="167"/>
      <c r="M472" s="173"/>
      <c r="N472" s="174"/>
      <c r="O472" s="174"/>
      <c r="P472" s="174"/>
      <c r="Q472" s="174"/>
      <c r="R472" s="174"/>
      <c r="S472" s="174"/>
      <c r="T472" s="175"/>
      <c r="AT472" s="169" t="s">
        <v>143</v>
      </c>
      <c r="AU472" s="169" t="s">
        <v>86</v>
      </c>
      <c r="AV472" s="166" t="s">
        <v>86</v>
      </c>
      <c r="AW472" s="166" t="s">
        <v>38</v>
      </c>
      <c r="AX472" s="166" t="s">
        <v>77</v>
      </c>
      <c r="AY472" s="169" t="s">
        <v>131</v>
      </c>
    </row>
    <row r="473" spans="1:65" s="176" customFormat="1" ht="11.25">
      <c r="B473" s="177"/>
      <c r="D473" s="168" t="s">
        <v>143</v>
      </c>
      <c r="E473" s="178"/>
      <c r="F473" s="179" t="s">
        <v>145</v>
      </c>
      <c r="H473" s="180">
        <v>1.4910000000000001</v>
      </c>
      <c r="I473" s="181"/>
      <c r="L473" s="177"/>
      <c r="M473" s="182"/>
      <c r="N473" s="183"/>
      <c r="O473" s="183"/>
      <c r="P473" s="183"/>
      <c r="Q473" s="183"/>
      <c r="R473" s="183"/>
      <c r="S473" s="183"/>
      <c r="T473" s="184"/>
      <c r="AT473" s="178" t="s">
        <v>143</v>
      </c>
      <c r="AU473" s="178" t="s">
        <v>86</v>
      </c>
      <c r="AV473" s="176" t="s">
        <v>139</v>
      </c>
      <c r="AW473" s="176" t="s">
        <v>38</v>
      </c>
      <c r="AX473" s="176" t="s">
        <v>21</v>
      </c>
      <c r="AY473" s="178" t="s">
        <v>131</v>
      </c>
    </row>
    <row r="474" spans="1:65" s="34" customFormat="1" ht="24.2" customHeight="1">
      <c r="A474" s="30"/>
      <c r="B474" s="147"/>
      <c r="C474" s="148" t="s">
        <v>554</v>
      </c>
      <c r="D474" s="148" t="s">
        <v>134</v>
      </c>
      <c r="E474" s="149" t="s">
        <v>182</v>
      </c>
      <c r="F474" s="150" t="s">
        <v>183</v>
      </c>
      <c r="G474" s="151" t="s">
        <v>184</v>
      </c>
      <c r="H474" s="152">
        <v>1</v>
      </c>
      <c r="I474" s="153"/>
      <c r="J474" s="154">
        <f>ROUND(I474*H474,2)</f>
        <v>0</v>
      </c>
      <c r="K474" s="150" t="s">
        <v>138</v>
      </c>
      <c r="L474" s="31"/>
      <c r="M474" s="155"/>
      <c r="N474" s="156" t="s">
        <v>48</v>
      </c>
      <c r="O474" s="53"/>
      <c r="P474" s="157">
        <f>O474*H474</f>
        <v>0</v>
      </c>
      <c r="Q474" s="157">
        <v>4.684E-2</v>
      </c>
      <c r="R474" s="157">
        <f>Q474*H474</f>
        <v>4.684E-2</v>
      </c>
      <c r="S474" s="157">
        <v>0</v>
      </c>
      <c r="T474" s="158">
        <f>S474*H474</f>
        <v>0</v>
      </c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R474" s="159" t="s">
        <v>139</v>
      </c>
      <c r="AT474" s="159" t="s">
        <v>134</v>
      </c>
      <c r="AU474" s="159" t="s">
        <v>86</v>
      </c>
      <c r="AY474" s="16" t="s">
        <v>131</v>
      </c>
      <c r="BE474" s="160">
        <f>IF(N474="základní",J474,0)</f>
        <v>0</v>
      </c>
      <c r="BF474" s="160">
        <f>IF(N474="snížená",J474,0)</f>
        <v>0</v>
      </c>
      <c r="BG474" s="160">
        <f>IF(N474="zákl. přenesená",J474,0)</f>
        <v>0</v>
      </c>
      <c r="BH474" s="160">
        <f>IF(N474="sníž. přenesená",J474,0)</f>
        <v>0</v>
      </c>
      <c r="BI474" s="160">
        <f>IF(N474="nulová",J474,0)</f>
        <v>0</v>
      </c>
      <c r="BJ474" s="16" t="s">
        <v>21</v>
      </c>
      <c r="BK474" s="160">
        <f>ROUND(I474*H474,2)</f>
        <v>0</v>
      </c>
      <c r="BL474" s="16" t="s">
        <v>139</v>
      </c>
      <c r="BM474" s="159" t="s">
        <v>1111</v>
      </c>
    </row>
    <row r="475" spans="1:65" s="34" customFormat="1" ht="11.25">
      <c r="A475" s="30"/>
      <c r="B475" s="31"/>
      <c r="C475" s="30"/>
      <c r="D475" s="161" t="s">
        <v>141</v>
      </c>
      <c r="E475" s="30"/>
      <c r="F475" s="162" t="s">
        <v>186</v>
      </c>
      <c r="G475" s="30"/>
      <c r="H475" s="30"/>
      <c r="I475" s="163"/>
      <c r="J475" s="30"/>
      <c r="K475" s="30"/>
      <c r="L475" s="31"/>
      <c r="M475" s="164"/>
      <c r="N475" s="165"/>
      <c r="O475" s="53"/>
      <c r="P475" s="53"/>
      <c r="Q475" s="53"/>
      <c r="R475" s="53"/>
      <c r="S475" s="53"/>
      <c r="T475" s="54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T475" s="16" t="s">
        <v>141</v>
      </c>
      <c r="AU475" s="16" t="s">
        <v>86</v>
      </c>
    </row>
    <row r="476" spans="1:65" s="166" customFormat="1" ht="11.25">
      <c r="B476" s="167"/>
      <c r="D476" s="168" t="s">
        <v>143</v>
      </c>
      <c r="E476" s="169"/>
      <c r="F476" s="170" t="s">
        <v>21</v>
      </c>
      <c r="H476" s="171">
        <v>1</v>
      </c>
      <c r="I476" s="172"/>
      <c r="L476" s="167"/>
      <c r="M476" s="173"/>
      <c r="N476" s="174"/>
      <c r="O476" s="174"/>
      <c r="P476" s="174"/>
      <c r="Q476" s="174"/>
      <c r="R476" s="174"/>
      <c r="S476" s="174"/>
      <c r="T476" s="175"/>
      <c r="AT476" s="169" t="s">
        <v>143</v>
      </c>
      <c r="AU476" s="169" t="s">
        <v>86</v>
      </c>
      <c r="AV476" s="166" t="s">
        <v>86</v>
      </c>
      <c r="AW476" s="166" t="s">
        <v>38</v>
      </c>
      <c r="AX476" s="166" t="s">
        <v>77</v>
      </c>
      <c r="AY476" s="169" t="s">
        <v>131</v>
      </c>
    </row>
    <row r="477" spans="1:65" s="176" customFormat="1" ht="11.25">
      <c r="B477" s="177"/>
      <c r="D477" s="168" t="s">
        <v>143</v>
      </c>
      <c r="E477" s="178"/>
      <c r="F477" s="179" t="s">
        <v>145</v>
      </c>
      <c r="H477" s="180">
        <v>1</v>
      </c>
      <c r="I477" s="181"/>
      <c r="L477" s="177"/>
      <c r="M477" s="182"/>
      <c r="N477" s="183"/>
      <c r="O477" s="183"/>
      <c r="P477" s="183"/>
      <c r="Q477" s="183"/>
      <c r="R477" s="183"/>
      <c r="S477" s="183"/>
      <c r="T477" s="184"/>
      <c r="AT477" s="178" t="s">
        <v>143</v>
      </c>
      <c r="AU477" s="178" t="s">
        <v>86</v>
      </c>
      <c r="AV477" s="176" t="s">
        <v>139</v>
      </c>
      <c r="AW477" s="176" t="s">
        <v>38</v>
      </c>
      <c r="AX477" s="176" t="s">
        <v>21</v>
      </c>
      <c r="AY477" s="178" t="s">
        <v>131</v>
      </c>
    </row>
    <row r="478" spans="1:65" s="34" customFormat="1" ht="16.5" customHeight="1">
      <c r="A478" s="30"/>
      <c r="B478" s="147"/>
      <c r="C478" s="185" t="s">
        <v>559</v>
      </c>
      <c r="D478" s="185" t="s">
        <v>188</v>
      </c>
      <c r="E478" s="186" t="s">
        <v>1112</v>
      </c>
      <c r="F478" s="187" t="s">
        <v>1113</v>
      </c>
      <c r="G478" s="188" t="s">
        <v>184</v>
      </c>
      <c r="H478" s="189">
        <v>1</v>
      </c>
      <c r="I478" s="190"/>
      <c r="J478" s="191">
        <f>ROUND(I478*H478,2)</f>
        <v>0</v>
      </c>
      <c r="K478" s="187" t="s">
        <v>138</v>
      </c>
      <c r="L478" s="192"/>
      <c r="M478" s="193"/>
      <c r="N478" s="194" t="s">
        <v>48</v>
      </c>
      <c r="O478" s="53"/>
      <c r="P478" s="157">
        <f>O478*H478</f>
        <v>0</v>
      </c>
      <c r="Q478" s="157">
        <v>1.553E-2</v>
      </c>
      <c r="R478" s="157">
        <f>Q478*H478</f>
        <v>1.553E-2</v>
      </c>
      <c r="S478" s="157">
        <v>0</v>
      </c>
      <c r="T478" s="158">
        <f>S478*H478</f>
        <v>0</v>
      </c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R478" s="159" t="s">
        <v>181</v>
      </c>
      <c r="AT478" s="159" t="s">
        <v>188</v>
      </c>
      <c r="AU478" s="159" t="s">
        <v>86</v>
      </c>
      <c r="AY478" s="16" t="s">
        <v>131</v>
      </c>
      <c r="BE478" s="160">
        <f>IF(N478="základní",J478,0)</f>
        <v>0</v>
      </c>
      <c r="BF478" s="160">
        <f>IF(N478="snížená",J478,0)</f>
        <v>0</v>
      </c>
      <c r="BG478" s="160">
        <f>IF(N478="zákl. přenesená",J478,0)</f>
        <v>0</v>
      </c>
      <c r="BH478" s="160">
        <f>IF(N478="sníž. přenesená",J478,0)</f>
        <v>0</v>
      </c>
      <c r="BI478" s="160">
        <f>IF(N478="nulová",J478,0)</f>
        <v>0</v>
      </c>
      <c r="BJ478" s="16" t="s">
        <v>21</v>
      </c>
      <c r="BK478" s="160">
        <f>ROUND(I478*H478,2)</f>
        <v>0</v>
      </c>
      <c r="BL478" s="16" t="s">
        <v>139</v>
      </c>
      <c r="BM478" s="159" t="s">
        <v>1114</v>
      </c>
    </row>
    <row r="479" spans="1:65" s="133" customFormat="1" ht="22.9" customHeight="1">
      <c r="B479" s="134"/>
      <c r="D479" s="135" t="s">
        <v>76</v>
      </c>
      <c r="E479" s="145" t="s">
        <v>187</v>
      </c>
      <c r="F479" s="145" t="s">
        <v>1115</v>
      </c>
      <c r="I479" s="137"/>
      <c r="J479" s="146">
        <f>BK479</f>
        <v>0</v>
      </c>
      <c r="L479" s="134"/>
      <c r="M479" s="139"/>
      <c r="N479" s="140"/>
      <c r="O479" s="140"/>
      <c r="P479" s="141">
        <f>SUM(P480:P599)</f>
        <v>0</v>
      </c>
      <c r="Q479" s="140"/>
      <c r="R479" s="141">
        <f>SUM(R480:R599)</f>
        <v>2.8443239999999998E-2</v>
      </c>
      <c r="S479" s="140"/>
      <c r="T479" s="142">
        <f>SUM(T480:T599)</f>
        <v>57.674942999999999</v>
      </c>
      <c r="AR479" s="135" t="s">
        <v>21</v>
      </c>
      <c r="AT479" s="143" t="s">
        <v>76</v>
      </c>
      <c r="AU479" s="143" t="s">
        <v>21</v>
      </c>
      <c r="AY479" s="135" t="s">
        <v>131</v>
      </c>
      <c r="BK479" s="144">
        <f>SUM(BK480:BK599)</f>
        <v>0</v>
      </c>
    </row>
    <row r="480" spans="1:65" s="34" customFormat="1" ht="24.2" customHeight="1">
      <c r="A480" s="30"/>
      <c r="B480" s="147"/>
      <c r="C480" s="148" t="s">
        <v>566</v>
      </c>
      <c r="D480" s="148" t="s">
        <v>134</v>
      </c>
      <c r="E480" s="149" t="s">
        <v>1116</v>
      </c>
      <c r="F480" s="150" t="s">
        <v>1117</v>
      </c>
      <c r="G480" s="151" t="s">
        <v>137</v>
      </c>
      <c r="H480" s="152">
        <v>164</v>
      </c>
      <c r="I480" s="153"/>
      <c r="J480" s="154">
        <f>ROUND(I480*H480,2)</f>
        <v>0</v>
      </c>
      <c r="K480" s="150" t="s">
        <v>138</v>
      </c>
      <c r="L480" s="31"/>
      <c r="M480" s="155"/>
      <c r="N480" s="156" t="s">
        <v>48</v>
      </c>
      <c r="O480" s="53"/>
      <c r="P480" s="157">
        <f>O480*H480</f>
        <v>0</v>
      </c>
      <c r="Q480" s="157">
        <v>0</v>
      </c>
      <c r="R480" s="157">
        <f>Q480*H480</f>
        <v>0</v>
      </c>
      <c r="S480" s="157">
        <v>0</v>
      </c>
      <c r="T480" s="158">
        <f>S480*H480</f>
        <v>0</v>
      </c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R480" s="159" t="s">
        <v>139</v>
      </c>
      <c r="AT480" s="159" t="s">
        <v>134</v>
      </c>
      <c r="AU480" s="159" t="s">
        <v>86</v>
      </c>
      <c r="AY480" s="16" t="s">
        <v>131</v>
      </c>
      <c r="BE480" s="160">
        <f>IF(N480="základní",J480,0)</f>
        <v>0</v>
      </c>
      <c r="BF480" s="160">
        <f>IF(N480="snížená",J480,0)</f>
        <v>0</v>
      </c>
      <c r="BG480" s="160">
        <f>IF(N480="zákl. přenesená",J480,0)</f>
        <v>0</v>
      </c>
      <c r="BH480" s="160">
        <f>IF(N480="sníž. přenesená",J480,0)</f>
        <v>0</v>
      </c>
      <c r="BI480" s="160">
        <f>IF(N480="nulová",J480,0)</f>
        <v>0</v>
      </c>
      <c r="BJ480" s="16" t="s">
        <v>21</v>
      </c>
      <c r="BK480" s="160">
        <f>ROUND(I480*H480,2)</f>
        <v>0</v>
      </c>
      <c r="BL480" s="16" t="s">
        <v>139</v>
      </c>
      <c r="BM480" s="159" t="s">
        <v>1118</v>
      </c>
    </row>
    <row r="481" spans="1:65" s="34" customFormat="1" ht="11.25">
      <c r="A481" s="30"/>
      <c r="B481" s="31"/>
      <c r="C481" s="30"/>
      <c r="D481" s="161" t="s">
        <v>141</v>
      </c>
      <c r="E481" s="30"/>
      <c r="F481" s="162" t="s">
        <v>1119</v>
      </c>
      <c r="G481" s="30"/>
      <c r="H481" s="30"/>
      <c r="I481" s="163"/>
      <c r="J481" s="30"/>
      <c r="K481" s="30"/>
      <c r="L481" s="31"/>
      <c r="M481" s="164"/>
      <c r="N481" s="165"/>
      <c r="O481" s="53"/>
      <c r="P481" s="53"/>
      <c r="Q481" s="53"/>
      <c r="R481" s="53"/>
      <c r="S481" s="53"/>
      <c r="T481" s="54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T481" s="16" t="s">
        <v>141</v>
      </c>
      <c r="AU481" s="16" t="s">
        <v>86</v>
      </c>
    </row>
    <row r="482" spans="1:65" s="166" customFormat="1" ht="11.25">
      <c r="B482" s="167"/>
      <c r="D482" s="168" t="s">
        <v>143</v>
      </c>
      <c r="E482" s="169"/>
      <c r="F482" s="170" t="s">
        <v>1120</v>
      </c>
      <c r="H482" s="171">
        <v>164</v>
      </c>
      <c r="I482" s="172"/>
      <c r="L482" s="167"/>
      <c r="M482" s="173"/>
      <c r="N482" s="174"/>
      <c r="O482" s="174"/>
      <c r="P482" s="174"/>
      <c r="Q482" s="174"/>
      <c r="R482" s="174"/>
      <c r="S482" s="174"/>
      <c r="T482" s="175"/>
      <c r="AT482" s="169" t="s">
        <v>143</v>
      </c>
      <c r="AU482" s="169" t="s">
        <v>86</v>
      </c>
      <c r="AV482" s="166" t="s">
        <v>86</v>
      </c>
      <c r="AW482" s="166" t="s">
        <v>38</v>
      </c>
      <c r="AX482" s="166" t="s">
        <v>77</v>
      </c>
      <c r="AY482" s="169" t="s">
        <v>131</v>
      </c>
    </row>
    <row r="483" spans="1:65" s="176" customFormat="1" ht="11.25">
      <c r="B483" s="177"/>
      <c r="D483" s="168" t="s">
        <v>143</v>
      </c>
      <c r="E483" s="178"/>
      <c r="F483" s="179" t="s">
        <v>145</v>
      </c>
      <c r="H483" s="180">
        <v>164</v>
      </c>
      <c r="I483" s="181"/>
      <c r="L483" s="177"/>
      <c r="M483" s="182"/>
      <c r="N483" s="183"/>
      <c r="O483" s="183"/>
      <c r="P483" s="183"/>
      <c r="Q483" s="183"/>
      <c r="R483" s="183"/>
      <c r="S483" s="183"/>
      <c r="T483" s="184"/>
      <c r="AT483" s="178" t="s">
        <v>143</v>
      </c>
      <c r="AU483" s="178" t="s">
        <v>86</v>
      </c>
      <c r="AV483" s="176" t="s">
        <v>139</v>
      </c>
      <c r="AW483" s="176" t="s">
        <v>38</v>
      </c>
      <c r="AX483" s="176" t="s">
        <v>21</v>
      </c>
      <c r="AY483" s="178" t="s">
        <v>131</v>
      </c>
    </row>
    <row r="484" spans="1:65" s="34" customFormat="1" ht="33" customHeight="1">
      <c r="A484" s="30"/>
      <c r="B484" s="147"/>
      <c r="C484" s="148" t="s">
        <v>572</v>
      </c>
      <c r="D484" s="148" t="s">
        <v>134</v>
      </c>
      <c r="E484" s="149" t="s">
        <v>1121</v>
      </c>
      <c r="F484" s="150" t="s">
        <v>1122</v>
      </c>
      <c r="G484" s="151" t="s">
        <v>137</v>
      </c>
      <c r="H484" s="152">
        <v>19680</v>
      </c>
      <c r="I484" s="153"/>
      <c r="J484" s="154">
        <f>ROUND(I484*H484,2)</f>
        <v>0</v>
      </c>
      <c r="K484" s="150" t="s">
        <v>138</v>
      </c>
      <c r="L484" s="31"/>
      <c r="M484" s="155"/>
      <c r="N484" s="156" t="s">
        <v>48</v>
      </c>
      <c r="O484" s="53"/>
      <c r="P484" s="157">
        <f>O484*H484</f>
        <v>0</v>
      </c>
      <c r="Q484" s="157">
        <v>0</v>
      </c>
      <c r="R484" s="157">
        <f>Q484*H484</f>
        <v>0</v>
      </c>
      <c r="S484" s="157">
        <v>0</v>
      </c>
      <c r="T484" s="158">
        <f>S484*H484</f>
        <v>0</v>
      </c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R484" s="159" t="s">
        <v>139</v>
      </c>
      <c r="AT484" s="159" t="s">
        <v>134</v>
      </c>
      <c r="AU484" s="159" t="s">
        <v>86</v>
      </c>
      <c r="AY484" s="16" t="s">
        <v>131</v>
      </c>
      <c r="BE484" s="160">
        <f>IF(N484="základní",J484,0)</f>
        <v>0</v>
      </c>
      <c r="BF484" s="160">
        <f>IF(N484="snížená",J484,0)</f>
        <v>0</v>
      </c>
      <c r="BG484" s="160">
        <f>IF(N484="zákl. přenesená",J484,0)</f>
        <v>0</v>
      </c>
      <c r="BH484" s="160">
        <f>IF(N484="sníž. přenesená",J484,0)</f>
        <v>0</v>
      </c>
      <c r="BI484" s="160">
        <f>IF(N484="nulová",J484,0)</f>
        <v>0</v>
      </c>
      <c r="BJ484" s="16" t="s">
        <v>21</v>
      </c>
      <c r="BK484" s="160">
        <f>ROUND(I484*H484,2)</f>
        <v>0</v>
      </c>
      <c r="BL484" s="16" t="s">
        <v>139</v>
      </c>
      <c r="BM484" s="159" t="s">
        <v>1123</v>
      </c>
    </row>
    <row r="485" spans="1:65" s="34" customFormat="1" ht="11.25">
      <c r="A485" s="30"/>
      <c r="B485" s="31"/>
      <c r="C485" s="30"/>
      <c r="D485" s="161" t="s">
        <v>141</v>
      </c>
      <c r="E485" s="30"/>
      <c r="F485" s="162" t="s">
        <v>1124</v>
      </c>
      <c r="G485" s="30"/>
      <c r="H485" s="30"/>
      <c r="I485" s="163"/>
      <c r="J485" s="30"/>
      <c r="K485" s="30"/>
      <c r="L485" s="31"/>
      <c r="M485" s="164"/>
      <c r="N485" s="165"/>
      <c r="O485" s="53"/>
      <c r="P485" s="53"/>
      <c r="Q485" s="53"/>
      <c r="R485" s="53"/>
      <c r="S485" s="53"/>
      <c r="T485" s="54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T485" s="16" t="s">
        <v>141</v>
      </c>
      <c r="AU485" s="16" t="s">
        <v>86</v>
      </c>
    </row>
    <row r="486" spans="1:65" s="166" customFormat="1" ht="11.25">
      <c r="B486" s="167"/>
      <c r="D486" s="168" t="s">
        <v>143</v>
      </c>
      <c r="E486" s="169"/>
      <c r="F486" s="170" t="s">
        <v>1125</v>
      </c>
      <c r="H486" s="171">
        <v>19680</v>
      </c>
      <c r="I486" s="172"/>
      <c r="L486" s="167"/>
      <c r="M486" s="173"/>
      <c r="N486" s="174"/>
      <c r="O486" s="174"/>
      <c r="P486" s="174"/>
      <c r="Q486" s="174"/>
      <c r="R486" s="174"/>
      <c r="S486" s="174"/>
      <c r="T486" s="175"/>
      <c r="AT486" s="169" t="s">
        <v>143</v>
      </c>
      <c r="AU486" s="169" t="s">
        <v>86</v>
      </c>
      <c r="AV486" s="166" t="s">
        <v>86</v>
      </c>
      <c r="AW486" s="166" t="s">
        <v>38</v>
      </c>
      <c r="AX486" s="166" t="s">
        <v>77</v>
      </c>
      <c r="AY486" s="169" t="s">
        <v>131</v>
      </c>
    </row>
    <row r="487" spans="1:65" s="176" customFormat="1" ht="11.25">
      <c r="B487" s="177"/>
      <c r="D487" s="168" t="s">
        <v>143</v>
      </c>
      <c r="E487" s="178"/>
      <c r="F487" s="179" t="s">
        <v>145</v>
      </c>
      <c r="H487" s="180">
        <v>19680</v>
      </c>
      <c r="I487" s="181"/>
      <c r="L487" s="177"/>
      <c r="M487" s="182"/>
      <c r="N487" s="183"/>
      <c r="O487" s="183"/>
      <c r="P487" s="183"/>
      <c r="Q487" s="183"/>
      <c r="R487" s="183"/>
      <c r="S487" s="183"/>
      <c r="T487" s="184"/>
      <c r="AT487" s="178" t="s">
        <v>143</v>
      </c>
      <c r="AU487" s="178" t="s">
        <v>86</v>
      </c>
      <c r="AV487" s="176" t="s">
        <v>139</v>
      </c>
      <c r="AW487" s="176" t="s">
        <v>38</v>
      </c>
      <c r="AX487" s="176" t="s">
        <v>21</v>
      </c>
      <c r="AY487" s="178" t="s">
        <v>131</v>
      </c>
    </row>
    <row r="488" spans="1:65" s="34" customFormat="1" ht="24.2" customHeight="1">
      <c r="A488" s="30"/>
      <c r="B488" s="147"/>
      <c r="C488" s="148" t="s">
        <v>578</v>
      </c>
      <c r="D488" s="148" t="s">
        <v>134</v>
      </c>
      <c r="E488" s="149" t="s">
        <v>1126</v>
      </c>
      <c r="F488" s="150" t="s">
        <v>1127</v>
      </c>
      <c r="G488" s="151" t="s">
        <v>137</v>
      </c>
      <c r="H488" s="152">
        <v>164</v>
      </c>
      <c r="I488" s="153"/>
      <c r="J488" s="154">
        <f>ROUND(I488*H488,2)</f>
        <v>0</v>
      </c>
      <c r="K488" s="150" t="s">
        <v>138</v>
      </c>
      <c r="L488" s="31"/>
      <c r="M488" s="155"/>
      <c r="N488" s="156" t="s">
        <v>48</v>
      </c>
      <c r="O488" s="53"/>
      <c r="P488" s="157">
        <f>O488*H488</f>
        <v>0</v>
      </c>
      <c r="Q488" s="157">
        <v>0</v>
      </c>
      <c r="R488" s="157">
        <f>Q488*H488</f>
        <v>0</v>
      </c>
      <c r="S488" s="157">
        <v>0</v>
      </c>
      <c r="T488" s="158">
        <f>S488*H488</f>
        <v>0</v>
      </c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R488" s="159" t="s">
        <v>139</v>
      </c>
      <c r="AT488" s="159" t="s">
        <v>134</v>
      </c>
      <c r="AU488" s="159" t="s">
        <v>86</v>
      </c>
      <c r="AY488" s="16" t="s">
        <v>131</v>
      </c>
      <c r="BE488" s="160">
        <f>IF(N488="základní",J488,0)</f>
        <v>0</v>
      </c>
      <c r="BF488" s="160">
        <f>IF(N488="snížená",J488,0)</f>
        <v>0</v>
      </c>
      <c r="BG488" s="160">
        <f>IF(N488="zákl. přenesená",J488,0)</f>
        <v>0</v>
      </c>
      <c r="BH488" s="160">
        <f>IF(N488="sníž. přenesená",J488,0)</f>
        <v>0</v>
      </c>
      <c r="BI488" s="160">
        <f>IF(N488="nulová",J488,0)</f>
        <v>0</v>
      </c>
      <c r="BJ488" s="16" t="s">
        <v>21</v>
      </c>
      <c r="BK488" s="160">
        <f>ROUND(I488*H488,2)</f>
        <v>0</v>
      </c>
      <c r="BL488" s="16" t="s">
        <v>139</v>
      </c>
      <c r="BM488" s="159" t="s">
        <v>1128</v>
      </c>
    </row>
    <row r="489" spans="1:65" s="34" customFormat="1" ht="11.25">
      <c r="A489" s="30"/>
      <c r="B489" s="31"/>
      <c r="C489" s="30"/>
      <c r="D489" s="161" t="s">
        <v>141</v>
      </c>
      <c r="E489" s="30"/>
      <c r="F489" s="162" t="s">
        <v>1129</v>
      </c>
      <c r="G489" s="30"/>
      <c r="H489" s="30"/>
      <c r="I489" s="163"/>
      <c r="J489" s="30"/>
      <c r="K489" s="30"/>
      <c r="L489" s="31"/>
      <c r="M489" s="164"/>
      <c r="N489" s="165"/>
      <c r="O489" s="53"/>
      <c r="P489" s="53"/>
      <c r="Q489" s="53"/>
      <c r="R489" s="53"/>
      <c r="S489" s="53"/>
      <c r="T489" s="54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T489" s="16" t="s">
        <v>141</v>
      </c>
      <c r="AU489" s="16" t="s">
        <v>86</v>
      </c>
    </row>
    <row r="490" spans="1:65" s="166" customFormat="1" ht="11.25">
      <c r="B490" s="167"/>
      <c r="D490" s="168" t="s">
        <v>143</v>
      </c>
      <c r="E490" s="169"/>
      <c r="F490" s="170" t="s">
        <v>1130</v>
      </c>
      <c r="H490" s="171">
        <v>164</v>
      </c>
      <c r="I490" s="172"/>
      <c r="L490" s="167"/>
      <c r="M490" s="173"/>
      <c r="N490" s="174"/>
      <c r="O490" s="174"/>
      <c r="P490" s="174"/>
      <c r="Q490" s="174"/>
      <c r="R490" s="174"/>
      <c r="S490" s="174"/>
      <c r="T490" s="175"/>
      <c r="AT490" s="169" t="s">
        <v>143</v>
      </c>
      <c r="AU490" s="169" t="s">
        <v>86</v>
      </c>
      <c r="AV490" s="166" t="s">
        <v>86</v>
      </c>
      <c r="AW490" s="166" t="s">
        <v>38</v>
      </c>
      <c r="AX490" s="166" t="s">
        <v>77</v>
      </c>
      <c r="AY490" s="169" t="s">
        <v>131</v>
      </c>
    </row>
    <row r="491" spans="1:65" s="176" customFormat="1" ht="11.25">
      <c r="B491" s="177"/>
      <c r="D491" s="168" t="s">
        <v>143</v>
      </c>
      <c r="E491" s="178"/>
      <c r="F491" s="179" t="s">
        <v>145</v>
      </c>
      <c r="H491" s="180">
        <v>164</v>
      </c>
      <c r="I491" s="181"/>
      <c r="L491" s="177"/>
      <c r="M491" s="182"/>
      <c r="N491" s="183"/>
      <c r="O491" s="183"/>
      <c r="P491" s="183"/>
      <c r="Q491" s="183"/>
      <c r="R491" s="183"/>
      <c r="S491" s="183"/>
      <c r="T491" s="184"/>
      <c r="AT491" s="178" t="s">
        <v>143</v>
      </c>
      <c r="AU491" s="178" t="s">
        <v>86</v>
      </c>
      <c r="AV491" s="176" t="s">
        <v>139</v>
      </c>
      <c r="AW491" s="176" t="s">
        <v>38</v>
      </c>
      <c r="AX491" s="176" t="s">
        <v>21</v>
      </c>
      <c r="AY491" s="178" t="s">
        <v>131</v>
      </c>
    </row>
    <row r="492" spans="1:65" s="34" customFormat="1" ht="16.5" customHeight="1">
      <c r="A492" s="30"/>
      <c r="B492" s="147"/>
      <c r="C492" s="148" t="s">
        <v>583</v>
      </c>
      <c r="D492" s="148" t="s">
        <v>134</v>
      </c>
      <c r="E492" s="149" t="s">
        <v>1131</v>
      </c>
      <c r="F492" s="150" t="s">
        <v>1132</v>
      </c>
      <c r="G492" s="151" t="s">
        <v>137</v>
      </c>
      <c r="H492" s="152">
        <v>164</v>
      </c>
      <c r="I492" s="153"/>
      <c r="J492" s="154">
        <f>ROUND(I492*H492,2)</f>
        <v>0</v>
      </c>
      <c r="K492" s="150" t="s">
        <v>138</v>
      </c>
      <c r="L492" s="31"/>
      <c r="M492" s="155"/>
      <c r="N492" s="156" t="s">
        <v>48</v>
      </c>
      <c r="O492" s="53"/>
      <c r="P492" s="157">
        <f>O492*H492</f>
        <v>0</v>
      </c>
      <c r="Q492" s="157">
        <v>0</v>
      </c>
      <c r="R492" s="157">
        <f>Q492*H492</f>
        <v>0</v>
      </c>
      <c r="S492" s="157">
        <v>0</v>
      </c>
      <c r="T492" s="158">
        <f>S492*H492</f>
        <v>0</v>
      </c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R492" s="159" t="s">
        <v>139</v>
      </c>
      <c r="AT492" s="159" t="s">
        <v>134</v>
      </c>
      <c r="AU492" s="159" t="s">
        <v>86</v>
      </c>
      <c r="AY492" s="16" t="s">
        <v>131</v>
      </c>
      <c r="BE492" s="160">
        <f>IF(N492="základní",J492,0)</f>
        <v>0</v>
      </c>
      <c r="BF492" s="160">
        <f>IF(N492="snížená",J492,0)</f>
        <v>0</v>
      </c>
      <c r="BG492" s="160">
        <f>IF(N492="zákl. přenesená",J492,0)</f>
        <v>0</v>
      </c>
      <c r="BH492" s="160">
        <f>IF(N492="sníž. přenesená",J492,0)</f>
        <v>0</v>
      </c>
      <c r="BI492" s="160">
        <f>IF(N492="nulová",J492,0)</f>
        <v>0</v>
      </c>
      <c r="BJ492" s="16" t="s">
        <v>21</v>
      </c>
      <c r="BK492" s="160">
        <f>ROUND(I492*H492,2)</f>
        <v>0</v>
      </c>
      <c r="BL492" s="16" t="s">
        <v>139</v>
      </c>
      <c r="BM492" s="159" t="s">
        <v>1133</v>
      </c>
    </row>
    <row r="493" spans="1:65" s="34" customFormat="1" ht="11.25">
      <c r="A493" s="30"/>
      <c r="B493" s="31"/>
      <c r="C493" s="30"/>
      <c r="D493" s="161" t="s">
        <v>141</v>
      </c>
      <c r="E493" s="30"/>
      <c r="F493" s="162" t="s">
        <v>1134</v>
      </c>
      <c r="G493" s="30"/>
      <c r="H493" s="30"/>
      <c r="I493" s="163"/>
      <c r="J493" s="30"/>
      <c r="K493" s="30"/>
      <c r="L493" s="31"/>
      <c r="M493" s="164"/>
      <c r="N493" s="165"/>
      <c r="O493" s="53"/>
      <c r="P493" s="53"/>
      <c r="Q493" s="53"/>
      <c r="R493" s="53"/>
      <c r="S493" s="53"/>
      <c r="T493" s="54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T493" s="16" t="s">
        <v>141</v>
      </c>
      <c r="AU493" s="16" t="s">
        <v>86</v>
      </c>
    </row>
    <row r="494" spans="1:65" s="166" customFormat="1" ht="11.25">
      <c r="B494" s="167"/>
      <c r="D494" s="168" t="s">
        <v>143</v>
      </c>
      <c r="E494" s="169"/>
      <c r="F494" s="170" t="s">
        <v>1130</v>
      </c>
      <c r="H494" s="171">
        <v>164</v>
      </c>
      <c r="I494" s="172"/>
      <c r="L494" s="167"/>
      <c r="M494" s="173"/>
      <c r="N494" s="174"/>
      <c r="O494" s="174"/>
      <c r="P494" s="174"/>
      <c r="Q494" s="174"/>
      <c r="R494" s="174"/>
      <c r="S494" s="174"/>
      <c r="T494" s="175"/>
      <c r="AT494" s="169" t="s">
        <v>143</v>
      </c>
      <c r="AU494" s="169" t="s">
        <v>86</v>
      </c>
      <c r="AV494" s="166" t="s">
        <v>86</v>
      </c>
      <c r="AW494" s="166" t="s">
        <v>38</v>
      </c>
      <c r="AX494" s="166" t="s">
        <v>77</v>
      </c>
      <c r="AY494" s="169" t="s">
        <v>131</v>
      </c>
    </row>
    <row r="495" spans="1:65" s="176" customFormat="1" ht="11.25">
      <c r="B495" s="177"/>
      <c r="D495" s="168" t="s">
        <v>143</v>
      </c>
      <c r="E495" s="178"/>
      <c r="F495" s="179" t="s">
        <v>145</v>
      </c>
      <c r="H495" s="180">
        <v>164</v>
      </c>
      <c r="I495" s="181"/>
      <c r="L495" s="177"/>
      <c r="M495" s="182"/>
      <c r="N495" s="183"/>
      <c r="O495" s="183"/>
      <c r="P495" s="183"/>
      <c r="Q495" s="183"/>
      <c r="R495" s="183"/>
      <c r="S495" s="183"/>
      <c r="T495" s="184"/>
      <c r="AT495" s="178" t="s">
        <v>143</v>
      </c>
      <c r="AU495" s="178" t="s">
        <v>86</v>
      </c>
      <c r="AV495" s="176" t="s">
        <v>139</v>
      </c>
      <c r="AW495" s="176" t="s">
        <v>38</v>
      </c>
      <c r="AX495" s="176" t="s">
        <v>21</v>
      </c>
      <c r="AY495" s="178" t="s">
        <v>131</v>
      </c>
    </row>
    <row r="496" spans="1:65" s="34" customFormat="1" ht="21.75" customHeight="1">
      <c r="A496" s="30"/>
      <c r="B496" s="147"/>
      <c r="C496" s="148" t="s">
        <v>587</v>
      </c>
      <c r="D496" s="148" t="s">
        <v>134</v>
      </c>
      <c r="E496" s="149" t="s">
        <v>1135</v>
      </c>
      <c r="F496" s="150" t="s">
        <v>1136</v>
      </c>
      <c r="G496" s="151" t="s">
        <v>137</v>
      </c>
      <c r="H496" s="152">
        <v>19680</v>
      </c>
      <c r="I496" s="153"/>
      <c r="J496" s="154">
        <f>ROUND(I496*H496,2)</f>
        <v>0</v>
      </c>
      <c r="K496" s="150" t="s">
        <v>138</v>
      </c>
      <c r="L496" s="31"/>
      <c r="M496" s="155"/>
      <c r="N496" s="156" t="s">
        <v>48</v>
      </c>
      <c r="O496" s="53"/>
      <c r="P496" s="157">
        <f>O496*H496</f>
        <v>0</v>
      </c>
      <c r="Q496" s="157">
        <v>0</v>
      </c>
      <c r="R496" s="157">
        <f>Q496*H496</f>
        <v>0</v>
      </c>
      <c r="S496" s="157">
        <v>0</v>
      </c>
      <c r="T496" s="158">
        <f>S496*H496</f>
        <v>0</v>
      </c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R496" s="159" t="s">
        <v>139</v>
      </c>
      <c r="AT496" s="159" t="s">
        <v>134</v>
      </c>
      <c r="AU496" s="159" t="s">
        <v>86</v>
      </c>
      <c r="AY496" s="16" t="s">
        <v>131</v>
      </c>
      <c r="BE496" s="160">
        <f>IF(N496="základní",J496,0)</f>
        <v>0</v>
      </c>
      <c r="BF496" s="160">
        <f>IF(N496="snížená",J496,0)</f>
        <v>0</v>
      </c>
      <c r="BG496" s="160">
        <f>IF(N496="zákl. přenesená",J496,0)</f>
        <v>0</v>
      </c>
      <c r="BH496" s="160">
        <f>IF(N496="sníž. přenesená",J496,0)</f>
        <v>0</v>
      </c>
      <c r="BI496" s="160">
        <f>IF(N496="nulová",J496,0)</f>
        <v>0</v>
      </c>
      <c r="BJ496" s="16" t="s">
        <v>21</v>
      </c>
      <c r="BK496" s="160">
        <f>ROUND(I496*H496,2)</f>
        <v>0</v>
      </c>
      <c r="BL496" s="16" t="s">
        <v>139</v>
      </c>
      <c r="BM496" s="159" t="s">
        <v>1137</v>
      </c>
    </row>
    <row r="497" spans="1:65" s="34" customFormat="1" ht="11.25">
      <c r="A497" s="30"/>
      <c r="B497" s="31"/>
      <c r="C497" s="30"/>
      <c r="D497" s="161" t="s">
        <v>141</v>
      </c>
      <c r="E497" s="30"/>
      <c r="F497" s="162" t="s">
        <v>1138</v>
      </c>
      <c r="G497" s="30"/>
      <c r="H497" s="30"/>
      <c r="I497" s="163"/>
      <c r="J497" s="30"/>
      <c r="K497" s="30"/>
      <c r="L497" s="31"/>
      <c r="M497" s="164"/>
      <c r="N497" s="165"/>
      <c r="O497" s="53"/>
      <c r="P497" s="53"/>
      <c r="Q497" s="53"/>
      <c r="R497" s="53"/>
      <c r="S497" s="53"/>
      <c r="T497" s="54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T497" s="16" t="s">
        <v>141</v>
      </c>
      <c r="AU497" s="16" t="s">
        <v>86</v>
      </c>
    </row>
    <row r="498" spans="1:65" s="166" customFormat="1" ht="11.25">
      <c r="B498" s="167"/>
      <c r="D498" s="168" t="s">
        <v>143</v>
      </c>
      <c r="E498" s="169"/>
      <c r="F498" s="170" t="s">
        <v>1125</v>
      </c>
      <c r="H498" s="171">
        <v>19680</v>
      </c>
      <c r="I498" s="172"/>
      <c r="L498" s="167"/>
      <c r="M498" s="173"/>
      <c r="N498" s="174"/>
      <c r="O498" s="174"/>
      <c r="P498" s="174"/>
      <c r="Q498" s="174"/>
      <c r="R498" s="174"/>
      <c r="S498" s="174"/>
      <c r="T498" s="175"/>
      <c r="AT498" s="169" t="s">
        <v>143</v>
      </c>
      <c r="AU498" s="169" t="s">
        <v>86</v>
      </c>
      <c r="AV498" s="166" t="s">
        <v>86</v>
      </c>
      <c r="AW498" s="166" t="s">
        <v>38</v>
      </c>
      <c r="AX498" s="166" t="s">
        <v>77</v>
      </c>
      <c r="AY498" s="169" t="s">
        <v>131</v>
      </c>
    </row>
    <row r="499" spans="1:65" s="176" customFormat="1" ht="11.25">
      <c r="B499" s="177"/>
      <c r="D499" s="168" t="s">
        <v>143</v>
      </c>
      <c r="E499" s="178"/>
      <c r="F499" s="179" t="s">
        <v>145</v>
      </c>
      <c r="H499" s="180">
        <v>19680</v>
      </c>
      <c r="I499" s="181"/>
      <c r="L499" s="177"/>
      <c r="M499" s="182"/>
      <c r="N499" s="183"/>
      <c r="O499" s="183"/>
      <c r="P499" s="183"/>
      <c r="Q499" s="183"/>
      <c r="R499" s="183"/>
      <c r="S499" s="183"/>
      <c r="T499" s="184"/>
      <c r="AT499" s="178" t="s">
        <v>143</v>
      </c>
      <c r="AU499" s="178" t="s">
        <v>86</v>
      </c>
      <c r="AV499" s="176" t="s">
        <v>139</v>
      </c>
      <c r="AW499" s="176" t="s">
        <v>38</v>
      </c>
      <c r="AX499" s="176" t="s">
        <v>21</v>
      </c>
      <c r="AY499" s="178" t="s">
        <v>131</v>
      </c>
    </row>
    <row r="500" spans="1:65" s="34" customFormat="1" ht="16.5" customHeight="1">
      <c r="A500" s="30"/>
      <c r="B500" s="147"/>
      <c r="C500" s="148" t="s">
        <v>591</v>
      </c>
      <c r="D500" s="148" t="s">
        <v>134</v>
      </c>
      <c r="E500" s="149" t="s">
        <v>1139</v>
      </c>
      <c r="F500" s="150" t="s">
        <v>1140</v>
      </c>
      <c r="G500" s="151" t="s">
        <v>137</v>
      </c>
      <c r="H500" s="152">
        <v>164</v>
      </c>
      <c r="I500" s="153"/>
      <c r="J500" s="154">
        <f>ROUND(I500*H500,2)</f>
        <v>0</v>
      </c>
      <c r="K500" s="150" t="s">
        <v>138</v>
      </c>
      <c r="L500" s="31"/>
      <c r="M500" s="155"/>
      <c r="N500" s="156" t="s">
        <v>48</v>
      </c>
      <c r="O500" s="53"/>
      <c r="P500" s="157">
        <f>O500*H500</f>
        <v>0</v>
      </c>
      <c r="Q500" s="157">
        <v>0</v>
      </c>
      <c r="R500" s="157">
        <f>Q500*H500</f>
        <v>0</v>
      </c>
      <c r="S500" s="157">
        <v>0</v>
      </c>
      <c r="T500" s="158">
        <f>S500*H500</f>
        <v>0</v>
      </c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R500" s="159" t="s">
        <v>139</v>
      </c>
      <c r="AT500" s="159" t="s">
        <v>134</v>
      </c>
      <c r="AU500" s="159" t="s">
        <v>86</v>
      </c>
      <c r="AY500" s="16" t="s">
        <v>131</v>
      </c>
      <c r="BE500" s="160">
        <f>IF(N500="základní",J500,0)</f>
        <v>0</v>
      </c>
      <c r="BF500" s="160">
        <f>IF(N500="snížená",J500,0)</f>
        <v>0</v>
      </c>
      <c r="BG500" s="160">
        <f>IF(N500="zákl. přenesená",J500,0)</f>
        <v>0</v>
      </c>
      <c r="BH500" s="160">
        <f>IF(N500="sníž. přenesená",J500,0)</f>
        <v>0</v>
      </c>
      <c r="BI500" s="160">
        <f>IF(N500="nulová",J500,0)</f>
        <v>0</v>
      </c>
      <c r="BJ500" s="16" t="s">
        <v>21</v>
      </c>
      <c r="BK500" s="160">
        <f>ROUND(I500*H500,2)</f>
        <v>0</v>
      </c>
      <c r="BL500" s="16" t="s">
        <v>139</v>
      </c>
      <c r="BM500" s="159" t="s">
        <v>1141</v>
      </c>
    </row>
    <row r="501" spans="1:65" s="34" customFormat="1" ht="11.25">
      <c r="A501" s="30"/>
      <c r="B501" s="31"/>
      <c r="C501" s="30"/>
      <c r="D501" s="161" t="s">
        <v>141</v>
      </c>
      <c r="E501" s="30"/>
      <c r="F501" s="162" t="s">
        <v>1142</v>
      </c>
      <c r="G501" s="30"/>
      <c r="H501" s="30"/>
      <c r="I501" s="163"/>
      <c r="J501" s="30"/>
      <c r="K501" s="30"/>
      <c r="L501" s="31"/>
      <c r="M501" s="164"/>
      <c r="N501" s="165"/>
      <c r="O501" s="53"/>
      <c r="P501" s="53"/>
      <c r="Q501" s="53"/>
      <c r="R501" s="53"/>
      <c r="S501" s="53"/>
      <c r="T501" s="54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T501" s="16" t="s">
        <v>141</v>
      </c>
      <c r="AU501" s="16" t="s">
        <v>86</v>
      </c>
    </row>
    <row r="502" spans="1:65" s="166" customFormat="1" ht="11.25">
      <c r="B502" s="167"/>
      <c r="D502" s="168" t="s">
        <v>143</v>
      </c>
      <c r="E502" s="169"/>
      <c r="F502" s="170" t="s">
        <v>1130</v>
      </c>
      <c r="H502" s="171">
        <v>164</v>
      </c>
      <c r="I502" s="172"/>
      <c r="L502" s="167"/>
      <c r="M502" s="173"/>
      <c r="N502" s="174"/>
      <c r="O502" s="174"/>
      <c r="P502" s="174"/>
      <c r="Q502" s="174"/>
      <c r="R502" s="174"/>
      <c r="S502" s="174"/>
      <c r="T502" s="175"/>
      <c r="AT502" s="169" t="s">
        <v>143</v>
      </c>
      <c r="AU502" s="169" t="s">
        <v>86</v>
      </c>
      <c r="AV502" s="166" t="s">
        <v>86</v>
      </c>
      <c r="AW502" s="166" t="s">
        <v>38</v>
      </c>
      <c r="AX502" s="166" t="s">
        <v>77</v>
      </c>
      <c r="AY502" s="169" t="s">
        <v>131</v>
      </c>
    </row>
    <row r="503" spans="1:65" s="176" customFormat="1" ht="11.25">
      <c r="B503" s="177"/>
      <c r="D503" s="168" t="s">
        <v>143</v>
      </c>
      <c r="E503" s="178"/>
      <c r="F503" s="179" t="s">
        <v>145</v>
      </c>
      <c r="H503" s="180">
        <v>164</v>
      </c>
      <c r="I503" s="181"/>
      <c r="L503" s="177"/>
      <c r="M503" s="182"/>
      <c r="N503" s="183"/>
      <c r="O503" s="183"/>
      <c r="P503" s="183"/>
      <c r="Q503" s="183"/>
      <c r="R503" s="183"/>
      <c r="S503" s="183"/>
      <c r="T503" s="184"/>
      <c r="AT503" s="178" t="s">
        <v>143</v>
      </c>
      <c r="AU503" s="178" t="s">
        <v>86</v>
      </c>
      <c r="AV503" s="176" t="s">
        <v>139</v>
      </c>
      <c r="AW503" s="176" t="s">
        <v>38</v>
      </c>
      <c r="AX503" s="176" t="s">
        <v>21</v>
      </c>
      <c r="AY503" s="178" t="s">
        <v>131</v>
      </c>
    </row>
    <row r="504" spans="1:65" s="34" customFormat="1" ht="24.2" customHeight="1">
      <c r="A504" s="30"/>
      <c r="B504" s="147"/>
      <c r="C504" s="148" t="s">
        <v>596</v>
      </c>
      <c r="D504" s="148" t="s">
        <v>134</v>
      </c>
      <c r="E504" s="149" t="s">
        <v>1143</v>
      </c>
      <c r="F504" s="150" t="s">
        <v>1144</v>
      </c>
      <c r="G504" s="151" t="s">
        <v>137</v>
      </c>
      <c r="H504" s="152">
        <v>135.44399999999999</v>
      </c>
      <c r="I504" s="153"/>
      <c r="J504" s="154">
        <f>ROUND(I504*H504,2)</f>
        <v>0</v>
      </c>
      <c r="K504" s="150" t="s">
        <v>138</v>
      </c>
      <c r="L504" s="31"/>
      <c r="M504" s="155"/>
      <c r="N504" s="156" t="s">
        <v>48</v>
      </c>
      <c r="O504" s="53"/>
      <c r="P504" s="157">
        <f>O504*H504</f>
        <v>0</v>
      </c>
      <c r="Q504" s="157">
        <v>2.1000000000000001E-4</v>
      </c>
      <c r="R504" s="157">
        <f>Q504*H504</f>
        <v>2.8443239999999998E-2</v>
      </c>
      <c r="S504" s="157">
        <v>0</v>
      </c>
      <c r="T504" s="158">
        <f>S504*H504</f>
        <v>0</v>
      </c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R504" s="159" t="s">
        <v>139</v>
      </c>
      <c r="AT504" s="159" t="s">
        <v>134</v>
      </c>
      <c r="AU504" s="159" t="s">
        <v>86</v>
      </c>
      <c r="AY504" s="16" t="s">
        <v>131</v>
      </c>
      <c r="BE504" s="160">
        <f>IF(N504="základní",J504,0)</f>
        <v>0</v>
      </c>
      <c r="BF504" s="160">
        <f>IF(N504="snížená",J504,0)</f>
        <v>0</v>
      </c>
      <c r="BG504" s="160">
        <f>IF(N504="zákl. přenesená",J504,0)</f>
        <v>0</v>
      </c>
      <c r="BH504" s="160">
        <f>IF(N504="sníž. přenesená",J504,0)</f>
        <v>0</v>
      </c>
      <c r="BI504" s="160">
        <f>IF(N504="nulová",J504,0)</f>
        <v>0</v>
      </c>
      <c r="BJ504" s="16" t="s">
        <v>21</v>
      </c>
      <c r="BK504" s="160">
        <f>ROUND(I504*H504,2)</f>
        <v>0</v>
      </c>
      <c r="BL504" s="16" t="s">
        <v>139</v>
      </c>
      <c r="BM504" s="159" t="s">
        <v>1145</v>
      </c>
    </row>
    <row r="505" spans="1:65" s="34" customFormat="1" ht="11.25">
      <c r="A505" s="30"/>
      <c r="B505" s="31"/>
      <c r="C505" s="30"/>
      <c r="D505" s="161" t="s">
        <v>141</v>
      </c>
      <c r="E505" s="30"/>
      <c r="F505" s="162" t="s">
        <v>1146</v>
      </c>
      <c r="G505" s="30"/>
      <c r="H505" s="30"/>
      <c r="I505" s="163"/>
      <c r="J505" s="30"/>
      <c r="K505" s="30"/>
      <c r="L505" s="31"/>
      <c r="M505" s="164"/>
      <c r="N505" s="165"/>
      <c r="O505" s="53"/>
      <c r="P505" s="53"/>
      <c r="Q505" s="53"/>
      <c r="R505" s="53"/>
      <c r="S505" s="53"/>
      <c r="T505" s="54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T505" s="16" t="s">
        <v>141</v>
      </c>
      <c r="AU505" s="16" t="s">
        <v>86</v>
      </c>
    </row>
    <row r="506" spans="1:65" s="166" customFormat="1" ht="11.25">
      <c r="B506" s="167"/>
      <c r="D506" s="168" t="s">
        <v>143</v>
      </c>
      <c r="E506" s="169"/>
      <c r="F506" s="170" t="s">
        <v>1147</v>
      </c>
      <c r="H506" s="171">
        <v>31.5</v>
      </c>
      <c r="I506" s="172"/>
      <c r="L506" s="167"/>
      <c r="M506" s="173"/>
      <c r="N506" s="174"/>
      <c r="O506" s="174"/>
      <c r="P506" s="174"/>
      <c r="Q506" s="174"/>
      <c r="R506" s="174"/>
      <c r="S506" s="174"/>
      <c r="T506" s="175"/>
      <c r="AT506" s="169" t="s">
        <v>143</v>
      </c>
      <c r="AU506" s="169" t="s">
        <v>86</v>
      </c>
      <c r="AV506" s="166" t="s">
        <v>86</v>
      </c>
      <c r="AW506" s="166" t="s">
        <v>38</v>
      </c>
      <c r="AX506" s="166" t="s">
        <v>77</v>
      </c>
      <c r="AY506" s="169" t="s">
        <v>131</v>
      </c>
    </row>
    <row r="507" spans="1:65" s="166" customFormat="1" ht="11.25">
      <c r="B507" s="167"/>
      <c r="D507" s="168" t="s">
        <v>143</v>
      </c>
      <c r="E507" s="169"/>
      <c r="F507" s="170" t="s">
        <v>1148</v>
      </c>
      <c r="H507" s="171">
        <v>15.744</v>
      </c>
      <c r="I507" s="172"/>
      <c r="L507" s="167"/>
      <c r="M507" s="173"/>
      <c r="N507" s="174"/>
      <c r="O507" s="174"/>
      <c r="P507" s="174"/>
      <c r="Q507" s="174"/>
      <c r="R507" s="174"/>
      <c r="S507" s="174"/>
      <c r="T507" s="175"/>
      <c r="AT507" s="169" t="s">
        <v>143</v>
      </c>
      <c r="AU507" s="169" t="s">
        <v>86</v>
      </c>
      <c r="AV507" s="166" t="s">
        <v>86</v>
      </c>
      <c r="AW507" s="166" t="s">
        <v>38</v>
      </c>
      <c r="AX507" s="166" t="s">
        <v>77</v>
      </c>
      <c r="AY507" s="169" t="s">
        <v>131</v>
      </c>
    </row>
    <row r="508" spans="1:65" s="166" customFormat="1" ht="11.25">
      <c r="B508" s="167"/>
      <c r="D508" s="168" t="s">
        <v>143</v>
      </c>
      <c r="E508" s="169"/>
      <c r="F508" s="170" t="s">
        <v>1149</v>
      </c>
      <c r="H508" s="171">
        <v>88.2</v>
      </c>
      <c r="I508" s="172"/>
      <c r="L508" s="167"/>
      <c r="M508" s="173"/>
      <c r="N508" s="174"/>
      <c r="O508" s="174"/>
      <c r="P508" s="174"/>
      <c r="Q508" s="174"/>
      <c r="R508" s="174"/>
      <c r="S508" s="174"/>
      <c r="T508" s="175"/>
      <c r="AT508" s="169" t="s">
        <v>143</v>
      </c>
      <c r="AU508" s="169" t="s">
        <v>86</v>
      </c>
      <c r="AV508" s="166" t="s">
        <v>86</v>
      </c>
      <c r="AW508" s="166" t="s">
        <v>38</v>
      </c>
      <c r="AX508" s="166" t="s">
        <v>77</v>
      </c>
      <c r="AY508" s="169" t="s">
        <v>131</v>
      </c>
    </row>
    <row r="509" spans="1:65" s="176" customFormat="1" ht="11.25">
      <c r="B509" s="177"/>
      <c r="D509" s="168" t="s">
        <v>143</v>
      </c>
      <c r="E509" s="178"/>
      <c r="F509" s="179" t="s">
        <v>145</v>
      </c>
      <c r="H509" s="180">
        <v>135.44399999999999</v>
      </c>
      <c r="I509" s="181"/>
      <c r="L509" s="177"/>
      <c r="M509" s="182"/>
      <c r="N509" s="183"/>
      <c r="O509" s="183"/>
      <c r="P509" s="183"/>
      <c r="Q509" s="183"/>
      <c r="R509" s="183"/>
      <c r="S509" s="183"/>
      <c r="T509" s="184"/>
      <c r="AT509" s="178" t="s">
        <v>143</v>
      </c>
      <c r="AU509" s="178" t="s">
        <v>86</v>
      </c>
      <c r="AV509" s="176" t="s">
        <v>139</v>
      </c>
      <c r="AW509" s="176" t="s">
        <v>38</v>
      </c>
      <c r="AX509" s="176" t="s">
        <v>21</v>
      </c>
      <c r="AY509" s="178" t="s">
        <v>131</v>
      </c>
    </row>
    <row r="510" spans="1:65" s="34" customFormat="1" ht="21.75" customHeight="1">
      <c r="A510" s="30"/>
      <c r="B510" s="147"/>
      <c r="C510" s="148" t="s">
        <v>600</v>
      </c>
      <c r="D510" s="148" t="s">
        <v>134</v>
      </c>
      <c r="E510" s="149" t="s">
        <v>1150</v>
      </c>
      <c r="F510" s="150" t="s">
        <v>1151</v>
      </c>
      <c r="G510" s="151" t="s">
        <v>305</v>
      </c>
      <c r="H510" s="152">
        <v>21</v>
      </c>
      <c r="I510" s="153"/>
      <c r="J510" s="154">
        <f>ROUND(I510*H510,2)</f>
        <v>0</v>
      </c>
      <c r="K510" s="150" t="s">
        <v>138</v>
      </c>
      <c r="L510" s="31"/>
      <c r="M510" s="155"/>
      <c r="N510" s="156" t="s">
        <v>48</v>
      </c>
      <c r="O510" s="53"/>
      <c r="P510" s="157">
        <f>O510*H510</f>
        <v>0</v>
      </c>
      <c r="Q510" s="157">
        <v>0</v>
      </c>
      <c r="R510" s="157">
        <f>Q510*H510</f>
        <v>0</v>
      </c>
      <c r="S510" s="157">
        <v>0</v>
      </c>
      <c r="T510" s="158">
        <f>S510*H510</f>
        <v>0</v>
      </c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R510" s="159" t="s">
        <v>139</v>
      </c>
      <c r="AT510" s="159" t="s">
        <v>134</v>
      </c>
      <c r="AU510" s="159" t="s">
        <v>86</v>
      </c>
      <c r="AY510" s="16" t="s">
        <v>131</v>
      </c>
      <c r="BE510" s="160">
        <f>IF(N510="základní",J510,0)</f>
        <v>0</v>
      </c>
      <c r="BF510" s="160">
        <f>IF(N510="snížená",J510,0)</f>
        <v>0</v>
      </c>
      <c r="BG510" s="160">
        <f>IF(N510="zákl. přenesená",J510,0)</f>
        <v>0</v>
      </c>
      <c r="BH510" s="160">
        <f>IF(N510="sníž. přenesená",J510,0)</f>
        <v>0</v>
      </c>
      <c r="BI510" s="160">
        <f>IF(N510="nulová",J510,0)</f>
        <v>0</v>
      </c>
      <c r="BJ510" s="16" t="s">
        <v>21</v>
      </c>
      <c r="BK510" s="160">
        <f>ROUND(I510*H510,2)</f>
        <v>0</v>
      </c>
      <c r="BL510" s="16" t="s">
        <v>139</v>
      </c>
      <c r="BM510" s="159" t="s">
        <v>1152</v>
      </c>
    </row>
    <row r="511" spans="1:65" s="34" customFormat="1" ht="11.25">
      <c r="A511" s="30"/>
      <c r="B511" s="31"/>
      <c r="C511" s="30"/>
      <c r="D511" s="161" t="s">
        <v>141</v>
      </c>
      <c r="E511" s="30"/>
      <c r="F511" s="162" t="s">
        <v>1153</v>
      </c>
      <c r="G511" s="30"/>
      <c r="H511" s="30"/>
      <c r="I511" s="163"/>
      <c r="J511" s="30"/>
      <c r="K511" s="30"/>
      <c r="L511" s="31"/>
      <c r="M511" s="164"/>
      <c r="N511" s="165"/>
      <c r="O511" s="53"/>
      <c r="P511" s="53"/>
      <c r="Q511" s="53"/>
      <c r="R511" s="53"/>
      <c r="S511" s="53"/>
      <c r="T511" s="54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T511" s="16" t="s">
        <v>141</v>
      </c>
      <c r="AU511" s="16" t="s">
        <v>86</v>
      </c>
    </row>
    <row r="512" spans="1:65" s="166" customFormat="1" ht="11.25">
      <c r="B512" s="167"/>
      <c r="D512" s="168" t="s">
        <v>143</v>
      </c>
      <c r="E512" s="169"/>
      <c r="F512" s="170" t="s">
        <v>7</v>
      </c>
      <c r="H512" s="171">
        <v>21</v>
      </c>
      <c r="I512" s="172"/>
      <c r="L512" s="167"/>
      <c r="M512" s="173"/>
      <c r="N512" s="174"/>
      <c r="O512" s="174"/>
      <c r="P512" s="174"/>
      <c r="Q512" s="174"/>
      <c r="R512" s="174"/>
      <c r="S512" s="174"/>
      <c r="T512" s="175"/>
      <c r="AT512" s="169" t="s">
        <v>143</v>
      </c>
      <c r="AU512" s="169" t="s">
        <v>86</v>
      </c>
      <c r="AV512" s="166" t="s">
        <v>86</v>
      </c>
      <c r="AW512" s="166" t="s">
        <v>38</v>
      </c>
      <c r="AX512" s="166" t="s">
        <v>77</v>
      </c>
      <c r="AY512" s="169" t="s">
        <v>131</v>
      </c>
    </row>
    <row r="513" spans="1:65" s="176" customFormat="1" ht="11.25">
      <c r="B513" s="177"/>
      <c r="D513" s="168" t="s">
        <v>143</v>
      </c>
      <c r="E513" s="178"/>
      <c r="F513" s="179" t="s">
        <v>145</v>
      </c>
      <c r="H513" s="180">
        <v>21</v>
      </c>
      <c r="I513" s="181"/>
      <c r="L513" s="177"/>
      <c r="M513" s="182"/>
      <c r="N513" s="183"/>
      <c r="O513" s="183"/>
      <c r="P513" s="183"/>
      <c r="Q513" s="183"/>
      <c r="R513" s="183"/>
      <c r="S513" s="183"/>
      <c r="T513" s="184"/>
      <c r="AT513" s="178" t="s">
        <v>143</v>
      </c>
      <c r="AU513" s="178" t="s">
        <v>86</v>
      </c>
      <c r="AV513" s="176" t="s">
        <v>139</v>
      </c>
      <c r="AW513" s="176" t="s">
        <v>38</v>
      </c>
      <c r="AX513" s="176" t="s">
        <v>21</v>
      </c>
      <c r="AY513" s="178" t="s">
        <v>131</v>
      </c>
    </row>
    <row r="514" spans="1:65" s="34" customFormat="1" ht="24.2" customHeight="1">
      <c r="A514" s="30"/>
      <c r="B514" s="147"/>
      <c r="C514" s="148" t="s">
        <v>607</v>
      </c>
      <c r="D514" s="148" t="s">
        <v>134</v>
      </c>
      <c r="E514" s="149" t="s">
        <v>1154</v>
      </c>
      <c r="F514" s="150" t="s">
        <v>1155</v>
      </c>
      <c r="G514" s="151" t="s">
        <v>305</v>
      </c>
      <c r="H514" s="152">
        <v>1890</v>
      </c>
      <c r="I514" s="153"/>
      <c r="J514" s="154">
        <f>ROUND(I514*H514,2)</f>
        <v>0</v>
      </c>
      <c r="K514" s="150" t="s">
        <v>138</v>
      </c>
      <c r="L514" s="31"/>
      <c r="M514" s="155"/>
      <c r="N514" s="156" t="s">
        <v>48</v>
      </c>
      <c r="O514" s="53"/>
      <c r="P514" s="157">
        <f>O514*H514</f>
        <v>0</v>
      </c>
      <c r="Q514" s="157">
        <v>0</v>
      </c>
      <c r="R514" s="157">
        <f>Q514*H514</f>
        <v>0</v>
      </c>
      <c r="S514" s="157">
        <v>0</v>
      </c>
      <c r="T514" s="158">
        <f>S514*H514</f>
        <v>0</v>
      </c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R514" s="159" t="s">
        <v>139</v>
      </c>
      <c r="AT514" s="159" t="s">
        <v>134</v>
      </c>
      <c r="AU514" s="159" t="s">
        <v>86</v>
      </c>
      <c r="AY514" s="16" t="s">
        <v>131</v>
      </c>
      <c r="BE514" s="160">
        <f>IF(N514="základní",J514,0)</f>
        <v>0</v>
      </c>
      <c r="BF514" s="160">
        <f>IF(N514="snížená",J514,0)</f>
        <v>0</v>
      </c>
      <c r="BG514" s="160">
        <f>IF(N514="zákl. přenesená",J514,0)</f>
        <v>0</v>
      </c>
      <c r="BH514" s="160">
        <f>IF(N514="sníž. přenesená",J514,0)</f>
        <v>0</v>
      </c>
      <c r="BI514" s="160">
        <f>IF(N514="nulová",J514,0)</f>
        <v>0</v>
      </c>
      <c r="BJ514" s="16" t="s">
        <v>21</v>
      </c>
      <c r="BK514" s="160">
        <f>ROUND(I514*H514,2)</f>
        <v>0</v>
      </c>
      <c r="BL514" s="16" t="s">
        <v>139</v>
      </c>
      <c r="BM514" s="159" t="s">
        <v>1156</v>
      </c>
    </row>
    <row r="515" spans="1:65" s="34" customFormat="1" ht="11.25">
      <c r="A515" s="30"/>
      <c r="B515" s="31"/>
      <c r="C515" s="30"/>
      <c r="D515" s="161" t="s">
        <v>141</v>
      </c>
      <c r="E515" s="30"/>
      <c r="F515" s="162" t="s">
        <v>1157</v>
      </c>
      <c r="G515" s="30"/>
      <c r="H515" s="30"/>
      <c r="I515" s="163"/>
      <c r="J515" s="30"/>
      <c r="K515" s="30"/>
      <c r="L515" s="31"/>
      <c r="M515" s="164"/>
      <c r="N515" s="165"/>
      <c r="O515" s="53"/>
      <c r="P515" s="53"/>
      <c r="Q515" s="53"/>
      <c r="R515" s="53"/>
      <c r="S515" s="53"/>
      <c r="T515" s="54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T515" s="16" t="s">
        <v>141</v>
      </c>
      <c r="AU515" s="16" t="s">
        <v>86</v>
      </c>
    </row>
    <row r="516" spans="1:65" s="166" customFormat="1" ht="11.25">
      <c r="B516" s="167"/>
      <c r="D516" s="168" t="s">
        <v>143</v>
      </c>
      <c r="E516" s="169"/>
      <c r="F516" s="170" t="s">
        <v>1158</v>
      </c>
      <c r="H516" s="171">
        <v>1890</v>
      </c>
      <c r="I516" s="172"/>
      <c r="L516" s="167"/>
      <c r="M516" s="173"/>
      <c r="N516" s="174"/>
      <c r="O516" s="174"/>
      <c r="P516" s="174"/>
      <c r="Q516" s="174"/>
      <c r="R516" s="174"/>
      <c r="S516" s="174"/>
      <c r="T516" s="175"/>
      <c r="AT516" s="169" t="s">
        <v>143</v>
      </c>
      <c r="AU516" s="169" t="s">
        <v>86</v>
      </c>
      <c r="AV516" s="166" t="s">
        <v>86</v>
      </c>
      <c r="AW516" s="166" t="s">
        <v>38</v>
      </c>
      <c r="AX516" s="166" t="s">
        <v>77</v>
      </c>
      <c r="AY516" s="169" t="s">
        <v>131</v>
      </c>
    </row>
    <row r="517" spans="1:65" s="176" customFormat="1" ht="11.25">
      <c r="B517" s="177"/>
      <c r="D517" s="168" t="s">
        <v>143</v>
      </c>
      <c r="E517" s="178"/>
      <c r="F517" s="179" t="s">
        <v>145</v>
      </c>
      <c r="H517" s="180">
        <v>1890</v>
      </c>
      <c r="I517" s="181"/>
      <c r="L517" s="177"/>
      <c r="M517" s="182"/>
      <c r="N517" s="183"/>
      <c r="O517" s="183"/>
      <c r="P517" s="183"/>
      <c r="Q517" s="183"/>
      <c r="R517" s="183"/>
      <c r="S517" s="183"/>
      <c r="T517" s="184"/>
      <c r="AT517" s="178" t="s">
        <v>143</v>
      </c>
      <c r="AU517" s="178" t="s">
        <v>86</v>
      </c>
      <c r="AV517" s="176" t="s">
        <v>139</v>
      </c>
      <c r="AW517" s="176" t="s">
        <v>38</v>
      </c>
      <c r="AX517" s="176" t="s">
        <v>21</v>
      </c>
      <c r="AY517" s="178" t="s">
        <v>131</v>
      </c>
    </row>
    <row r="518" spans="1:65" s="34" customFormat="1" ht="21.75" customHeight="1">
      <c r="A518" s="30"/>
      <c r="B518" s="147"/>
      <c r="C518" s="148" t="s">
        <v>612</v>
      </c>
      <c r="D518" s="148" t="s">
        <v>134</v>
      </c>
      <c r="E518" s="149" t="s">
        <v>1159</v>
      </c>
      <c r="F518" s="150" t="s">
        <v>1160</v>
      </c>
      <c r="G518" s="151" t="s">
        <v>305</v>
      </c>
      <c r="H518" s="152">
        <v>7</v>
      </c>
      <c r="I518" s="153"/>
      <c r="J518" s="154">
        <f>ROUND(I518*H518,2)</f>
        <v>0</v>
      </c>
      <c r="K518" s="150" t="s">
        <v>138</v>
      </c>
      <c r="L518" s="31"/>
      <c r="M518" s="155"/>
      <c r="N518" s="156" t="s">
        <v>48</v>
      </c>
      <c r="O518" s="53"/>
      <c r="P518" s="157">
        <f>O518*H518</f>
        <v>0</v>
      </c>
      <c r="Q518" s="157">
        <v>0</v>
      </c>
      <c r="R518" s="157">
        <f>Q518*H518</f>
        <v>0</v>
      </c>
      <c r="S518" s="157">
        <v>0</v>
      </c>
      <c r="T518" s="158">
        <f>S518*H518</f>
        <v>0</v>
      </c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R518" s="159" t="s">
        <v>139</v>
      </c>
      <c r="AT518" s="159" t="s">
        <v>134</v>
      </c>
      <c r="AU518" s="159" t="s">
        <v>86</v>
      </c>
      <c r="AY518" s="16" t="s">
        <v>131</v>
      </c>
      <c r="BE518" s="160">
        <f>IF(N518="základní",J518,0)</f>
        <v>0</v>
      </c>
      <c r="BF518" s="160">
        <f>IF(N518="snížená",J518,0)</f>
        <v>0</v>
      </c>
      <c r="BG518" s="160">
        <f>IF(N518="zákl. přenesená",J518,0)</f>
        <v>0</v>
      </c>
      <c r="BH518" s="160">
        <f>IF(N518="sníž. přenesená",J518,0)</f>
        <v>0</v>
      </c>
      <c r="BI518" s="160">
        <f>IF(N518="nulová",J518,0)</f>
        <v>0</v>
      </c>
      <c r="BJ518" s="16" t="s">
        <v>21</v>
      </c>
      <c r="BK518" s="160">
        <f>ROUND(I518*H518,2)</f>
        <v>0</v>
      </c>
      <c r="BL518" s="16" t="s">
        <v>139</v>
      </c>
      <c r="BM518" s="159" t="s">
        <v>1161</v>
      </c>
    </row>
    <row r="519" spans="1:65" s="34" customFormat="1" ht="11.25">
      <c r="A519" s="30"/>
      <c r="B519" s="31"/>
      <c r="C519" s="30"/>
      <c r="D519" s="161" t="s">
        <v>141</v>
      </c>
      <c r="E519" s="30"/>
      <c r="F519" s="162" t="s">
        <v>1162</v>
      </c>
      <c r="G519" s="30"/>
      <c r="H519" s="30"/>
      <c r="I519" s="163"/>
      <c r="J519" s="30"/>
      <c r="K519" s="30"/>
      <c r="L519" s="31"/>
      <c r="M519" s="164"/>
      <c r="N519" s="165"/>
      <c r="O519" s="53"/>
      <c r="P519" s="53"/>
      <c r="Q519" s="53"/>
      <c r="R519" s="53"/>
      <c r="S519" s="53"/>
      <c r="T519" s="54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T519" s="16" t="s">
        <v>141</v>
      </c>
      <c r="AU519" s="16" t="s">
        <v>86</v>
      </c>
    </row>
    <row r="520" spans="1:65" s="166" customFormat="1" ht="11.25">
      <c r="B520" s="167"/>
      <c r="D520" s="168" t="s">
        <v>143</v>
      </c>
      <c r="E520" s="169"/>
      <c r="F520" s="170" t="s">
        <v>174</v>
      </c>
      <c r="H520" s="171">
        <v>7</v>
      </c>
      <c r="I520" s="172"/>
      <c r="L520" s="167"/>
      <c r="M520" s="173"/>
      <c r="N520" s="174"/>
      <c r="O520" s="174"/>
      <c r="P520" s="174"/>
      <c r="Q520" s="174"/>
      <c r="R520" s="174"/>
      <c r="S520" s="174"/>
      <c r="T520" s="175"/>
      <c r="AT520" s="169" t="s">
        <v>143</v>
      </c>
      <c r="AU520" s="169" t="s">
        <v>86</v>
      </c>
      <c r="AV520" s="166" t="s">
        <v>86</v>
      </c>
      <c r="AW520" s="166" t="s">
        <v>38</v>
      </c>
      <c r="AX520" s="166" t="s">
        <v>77</v>
      </c>
      <c r="AY520" s="169" t="s">
        <v>131</v>
      </c>
    </row>
    <row r="521" spans="1:65" s="176" customFormat="1" ht="11.25">
      <c r="B521" s="177"/>
      <c r="D521" s="168" t="s">
        <v>143</v>
      </c>
      <c r="E521" s="178"/>
      <c r="F521" s="179" t="s">
        <v>145</v>
      </c>
      <c r="H521" s="180">
        <v>7</v>
      </c>
      <c r="I521" s="181"/>
      <c r="L521" s="177"/>
      <c r="M521" s="182"/>
      <c r="N521" s="183"/>
      <c r="O521" s="183"/>
      <c r="P521" s="183"/>
      <c r="Q521" s="183"/>
      <c r="R521" s="183"/>
      <c r="S521" s="183"/>
      <c r="T521" s="184"/>
      <c r="AT521" s="178" t="s">
        <v>143</v>
      </c>
      <c r="AU521" s="178" t="s">
        <v>86</v>
      </c>
      <c r="AV521" s="176" t="s">
        <v>139</v>
      </c>
      <c r="AW521" s="176" t="s">
        <v>38</v>
      </c>
      <c r="AX521" s="176" t="s">
        <v>21</v>
      </c>
      <c r="AY521" s="178" t="s">
        <v>131</v>
      </c>
    </row>
    <row r="522" spans="1:65" s="34" customFormat="1" ht="24.2" customHeight="1">
      <c r="A522" s="30"/>
      <c r="B522" s="147"/>
      <c r="C522" s="148" t="s">
        <v>617</v>
      </c>
      <c r="D522" s="148" t="s">
        <v>134</v>
      </c>
      <c r="E522" s="149" t="s">
        <v>1163</v>
      </c>
      <c r="F522" s="150" t="s">
        <v>1164</v>
      </c>
      <c r="G522" s="151" t="s">
        <v>305</v>
      </c>
      <c r="H522" s="152">
        <v>630</v>
      </c>
      <c r="I522" s="153"/>
      <c r="J522" s="154">
        <f>ROUND(I522*H522,2)</f>
        <v>0</v>
      </c>
      <c r="K522" s="150" t="s">
        <v>138</v>
      </c>
      <c r="L522" s="31"/>
      <c r="M522" s="155"/>
      <c r="N522" s="156" t="s">
        <v>48</v>
      </c>
      <c r="O522" s="53"/>
      <c r="P522" s="157">
        <f>O522*H522</f>
        <v>0</v>
      </c>
      <c r="Q522" s="157">
        <v>0</v>
      </c>
      <c r="R522" s="157">
        <f>Q522*H522</f>
        <v>0</v>
      </c>
      <c r="S522" s="157">
        <v>0</v>
      </c>
      <c r="T522" s="158">
        <f>S522*H522</f>
        <v>0</v>
      </c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R522" s="159" t="s">
        <v>139</v>
      </c>
      <c r="AT522" s="159" t="s">
        <v>134</v>
      </c>
      <c r="AU522" s="159" t="s">
        <v>86</v>
      </c>
      <c r="AY522" s="16" t="s">
        <v>131</v>
      </c>
      <c r="BE522" s="160">
        <f>IF(N522="základní",J522,0)</f>
        <v>0</v>
      </c>
      <c r="BF522" s="160">
        <f>IF(N522="snížená",J522,0)</f>
        <v>0</v>
      </c>
      <c r="BG522" s="160">
        <f>IF(N522="zákl. přenesená",J522,0)</f>
        <v>0</v>
      </c>
      <c r="BH522" s="160">
        <f>IF(N522="sníž. přenesená",J522,0)</f>
        <v>0</v>
      </c>
      <c r="BI522" s="160">
        <f>IF(N522="nulová",J522,0)</f>
        <v>0</v>
      </c>
      <c r="BJ522" s="16" t="s">
        <v>21</v>
      </c>
      <c r="BK522" s="160">
        <f>ROUND(I522*H522,2)</f>
        <v>0</v>
      </c>
      <c r="BL522" s="16" t="s">
        <v>139</v>
      </c>
      <c r="BM522" s="159" t="s">
        <v>1165</v>
      </c>
    </row>
    <row r="523" spans="1:65" s="34" customFormat="1" ht="11.25">
      <c r="A523" s="30"/>
      <c r="B523" s="31"/>
      <c r="C523" s="30"/>
      <c r="D523" s="161" t="s">
        <v>141</v>
      </c>
      <c r="E523" s="30"/>
      <c r="F523" s="162" t="s">
        <v>1166</v>
      </c>
      <c r="G523" s="30"/>
      <c r="H523" s="30"/>
      <c r="I523" s="163"/>
      <c r="J523" s="30"/>
      <c r="K523" s="30"/>
      <c r="L523" s="31"/>
      <c r="M523" s="164"/>
      <c r="N523" s="165"/>
      <c r="O523" s="53"/>
      <c r="P523" s="53"/>
      <c r="Q523" s="53"/>
      <c r="R523" s="53"/>
      <c r="S523" s="53"/>
      <c r="T523" s="54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T523" s="16" t="s">
        <v>141</v>
      </c>
      <c r="AU523" s="16" t="s">
        <v>86</v>
      </c>
    </row>
    <row r="524" spans="1:65" s="166" customFormat="1" ht="11.25">
      <c r="B524" s="167"/>
      <c r="D524" s="168" t="s">
        <v>143</v>
      </c>
      <c r="E524" s="169"/>
      <c r="F524" s="170" t="s">
        <v>1167</v>
      </c>
      <c r="H524" s="171">
        <v>630</v>
      </c>
      <c r="I524" s="172"/>
      <c r="L524" s="167"/>
      <c r="M524" s="173"/>
      <c r="N524" s="174"/>
      <c r="O524" s="174"/>
      <c r="P524" s="174"/>
      <c r="Q524" s="174"/>
      <c r="R524" s="174"/>
      <c r="S524" s="174"/>
      <c r="T524" s="175"/>
      <c r="AT524" s="169" t="s">
        <v>143</v>
      </c>
      <c r="AU524" s="169" t="s">
        <v>86</v>
      </c>
      <c r="AV524" s="166" t="s">
        <v>86</v>
      </c>
      <c r="AW524" s="166" t="s">
        <v>38</v>
      </c>
      <c r="AX524" s="166" t="s">
        <v>77</v>
      </c>
      <c r="AY524" s="169" t="s">
        <v>131</v>
      </c>
    </row>
    <row r="525" spans="1:65" s="176" customFormat="1" ht="11.25">
      <c r="B525" s="177"/>
      <c r="D525" s="168" t="s">
        <v>143</v>
      </c>
      <c r="E525" s="178"/>
      <c r="F525" s="179" t="s">
        <v>145</v>
      </c>
      <c r="H525" s="180">
        <v>630</v>
      </c>
      <c r="I525" s="181"/>
      <c r="L525" s="177"/>
      <c r="M525" s="182"/>
      <c r="N525" s="183"/>
      <c r="O525" s="183"/>
      <c r="P525" s="183"/>
      <c r="Q525" s="183"/>
      <c r="R525" s="183"/>
      <c r="S525" s="183"/>
      <c r="T525" s="184"/>
      <c r="AT525" s="178" t="s">
        <v>143</v>
      </c>
      <c r="AU525" s="178" t="s">
        <v>86</v>
      </c>
      <c r="AV525" s="176" t="s">
        <v>139</v>
      </c>
      <c r="AW525" s="176" t="s">
        <v>38</v>
      </c>
      <c r="AX525" s="176" t="s">
        <v>21</v>
      </c>
      <c r="AY525" s="178" t="s">
        <v>131</v>
      </c>
    </row>
    <row r="526" spans="1:65" s="34" customFormat="1" ht="24.2" customHeight="1">
      <c r="A526" s="30"/>
      <c r="B526" s="147"/>
      <c r="C526" s="148" t="s">
        <v>621</v>
      </c>
      <c r="D526" s="148" t="s">
        <v>134</v>
      </c>
      <c r="E526" s="149" t="s">
        <v>1168</v>
      </c>
      <c r="F526" s="150" t="s">
        <v>1169</v>
      </c>
      <c r="G526" s="151" t="s">
        <v>305</v>
      </c>
      <c r="H526" s="152">
        <v>7</v>
      </c>
      <c r="I526" s="153"/>
      <c r="J526" s="154">
        <f>ROUND(I526*H526,2)</f>
        <v>0</v>
      </c>
      <c r="K526" s="150" t="s">
        <v>138</v>
      </c>
      <c r="L526" s="31"/>
      <c r="M526" s="155"/>
      <c r="N526" s="156" t="s">
        <v>48</v>
      </c>
      <c r="O526" s="53"/>
      <c r="P526" s="157">
        <f>O526*H526</f>
        <v>0</v>
      </c>
      <c r="Q526" s="157">
        <v>0</v>
      </c>
      <c r="R526" s="157">
        <f>Q526*H526</f>
        <v>0</v>
      </c>
      <c r="S526" s="157">
        <v>0</v>
      </c>
      <c r="T526" s="158">
        <f>S526*H526</f>
        <v>0</v>
      </c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R526" s="159" t="s">
        <v>139</v>
      </c>
      <c r="AT526" s="159" t="s">
        <v>134</v>
      </c>
      <c r="AU526" s="159" t="s">
        <v>86</v>
      </c>
      <c r="AY526" s="16" t="s">
        <v>131</v>
      </c>
      <c r="BE526" s="160">
        <f>IF(N526="základní",J526,0)</f>
        <v>0</v>
      </c>
      <c r="BF526" s="160">
        <f>IF(N526="snížená",J526,0)</f>
        <v>0</v>
      </c>
      <c r="BG526" s="160">
        <f>IF(N526="zákl. přenesená",J526,0)</f>
        <v>0</v>
      </c>
      <c r="BH526" s="160">
        <f>IF(N526="sníž. přenesená",J526,0)</f>
        <v>0</v>
      </c>
      <c r="BI526" s="160">
        <f>IF(N526="nulová",J526,0)</f>
        <v>0</v>
      </c>
      <c r="BJ526" s="16" t="s">
        <v>21</v>
      </c>
      <c r="BK526" s="160">
        <f>ROUND(I526*H526,2)</f>
        <v>0</v>
      </c>
      <c r="BL526" s="16" t="s">
        <v>139</v>
      </c>
      <c r="BM526" s="159" t="s">
        <v>1170</v>
      </c>
    </row>
    <row r="527" spans="1:65" s="34" customFormat="1" ht="11.25">
      <c r="A527" s="30"/>
      <c r="B527" s="31"/>
      <c r="C527" s="30"/>
      <c r="D527" s="161" t="s">
        <v>141</v>
      </c>
      <c r="E527" s="30"/>
      <c r="F527" s="162" t="s">
        <v>1171</v>
      </c>
      <c r="G527" s="30"/>
      <c r="H527" s="30"/>
      <c r="I527" s="163"/>
      <c r="J527" s="30"/>
      <c r="K527" s="30"/>
      <c r="L527" s="31"/>
      <c r="M527" s="164"/>
      <c r="N527" s="165"/>
      <c r="O527" s="53"/>
      <c r="P527" s="53"/>
      <c r="Q527" s="53"/>
      <c r="R527" s="53"/>
      <c r="S527" s="53"/>
      <c r="T527" s="54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T527" s="16" t="s">
        <v>141</v>
      </c>
      <c r="AU527" s="16" t="s">
        <v>86</v>
      </c>
    </row>
    <row r="528" spans="1:65" s="166" customFormat="1" ht="11.25">
      <c r="B528" s="167"/>
      <c r="D528" s="168" t="s">
        <v>143</v>
      </c>
      <c r="E528" s="169"/>
      <c r="F528" s="170" t="s">
        <v>174</v>
      </c>
      <c r="H528" s="171">
        <v>7</v>
      </c>
      <c r="I528" s="172"/>
      <c r="L528" s="167"/>
      <c r="M528" s="173"/>
      <c r="N528" s="174"/>
      <c r="O528" s="174"/>
      <c r="P528" s="174"/>
      <c r="Q528" s="174"/>
      <c r="R528" s="174"/>
      <c r="S528" s="174"/>
      <c r="T528" s="175"/>
      <c r="AT528" s="169" t="s">
        <v>143</v>
      </c>
      <c r="AU528" s="169" t="s">
        <v>86</v>
      </c>
      <c r="AV528" s="166" t="s">
        <v>86</v>
      </c>
      <c r="AW528" s="166" t="s">
        <v>38</v>
      </c>
      <c r="AX528" s="166" t="s">
        <v>77</v>
      </c>
      <c r="AY528" s="169" t="s">
        <v>131</v>
      </c>
    </row>
    <row r="529" spans="1:65" s="176" customFormat="1" ht="11.25">
      <c r="B529" s="177"/>
      <c r="D529" s="168" t="s">
        <v>143</v>
      </c>
      <c r="E529" s="178"/>
      <c r="F529" s="179" t="s">
        <v>145</v>
      </c>
      <c r="H529" s="180">
        <v>7</v>
      </c>
      <c r="I529" s="181"/>
      <c r="L529" s="177"/>
      <c r="M529" s="182"/>
      <c r="N529" s="183"/>
      <c r="O529" s="183"/>
      <c r="P529" s="183"/>
      <c r="Q529" s="183"/>
      <c r="R529" s="183"/>
      <c r="S529" s="183"/>
      <c r="T529" s="184"/>
      <c r="AT529" s="178" t="s">
        <v>143</v>
      </c>
      <c r="AU529" s="178" t="s">
        <v>86</v>
      </c>
      <c r="AV529" s="176" t="s">
        <v>139</v>
      </c>
      <c r="AW529" s="176" t="s">
        <v>38</v>
      </c>
      <c r="AX529" s="176" t="s">
        <v>21</v>
      </c>
      <c r="AY529" s="178" t="s">
        <v>131</v>
      </c>
    </row>
    <row r="530" spans="1:65" s="34" customFormat="1" ht="16.5" customHeight="1">
      <c r="A530" s="30"/>
      <c r="B530" s="147"/>
      <c r="C530" s="148" t="s">
        <v>628</v>
      </c>
      <c r="D530" s="148" t="s">
        <v>134</v>
      </c>
      <c r="E530" s="149" t="s">
        <v>1172</v>
      </c>
      <c r="F530" s="150" t="s">
        <v>1173</v>
      </c>
      <c r="G530" s="151" t="s">
        <v>165</v>
      </c>
      <c r="H530" s="152">
        <v>1.3680000000000001</v>
      </c>
      <c r="I530" s="153"/>
      <c r="J530" s="154">
        <f>ROUND(I530*H530,2)</f>
        <v>0</v>
      </c>
      <c r="K530" s="150" t="s">
        <v>138</v>
      </c>
      <c r="L530" s="31"/>
      <c r="M530" s="155"/>
      <c r="N530" s="156" t="s">
        <v>48</v>
      </c>
      <c r="O530" s="53"/>
      <c r="P530" s="157">
        <f>O530*H530</f>
        <v>0</v>
      </c>
      <c r="Q530" s="157">
        <v>0</v>
      </c>
      <c r="R530" s="157">
        <f>Q530*H530</f>
        <v>0</v>
      </c>
      <c r="S530" s="157">
        <v>2</v>
      </c>
      <c r="T530" s="158">
        <f>S530*H530</f>
        <v>2.7360000000000002</v>
      </c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R530" s="159" t="s">
        <v>139</v>
      </c>
      <c r="AT530" s="159" t="s">
        <v>134</v>
      </c>
      <c r="AU530" s="159" t="s">
        <v>86</v>
      </c>
      <c r="AY530" s="16" t="s">
        <v>131</v>
      </c>
      <c r="BE530" s="160">
        <f>IF(N530="základní",J530,0)</f>
        <v>0</v>
      </c>
      <c r="BF530" s="160">
        <f>IF(N530="snížená",J530,0)</f>
        <v>0</v>
      </c>
      <c r="BG530" s="160">
        <f>IF(N530="zákl. přenesená",J530,0)</f>
        <v>0</v>
      </c>
      <c r="BH530" s="160">
        <f>IF(N530="sníž. přenesená",J530,0)</f>
        <v>0</v>
      </c>
      <c r="BI530" s="160">
        <f>IF(N530="nulová",J530,0)</f>
        <v>0</v>
      </c>
      <c r="BJ530" s="16" t="s">
        <v>21</v>
      </c>
      <c r="BK530" s="160">
        <f>ROUND(I530*H530,2)</f>
        <v>0</v>
      </c>
      <c r="BL530" s="16" t="s">
        <v>139</v>
      </c>
      <c r="BM530" s="159" t="s">
        <v>1174</v>
      </c>
    </row>
    <row r="531" spans="1:65" s="34" customFormat="1" ht="11.25">
      <c r="A531" s="30"/>
      <c r="B531" s="31"/>
      <c r="C531" s="30"/>
      <c r="D531" s="161" t="s">
        <v>141</v>
      </c>
      <c r="E531" s="30"/>
      <c r="F531" s="162" t="s">
        <v>1175</v>
      </c>
      <c r="G531" s="30"/>
      <c r="H531" s="30"/>
      <c r="I531" s="163"/>
      <c r="J531" s="30"/>
      <c r="K531" s="30"/>
      <c r="L531" s="31"/>
      <c r="M531" s="164"/>
      <c r="N531" s="165"/>
      <c r="O531" s="53"/>
      <c r="P531" s="53"/>
      <c r="Q531" s="53"/>
      <c r="R531" s="53"/>
      <c r="S531" s="53"/>
      <c r="T531" s="54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T531" s="16" t="s">
        <v>141</v>
      </c>
      <c r="AU531" s="16" t="s">
        <v>86</v>
      </c>
    </row>
    <row r="532" spans="1:65" s="166" customFormat="1" ht="11.25">
      <c r="B532" s="167"/>
      <c r="D532" s="168" t="s">
        <v>143</v>
      </c>
      <c r="E532" s="169"/>
      <c r="F532" s="170" t="s">
        <v>1176</v>
      </c>
      <c r="H532" s="171">
        <v>1.3680000000000001</v>
      </c>
      <c r="I532" s="172"/>
      <c r="L532" s="167"/>
      <c r="M532" s="173"/>
      <c r="N532" s="174"/>
      <c r="O532" s="174"/>
      <c r="P532" s="174"/>
      <c r="Q532" s="174"/>
      <c r="R532" s="174"/>
      <c r="S532" s="174"/>
      <c r="T532" s="175"/>
      <c r="AT532" s="169" t="s">
        <v>143</v>
      </c>
      <c r="AU532" s="169" t="s">
        <v>86</v>
      </c>
      <c r="AV532" s="166" t="s">
        <v>86</v>
      </c>
      <c r="AW532" s="166" t="s">
        <v>38</v>
      </c>
      <c r="AX532" s="166" t="s">
        <v>77</v>
      </c>
      <c r="AY532" s="169" t="s">
        <v>131</v>
      </c>
    </row>
    <row r="533" spans="1:65" s="176" customFormat="1" ht="11.25">
      <c r="B533" s="177"/>
      <c r="D533" s="168" t="s">
        <v>143</v>
      </c>
      <c r="E533" s="178"/>
      <c r="F533" s="179" t="s">
        <v>145</v>
      </c>
      <c r="H533" s="180">
        <v>1.3680000000000001</v>
      </c>
      <c r="I533" s="181"/>
      <c r="L533" s="177"/>
      <c r="M533" s="182"/>
      <c r="N533" s="183"/>
      <c r="O533" s="183"/>
      <c r="P533" s="183"/>
      <c r="Q533" s="183"/>
      <c r="R533" s="183"/>
      <c r="S533" s="183"/>
      <c r="T533" s="184"/>
      <c r="AT533" s="178" t="s">
        <v>143</v>
      </c>
      <c r="AU533" s="178" t="s">
        <v>86</v>
      </c>
      <c r="AV533" s="176" t="s">
        <v>139</v>
      </c>
      <c r="AW533" s="176" t="s">
        <v>38</v>
      </c>
      <c r="AX533" s="176" t="s">
        <v>21</v>
      </c>
      <c r="AY533" s="178" t="s">
        <v>131</v>
      </c>
    </row>
    <row r="534" spans="1:65" s="34" customFormat="1" ht="16.5" customHeight="1">
      <c r="A534" s="30"/>
      <c r="B534" s="147"/>
      <c r="C534" s="148" t="s">
        <v>633</v>
      </c>
      <c r="D534" s="148" t="s">
        <v>134</v>
      </c>
      <c r="E534" s="149" t="s">
        <v>1177</v>
      </c>
      <c r="F534" s="150" t="s">
        <v>1178</v>
      </c>
      <c r="G534" s="151" t="s">
        <v>165</v>
      </c>
      <c r="H534" s="152">
        <v>3.36</v>
      </c>
      <c r="I534" s="153"/>
      <c r="J534" s="154">
        <f>ROUND(I534*H534,2)</f>
        <v>0</v>
      </c>
      <c r="K534" s="150" t="s">
        <v>138</v>
      </c>
      <c r="L534" s="31"/>
      <c r="M534" s="155"/>
      <c r="N534" s="156" t="s">
        <v>48</v>
      </c>
      <c r="O534" s="53"/>
      <c r="P534" s="157">
        <f>O534*H534</f>
        <v>0</v>
      </c>
      <c r="Q534" s="157">
        <v>0</v>
      </c>
      <c r="R534" s="157">
        <f>Q534*H534</f>
        <v>0</v>
      </c>
      <c r="S534" s="157">
        <v>2.5</v>
      </c>
      <c r="T534" s="158">
        <f>S534*H534</f>
        <v>8.4</v>
      </c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R534" s="159" t="s">
        <v>139</v>
      </c>
      <c r="AT534" s="159" t="s">
        <v>134</v>
      </c>
      <c r="AU534" s="159" t="s">
        <v>86</v>
      </c>
      <c r="AY534" s="16" t="s">
        <v>131</v>
      </c>
      <c r="BE534" s="160">
        <f>IF(N534="základní",J534,0)</f>
        <v>0</v>
      </c>
      <c r="BF534" s="160">
        <f>IF(N534="snížená",J534,0)</f>
        <v>0</v>
      </c>
      <c r="BG534" s="160">
        <f>IF(N534="zákl. přenesená",J534,0)</f>
        <v>0</v>
      </c>
      <c r="BH534" s="160">
        <f>IF(N534="sníž. přenesená",J534,0)</f>
        <v>0</v>
      </c>
      <c r="BI534" s="160">
        <f>IF(N534="nulová",J534,0)</f>
        <v>0</v>
      </c>
      <c r="BJ534" s="16" t="s">
        <v>21</v>
      </c>
      <c r="BK534" s="160">
        <f>ROUND(I534*H534,2)</f>
        <v>0</v>
      </c>
      <c r="BL534" s="16" t="s">
        <v>139</v>
      </c>
      <c r="BM534" s="159" t="s">
        <v>1179</v>
      </c>
    </row>
    <row r="535" spans="1:65" s="34" customFormat="1" ht="11.25">
      <c r="A535" s="30"/>
      <c r="B535" s="31"/>
      <c r="C535" s="30"/>
      <c r="D535" s="161" t="s">
        <v>141</v>
      </c>
      <c r="E535" s="30"/>
      <c r="F535" s="162" t="s">
        <v>1180</v>
      </c>
      <c r="G535" s="30"/>
      <c r="H535" s="30"/>
      <c r="I535" s="163"/>
      <c r="J535" s="30"/>
      <c r="K535" s="30"/>
      <c r="L535" s="31"/>
      <c r="M535" s="164"/>
      <c r="N535" s="165"/>
      <c r="O535" s="53"/>
      <c r="P535" s="53"/>
      <c r="Q535" s="53"/>
      <c r="R535" s="53"/>
      <c r="S535" s="53"/>
      <c r="T535" s="54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T535" s="16" t="s">
        <v>141</v>
      </c>
      <c r="AU535" s="16" t="s">
        <v>86</v>
      </c>
    </row>
    <row r="536" spans="1:65" s="166" customFormat="1" ht="11.25">
      <c r="B536" s="167"/>
      <c r="D536" s="168" t="s">
        <v>143</v>
      </c>
      <c r="E536" s="169"/>
      <c r="F536" s="170" t="s">
        <v>1181</v>
      </c>
      <c r="H536" s="171">
        <v>3.36</v>
      </c>
      <c r="I536" s="172"/>
      <c r="L536" s="167"/>
      <c r="M536" s="173"/>
      <c r="N536" s="174"/>
      <c r="O536" s="174"/>
      <c r="P536" s="174"/>
      <c r="Q536" s="174"/>
      <c r="R536" s="174"/>
      <c r="S536" s="174"/>
      <c r="T536" s="175"/>
      <c r="AT536" s="169" t="s">
        <v>143</v>
      </c>
      <c r="AU536" s="169" t="s">
        <v>86</v>
      </c>
      <c r="AV536" s="166" t="s">
        <v>86</v>
      </c>
      <c r="AW536" s="166" t="s">
        <v>38</v>
      </c>
      <c r="AX536" s="166" t="s">
        <v>77</v>
      </c>
      <c r="AY536" s="169" t="s">
        <v>131</v>
      </c>
    </row>
    <row r="537" spans="1:65" s="176" customFormat="1" ht="11.25">
      <c r="B537" s="177"/>
      <c r="D537" s="168" t="s">
        <v>143</v>
      </c>
      <c r="E537" s="178"/>
      <c r="F537" s="179" t="s">
        <v>145</v>
      </c>
      <c r="H537" s="180">
        <v>3.36</v>
      </c>
      <c r="I537" s="181"/>
      <c r="L537" s="177"/>
      <c r="M537" s="182"/>
      <c r="N537" s="183"/>
      <c r="O537" s="183"/>
      <c r="P537" s="183"/>
      <c r="Q537" s="183"/>
      <c r="R537" s="183"/>
      <c r="S537" s="183"/>
      <c r="T537" s="184"/>
      <c r="AT537" s="178" t="s">
        <v>143</v>
      </c>
      <c r="AU537" s="178" t="s">
        <v>86</v>
      </c>
      <c r="AV537" s="176" t="s">
        <v>139</v>
      </c>
      <c r="AW537" s="176" t="s">
        <v>38</v>
      </c>
      <c r="AX537" s="176" t="s">
        <v>21</v>
      </c>
      <c r="AY537" s="178" t="s">
        <v>131</v>
      </c>
    </row>
    <row r="538" spans="1:65" s="34" customFormat="1" ht="16.5" customHeight="1">
      <c r="A538" s="30"/>
      <c r="B538" s="147"/>
      <c r="C538" s="148" t="s">
        <v>637</v>
      </c>
      <c r="D538" s="148" t="s">
        <v>134</v>
      </c>
      <c r="E538" s="149" t="s">
        <v>1182</v>
      </c>
      <c r="F538" s="150" t="s">
        <v>1183</v>
      </c>
      <c r="G538" s="151" t="s">
        <v>305</v>
      </c>
      <c r="H538" s="152">
        <v>8.4</v>
      </c>
      <c r="I538" s="153"/>
      <c r="J538" s="154">
        <f>ROUND(I538*H538,2)</f>
        <v>0</v>
      </c>
      <c r="K538" s="150" t="s">
        <v>138</v>
      </c>
      <c r="L538" s="31"/>
      <c r="M538" s="155"/>
      <c r="N538" s="156" t="s">
        <v>48</v>
      </c>
      <c r="O538" s="53"/>
      <c r="P538" s="157">
        <f>O538*H538</f>
        <v>0</v>
      </c>
      <c r="Q538" s="157">
        <v>0</v>
      </c>
      <c r="R538" s="157">
        <f>Q538*H538</f>
        <v>0</v>
      </c>
      <c r="S538" s="157">
        <v>0.112</v>
      </c>
      <c r="T538" s="158">
        <f>S538*H538</f>
        <v>0.94080000000000008</v>
      </c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R538" s="159" t="s">
        <v>139</v>
      </c>
      <c r="AT538" s="159" t="s">
        <v>134</v>
      </c>
      <c r="AU538" s="159" t="s">
        <v>86</v>
      </c>
      <c r="AY538" s="16" t="s">
        <v>131</v>
      </c>
      <c r="BE538" s="160">
        <f>IF(N538="základní",J538,0)</f>
        <v>0</v>
      </c>
      <c r="BF538" s="160">
        <f>IF(N538="snížená",J538,0)</f>
        <v>0</v>
      </c>
      <c r="BG538" s="160">
        <f>IF(N538="zákl. přenesená",J538,0)</f>
        <v>0</v>
      </c>
      <c r="BH538" s="160">
        <f>IF(N538="sníž. přenesená",J538,0)</f>
        <v>0</v>
      </c>
      <c r="BI538" s="160">
        <f>IF(N538="nulová",J538,0)</f>
        <v>0</v>
      </c>
      <c r="BJ538" s="16" t="s">
        <v>21</v>
      </c>
      <c r="BK538" s="160">
        <f>ROUND(I538*H538,2)</f>
        <v>0</v>
      </c>
      <c r="BL538" s="16" t="s">
        <v>139</v>
      </c>
      <c r="BM538" s="159" t="s">
        <v>1184</v>
      </c>
    </row>
    <row r="539" spans="1:65" s="34" customFormat="1" ht="11.25">
      <c r="A539" s="30"/>
      <c r="B539" s="31"/>
      <c r="C539" s="30"/>
      <c r="D539" s="161" t="s">
        <v>141</v>
      </c>
      <c r="E539" s="30"/>
      <c r="F539" s="162" t="s">
        <v>1185</v>
      </c>
      <c r="G539" s="30"/>
      <c r="H539" s="30"/>
      <c r="I539" s="163"/>
      <c r="J539" s="30"/>
      <c r="K539" s="30"/>
      <c r="L539" s="31"/>
      <c r="M539" s="164"/>
      <c r="N539" s="165"/>
      <c r="O539" s="53"/>
      <c r="P539" s="53"/>
      <c r="Q539" s="53"/>
      <c r="R539" s="53"/>
      <c r="S539" s="53"/>
      <c r="T539" s="54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T539" s="16" t="s">
        <v>141</v>
      </c>
      <c r="AU539" s="16" t="s">
        <v>86</v>
      </c>
    </row>
    <row r="540" spans="1:65" s="166" customFormat="1" ht="11.25">
      <c r="B540" s="167"/>
      <c r="D540" s="168" t="s">
        <v>143</v>
      </c>
      <c r="E540" s="169"/>
      <c r="F540" s="170" t="s">
        <v>1186</v>
      </c>
      <c r="H540" s="171">
        <v>8.4</v>
      </c>
      <c r="I540" s="172"/>
      <c r="L540" s="167"/>
      <c r="M540" s="173"/>
      <c r="N540" s="174"/>
      <c r="O540" s="174"/>
      <c r="P540" s="174"/>
      <c r="Q540" s="174"/>
      <c r="R540" s="174"/>
      <c r="S540" s="174"/>
      <c r="T540" s="175"/>
      <c r="AT540" s="169" t="s">
        <v>143</v>
      </c>
      <c r="AU540" s="169" t="s">
        <v>86</v>
      </c>
      <c r="AV540" s="166" t="s">
        <v>86</v>
      </c>
      <c r="AW540" s="166" t="s">
        <v>38</v>
      </c>
      <c r="AX540" s="166" t="s">
        <v>77</v>
      </c>
      <c r="AY540" s="169" t="s">
        <v>131</v>
      </c>
    </row>
    <row r="541" spans="1:65" s="176" customFormat="1" ht="11.25">
      <c r="B541" s="177"/>
      <c r="D541" s="168" t="s">
        <v>143</v>
      </c>
      <c r="E541" s="178"/>
      <c r="F541" s="179" t="s">
        <v>145</v>
      </c>
      <c r="H541" s="180">
        <v>8.4</v>
      </c>
      <c r="I541" s="181"/>
      <c r="L541" s="177"/>
      <c r="M541" s="182"/>
      <c r="N541" s="183"/>
      <c r="O541" s="183"/>
      <c r="P541" s="183"/>
      <c r="Q541" s="183"/>
      <c r="R541" s="183"/>
      <c r="S541" s="183"/>
      <c r="T541" s="184"/>
      <c r="AT541" s="178" t="s">
        <v>143</v>
      </c>
      <c r="AU541" s="178" t="s">
        <v>86</v>
      </c>
      <c r="AV541" s="176" t="s">
        <v>139</v>
      </c>
      <c r="AW541" s="176" t="s">
        <v>38</v>
      </c>
      <c r="AX541" s="176" t="s">
        <v>21</v>
      </c>
      <c r="AY541" s="178" t="s">
        <v>131</v>
      </c>
    </row>
    <row r="542" spans="1:65" s="34" customFormat="1" ht="16.5" customHeight="1">
      <c r="A542" s="30"/>
      <c r="B542" s="147"/>
      <c r="C542" s="148" t="s">
        <v>642</v>
      </c>
      <c r="D542" s="148" t="s">
        <v>134</v>
      </c>
      <c r="E542" s="149" t="s">
        <v>1187</v>
      </c>
      <c r="F542" s="150" t="s">
        <v>1188</v>
      </c>
      <c r="G542" s="151" t="s">
        <v>305</v>
      </c>
      <c r="H542" s="152">
        <v>16.2</v>
      </c>
      <c r="I542" s="153"/>
      <c r="J542" s="154">
        <f>ROUND(I542*H542,2)</f>
        <v>0</v>
      </c>
      <c r="K542" s="150" t="s">
        <v>138</v>
      </c>
      <c r="L542" s="31"/>
      <c r="M542" s="155"/>
      <c r="N542" s="156" t="s">
        <v>48</v>
      </c>
      <c r="O542" s="53"/>
      <c r="P542" s="157">
        <f>O542*H542</f>
        <v>0</v>
      </c>
      <c r="Q542" s="157">
        <v>0</v>
      </c>
      <c r="R542" s="157">
        <f>Q542*H542</f>
        <v>0</v>
      </c>
      <c r="S542" s="157">
        <v>8.2000000000000003E-2</v>
      </c>
      <c r="T542" s="158">
        <f>S542*H542</f>
        <v>1.3284</v>
      </c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R542" s="159" t="s">
        <v>139</v>
      </c>
      <c r="AT542" s="159" t="s">
        <v>134</v>
      </c>
      <c r="AU542" s="159" t="s">
        <v>86</v>
      </c>
      <c r="AY542" s="16" t="s">
        <v>131</v>
      </c>
      <c r="BE542" s="160">
        <f>IF(N542="základní",J542,0)</f>
        <v>0</v>
      </c>
      <c r="BF542" s="160">
        <f>IF(N542="snížená",J542,0)</f>
        <v>0</v>
      </c>
      <c r="BG542" s="160">
        <f>IF(N542="zákl. přenesená",J542,0)</f>
        <v>0</v>
      </c>
      <c r="BH542" s="160">
        <f>IF(N542="sníž. přenesená",J542,0)</f>
        <v>0</v>
      </c>
      <c r="BI542" s="160">
        <f>IF(N542="nulová",J542,0)</f>
        <v>0</v>
      </c>
      <c r="BJ542" s="16" t="s">
        <v>21</v>
      </c>
      <c r="BK542" s="160">
        <f>ROUND(I542*H542,2)</f>
        <v>0</v>
      </c>
      <c r="BL542" s="16" t="s">
        <v>139</v>
      </c>
      <c r="BM542" s="159" t="s">
        <v>1189</v>
      </c>
    </row>
    <row r="543" spans="1:65" s="34" customFormat="1" ht="11.25">
      <c r="A543" s="30"/>
      <c r="B543" s="31"/>
      <c r="C543" s="30"/>
      <c r="D543" s="161" t="s">
        <v>141</v>
      </c>
      <c r="E543" s="30"/>
      <c r="F543" s="162" t="s">
        <v>1190</v>
      </c>
      <c r="G543" s="30"/>
      <c r="H543" s="30"/>
      <c r="I543" s="163"/>
      <c r="J543" s="30"/>
      <c r="K543" s="30"/>
      <c r="L543" s="31"/>
      <c r="M543" s="164"/>
      <c r="N543" s="165"/>
      <c r="O543" s="53"/>
      <c r="P543" s="53"/>
      <c r="Q543" s="53"/>
      <c r="R543" s="53"/>
      <c r="S543" s="53"/>
      <c r="T543" s="54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T543" s="16" t="s">
        <v>141</v>
      </c>
      <c r="AU543" s="16" t="s">
        <v>86</v>
      </c>
    </row>
    <row r="544" spans="1:65" s="166" customFormat="1" ht="11.25">
      <c r="B544" s="167"/>
      <c r="D544" s="168" t="s">
        <v>143</v>
      </c>
      <c r="E544" s="169"/>
      <c r="F544" s="170" t="s">
        <v>1191</v>
      </c>
      <c r="H544" s="171">
        <v>10.8</v>
      </c>
      <c r="I544" s="172"/>
      <c r="L544" s="167"/>
      <c r="M544" s="173"/>
      <c r="N544" s="174"/>
      <c r="O544" s="174"/>
      <c r="P544" s="174"/>
      <c r="Q544" s="174"/>
      <c r="R544" s="174"/>
      <c r="S544" s="174"/>
      <c r="T544" s="175"/>
      <c r="AT544" s="169" t="s">
        <v>143</v>
      </c>
      <c r="AU544" s="169" t="s">
        <v>86</v>
      </c>
      <c r="AV544" s="166" t="s">
        <v>86</v>
      </c>
      <c r="AW544" s="166" t="s">
        <v>38</v>
      </c>
      <c r="AX544" s="166" t="s">
        <v>77</v>
      </c>
      <c r="AY544" s="169" t="s">
        <v>131</v>
      </c>
    </row>
    <row r="545" spans="1:65" s="166" customFormat="1" ht="11.25">
      <c r="B545" s="167"/>
      <c r="D545" s="168" t="s">
        <v>143</v>
      </c>
      <c r="E545" s="169"/>
      <c r="F545" s="170" t="s">
        <v>1192</v>
      </c>
      <c r="H545" s="171">
        <v>5.4</v>
      </c>
      <c r="I545" s="172"/>
      <c r="L545" s="167"/>
      <c r="M545" s="173"/>
      <c r="N545" s="174"/>
      <c r="O545" s="174"/>
      <c r="P545" s="174"/>
      <c r="Q545" s="174"/>
      <c r="R545" s="174"/>
      <c r="S545" s="174"/>
      <c r="T545" s="175"/>
      <c r="AT545" s="169" t="s">
        <v>143</v>
      </c>
      <c r="AU545" s="169" t="s">
        <v>86</v>
      </c>
      <c r="AV545" s="166" t="s">
        <v>86</v>
      </c>
      <c r="AW545" s="166" t="s">
        <v>38</v>
      </c>
      <c r="AX545" s="166" t="s">
        <v>77</v>
      </c>
      <c r="AY545" s="169" t="s">
        <v>131</v>
      </c>
    </row>
    <row r="546" spans="1:65" s="176" customFormat="1" ht="11.25">
      <c r="B546" s="177"/>
      <c r="D546" s="168" t="s">
        <v>143</v>
      </c>
      <c r="E546" s="178"/>
      <c r="F546" s="179" t="s">
        <v>145</v>
      </c>
      <c r="H546" s="180">
        <v>16.2</v>
      </c>
      <c r="I546" s="181"/>
      <c r="L546" s="177"/>
      <c r="M546" s="182"/>
      <c r="N546" s="183"/>
      <c r="O546" s="183"/>
      <c r="P546" s="183"/>
      <c r="Q546" s="183"/>
      <c r="R546" s="183"/>
      <c r="S546" s="183"/>
      <c r="T546" s="184"/>
      <c r="AT546" s="178" t="s">
        <v>143</v>
      </c>
      <c r="AU546" s="178" t="s">
        <v>86</v>
      </c>
      <c r="AV546" s="176" t="s">
        <v>139</v>
      </c>
      <c r="AW546" s="176" t="s">
        <v>38</v>
      </c>
      <c r="AX546" s="176" t="s">
        <v>21</v>
      </c>
      <c r="AY546" s="178" t="s">
        <v>131</v>
      </c>
    </row>
    <row r="547" spans="1:65" s="34" customFormat="1" ht="16.5" customHeight="1">
      <c r="A547" s="30"/>
      <c r="B547" s="147"/>
      <c r="C547" s="148" t="s">
        <v>648</v>
      </c>
      <c r="D547" s="148" t="s">
        <v>134</v>
      </c>
      <c r="E547" s="149" t="s">
        <v>1193</v>
      </c>
      <c r="F547" s="150" t="s">
        <v>1194</v>
      </c>
      <c r="G547" s="151" t="s">
        <v>305</v>
      </c>
      <c r="H547" s="152">
        <v>12.7</v>
      </c>
      <c r="I547" s="153"/>
      <c r="J547" s="154">
        <f>ROUND(I547*H547,2)</f>
        <v>0</v>
      </c>
      <c r="K547" s="150" t="s">
        <v>138</v>
      </c>
      <c r="L547" s="31"/>
      <c r="M547" s="155"/>
      <c r="N547" s="156" t="s">
        <v>48</v>
      </c>
      <c r="O547" s="53"/>
      <c r="P547" s="157">
        <f>O547*H547</f>
        <v>0</v>
      </c>
      <c r="Q547" s="157">
        <v>0</v>
      </c>
      <c r="R547" s="157">
        <f>Q547*H547</f>
        <v>0</v>
      </c>
      <c r="S547" s="157">
        <v>0.11</v>
      </c>
      <c r="T547" s="158">
        <f>S547*H547</f>
        <v>1.397</v>
      </c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R547" s="159" t="s">
        <v>139</v>
      </c>
      <c r="AT547" s="159" t="s">
        <v>134</v>
      </c>
      <c r="AU547" s="159" t="s">
        <v>86</v>
      </c>
      <c r="AY547" s="16" t="s">
        <v>131</v>
      </c>
      <c r="BE547" s="160">
        <f>IF(N547="základní",J547,0)</f>
        <v>0</v>
      </c>
      <c r="BF547" s="160">
        <f>IF(N547="snížená",J547,0)</f>
        <v>0</v>
      </c>
      <c r="BG547" s="160">
        <f>IF(N547="zákl. přenesená",J547,0)</f>
        <v>0</v>
      </c>
      <c r="BH547" s="160">
        <f>IF(N547="sníž. přenesená",J547,0)</f>
        <v>0</v>
      </c>
      <c r="BI547" s="160">
        <f>IF(N547="nulová",J547,0)</f>
        <v>0</v>
      </c>
      <c r="BJ547" s="16" t="s">
        <v>21</v>
      </c>
      <c r="BK547" s="160">
        <f>ROUND(I547*H547,2)</f>
        <v>0</v>
      </c>
      <c r="BL547" s="16" t="s">
        <v>139</v>
      </c>
      <c r="BM547" s="159" t="s">
        <v>1195</v>
      </c>
    </row>
    <row r="548" spans="1:65" s="34" customFormat="1" ht="11.25">
      <c r="A548" s="30"/>
      <c r="B548" s="31"/>
      <c r="C548" s="30"/>
      <c r="D548" s="161" t="s">
        <v>141</v>
      </c>
      <c r="E548" s="30"/>
      <c r="F548" s="162" t="s">
        <v>1196</v>
      </c>
      <c r="G548" s="30"/>
      <c r="H548" s="30"/>
      <c r="I548" s="163"/>
      <c r="J548" s="30"/>
      <c r="K548" s="30"/>
      <c r="L548" s="31"/>
      <c r="M548" s="164"/>
      <c r="N548" s="165"/>
      <c r="O548" s="53"/>
      <c r="P548" s="53"/>
      <c r="Q548" s="53"/>
      <c r="R548" s="53"/>
      <c r="S548" s="53"/>
      <c r="T548" s="54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T548" s="16" t="s">
        <v>141</v>
      </c>
      <c r="AU548" s="16" t="s">
        <v>86</v>
      </c>
    </row>
    <row r="549" spans="1:65" s="166" customFormat="1" ht="11.25">
      <c r="B549" s="167"/>
      <c r="D549" s="168" t="s">
        <v>143</v>
      </c>
      <c r="E549" s="169"/>
      <c r="F549" s="170" t="s">
        <v>1197</v>
      </c>
      <c r="H549" s="171">
        <v>12.7</v>
      </c>
      <c r="I549" s="172"/>
      <c r="L549" s="167"/>
      <c r="M549" s="173"/>
      <c r="N549" s="174"/>
      <c r="O549" s="174"/>
      <c r="P549" s="174"/>
      <c r="Q549" s="174"/>
      <c r="R549" s="174"/>
      <c r="S549" s="174"/>
      <c r="T549" s="175"/>
      <c r="AT549" s="169" t="s">
        <v>143</v>
      </c>
      <c r="AU549" s="169" t="s">
        <v>86</v>
      </c>
      <c r="AV549" s="166" t="s">
        <v>86</v>
      </c>
      <c r="AW549" s="166" t="s">
        <v>38</v>
      </c>
      <c r="AX549" s="166" t="s">
        <v>77</v>
      </c>
      <c r="AY549" s="169" t="s">
        <v>131</v>
      </c>
    </row>
    <row r="550" spans="1:65" s="176" customFormat="1" ht="11.25">
      <c r="B550" s="177"/>
      <c r="D550" s="168" t="s">
        <v>143</v>
      </c>
      <c r="E550" s="178"/>
      <c r="F550" s="179" t="s">
        <v>145</v>
      </c>
      <c r="H550" s="180">
        <v>12.7</v>
      </c>
      <c r="I550" s="181"/>
      <c r="L550" s="177"/>
      <c r="M550" s="182"/>
      <c r="N550" s="183"/>
      <c r="O550" s="183"/>
      <c r="P550" s="183"/>
      <c r="Q550" s="183"/>
      <c r="R550" s="183"/>
      <c r="S550" s="183"/>
      <c r="T550" s="184"/>
      <c r="AT550" s="178" t="s">
        <v>143</v>
      </c>
      <c r="AU550" s="178" t="s">
        <v>86</v>
      </c>
      <c r="AV550" s="176" t="s">
        <v>139</v>
      </c>
      <c r="AW550" s="176" t="s">
        <v>38</v>
      </c>
      <c r="AX550" s="176" t="s">
        <v>21</v>
      </c>
      <c r="AY550" s="178" t="s">
        <v>131</v>
      </c>
    </row>
    <row r="551" spans="1:65" s="34" customFormat="1" ht="16.5" customHeight="1">
      <c r="A551" s="30"/>
      <c r="B551" s="147"/>
      <c r="C551" s="148" t="s">
        <v>653</v>
      </c>
      <c r="D551" s="148" t="s">
        <v>134</v>
      </c>
      <c r="E551" s="149" t="s">
        <v>1198</v>
      </c>
      <c r="F551" s="150" t="s">
        <v>1199</v>
      </c>
      <c r="G551" s="151" t="s">
        <v>305</v>
      </c>
      <c r="H551" s="152">
        <v>1.65</v>
      </c>
      <c r="I551" s="153"/>
      <c r="J551" s="154">
        <f>ROUND(I551*H551,2)</f>
        <v>0</v>
      </c>
      <c r="K551" s="150" t="s">
        <v>138</v>
      </c>
      <c r="L551" s="31"/>
      <c r="M551" s="155"/>
      <c r="N551" s="156" t="s">
        <v>48</v>
      </c>
      <c r="O551" s="53"/>
      <c r="P551" s="157">
        <f>O551*H551</f>
        <v>0</v>
      </c>
      <c r="Q551" s="157">
        <v>0</v>
      </c>
      <c r="R551" s="157">
        <f>Q551*H551</f>
        <v>0</v>
      </c>
      <c r="S551" s="157">
        <v>0.03</v>
      </c>
      <c r="T551" s="158">
        <f>S551*H551</f>
        <v>4.9499999999999995E-2</v>
      </c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R551" s="159" t="s">
        <v>139</v>
      </c>
      <c r="AT551" s="159" t="s">
        <v>134</v>
      </c>
      <c r="AU551" s="159" t="s">
        <v>86</v>
      </c>
      <c r="AY551" s="16" t="s">
        <v>131</v>
      </c>
      <c r="BE551" s="160">
        <f>IF(N551="základní",J551,0)</f>
        <v>0</v>
      </c>
      <c r="BF551" s="160">
        <f>IF(N551="snížená",J551,0)</f>
        <v>0</v>
      </c>
      <c r="BG551" s="160">
        <f>IF(N551="zákl. přenesená",J551,0)</f>
        <v>0</v>
      </c>
      <c r="BH551" s="160">
        <f>IF(N551="sníž. přenesená",J551,0)</f>
        <v>0</v>
      </c>
      <c r="BI551" s="160">
        <f>IF(N551="nulová",J551,0)</f>
        <v>0</v>
      </c>
      <c r="BJ551" s="16" t="s">
        <v>21</v>
      </c>
      <c r="BK551" s="160">
        <f>ROUND(I551*H551,2)</f>
        <v>0</v>
      </c>
      <c r="BL551" s="16" t="s">
        <v>139</v>
      </c>
      <c r="BM551" s="159" t="s">
        <v>1200</v>
      </c>
    </row>
    <row r="552" spans="1:65" s="34" customFormat="1" ht="11.25">
      <c r="A552" s="30"/>
      <c r="B552" s="31"/>
      <c r="C552" s="30"/>
      <c r="D552" s="161" t="s">
        <v>141</v>
      </c>
      <c r="E552" s="30"/>
      <c r="F552" s="162" t="s">
        <v>1201</v>
      </c>
      <c r="G552" s="30"/>
      <c r="H552" s="30"/>
      <c r="I552" s="163"/>
      <c r="J552" s="30"/>
      <c r="K552" s="30"/>
      <c r="L552" s="31"/>
      <c r="M552" s="164"/>
      <c r="N552" s="165"/>
      <c r="O552" s="53"/>
      <c r="P552" s="53"/>
      <c r="Q552" s="53"/>
      <c r="R552" s="53"/>
      <c r="S552" s="53"/>
      <c r="T552" s="54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T552" s="16" t="s">
        <v>141</v>
      </c>
      <c r="AU552" s="16" t="s">
        <v>86</v>
      </c>
    </row>
    <row r="553" spans="1:65" s="166" customFormat="1" ht="11.25">
      <c r="B553" s="167"/>
      <c r="D553" s="168" t="s">
        <v>143</v>
      </c>
      <c r="E553" s="169"/>
      <c r="F553" s="170" t="s">
        <v>1202</v>
      </c>
      <c r="H553" s="171">
        <v>1.65</v>
      </c>
      <c r="I553" s="172"/>
      <c r="L553" s="167"/>
      <c r="M553" s="173"/>
      <c r="N553" s="174"/>
      <c r="O553" s="174"/>
      <c r="P553" s="174"/>
      <c r="Q553" s="174"/>
      <c r="R553" s="174"/>
      <c r="S553" s="174"/>
      <c r="T553" s="175"/>
      <c r="AT553" s="169" t="s">
        <v>143</v>
      </c>
      <c r="AU553" s="169" t="s">
        <v>86</v>
      </c>
      <c r="AV553" s="166" t="s">
        <v>86</v>
      </c>
      <c r="AW553" s="166" t="s">
        <v>38</v>
      </c>
      <c r="AX553" s="166" t="s">
        <v>77</v>
      </c>
      <c r="AY553" s="169" t="s">
        <v>131</v>
      </c>
    </row>
    <row r="554" spans="1:65" s="176" customFormat="1" ht="11.25">
      <c r="B554" s="177"/>
      <c r="D554" s="168" t="s">
        <v>143</v>
      </c>
      <c r="E554" s="178"/>
      <c r="F554" s="179" t="s">
        <v>145</v>
      </c>
      <c r="H554" s="180">
        <v>1.65</v>
      </c>
      <c r="I554" s="181"/>
      <c r="L554" s="177"/>
      <c r="M554" s="182"/>
      <c r="N554" s="183"/>
      <c r="O554" s="183"/>
      <c r="P554" s="183"/>
      <c r="Q554" s="183"/>
      <c r="R554" s="183"/>
      <c r="S554" s="183"/>
      <c r="T554" s="184"/>
      <c r="AT554" s="178" t="s">
        <v>143</v>
      </c>
      <c r="AU554" s="178" t="s">
        <v>86</v>
      </c>
      <c r="AV554" s="176" t="s">
        <v>139</v>
      </c>
      <c r="AW554" s="176" t="s">
        <v>38</v>
      </c>
      <c r="AX554" s="176" t="s">
        <v>21</v>
      </c>
      <c r="AY554" s="178" t="s">
        <v>131</v>
      </c>
    </row>
    <row r="555" spans="1:65" s="34" customFormat="1" ht="24.2" customHeight="1">
      <c r="A555" s="30"/>
      <c r="B555" s="147"/>
      <c r="C555" s="148" t="s">
        <v>660</v>
      </c>
      <c r="D555" s="148" t="s">
        <v>134</v>
      </c>
      <c r="E555" s="149" t="s">
        <v>1203</v>
      </c>
      <c r="F555" s="150" t="s">
        <v>1204</v>
      </c>
      <c r="G555" s="151" t="s">
        <v>137</v>
      </c>
      <c r="H555" s="152">
        <v>7.83</v>
      </c>
      <c r="I555" s="153"/>
      <c r="J555" s="154">
        <f>ROUND(I555*H555,2)</f>
        <v>0</v>
      </c>
      <c r="K555" s="150" t="s">
        <v>138</v>
      </c>
      <c r="L555" s="31"/>
      <c r="M555" s="155"/>
      <c r="N555" s="156" t="s">
        <v>48</v>
      </c>
      <c r="O555" s="53"/>
      <c r="P555" s="157">
        <f>O555*H555</f>
        <v>0</v>
      </c>
      <c r="Q555" s="157">
        <v>0</v>
      </c>
      <c r="R555" s="157">
        <f>Q555*H555</f>
        <v>0</v>
      </c>
      <c r="S555" s="157">
        <v>0.27500000000000002</v>
      </c>
      <c r="T555" s="158">
        <f>S555*H555</f>
        <v>2.1532500000000003</v>
      </c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R555" s="159" t="s">
        <v>139</v>
      </c>
      <c r="AT555" s="159" t="s">
        <v>134</v>
      </c>
      <c r="AU555" s="159" t="s">
        <v>86</v>
      </c>
      <c r="AY555" s="16" t="s">
        <v>131</v>
      </c>
      <c r="BE555" s="160">
        <f>IF(N555="základní",J555,0)</f>
        <v>0</v>
      </c>
      <c r="BF555" s="160">
        <f>IF(N555="snížená",J555,0)</f>
        <v>0</v>
      </c>
      <c r="BG555" s="160">
        <f>IF(N555="zákl. přenesená",J555,0)</f>
        <v>0</v>
      </c>
      <c r="BH555" s="160">
        <f>IF(N555="sníž. přenesená",J555,0)</f>
        <v>0</v>
      </c>
      <c r="BI555" s="160">
        <f>IF(N555="nulová",J555,0)</f>
        <v>0</v>
      </c>
      <c r="BJ555" s="16" t="s">
        <v>21</v>
      </c>
      <c r="BK555" s="160">
        <f>ROUND(I555*H555,2)</f>
        <v>0</v>
      </c>
      <c r="BL555" s="16" t="s">
        <v>139</v>
      </c>
      <c r="BM555" s="159" t="s">
        <v>1205</v>
      </c>
    </row>
    <row r="556" spans="1:65" s="34" customFormat="1" ht="11.25">
      <c r="A556" s="30"/>
      <c r="B556" s="31"/>
      <c r="C556" s="30"/>
      <c r="D556" s="161" t="s">
        <v>141</v>
      </c>
      <c r="E556" s="30"/>
      <c r="F556" s="162" t="s">
        <v>1206</v>
      </c>
      <c r="G556" s="30"/>
      <c r="H556" s="30"/>
      <c r="I556" s="163"/>
      <c r="J556" s="30"/>
      <c r="K556" s="30"/>
      <c r="L556" s="31"/>
      <c r="M556" s="164"/>
      <c r="N556" s="165"/>
      <c r="O556" s="53"/>
      <c r="P556" s="53"/>
      <c r="Q556" s="53"/>
      <c r="R556" s="53"/>
      <c r="S556" s="53"/>
      <c r="T556" s="54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T556" s="16" t="s">
        <v>141</v>
      </c>
      <c r="AU556" s="16" t="s">
        <v>86</v>
      </c>
    </row>
    <row r="557" spans="1:65" s="166" customFormat="1" ht="11.25">
      <c r="B557" s="167"/>
      <c r="D557" s="168" t="s">
        <v>143</v>
      </c>
      <c r="E557" s="169"/>
      <c r="F557" s="170" t="s">
        <v>918</v>
      </c>
      <c r="H557" s="171">
        <v>7.83</v>
      </c>
      <c r="I557" s="172"/>
      <c r="L557" s="167"/>
      <c r="M557" s="173"/>
      <c r="N557" s="174"/>
      <c r="O557" s="174"/>
      <c r="P557" s="174"/>
      <c r="Q557" s="174"/>
      <c r="R557" s="174"/>
      <c r="S557" s="174"/>
      <c r="T557" s="175"/>
      <c r="AT557" s="169" t="s">
        <v>143</v>
      </c>
      <c r="AU557" s="169" t="s">
        <v>86</v>
      </c>
      <c r="AV557" s="166" t="s">
        <v>86</v>
      </c>
      <c r="AW557" s="166" t="s">
        <v>38</v>
      </c>
      <c r="AX557" s="166" t="s">
        <v>77</v>
      </c>
      <c r="AY557" s="169" t="s">
        <v>131</v>
      </c>
    </row>
    <row r="558" spans="1:65" s="176" customFormat="1" ht="11.25">
      <c r="B558" s="177"/>
      <c r="D558" s="168" t="s">
        <v>143</v>
      </c>
      <c r="E558" s="178"/>
      <c r="F558" s="179" t="s">
        <v>145</v>
      </c>
      <c r="H558" s="180">
        <v>7.83</v>
      </c>
      <c r="I558" s="181"/>
      <c r="L558" s="177"/>
      <c r="M558" s="182"/>
      <c r="N558" s="183"/>
      <c r="O558" s="183"/>
      <c r="P558" s="183"/>
      <c r="Q558" s="183"/>
      <c r="R558" s="183"/>
      <c r="S558" s="183"/>
      <c r="T558" s="184"/>
      <c r="AT558" s="178" t="s">
        <v>143</v>
      </c>
      <c r="AU558" s="178" t="s">
        <v>86</v>
      </c>
      <c r="AV558" s="176" t="s">
        <v>139</v>
      </c>
      <c r="AW558" s="176" t="s">
        <v>38</v>
      </c>
      <c r="AX558" s="176" t="s">
        <v>21</v>
      </c>
      <c r="AY558" s="178" t="s">
        <v>131</v>
      </c>
    </row>
    <row r="559" spans="1:65" s="34" customFormat="1" ht="24.2" customHeight="1">
      <c r="A559" s="30"/>
      <c r="B559" s="147"/>
      <c r="C559" s="148" t="s">
        <v>666</v>
      </c>
      <c r="D559" s="148" t="s">
        <v>134</v>
      </c>
      <c r="E559" s="149" t="s">
        <v>1207</v>
      </c>
      <c r="F559" s="150" t="s">
        <v>1208</v>
      </c>
      <c r="G559" s="151" t="s">
        <v>137</v>
      </c>
      <c r="H559" s="152">
        <v>0.6</v>
      </c>
      <c r="I559" s="153"/>
      <c r="J559" s="154">
        <f>ROUND(I559*H559,2)</f>
        <v>0</v>
      </c>
      <c r="K559" s="150" t="s">
        <v>138</v>
      </c>
      <c r="L559" s="31"/>
      <c r="M559" s="155"/>
      <c r="N559" s="156" t="s">
        <v>48</v>
      </c>
      <c r="O559" s="53"/>
      <c r="P559" s="157">
        <f>O559*H559</f>
        <v>0</v>
      </c>
      <c r="Q559" s="157">
        <v>0</v>
      </c>
      <c r="R559" s="157">
        <f>Q559*H559</f>
        <v>0</v>
      </c>
      <c r="S559" s="157">
        <v>4.8000000000000001E-2</v>
      </c>
      <c r="T559" s="158">
        <f>S559*H559</f>
        <v>2.8799999999999999E-2</v>
      </c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R559" s="159" t="s">
        <v>139</v>
      </c>
      <c r="AT559" s="159" t="s">
        <v>134</v>
      </c>
      <c r="AU559" s="159" t="s">
        <v>86</v>
      </c>
      <c r="AY559" s="16" t="s">
        <v>131</v>
      </c>
      <c r="BE559" s="160">
        <f>IF(N559="základní",J559,0)</f>
        <v>0</v>
      </c>
      <c r="BF559" s="160">
        <f>IF(N559="snížená",J559,0)</f>
        <v>0</v>
      </c>
      <c r="BG559" s="160">
        <f>IF(N559="zákl. přenesená",J559,0)</f>
        <v>0</v>
      </c>
      <c r="BH559" s="160">
        <f>IF(N559="sníž. přenesená",J559,0)</f>
        <v>0</v>
      </c>
      <c r="BI559" s="160">
        <f>IF(N559="nulová",J559,0)</f>
        <v>0</v>
      </c>
      <c r="BJ559" s="16" t="s">
        <v>21</v>
      </c>
      <c r="BK559" s="160">
        <f>ROUND(I559*H559,2)</f>
        <v>0</v>
      </c>
      <c r="BL559" s="16" t="s">
        <v>139</v>
      </c>
      <c r="BM559" s="159" t="s">
        <v>1209</v>
      </c>
    </row>
    <row r="560" spans="1:65" s="34" customFormat="1" ht="11.25">
      <c r="A560" s="30"/>
      <c r="B560" s="31"/>
      <c r="C560" s="30"/>
      <c r="D560" s="161" t="s">
        <v>141</v>
      </c>
      <c r="E560" s="30"/>
      <c r="F560" s="162" t="s">
        <v>1210</v>
      </c>
      <c r="G560" s="30"/>
      <c r="H560" s="30"/>
      <c r="I560" s="163"/>
      <c r="J560" s="30"/>
      <c r="K560" s="30"/>
      <c r="L560" s="31"/>
      <c r="M560" s="164"/>
      <c r="N560" s="165"/>
      <c r="O560" s="53"/>
      <c r="P560" s="53"/>
      <c r="Q560" s="53"/>
      <c r="R560" s="53"/>
      <c r="S560" s="53"/>
      <c r="T560" s="54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T560" s="16" t="s">
        <v>141</v>
      </c>
      <c r="AU560" s="16" t="s">
        <v>86</v>
      </c>
    </row>
    <row r="561" spans="1:65" s="166" customFormat="1" ht="11.25">
      <c r="B561" s="167"/>
      <c r="D561" s="168" t="s">
        <v>143</v>
      </c>
      <c r="E561" s="169"/>
      <c r="F561" s="170" t="s">
        <v>1211</v>
      </c>
      <c r="H561" s="171">
        <v>0.6</v>
      </c>
      <c r="I561" s="172"/>
      <c r="L561" s="167"/>
      <c r="M561" s="173"/>
      <c r="N561" s="174"/>
      <c r="O561" s="174"/>
      <c r="P561" s="174"/>
      <c r="Q561" s="174"/>
      <c r="R561" s="174"/>
      <c r="S561" s="174"/>
      <c r="T561" s="175"/>
      <c r="AT561" s="169" t="s">
        <v>143</v>
      </c>
      <c r="AU561" s="169" t="s">
        <v>86</v>
      </c>
      <c r="AV561" s="166" t="s">
        <v>86</v>
      </c>
      <c r="AW561" s="166" t="s">
        <v>38</v>
      </c>
      <c r="AX561" s="166" t="s">
        <v>77</v>
      </c>
      <c r="AY561" s="169" t="s">
        <v>131</v>
      </c>
    </row>
    <row r="562" spans="1:65" s="176" customFormat="1" ht="11.25">
      <c r="B562" s="177"/>
      <c r="D562" s="168" t="s">
        <v>143</v>
      </c>
      <c r="E562" s="178"/>
      <c r="F562" s="179" t="s">
        <v>145</v>
      </c>
      <c r="H562" s="180">
        <v>0.6</v>
      </c>
      <c r="I562" s="181"/>
      <c r="L562" s="177"/>
      <c r="M562" s="182"/>
      <c r="N562" s="183"/>
      <c r="O562" s="183"/>
      <c r="P562" s="183"/>
      <c r="Q562" s="183"/>
      <c r="R562" s="183"/>
      <c r="S562" s="183"/>
      <c r="T562" s="184"/>
      <c r="AT562" s="178" t="s">
        <v>143</v>
      </c>
      <c r="AU562" s="178" t="s">
        <v>86</v>
      </c>
      <c r="AV562" s="176" t="s">
        <v>139</v>
      </c>
      <c r="AW562" s="176" t="s">
        <v>38</v>
      </c>
      <c r="AX562" s="176" t="s">
        <v>21</v>
      </c>
      <c r="AY562" s="178" t="s">
        <v>131</v>
      </c>
    </row>
    <row r="563" spans="1:65" s="34" customFormat="1" ht="24.2" customHeight="1">
      <c r="A563" s="30"/>
      <c r="B563" s="147"/>
      <c r="C563" s="148" t="s">
        <v>674</v>
      </c>
      <c r="D563" s="148" t="s">
        <v>134</v>
      </c>
      <c r="E563" s="149" t="s">
        <v>1212</v>
      </c>
      <c r="F563" s="150" t="s">
        <v>1213</v>
      </c>
      <c r="G563" s="151" t="s">
        <v>137</v>
      </c>
      <c r="H563" s="152">
        <v>1.9530000000000001</v>
      </c>
      <c r="I563" s="153"/>
      <c r="J563" s="154">
        <f>ROUND(I563*H563,2)</f>
        <v>0</v>
      </c>
      <c r="K563" s="150" t="s">
        <v>138</v>
      </c>
      <c r="L563" s="31"/>
      <c r="M563" s="155"/>
      <c r="N563" s="156" t="s">
        <v>48</v>
      </c>
      <c r="O563" s="53"/>
      <c r="P563" s="157">
        <f>O563*H563</f>
        <v>0</v>
      </c>
      <c r="Q563" s="157">
        <v>0</v>
      </c>
      <c r="R563" s="157">
        <f>Q563*H563</f>
        <v>0</v>
      </c>
      <c r="S563" s="157">
        <v>3.7999999999999999E-2</v>
      </c>
      <c r="T563" s="158">
        <f>S563*H563</f>
        <v>7.4214000000000002E-2</v>
      </c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R563" s="159" t="s">
        <v>139</v>
      </c>
      <c r="AT563" s="159" t="s">
        <v>134</v>
      </c>
      <c r="AU563" s="159" t="s">
        <v>86</v>
      </c>
      <c r="AY563" s="16" t="s">
        <v>131</v>
      </c>
      <c r="BE563" s="160">
        <f>IF(N563="základní",J563,0)</f>
        <v>0</v>
      </c>
      <c r="BF563" s="160">
        <f>IF(N563="snížená",J563,0)</f>
        <v>0</v>
      </c>
      <c r="BG563" s="160">
        <f>IF(N563="zákl. přenesená",J563,0)</f>
        <v>0</v>
      </c>
      <c r="BH563" s="160">
        <f>IF(N563="sníž. přenesená",J563,0)</f>
        <v>0</v>
      </c>
      <c r="BI563" s="160">
        <f>IF(N563="nulová",J563,0)</f>
        <v>0</v>
      </c>
      <c r="BJ563" s="16" t="s">
        <v>21</v>
      </c>
      <c r="BK563" s="160">
        <f>ROUND(I563*H563,2)</f>
        <v>0</v>
      </c>
      <c r="BL563" s="16" t="s">
        <v>139</v>
      </c>
      <c r="BM563" s="159" t="s">
        <v>1214</v>
      </c>
    </row>
    <row r="564" spans="1:65" s="34" customFormat="1" ht="11.25">
      <c r="A564" s="30"/>
      <c r="B564" s="31"/>
      <c r="C564" s="30"/>
      <c r="D564" s="161" t="s">
        <v>141</v>
      </c>
      <c r="E564" s="30"/>
      <c r="F564" s="162" t="s">
        <v>1215</v>
      </c>
      <c r="G564" s="30"/>
      <c r="H564" s="30"/>
      <c r="I564" s="163"/>
      <c r="J564" s="30"/>
      <c r="K564" s="30"/>
      <c r="L564" s="31"/>
      <c r="M564" s="164"/>
      <c r="N564" s="165"/>
      <c r="O564" s="53"/>
      <c r="P564" s="53"/>
      <c r="Q564" s="53"/>
      <c r="R564" s="53"/>
      <c r="S564" s="53"/>
      <c r="T564" s="54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T564" s="16" t="s">
        <v>141</v>
      </c>
      <c r="AU564" s="16" t="s">
        <v>86</v>
      </c>
    </row>
    <row r="565" spans="1:65" s="166" customFormat="1" ht="11.25">
      <c r="B565" s="167"/>
      <c r="D565" s="168" t="s">
        <v>143</v>
      </c>
      <c r="E565" s="169"/>
      <c r="F565" s="170" t="s">
        <v>1216</v>
      </c>
      <c r="H565" s="171">
        <v>1.9530000000000001</v>
      </c>
      <c r="I565" s="172"/>
      <c r="L565" s="167"/>
      <c r="M565" s="173"/>
      <c r="N565" s="174"/>
      <c r="O565" s="174"/>
      <c r="P565" s="174"/>
      <c r="Q565" s="174"/>
      <c r="R565" s="174"/>
      <c r="S565" s="174"/>
      <c r="T565" s="175"/>
      <c r="AT565" s="169" t="s">
        <v>143</v>
      </c>
      <c r="AU565" s="169" t="s">
        <v>86</v>
      </c>
      <c r="AV565" s="166" t="s">
        <v>86</v>
      </c>
      <c r="AW565" s="166" t="s">
        <v>38</v>
      </c>
      <c r="AX565" s="166" t="s">
        <v>77</v>
      </c>
      <c r="AY565" s="169" t="s">
        <v>131</v>
      </c>
    </row>
    <row r="566" spans="1:65" s="199" customFormat="1" ht="11.25">
      <c r="B566" s="200"/>
      <c r="D566" s="168" t="s">
        <v>143</v>
      </c>
      <c r="E566" s="201"/>
      <c r="F566" s="202" t="s">
        <v>828</v>
      </c>
      <c r="H566" s="203">
        <v>1.9530000000000001</v>
      </c>
      <c r="I566" s="204"/>
      <c r="L566" s="200"/>
      <c r="M566" s="205"/>
      <c r="N566" s="206"/>
      <c r="O566" s="206"/>
      <c r="P566" s="206"/>
      <c r="Q566" s="206"/>
      <c r="R566" s="206"/>
      <c r="S566" s="206"/>
      <c r="T566" s="207"/>
      <c r="AT566" s="201" t="s">
        <v>143</v>
      </c>
      <c r="AU566" s="201" t="s">
        <v>86</v>
      </c>
      <c r="AV566" s="199" t="s">
        <v>151</v>
      </c>
      <c r="AW566" s="199" t="s">
        <v>38</v>
      </c>
      <c r="AX566" s="199" t="s">
        <v>21</v>
      </c>
      <c r="AY566" s="201" t="s">
        <v>131</v>
      </c>
    </row>
    <row r="567" spans="1:65" s="34" customFormat="1" ht="24.2" customHeight="1">
      <c r="A567" s="30"/>
      <c r="B567" s="147"/>
      <c r="C567" s="148" t="s">
        <v>27</v>
      </c>
      <c r="D567" s="148" t="s">
        <v>134</v>
      </c>
      <c r="E567" s="149" t="s">
        <v>1217</v>
      </c>
      <c r="F567" s="150" t="s">
        <v>1218</v>
      </c>
      <c r="G567" s="151" t="s">
        <v>137</v>
      </c>
      <c r="H567" s="152">
        <v>13.093</v>
      </c>
      <c r="I567" s="153"/>
      <c r="J567" s="154">
        <f>ROUND(I567*H567,2)</f>
        <v>0</v>
      </c>
      <c r="K567" s="150" t="s">
        <v>138</v>
      </c>
      <c r="L567" s="31"/>
      <c r="M567" s="155"/>
      <c r="N567" s="156" t="s">
        <v>48</v>
      </c>
      <c r="O567" s="53"/>
      <c r="P567" s="157">
        <f>O567*H567</f>
        <v>0</v>
      </c>
      <c r="Q567" s="157">
        <v>0</v>
      </c>
      <c r="R567" s="157">
        <f>Q567*H567</f>
        <v>0</v>
      </c>
      <c r="S567" s="157">
        <v>3.4000000000000002E-2</v>
      </c>
      <c r="T567" s="158">
        <f>S567*H567</f>
        <v>0.44516200000000006</v>
      </c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R567" s="159" t="s">
        <v>139</v>
      </c>
      <c r="AT567" s="159" t="s">
        <v>134</v>
      </c>
      <c r="AU567" s="159" t="s">
        <v>86</v>
      </c>
      <c r="AY567" s="16" t="s">
        <v>131</v>
      </c>
      <c r="BE567" s="160">
        <f>IF(N567="základní",J567,0)</f>
        <v>0</v>
      </c>
      <c r="BF567" s="160">
        <f>IF(N567="snížená",J567,0)</f>
        <v>0</v>
      </c>
      <c r="BG567" s="160">
        <f>IF(N567="zákl. přenesená",J567,0)</f>
        <v>0</v>
      </c>
      <c r="BH567" s="160">
        <f>IF(N567="sníž. přenesená",J567,0)</f>
        <v>0</v>
      </c>
      <c r="BI567" s="160">
        <f>IF(N567="nulová",J567,0)</f>
        <v>0</v>
      </c>
      <c r="BJ567" s="16" t="s">
        <v>21</v>
      </c>
      <c r="BK567" s="160">
        <f>ROUND(I567*H567,2)</f>
        <v>0</v>
      </c>
      <c r="BL567" s="16" t="s">
        <v>139</v>
      </c>
      <c r="BM567" s="159" t="s">
        <v>1219</v>
      </c>
    </row>
    <row r="568" spans="1:65" s="34" customFormat="1" ht="11.25">
      <c r="A568" s="30"/>
      <c r="B568" s="31"/>
      <c r="C568" s="30"/>
      <c r="D568" s="161" t="s">
        <v>141</v>
      </c>
      <c r="E568" s="30"/>
      <c r="F568" s="162" t="s">
        <v>1220</v>
      </c>
      <c r="G568" s="30"/>
      <c r="H568" s="30"/>
      <c r="I568" s="163"/>
      <c r="J568" s="30"/>
      <c r="K568" s="30"/>
      <c r="L568" s="31"/>
      <c r="M568" s="164"/>
      <c r="N568" s="165"/>
      <c r="O568" s="53"/>
      <c r="P568" s="53"/>
      <c r="Q568" s="53"/>
      <c r="R568" s="53"/>
      <c r="S568" s="53"/>
      <c r="T568" s="54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T568" s="16" t="s">
        <v>141</v>
      </c>
      <c r="AU568" s="16" t="s">
        <v>86</v>
      </c>
    </row>
    <row r="569" spans="1:65" s="166" customFormat="1" ht="11.25">
      <c r="B569" s="167"/>
      <c r="D569" s="168" t="s">
        <v>143</v>
      </c>
      <c r="E569" s="169"/>
      <c r="F569" s="170" t="s">
        <v>1221</v>
      </c>
      <c r="H569" s="171">
        <v>13.093</v>
      </c>
      <c r="I569" s="172"/>
      <c r="L569" s="167"/>
      <c r="M569" s="173"/>
      <c r="N569" s="174"/>
      <c r="O569" s="174"/>
      <c r="P569" s="174"/>
      <c r="Q569" s="174"/>
      <c r="R569" s="174"/>
      <c r="S569" s="174"/>
      <c r="T569" s="175"/>
      <c r="AT569" s="169" t="s">
        <v>143</v>
      </c>
      <c r="AU569" s="169" t="s">
        <v>86</v>
      </c>
      <c r="AV569" s="166" t="s">
        <v>86</v>
      </c>
      <c r="AW569" s="166" t="s">
        <v>38</v>
      </c>
      <c r="AX569" s="166" t="s">
        <v>77</v>
      </c>
      <c r="AY569" s="169" t="s">
        <v>131</v>
      </c>
    </row>
    <row r="570" spans="1:65" s="176" customFormat="1" ht="11.25">
      <c r="B570" s="177"/>
      <c r="D570" s="168" t="s">
        <v>143</v>
      </c>
      <c r="E570" s="178"/>
      <c r="F570" s="179" t="s">
        <v>145</v>
      </c>
      <c r="H570" s="180">
        <v>13.093</v>
      </c>
      <c r="I570" s="181"/>
      <c r="L570" s="177"/>
      <c r="M570" s="182"/>
      <c r="N570" s="183"/>
      <c r="O570" s="183"/>
      <c r="P570" s="183"/>
      <c r="Q570" s="183"/>
      <c r="R570" s="183"/>
      <c r="S570" s="183"/>
      <c r="T570" s="184"/>
      <c r="AT570" s="178" t="s">
        <v>143</v>
      </c>
      <c r="AU570" s="178" t="s">
        <v>86</v>
      </c>
      <c r="AV570" s="176" t="s">
        <v>139</v>
      </c>
      <c r="AW570" s="176" t="s">
        <v>38</v>
      </c>
      <c r="AX570" s="176" t="s">
        <v>21</v>
      </c>
      <c r="AY570" s="178" t="s">
        <v>131</v>
      </c>
    </row>
    <row r="571" spans="1:65" s="34" customFormat="1" ht="24.2" customHeight="1">
      <c r="A571" s="30"/>
      <c r="B571" s="147"/>
      <c r="C571" s="148" t="s">
        <v>685</v>
      </c>
      <c r="D571" s="148" t="s">
        <v>134</v>
      </c>
      <c r="E571" s="149" t="s">
        <v>1222</v>
      </c>
      <c r="F571" s="150" t="s">
        <v>1223</v>
      </c>
      <c r="G571" s="151" t="s">
        <v>137</v>
      </c>
      <c r="H571" s="152">
        <v>2.31</v>
      </c>
      <c r="I571" s="153"/>
      <c r="J571" s="154">
        <f>ROUND(I571*H571,2)</f>
        <v>0</v>
      </c>
      <c r="K571" s="150" t="s">
        <v>138</v>
      </c>
      <c r="L571" s="31"/>
      <c r="M571" s="155"/>
      <c r="N571" s="156" t="s">
        <v>48</v>
      </c>
      <c r="O571" s="53"/>
      <c r="P571" s="157">
        <f>O571*H571</f>
        <v>0</v>
      </c>
      <c r="Q571" s="157">
        <v>0</v>
      </c>
      <c r="R571" s="157">
        <f>Q571*H571</f>
        <v>0</v>
      </c>
      <c r="S571" s="157">
        <v>6.7000000000000004E-2</v>
      </c>
      <c r="T571" s="158">
        <f>S571*H571</f>
        <v>0.15477000000000002</v>
      </c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R571" s="159" t="s">
        <v>139</v>
      </c>
      <c r="AT571" s="159" t="s">
        <v>134</v>
      </c>
      <c r="AU571" s="159" t="s">
        <v>86</v>
      </c>
      <c r="AY571" s="16" t="s">
        <v>131</v>
      </c>
      <c r="BE571" s="160">
        <f>IF(N571="základní",J571,0)</f>
        <v>0</v>
      </c>
      <c r="BF571" s="160">
        <f>IF(N571="snížená",J571,0)</f>
        <v>0</v>
      </c>
      <c r="BG571" s="160">
        <f>IF(N571="zákl. přenesená",J571,0)</f>
        <v>0</v>
      </c>
      <c r="BH571" s="160">
        <f>IF(N571="sníž. přenesená",J571,0)</f>
        <v>0</v>
      </c>
      <c r="BI571" s="160">
        <f>IF(N571="nulová",J571,0)</f>
        <v>0</v>
      </c>
      <c r="BJ571" s="16" t="s">
        <v>21</v>
      </c>
      <c r="BK571" s="160">
        <f>ROUND(I571*H571,2)</f>
        <v>0</v>
      </c>
      <c r="BL571" s="16" t="s">
        <v>139</v>
      </c>
      <c r="BM571" s="159" t="s">
        <v>1224</v>
      </c>
    </row>
    <row r="572" spans="1:65" s="34" customFormat="1" ht="11.25">
      <c r="A572" s="30"/>
      <c r="B572" s="31"/>
      <c r="C572" s="30"/>
      <c r="D572" s="161" t="s">
        <v>141</v>
      </c>
      <c r="E572" s="30"/>
      <c r="F572" s="162" t="s">
        <v>1225</v>
      </c>
      <c r="G572" s="30"/>
      <c r="H572" s="30"/>
      <c r="I572" s="163"/>
      <c r="J572" s="30"/>
      <c r="K572" s="30"/>
      <c r="L572" s="31"/>
      <c r="M572" s="164"/>
      <c r="N572" s="165"/>
      <c r="O572" s="53"/>
      <c r="P572" s="53"/>
      <c r="Q572" s="53"/>
      <c r="R572" s="53"/>
      <c r="S572" s="53"/>
      <c r="T572" s="54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T572" s="16" t="s">
        <v>141</v>
      </c>
      <c r="AU572" s="16" t="s">
        <v>86</v>
      </c>
    </row>
    <row r="573" spans="1:65" s="166" customFormat="1" ht="11.25">
      <c r="B573" s="167"/>
      <c r="D573" s="168" t="s">
        <v>143</v>
      </c>
      <c r="E573" s="169"/>
      <c r="F573" s="170" t="s">
        <v>1226</v>
      </c>
      <c r="H573" s="171">
        <v>2.31</v>
      </c>
      <c r="I573" s="172"/>
      <c r="L573" s="167"/>
      <c r="M573" s="173"/>
      <c r="N573" s="174"/>
      <c r="O573" s="174"/>
      <c r="P573" s="174"/>
      <c r="Q573" s="174"/>
      <c r="R573" s="174"/>
      <c r="S573" s="174"/>
      <c r="T573" s="175"/>
      <c r="AT573" s="169" t="s">
        <v>143</v>
      </c>
      <c r="AU573" s="169" t="s">
        <v>86</v>
      </c>
      <c r="AV573" s="166" t="s">
        <v>86</v>
      </c>
      <c r="AW573" s="166" t="s">
        <v>38</v>
      </c>
      <c r="AX573" s="166" t="s">
        <v>77</v>
      </c>
      <c r="AY573" s="169" t="s">
        <v>131</v>
      </c>
    </row>
    <row r="574" spans="1:65" s="176" customFormat="1" ht="11.25">
      <c r="B574" s="177"/>
      <c r="D574" s="168" t="s">
        <v>143</v>
      </c>
      <c r="E574" s="178"/>
      <c r="F574" s="179" t="s">
        <v>145</v>
      </c>
      <c r="H574" s="180">
        <v>2.31</v>
      </c>
      <c r="I574" s="181"/>
      <c r="L574" s="177"/>
      <c r="M574" s="182"/>
      <c r="N574" s="183"/>
      <c r="O574" s="183"/>
      <c r="P574" s="183"/>
      <c r="Q574" s="183"/>
      <c r="R574" s="183"/>
      <c r="S574" s="183"/>
      <c r="T574" s="184"/>
      <c r="AT574" s="178" t="s">
        <v>143</v>
      </c>
      <c r="AU574" s="178" t="s">
        <v>86</v>
      </c>
      <c r="AV574" s="176" t="s">
        <v>139</v>
      </c>
      <c r="AW574" s="176" t="s">
        <v>38</v>
      </c>
      <c r="AX574" s="176" t="s">
        <v>21</v>
      </c>
      <c r="AY574" s="178" t="s">
        <v>131</v>
      </c>
    </row>
    <row r="575" spans="1:65" s="34" customFormat="1" ht="24.2" customHeight="1">
      <c r="A575" s="30"/>
      <c r="B575" s="147"/>
      <c r="C575" s="148" t="s">
        <v>1227</v>
      </c>
      <c r="D575" s="148" t="s">
        <v>134</v>
      </c>
      <c r="E575" s="149" t="s">
        <v>1228</v>
      </c>
      <c r="F575" s="150" t="s">
        <v>1229</v>
      </c>
      <c r="G575" s="151" t="s">
        <v>165</v>
      </c>
      <c r="H575" s="152">
        <v>3.754</v>
      </c>
      <c r="I575" s="153"/>
      <c r="J575" s="154">
        <f>ROUND(I575*H575,2)</f>
        <v>0</v>
      </c>
      <c r="K575" s="150" t="s">
        <v>138</v>
      </c>
      <c r="L575" s="31"/>
      <c r="M575" s="155"/>
      <c r="N575" s="156" t="s">
        <v>48</v>
      </c>
      <c r="O575" s="53"/>
      <c r="P575" s="157">
        <f>O575*H575</f>
        <v>0</v>
      </c>
      <c r="Q575" s="157">
        <v>0</v>
      </c>
      <c r="R575" s="157">
        <f>Q575*H575</f>
        <v>0</v>
      </c>
      <c r="S575" s="157">
        <v>2</v>
      </c>
      <c r="T575" s="158">
        <f>S575*H575</f>
        <v>7.508</v>
      </c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R575" s="159" t="s">
        <v>139</v>
      </c>
      <c r="AT575" s="159" t="s">
        <v>134</v>
      </c>
      <c r="AU575" s="159" t="s">
        <v>86</v>
      </c>
      <c r="AY575" s="16" t="s">
        <v>131</v>
      </c>
      <c r="BE575" s="160">
        <f>IF(N575="základní",J575,0)</f>
        <v>0</v>
      </c>
      <c r="BF575" s="160">
        <f>IF(N575="snížená",J575,0)</f>
        <v>0</v>
      </c>
      <c r="BG575" s="160">
        <f>IF(N575="zákl. přenesená",J575,0)</f>
        <v>0</v>
      </c>
      <c r="BH575" s="160">
        <f>IF(N575="sníž. přenesená",J575,0)</f>
        <v>0</v>
      </c>
      <c r="BI575" s="160">
        <f>IF(N575="nulová",J575,0)</f>
        <v>0</v>
      </c>
      <c r="BJ575" s="16" t="s">
        <v>21</v>
      </c>
      <c r="BK575" s="160">
        <f>ROUND(I575*H575,2)</f>
        <v>0</v>
      </c>
      <c r="BL575" s="16" t="s">
        <v>139</v>
      </c>
      <c r="BM575" s="159" t="s">
        <v>1230</v>
      </c>
    </row>
    <row r="576" spans="1:65" s="34" customFormat="1" ht="11.25">
      <c r="A576" s="30"/>
      <c r="B576" s="31"/>
      <c r="C576" s="30"/>
      <c r="D576" s="161" t="s">
        <v>141</v>
      </c>
      <c r="E576" s="30"/>
      <c r="F576" s="162" t="s">
        <v>1231</v>
      </c>
      <c r="G576" s="30"/>
      <c r="H576" s="30"/>
      <c r="I576" s="163"/>
      <c r="J576" s="30"/>
      <c r="K576" s="30"/>
      <c r="L576" s="31"/>
      <c r="M576" s="164"/>
      <c r="N576" s="165"/>
      <c r="O576" s="53"/>
      <c r="P576" s="53"/>
      <c r="Q576" s="53"/>
      <c r="R576" s="53"/>
      <c r="S576" s="53"/>
      <c r="T576" s="54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T576" s="16" t="s">
        <v>141</v>
      </c>
      <c r="AU576" s="16" t="s">
        <v>86</v>
      </c>
    </row>
    <row r="577" spans="1:65" s="166" customFormat="1" ht="11.25">
      <c r="B577" s="167"/>
      <c r="D577" s="168" t="s">
        <v>143</v>
      </c>
      <c r="E577" s="169"/>
      <c r="F577" s="170" t="s">
        <v>1232</v>
      </c>
      <c r="H577" s="171">
        <v>3.754</v>
      </c>
      <c r="I577" s="172"/>
      <c r="L577" s="167"/>
      <c r="M577" s="173"/>
      <c r="N577" s="174"/>
      <c r="O577" s="174"/>
      <c r="P577" s="174"/>
      <c r="Q577" s="174"/>
      <c r="R577" s="174"/>
      <c r="S577" s="174"/>
      <c r="T577" s="175"/>
      <c r="AT577" s="169" t="s">
        <v>143</v>
      </c>
      <c r="AU577" s="169" t="s">
        <v>86</v>
      </c>
      <c r="AV577" s="166" t="s">
        <v>86</v>
      </c>
      <c r="AW577" s="166" t="s">
        <v>38</v>
      </c>
      <c r="AX577" s="166" t="s">
        <v>77</v>
      </c>
      <c r="AY577" s="169" t="s">
        <v>131</v>
      </c>
    </row>
    <row r="578" spans="1:65" s="176" customFormat="1" ht="11.25">
      <c r="B578" s="177"/>
      <c r="D578" s="168" t="s">
        <v>143</v>
      </c>
      <c r="E578" s="178"/>
      <c r="F578" s="179" t="s">
        <v>145</v>
      </c>
      <c r="H578" s="180">
        <v>3.754</v>
      </c>
      <c r="I578" s="181"/>
      <c r="L578" s="177"/>
      <c r="M578" s="182"/>
      <c r="N578" s="183"/>
      <c r="O578" s="183"/>
      <c r="P578" s="183"/>
      <c r="Q578" s="183"/>
      <c r="R578" s="183"/>
      <c r="S578" s="183"/>
      <c r="T578" s="184"/>
      <c r="AT578" s="178" t="s">
        <v>143</v>
      </c>
      <c r="AU578" s="178" t="s">
        <v>86</v>
      </c>
      <c r="AV578" s="176" t="s">
        <v>139</v>
      </c>
      <c r="AW578" s="176" t="s">
        <v>38</v>
      </c>
      <c r="AX578" s="176" t="s">
        <v>21</v>
      </c>
      <c r="AY578" s="178" t="s">
        <v>131</v>
      </c>
    </row>
    <row r="579" spans="1:65" s="34" customFormat="1" ht="24.2" customHeight="1">
      <c r="A579" s="30"/>
      <c r="B579" s="147"/>
      <c r="C579" s="148" t="s">
        <v>1233</v>
      </c>
      <c r="D579" s="148" t="s">
        <v>134</v>
      </c>
      <c r="E579" s="149" t="s">
        <v>1234</v>
      </c>
      <c r="F579" s="150" t="s">
        <v>1235</v>
      </c>
      <c r="G579" s="151" t="s">
        <v>165</v>
      </c>
      <c r="H579" s="152">
        <v>11.901999999999999</v>
      </c>
      <c r="I579" s="153"/>
      <c r="J579" s="154">
        <f>ROUND(I579*H579,2)</f>
        <v>0</v>
      </c>
      <c r="K579" s="150" t="s">
        <v>138</v>
      </c>
      <c r="L579" s="31"/>
      <c r="M579" s="155"/>
      <c r="N579" s="156" t="s">
        <v>48</v>
      </c>
      <c r="O579" s="53"/>
      <c r="P579" s="157">
        <f>O579*H579</f>
        <v>0</v>
      </c>
      <c r="Q579" s="157">
        <v>0</v>
      </c>
      <c r="R579" s="157">
        <f>Q579*H579</f>
        <v>0</v>
      </c>
      <c r="S579" s="157">
        <v>1.8</v>
      </c>
      <c r="T579" s="158">
        <f>S579*H579</f>
        <v>21.4236</v>
      </c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R579" s="159" t="s">
        <v>139</v>
      </c>
      <c r="AT579" s="159" t="s">
        <v>134</v>
      </c>
      <c r="AU579" s="159" t="s">
        <v>86</v>
      </c>
      <c r="AY579" s="16" t="s">
        <v>131</v>
      </c>
      <c r="BE579" s="160">
        <f>IF(N579="základní",J579,0)</f>
        <v>0</v>
      </c>
      <c r="BF579" s="160">
        <f>IF(N579="snížená",J579,0)</f>
        <v>0</v>
      </c>
      <c r="BG579" s="160">
        <f>IF(N579="zákl. přenesená",J579,0)</f>
        <v>0</v>
      </c>
      <c r="BH579" s="160">
        <f>IF(N579="sníž. přenesená",J579,0)</f>
        <v>0</v>
      </c>
      <c r="BI579" s="160">
        <f>IF(N579="nulová",J579,0)</f>
        <v>0</v>
      </c>
      <c r="BJ579" s="16" t="s">
        <v>21</v>
      </c>
      <c r="BK579" s="160">
        <f>ROUND(I579*H579,2)</f>
        <v>0</v>
      </c>
      <c r="BL579" s="16" t="s">
        <v>139</v>
      </c>
      <c r="BM579" s="159" t="s">
        <v>1236</v>
      </c>
    </row>
    <row r="580" spans="1:65" s="34" customFormat="1" ht="11.25">
      <c r="A580" s="30"/>
      <c r="B580" s="31"/>
      <c r="C580" s="30"/>
      <c r="D580" s="161" t="s">
        <v>141</v>
      </c>
      <c r="E580" s="30"/>
      <c r="F580" s="162" t="s">
        <v>1237</v>
      </c>
      <c r="G580" s="30"/>
      <c r="H580" s="30"/>
      <c r="I580" s="163"/>
      <c r="J580" s="30"/>
      <c r="K580" s="30"/>
      <c r="L580" s="31"/>
      <c r="M580" s="164"/>
      <c r="N580" s="165"/>
      <c r="O580" s="53"/>
      <c r="P580" s="53"/>
      <c r="Q580" s="53"/>
      <c r="R580" s="53"/>
      <c r="S580" s="53"/>
      <c r="T580" s="54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T580" s="16" t="s">
        <v>141</v>
      </c>
      <c r="AU580" s="16" t="s">
        <v>86</v>
      </c>
    </row>
    <row r="581" spans="1:65" s="166" customFormat="1" ht="11.25">
      <c r="B581" s="167"/>
      <c r="D581" s="168" t="s">
        <v>143</v>
      </c>
      <c r="E581" s="169"/>
      <c r="F581" s="170" t="s">
        <v>1238</v>
      </c>
      <c r="H581" s="171">
        <v>2.298</v>
      </c>
      <c r="I581" s="172"/>
      <c r="L581" s="167"/>
      <c r="M581" s="173"/>
      <c r="N581" s="174"/>
      <c r="O581" s="174"/>
      <c r="P581" s="174"/>
      <c r="Q581" s="174"/>
      <c r="R581" s="174"/>
      <c r="S581" s="174"/>
      <c r="T581" s="175"/>
      <c r="AT581" s="169" t="s">
        <v>143</v>
      </c>
      <c r="AU581" s="169" t="s">
        <v>86</v>
      </c>
      <c r="AV581" s="166" t="s">
        <v>86</v>
      </c>
      <c r="AW581" s="166" t="s">
        <v>38</v>
      </c>
      <c r="AX581" s="166" t="s">
        <v>77</v>
      </c>
      <c r="AY581" s="169" t="s">
        <v>131</v>
      </c>
    </row>
    <row r="582" spans="1:65" s="166" customFormat="1" ht="11.25">
      <c r="B582" s="167"/>
      <c r="D582" s="168" t="s">
        <v>143</v>
      </c>
      <c r="E582" s="169"/>
      <c r="F582" s="170" t="s">
        <v>1239</v>
      </c>
      <c r="H582" s="171">
        <v>4.6509999999999998</v>
      </c>
      <c r="I582" s="172"/>
      <c r="L582" s="167"/>
      <c r="M582" s="173"/>
      <c r="N582" s="174"/>
      <c r="O582" s="174"/>
      <c r="P582" s="174"/>
      <c r="Q582" s="174"/>
      <c r="R582" s="174"/>
      <c r="S582" s="174"/>
      <c r="T582" s="175"/>
      <c r="AT582" s="169" t="s">
        <v>143</v>
      </c>
      <c r="AU582" s="169" t="s">
        <v>86</v>
      </c>
      <c r="AV582" s="166" t="s">
        <v>86</v>
      </c>
      <c r="AW582" s="166" t="s">
        <v>38</v>
      </c>
      <c r="AX582" s="166" t="s">
        <v>77</v>
      </c>
      <c r="AY582" s="169" t="s">
        <v>131</v>
      </c>
    </row>
    <row r="583" spans="1:65" s="199" customFormat="1" ht="11.25">
      <c r="B583" s="200"/>
      <c r="D583" s="168" t="s">
        <v>143</v>
      </c>
      <c r="E583" s="201"/>
      <c r="F583" s="202" t="s">
        <v>828</v>
      </c>
      <c r="H583" s="203">
        <v>6.9489999999999998</v>
      </c>
      <c r="I583" s="204"/>
      <c r="L583" s="200"/>
      <c r="M583" s="205"/>
      <c r="N583" s="206"/>
      <c r="O583" s="206"/>
      <c r="P583" s="206"/>
      <c r="Q583" s="206"/>
      <c r="R583" s="206"/>
      <c r="S583" s="206"/>
      <c r="T583" s="207"/>
      <c r="AT583" s="201" t="s">
        <v>143</v>
      </c>
      <c r="AU583" s="201" t="s">
        <v>86</v>
      </c>
      <c r="AV583" s="199" t="s">
        <v>151</v>
      </c>
      <c r="AW583" s="199" t="s">
        <v>38</v>
      </c>
      <c r="AX583" s="199" t="s">
        <v>77</v>
      </c>
      <c r="AY583" s="201" t="s">
        <v>131</v>
      </c>
    </row>
    <row r="584" spans="1:65" s="166" customFormat="1" ht="11.25">
      <c r="B584" s="167"/>
      <c r="D584" s="168" t="s">
        <v>143</v>
      </c>
      <c r="E584" s="169"/>
      <c r="F584" s="170" t="s">
        <v>1240</v>
      </c>
      <c r="H584" s="171">
        <v>0.95099999999999996</v>
      </c>
      <c r="I584" s="172"/>
      <c r="L584" s="167"/>
      <c r="M584" s="173"/>
      <c r="N584" s="174"/>
      <c r="O584" s="174"/>
      <c r="P584" s="174"/>
      <c r="Q584" s="174"/>
      <c r="R584" s="174"/>
      <c r="S584" s="174"/>
      <c r="T584" s="175"/>
      <c r="AT584" s="169" t="s">
        <v>143</v>
      </c>
      <c r="AU584" s="169" t="s">
        <v>86</v>
      </c>
      <c r="AV584" s="166" t="s">
        <v>86</v>
      </c>
      <c r="AW584" s="166" t="s">
        <v>38</v>
      </c>
      <c r="AX584" s="166" t="s">
        <v>77</v>
      </c>
      <c r="AY584" s="169" t="s">
        <v>131</v>
      </c>
    </row>
    <row r="585" spans="1:65" s="199" customFormat="1" ht="11.25">
      <c r="B585" s="200"/>
      <c r="D585" s="168" t="s">
        <v>143</v>
      </c>
      <c r="E585" s="201"/>
      <c r="F585" s="202" t="s">
        <v>828</v>
      </c>
      <c r="H585" s="203">
        <v>0.95099999999999996</v>
      </c>
      <c r="I585" s="204"/>
      <c r="L585" s="200"/>
      <c r="M585" s="205"/>
      <c r="N585" s="206"/>
      <c r="O585" s="206"/>
      <c r="P585" s="206"/>
      <c r="Q585" s="206"/>
      <c r="R585" s="206"/>
      <c r="S585" s="206"/>
      <c r="T585" s="207"/>
      <c r="AT585" s="201" t="s">
        <v>143</v>
      </c>
      <c r="AU585" s="201" t="s">
        <v>86</v>
      </c>
      <c r="AV585" s="199" t="s">
        <v>151</v>
      </c>
      <c r="AW585" s="199" t="s">
        <v>38</v>
      </c>
      <c r="AX585" s="199" t="s">
        <v>77</v>
      </c>
      <c r="AY585" s="201" t="s">
        <v>131</v>
      </c>
    </row>
    <row r="586" spans="1:65" s="166" customFormat="1" ht="11.25">
      <c r="B586" s="167"/>
      <c r="D586" s="168" t="s">
        <v>143</v>
      </c>
      <c r="E586" s="169"/>
      <c r="F586" s="170" t="s">
        <v>1241</v>
      </c>
      <c r="H586" s="171">
        <v>2.4900000000000002</v>
      </c>
      <c r="I586" s="172"/>
      <c r="L586" s="167"/>
      <c r="M586" s="173"/>
      <c r="N586" s="174"/>
      <c r="O586" s="174"/>
      <c r="P586" s="174"/>
      <c r="Q586" s="174"/>
      <c r="R586" s="174"/>
      <c r="S586" s="174"/>
      <c r="T586" s="175"/>
      <c r="AT586" s="169" t="s">
        <v>143</v>
      </c>
      <c r="AU586" s="169" t="s">
        <v>86</v>
      </c>
      <c r="AV586" s="166" t="s">
        <v>86</v>
      </c>
      <c r="AW586" s="166" t="s">
        <v>38</v>
      </c>
      <c r="AX586" s="166" t="s">
        <v>77</v>
      </c>
      <c r="AY586" s="169" t="s">
        <v>131</v>
      </c>
    </row>
    <row r="587" spans="1:65" s="199" customFormat="1" ht="11.25">
      <c r="B587" s="200"/>
      <c r="D587" s="168" t="s">
        <v>143</v>
      </c>
      <c r="E587" s="201"/>
      <c r="F587" s="202" t="s">
        <v>828</v>
      </c>
      <c r="H587" s="203">
        <v>2.4900000000000002</v>
      </c>
      <c r="I587" s="204"/>
      <c r="L587" s="200"/>
      <c r="M587" s="205"/>
      <c r="N587" s="206"/>
      <c r="O587" s="206"/>
      <c r="P587" s="206"/>
      <c r="Q587" s="206"/>
      <c r="R587" s="206"/>
      <c r="S587" s="206"/>
      <c r="T587" s="207"/>
      <c r="AT587" s="201" t="s">
        <v>143</v>
      </c>
      <c r="AU587" s="201" t="s">
        <v>86</v>
      </c>
      <c r="AV587" s="199" t="s">
        <v>151</v>
      </c>
      <c r="AW587" s="199" t="s">
        <v>38</v>
      </c>
      <c r="AX587" s="199" t="s">
        <v>77</v>
      </c>
      <c r="AY587" s="201" t="s">
        <v>131</v>
      </c>
    </row>
    <row r="588" spans="1:65" s="166" customFormat="1" ht="11.25">
      <c r="B588" s="167"/>
      <c r="D588" s="168" t="s">
        <v>143</v>
      </c>
      <c r="E588" s="169"/>
      <c r="F588" s="170" t="s">
        <v>1242</v>
      </c>
      <c r="H588" s="171">
        <v>1.512</v>
      </c>
      <c r="I588" s="172"/>
      <c r="L588" s="167"/>
      <c r="M588" s="173"/>
      <c r="N588" s="174"/>
      <c r="O588" s="174"/>
      <c r="P588" s="174"/>
      <c r="Q588" s="174"/>
      <c r="R588" s="174"/>
      <c r="S588" s="174"/>
      <c r="T588" s="175"/>
      <c r="AT588" s="169" t="s">
        <v>143</v>
      </c>
      <c r="AU588" s="169" t="s">
        <v>86</v>
      </c>
      <c r="AV588" s="166" t="s">
        <v>86</v>
      </c>
      <c r="AW588" s="166" t="s">
        <v>38</v>
      </c>
      <c r="AX588" s="166" t="s">
        <v>77</v>
      </c>
      <c r="AY588" s="169" t="s">
        <v>131</v>
      </c>
    </row>
    <row r="589" spans="1:65" s="199" customFormat="1" ht="11.25">
      <c r="B589" s="200"/>
      <c r="D589" s="168" t="s">
        <v>143</v>
      </c>
      <c r="E589" s="201"/>
      <c r="F589" s="202" t="s">
        <v>828</v>
      </c>
      <c r="H589" s="203">
        <v>1.512</v>
      </c>
      <c r="I589" s="204"/>
      <c r="L589" s="200"/>
      <c r="M589" s="205"/>
      <c r="N589" s="206"/>
      <c r="O589" s="206"/>
      <c r="P589" s="206"/>
      <c r="Q589" s="206"/>
      <c r="R589" s="206"/>
      <c r="S589" s="206"/>
      <c r="T589" s="207"/>
      <c r="AT589" s="201" t="s">
        <v>143</v>
      </c>
      <c r="AU589" s="201" t="s">
        <v>86</v>
      </c>
      <c r="AV589" s="199" t="s">
        <v>151</v>
      </c>
      <c r="AW589" s="199" t="s">
        <v>38</v>
      </c>
      <c r="AX589" s="199" t="s">
        <v>77</v>
      </c>
      <c r="AY589" s="201" t="s">
        <v>131</v>
      </c>
    </row>
    <row r="590" spans="1:65" s="176" customFormat="1" ht="11.25">
      <c r="B590" s="177"/>
      <c r="D590" s="168" t="s">
        <v>143</v>
      </c>
      <c r="E590" s="178"/>
      <c r="F590" s="179" t="s">
        <v>145</v>
      </c>
      <c r="H590" s="180">
        <v>11.901999999999999</v>
      </c>
      <c r="I590" s="181"/>
      <c r="L590" s="177"/>
      <c r="M590" s="182"/>
      <c r="N590" s="183"/>
      <c r="O590" s="183"/>
      <c r="P590" s="183"/>
      <c r="Q590" s="183"/>
      <c r="R590" s="183"/>
      <c r="S590" s="183"/>
      <c r="T590" s="184"/>
      <c r="AT590" s="178" t="s">
        <v>143</v>
      </c>
      <c r="AU590" s="178" t="s">
        <v>86</v>
      </c>
      <c r="AV590" s="176" t="s">
        <v>139</v>
      </c>
      <c r="AW590" s="176" t="s">
        <v>38</v>
      </c>
      <c r="AX590" s="176" t="s">
        <v>21</v>
      </c>
      <c r="AY590" s="178" t="s">
        <v>131</v>
      </c>
    </row>
    <row r="591" spans="1:65" s="34" customFormat="1" ht="24.2" customHeight="1">
      <c r="A591" s="30"/>
      <c r="B591" s="147"/>
      <c r="C591" s="148" t="s">
        <v>1243</v>
      </c>
      <c r="D591" s="148" t="s">
        <v>134</v>
      </c>
      <c r="E591" s="149" t="s">
        <v>1244</v>
      </c>
      <c r="F591" s="150" t="s">
        <v>1245</v>
      </c>
      <c r="G591" s="151" t="s">
        <v>184</v>
      </c>
      <c r="H591" s="152">
        <v>10</v>
      </c>
      <c r="I591" s="153"/>
      <c r="J591" s="154">
        <f>ROUND(I591*H591,2)</f>
        <v>0</v>
      </c>
      <c r="K591" s="150" t="s">
        <v>138</v>
      </c>
      <c r="L591" s="31"/>
      <c r="M591" s="155"/>
      <c r="N591" s="156" t="s">
        <v>48</v>
      </c>
      <c r="O591" s="53"/>
      <c r="P591" s="157">
        <f>O591*H591</f>
        <v>0</v>
      </c>
      <c r="Q591" s="157">
        <v>0</v>
      </c>
      <c r="R591" s="157">
        <f>Q591*H591</f>
        <v>0</v>
      </c>
      <c r="S591" s="157">
        <v>6.2E-2</v>
      </c>
      <c r="T591" s="158">
        <f>S591*H591</f>
        <v>0.62</v>
      </c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R591" s="159" t="s">
        <v>139</v>
      </c>
      <c r="AT591" s="159" t="s">
        <v>134</v>
      </c>
      <c r="AU591" s="159" t="s">
        <v>86</v>
      </c>
      <c r="AY591" s="16" t="s">
        <v>131</v>
      </c>
      <c r="BE591" s="160">
        <f>IF(N591="základní",J591,0)</f>
        <v>0</v>
      </c>
      <c r="BF591" s="160">
        <f>IF(N591="snížená",J591,0)</f>
        <v>0</v>
      </c>
      <c r="BG591" s="160">
        <f>IF(N591="zákl. přenesená",J591,0)</f>
        <v>0</v>
      </c>
      <c r="BH591" s="160">
        <f>IF(N591="sníž. přenesená",J591,0)</f>
        <v>0</v>
      </c>
      <c r="BI591" s="160">
        <f>IF(N591="nulová",J591,0)</f>
        <v>0</v>
      </c>
      <c r="BJ591" s="16" t="s">
        <v>21</v>
      </c>
      <c r="BK591" s="160">
        <f>ROUND(I591*H591,2)</f>
        <v>0</v>
      </c>
      <c r="BL591" s="16" t="s">
        <v>139</v>
      </c>
      <c r="BM591" s="159" t="s">
        <v>1246</v>
      </c>
    </row>
    <row r="592" spans="1:65" s="34" customFormat="1" ht="11.25">
      <c r="A592" s="30"/>
      <c r="B592" s="31"/>
      <c r="C592" s="30"/>
      <c r="D592" s="161" t="s">
        <v>141</v>
      </c>
      <c r="E592" s="30"/>
      <c r="F592" s="162" t="s">
        <v>1247</v>
      </c>
      <c r="G592" s="30"/>
      <c r="H592" s="30"/>
      <c r="I592" s="163"/>
      <c r="J592" s="30"/>
      <c r="K592" s="30"/>
      <c r="L592" s="31"/>
      <c r="M592" s="164"/>
      <c r="N592" s="165"/>
      <c r="O592" s="53"/>
      <c r="P592" s="53"/>
      <c r="Q592" s="53"/>
      <c r="R592" s="53"/>
      <c r="S592" s="53"/>
      <c r="T592" s="54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T592" s="16" t="s">
        <v>141</v>
      </c>
      <c r="AU592" s="16" t="s">
        <v>86</v>
      </c>
    </row>
    <row r="593" spans="1:65" s="166" customFormat="1" ht="11.25">
      <c r="B593" s="167"/>
      <c r="D593" s="168" t="s">
        <v>143</v>
      </c>
      <c r="E593" s="169"/>
      <c r="F593" s="170" t="s">
        <v>1248</v>
      </c>
      <c r="H593" s="171">
        <v>10</v>
      </c>
      <c r="I593" s="172"/>
      <c r="L593" s="167"/>
      <c r="M593" s="173"/>
      <c r="N593" s="174"/>
      <c r="O593" s="174"/>
      <c r="P593" s="174"/>
      <c r="Q593" s="174"/>
      <c r="R593" s="174"/>
      <c r="S593" s="174"/>
      <c r="T593" s="175"/>
      <c r="AT593" s="169" t="s">
        <v>143</v>
      </c>
      <c r="AU593" s="169" t="s">
        <v>86</v>
      </c>
      <c r="AV593" s="166" t="s">
        <v>86</v>
      </c>
      <c r="AW593" s="166" t="s">
        <v>38</v>
      </c>
      <c r="AX593" s="166" t="s">
        <v>77</v>
      </c>
      <c r="AY593" s="169" t="s">
        <v>131</v>
      </c>
    </row>
    <row r="594" spans="1:65" s="176" customFormat="1" ht="11.25">
      <c r="B594" s="177"/>
      <c r="D594" s="168" t="s">
        <v>143</v>
      </c>
      <c r="E594" s="178"/>
      <c r="F594" s="179" t="s">
        <v>145</v>
      </c>
      <c r="H594" s="180">
        <v>10</v>
      </c>
      <c r="I594" s="181"/>
      <c r="L594" s="177"/>
      <c r="M594" s="182"/>
      <c r="N594" s="183"/>
      <c r="O594" s="183"/>
      <c r="P594" s="183"/>
      <c r="Q594" s="183"/>
      <c r="R594" s="183"/>
      <c r="S594" s="183"/>
      <c r="T594" s="184"/>
      <c r="AT594" s="178" t="s">
        <v>143</v>
      </c>
      <c r="AU594" s="178" t="s">
        <v>86</v>
      </c>
      <c r="AV594" s="176" t="s">
        <v>139</v>
      </c>
      <c r="AW594" s="176" t="s">
        <v>38</v>
      </c>
      <c r="AX594" s="176" t="s">
        <v>21</v>
      </c>
      <c r="AY594" s="178" t="s">
        <v>131</v>
      </c>
    </row>
    <row r="595" spans="1:65" s="34" customFormat="1" ht="24.2" customHeight="1">
      <c r="A595" s="30"/>
      <c r="B595" s="147"/>
      <c r="C595" s="148" t="s">
        <v>1249</v>
      </c>
      <c r="D595" s="148" t="s">
        <v>134</v>
      </c>
      <c r="E595" s="149" t="s">
        <v>1250</v>
      </c>
      <c r="F595" s="150" t="s">
        <v>1251</v>
      </c>
      <c r="G595" s="151" t="s">
        <v>137</v>
      </c>
      <c r="H595" s="152">
        <v>176.53299999999999</v>
      </c>
      <c r="I595" s="153"/>
      <c r="J595" s="154">
        <f>ROUND(I595*H595,2)</f>
        <v>0</v>
      </c>
      <c r="K595" s="150" t="s">
        <v>138</v>
      </c>
      <c r="L595" s="31"/>
      <c r="M595" s="155"/>
      <c r="N595" s="156" t="s">
        <v>48</v>
      </c>
      <c r="O595" s="53"/>
      <c r="P595" s="157">
        <f>O595*H595</f>
        <v>0</v>
      </c>
      <c r="Q595" s="157">
        <v>0</v>
      </c>
      <c r="R595" s="157">
        <f>Q595*H595</f>
        <v>0</v>
      </c>
      <c r="S595" s="157">
        <v>5.8999999999999997E-2</v>
      </c>
      <c r="T595" s="158">
        <f>S595*H595</f>
        <v>10.415446999999999</v>
      </c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R595" s="159" t="s">
        <v>139</v>
      </c>
      <c r="AT595" s="159" t="s">
        <v>134</v>
      </c>
      <c r="AU595" s="159" t="s">
        <v>86</v>
      </c>
      <c r="AY595" s="16" t="s">
        <v>131</v>
      </c>
      <c r="BE595" s="160">
        <f>IF(N595="základní",J595,0)</f>
        <v>0</v>
      </c>
      <c r="BF595" s="160">
        <f>IF(N595="snížená",J595,0)</f>
        <v>0</v>
      </c>
      <c r="BG595" s="160">
        <f>IF(N595="zákl. přenesená",J595,0)</f>
        <v>0</v>
      </c>
      <c r="BH595" s="160">
        <f>IF(N595="sníž. přenesená",J595,0)</f>
        <v>0</v>
      </c>
      <c r="BI595" s="160">
        <f>IF(N595="nulová",J595,0)</f>
        <v>0</v>
      </c>
      <c r="BJ595" s="16" t="s">
        <v>21</v>
      </c>
      <c r="BK595" s="160">
        <f>ROUND(I595*H595,2)</f>
        <v>0</v>
      </c>
      <c r="BL595" s="16" t="s">
        <v>139</v>
      </c>
      <c r="BM595" s="159" t="s">
        <v>1252</v>
      </c>
    </row>
    <row r="596" spans="1:65" s="34" customFormat="1" ht="11.25">
      <c r="A596" s="30"/>
      <c r="B596" s="31"/>
      <c r="C596" s="30"/>
      <c r="D596" s="161" t="s">
        <v>141</v>
      </c>
      <c r="E596" s="30"/>
      <c r="F596" s="162" t="s">
        <v>1253</v>
      </c>
      <c r="G596" s="30"/>
      <c r="H596" s="30"/>
      <c r="I596" s="163"/>
      <c r="J596" s="30"/>
      <c r="K596" s="30"/>
      <c r="L596" s="31"/>
      <c r="M596" s="164"/>
      <c r="N596" s="165"/>
      <c r="O596" s="53"/>
      <c r="P596" s="53"/>
      <c r="Q596" s="53"/>
      <c r="R596" s="53"/>
      <c r="S596" s="53"/>
      <c r="T596" s="54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T596" s="16" t="s">
        <v>141</v>
      </c>
      <c r="AU596" s="16" t="s">
        <v>86</v>
      </c>
    </row>
    <row r="597" spans="1:65" s="166" customFormat="1" ht="11.25">
      <c r="B597" s="167"/>
      <c r="D597" s="168" t="s">
        <v>143</v>
      </c>
      <c r="E597" s="169"/>
      <c r="F597" s="170" t="s">
        <v>1254</v>
      </c>
      <c r="H597" s="171">
        <v>197.68600000000001</v>
      </c>
      <c r="I597" s="172"/>
      <c r="L597" s="167"/>
      <c r="M597" s="173"/>
      <c r="N597" s="174"/>
      <c r="O597" s="174"/>
      <c r="P597" s="174"/>
      <c r="Q597" s="174"/>
      <c r="R597" s="174"/>
      <c r="S597" s="174"/>
      <c r="T597" s="175"/>
      <c r="AT597" s="169" t="s">
        <v>143</v>
      </c>
      <c r="AU597" s="169" t="s">
        <v>86</v>
      </c>
      <c r="AV597" s="166" t="s">
        <v>86</v>
      </c>
      <c r="AW597" s="166" t="s">
        <v>38</v>
      </c>
      <c r="AX597" s="166" t="s">
        <v>77</v>
      </c>
      <c r="AY597" s="169" t="s">
        <v>131</v>
      </c>
    </row>
    <row r="598" spans="1:65" s="166" customFormat="1" ht="11.25">
      <c r="B598" s="167"/>
      <c r="D598" s="168" t="s">
        <v>143</v>
      </c>
      <c r="E598" s="169"/>
      <c r="F598" s="170" t="s">
        <v>1255</v>
      </c>
      <c r="H598" s="171">
        <v>-21.152999999999999</v>
      </c>
      <c r="I598" s="172"/>
      <c r="L598" s="167"/>
      <c r="M598" s="173"/>
      <c r="N598" s="174"/>
      <c r="O598" s="174"/>
      <c r="P598" s="174"/>
      <c r="Q598" s="174"/>
      <c r="R598" s="174"/>
      <c r="S598" s="174"/>
      <c r="T598" s="175"/>
      <c r="AT598" s="169" t="s">
        <v>143</v>
      </c>
      <c r="AU598" s="169" t="s">
        <v>86</v>
      </c>
      <c r="AV598" s="166" t="s">
        <v>86</v>
      </c>
      <c r="AW598" s="166" t="s">
        <v>38</v>
      </c>
      <c r="AX598" s="166" t="s">
        <v>77</v>
      </c>
      <c r="AY598" s="169" t="s">
        <v>131</v>
      </c>
    </row>
    <row r="599" spans="1:65" s="176" customFormat="1" ht="11.25">
      <c r="B599" s="177"/>
      <c r="D599" s="168" t="s">
        <v>143</v>
      </c>
      <c r="E599" s="178"/>
      <c r="F599" s="179" t="s">
        <v>145</v>
      </c>
      <c r="H599" s="180">
        <v>176.53299999999999</v>
      </c>
      <c r="I599" s="181"/>
      <c r="L599" s="177"/>
      <c r="M599" s="182"/>
      <c r="N599" s="183"/>
      <c r="O599" s="183"/>
      <c r="P599" s="183"/>
      <c r="Q599" s="183"/>
      <c r="R599" s="183"/>
      <c r="S599" s="183"/>
      <c r="T599" s="184"/>
      <c r="AT599" s="178" t="s">
        <v>143</v>
      </c>
      <c r="AU599" s="178" t="s">
        <v>86</v>
      </c>
      <c r="AV599" s="176" t="s">
        <v>139</v>
      </c>
      <c r="AW599" s="176" t="s">
        <v>38</v>
      </c>
      <c r="AX599" s="176" t="s">
        <v>21</v>
      </c>
      <c r="AY599" s="178" t="s">
        <v>131</v>
      </c>
    </row>
    <row r="600" spans="1:65" s="133" customFormat="1" ht="22.9" customHeight="1">
      <c r="B600" s="134"/>
      <c r="D600" s="135" t="s">
        <v>76</v>
      </c>
      <c r="E600" s="145" t="s">
        <v>227</v>
      </c>
      <c r="F600" s="145" t="s">
        <v>228</v>
      </c>
      <c r="I600" s="137"/>
      <c r="J600" s="146">
        <f>BK600</f>
        <v>0</v>
      </c>
      <c r="L600" s="134"/>
      <c r="M600" s="139"/>
      <c r="N600" s="140"/>
      <c r="O600" s="140"/>
      <c r="P600" s="141">
        <f>SUM(P601:P612)</f>
        <v>0</v>
      </c>
      <c r="Q600" s="140"/>
      <c r="R600" s="141">
        <f>SUM(R601:R612)</f>
        <v>0</v>
      </c>
      <c r="S600" s="140"/>
      <c r="T600" s="142">
        <f>SUM(T601:T612)</f>
        <v>0</v>
      </c>
      <c r="AR600" s="135" t="s">
        <v>21</v>
      </c>
      <c r="AT600" s="143" t="s">
        <v>76</v>
      </c>
      <c r="AU600" s="143" t="s">
        <v>21</v>
      </c>
      <c r="AY600" s="135" t="s">
        <v>131</v>
      </c>
      <c r="BK600" s="144">
        <f>SUM(BK601:BK612)</f>
        <v>0</v>
      </c>
    </row>
    <row r="601" spans="1:65" s="34" customFormat="1" ht="24.2" customHeight="1">
      <c r="A601" s="30"/>
      <c r="B601" s="147"/>
      <c r="C601" s="148" t="s">
        <v>1256</v>
      </c>
      <c r="D601" s="148" t="s">
        <v>134</v>
      </c>
      <c r="E601" s="149" t="s">
        <v>1257</v>
      </c>
      <c r="F601" s="150" t="s">
        <v>1258</v>
      </c>
      <c r="G601" s="151" t="s">
        <v>177</v>
      </c>
      <c r="H601" s="152">
        <v>67.427999999999997</v>
      </c>
      <c r="I601" s="153"/>
      <c r="J601" s="154">
        <f>ROUND(I601*H601,2)</f>
        <v>0</v>
      </c>
      <c r="K601" s="150" t="s">
        <v>138</v>
      </c>
      <c r="L601" s="31"/>
      <c r="M601" s="155"/>
      <c r="N601" s="156" t="s">
        <v>48</v>
      </c>
      <c r="O601" s="53"/>
      <c r="P601" s="157">
        <f>O601*H601</f>
        <v>0</v>
      </c>
      <c r="Q601" s="157">
        <v>0</v>
      </c>
      <c r="R601" s="157">
        <f>Q601*H601</f>
        <v>0</v>
      </c>
      <c r="S601" s="157">
        <v>0</v>
      </c>
      <c r="T601" s="158">
        <f>S601*H601</f>
        <v>0</v>
      </c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R601" s="159" t="s">
        <v>139</v>
      </c>
      <c r="AT601" s="159" t="s">
        <v>134</v>
      </c>
      <c r="AU601" s="159" t="s">
        <v>86</v>
      </c>
      <c r="AY601" s="16" t="s">
        <v>131</v>
      </c>
      <c r="BE601" s="160">
        <f>IF(N601="základní",J601,0)</f>
        <v>0</v>
      </c>
      <c r="BF601" s="160">
        <f>IF(N601="snížená",J601,0)</f>
        <v>0</v>
      </c>
      <c r="BG601" s="160">
        <f>IF(N601="zákl. přenesená",J601,0)</f>
        <v>0</v>
      </c>
      <c r="BH601" s="160">
        <f>IF(N601="sníž. přenesená",J601,0)</f>
        <v>0</v>
      </c>
      <c r="BI601" s="160">
        <f>IF(N601="nulová",J601,0)</f>
        <v>0</v>
      </c>
      <c r="BJ601" s="16" t="s">
        <v>21</v>
      </c>
      <c r="BK601" s="160">
        <f>ROUND(I601*H601,2)</f>
        <v>0</v>
      </c>
      <c r="BL601" s="16" t="s">
        <v>139</v>
      </c>
      <c r="BM601" s="159" t="s">
        <v>1259</v>
      </c>
    </row>
    <row r="602" spans="1:65" s="34" customFormat="1" ht="11.25">
      <c r="A602" s="30"/>
      <c r="B602" s="31"/>
      <c r="C602" s="30"/>
      <c r="D602" s="161" t="s">
        <v>141</v>
      </c>
      <c r="E602" s="30"/>
      <c r="F602" s="162" t="s">
        <v>1260</v>
      </c>
      <c r="G602" s="30"/>
      <c r="H602" s="30"/>
      <c r="I602" s="163"/>
      <c r="J602" s="30"/>
      <c r="K602" s="30"/>
      <c r="L602" s="31"/>
      <c r="M602" s="164"/>
      <c r="N602" s="165"/>
      <c r="O602" s="53"/>
      <c r="P602" s="53"/>
      <c r="Q602" s="53"/>
      <c r="R602" s="53"/>
      <c r="S602" s="53"/>
      <c r="T602" s="54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T602" s="16" t="s">
        <v>141</v>
      </c>
      <c r="AU602" s="16" t="s">
        <v>86</v>
      </c>
    </row>
    <row r="603" spans="1:65" s="34" customFormat="1" ht="37.9" customHeight="1">
      <c r="A603" s="30"/>
      <c r="B603" s="147"/>
      <c r="C603" s="148" t="s">
        <v>1261</v>
      </c>
      <c r="D603" s="148" t="s">
        <v>134</v>
      </c>
      <c r="E603" s="149" t="s">
        <v>235</v>
      </c>
      <c r="F603" s="150" t="s">
        <v>236</v>
      </c>
      <c r="G603" s="151" t="s">
        <v>177</v>
      </c>
      <c r="H603" s="152">
        <v>202.28399999999999</v>
      </c>
      <c r="I603" s="153"/>
      <c r="J603" s="154">
        <f>ROUND(I603*H603,2)</f>
        <v>0</v>
      </c>
      <c r="K603" s="150" t="s">
        <v>138</v>
      </c>
      <c r="L603" s="31"/>
      <c r="M603" s="155"/>
      <c r="N603" s="156" t="s">
        <v>48</v>
      </c>
      <c r="O603" s="53"/>
      <c r="P603" s="157">
        <f>O603*H603</f>
        <v>0</v>
      </c>
      <c r="Q603" s="157">
        <v>0</v>
      </c>
      <c r="R603" s="157">
        <f>Q603*H603</f>
        <v>0</v>
      </c>
      <c r="S603" s="157">
        <v>0</v>
      </c>
      <c r="T603" s="158">
        <f>S603*H603</f>
        <v>0</v>
      </c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R603" s="159" t="s">
        <v>139</v>
      </c>
      <c r="AT603" s="159" t="s">
        <v>134</v>
      </c>
      <c r="AU603" s="159" t="s">
        <v>86</v>
      </c>
      <c r="AY603" s="16" t="s">
        <v>131</v>
      </c>
      <c r="BE603" s="160">
        <f>IF(N603="základní",J603,0)</f>
        <v>0</v>
      </c>
      <c r="BF603" s="160">
        <f>IF(N603="snížená",J603,0)</f>
        <v>0</v>
      </c>
      <c r="BG603" s="160">
        <f>IF(N603="zákl. přenesená",J603,0)</f>
        <v>0</v>
      </c>
      <c r="BH603" s="160">
        <f>IF(N603="sníž. přenesená",J603,0)</f>
        <v>0</v>
      </c>
      <c r="BI603" s="160">
        <f>IF(N603="nulová",J603,0)</f>
        <v>0</v>
      </c>
      <c r="BJ603" s="16" t="s">
        <v>21</v>
      </c>
      <c r="BK603" s="160">
        <f>ROUND(I603*H603,2)</f>
        <v>0</v>
      </c>
      <c r="BL603" s="16" t="s">
        <v>139</v>
      </c>
      <c r="BM603" s="159" t="s">
        <v>1262</v>
      </c>
    </row>
    <row r="604" spans="1:65" s="34" customFormat="1" ht="11.25">
      <c r="A604" s="30"/>
      <c r="B604" s="31"/>
      <c r="C604" s="30"/>
      <c r="D604" s="161" t="s">
        <v>141</v>
      </c>
      <c r="E604" s="30"/>
      <c r="F604" s="162" t="s">
        <v>238</v>
      </c>
      <c r="G604" s="30"/>
      <c r="H604" s="30"/>
      <c r="I604" s="163"/>
      <c r="J604" s="30"/>
      <c r="K604" s="30"/>
      <c r="L604" s="31"/>
      <c r="M604" s="164"/>
      <c r="N604" s="165"/>
      <c r="O604" s="53"/>
      <c r="P604" s="53"/>
      <c r="Q604" s="53"/>
      <c r="R604" s="53"/>
      <c r="S604" s="53"/>
      <c r="T604" s="54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T604" s="16" t="s">
        <v>141</v>
      </c>
      <c r="AU604" s="16" t="s">
        <v>86</v>
      </c>
    </row>
    <row r="605" spans="1:65" s="166" customFormat="1" ht="11.25">
      <c r="B605" s="167"/>
      <c r="D605" s="168" t="s">
        <v>143</v>
      </c>
      <c r="F605" s="170" t="s">
        <v>1263</v>
      </c>
      <c r="H605" s="171">
        <v>202.28399999999999</v>
      </c>
      <c r="I605" s="172"/>
      <c r="L605" s="167"/>
      <c r="M605" s="173"/>
      <c r="N605" s="174"/>
      <c r="O605" s="174"/>
      <c r="P605" s="174"/>
      <c r="Q605" s="174"/>
      <c r="R605" s="174"/>
      <c r="S605" s="174"/>
      <c r="T605" s="175"/>
      <c r="AT605" s="169" t="s">
        <v>143</v>
      </c>
      <c r="AU605" s="169" t="s">
        <v>86</v>
      </c>
      <c r="AV605" s="166" t="s">
        <v>86</v>
      </c>
      <c r="AW605" s="166" t="s">
        <v>3</v>
      </c>
      <c r="AX605" s="166" t="s">
        <v>21</v>
      </c>
      <c r="AY605" s="169" t="s">
        <v>131</v>
      </c>
    </row>
    <row r="606" spans="1:65" s="34" customFormat="1" ht="21.75" customHeight="1">
      <c r="A606" s="30"/>
      <c r="B606" s="147"/>
      <c r="C606" s="148" t="s">
        <v>1264</v>
      </c>
      <c r="D606" s="148" t="s">
        <v>134</v>
      </c>
      <c r="E606" s="149" t="s">
        <v>241</v>
      </c>
      <c r="F606" s="150" t="s">
        <v>242</v>
      </c>
      <c r="G606" s="151" t="s">
        <v>177</v>
      </c>
      <c r="H606" s="152">
        <v>67.427999999999997</v>
      </c>
      <c r="I606" s="153"/>
      <c r="J606" s="154">
        <f>ROUND(I606*H606,2)</f>
        <v>0</v>
      </c>
      <c r="K606" s="150" t="s">
        <v>138</v>
      </c>
      <c r="L606" s="31"/>
      <c r="M606" s="155"/>
      <c r="N606" s="156" t="s">
        <v>48</v>
      </c>
      <c r="O606" s="53"/>
      <c r="P606" s="157">
        <f>O606*H606</f>
        <v>0</v>
      </c>
      <c r="Q606" s="157">
        <v>0</v>
      </c>
      <c r="R606" s="157">
        <f>Q606*H606</f>
        <v>0</v>
      </c>
      <c r="S606" s="157">
        <v>0</v>
      </c>
      <c r="T606" s="158">
        <f>S606*H606</f>
        <v>0</v>
      </c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R606" s="159" t="s">
        <v>139</v>
      </c>
      <c r="AT606" s="159" t="s">
        <v>134</v>
      </c>
      <c r="AU606" s="159" t="s">
        <v>86</v>
      </c>
      <c r="AY606" s="16" t="s">
        <v>131</v>
      </c>
      <c r="BE606" s="160">
        <f>IF(N606="základní",J606,0)</f>
        <v>0</v>
      </c>
      <c r="BF606" s="160">
        <f>IF(N606="snížená",J606,0)</f>
        <v>0</v>
      </c>
      <c r="BG606" s="160">
        <f>IF(N606="zákl. přenesená",J606,0)</f>
        <v>0</v>
      </c>
      <c r="BH606" s="160">
        <f>IF(N606="sníž. přenesená",J606,0)</f>
        <v>0</v>
      </c>
      <c r="BI606" s="160">
        <f>IF(N606="nulová",J606,0)</f>
        <v>0</v>
      </c>
      <c r="BJ606" s="16" t="s">
        <v>21</v>
      </c>
      <c r="BK606" s="160">
        <f>ROUND(I606*H606,2)</f>
        <v>0</v>
      </c>
      <c r="BL606" s="16" t="s">
        <v>139</v>
      </c>
      <c r="BM606" s="159" t="s">
        <v>1265</v>
      </c>
    </row>
    <row r="607" spans="1:65" s="34" customFormat="1" ht="11.25">
      <c r="A607" s="30"/>
      <c r="B607" s="31"/>
      <c r="C607" s="30"/>
      <c r="D607" s="161" t="s">
        <v>141</v>
      </c>
      <c r="E607" s="30"/>
      <c r="F607" s="162" t="s">
        <v>244</v>
      </c>
      <c r="G607" s="30"/>
      <c r="H607" s="30"/>
      <c r="I607" s="163"/>
      <c r="J607" s="30"/>
      <c r="K607" s="30"/>
      <c r="L607" s="31"/>
      <c r="M607" s="164"/>
      <c r="N607" s="165"/>
      <c r="O607" s="53"/>
      <c r="P607" s="53"/>
      <c r="Q607" s="53"/>
      <c r="R607" s="53"/>
      <c r="S607" s="53"/>
      <c r="T607" s="54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T607" s="16" t="s">
        <v>141</v>
      </c>
      <c r="AU607" s="16" t="s">
        <v>86</v>
      </c>
    </row>
    <row r="608" spans="1:65" s="34" customFormat="1" ht="24.2" customHeight="1">
      <c r="A608" s="30"/>
      <c r="B608" s="147"/>
      <c r="C608" s="148" t="s">
        <v>1266</v>
      </c>
      <c r="D608" s="148" t="s">
        <v>134</v>
      </c>
      <c r="E608" s="149" t="s">
        <v>246</v>
      </c>
      <c r="F608" s="150" t="s">
        <v>247</v>
      </c>
      <c r="G608" s="151" t="s">
        <v>177</v>
      </c>
      <c r="H608" s="152">
        <v>606.85199999999998</v>
      </c>
      <c r="I608" s="153"/>
      <c r="J608" s="154">
        <f>ROUND(I608*H608,2)</f>
        <v>0</v>
      </c>
      <c r="K608" s="150" t="s">
        <v>138</v>
      </c>
      <c r="L608" s="31"/>
      <c r="M608" s="155"/>
      <c r="N608" s="156" t="s">
        <v>48</v>
      </c>
      <c r="O608" s="53"/>
      <c r="P608" s="157">
        <f>O608*H608</f>
        <v>0</v>
      </c>
      <c r="Q608" s="157">
        <v>0</v>
      </c>
      <c r="R608" s="157">
        <f>Q608*H608</f>
        <v>0</v>
      </c>
      <c r="S608" s="157">
        <v>0</v>
      </c>
      <c r="T608" s="158">
        <f>S608*H608</f>
        <v>0</v>
      </c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R608" s="159" t="s">
        <v>139</v>
      </c>
      <c r="AT608" s="159" t="s">
        <v>134</v>
      </c>
      <c r="AU608" s="159" t="s">
        <v>86</v>
      </c>
      <c r="AY608" s="16" t="s">
        <v>131</v>
      </c>
      <c r="BE608" s="160">
        <f>IF(N608="základní",J608,0)</f>
        <v>0</v>
      </c>
      <c r="BF608" s="160">
        <f>IF(N608="snížená",J608,0)</f>
        <v>0</v>
      </c>
      <c r="BG608" s="160">
        <f>IF(N608="zákl. přenesená",J608,0)</f>
        <v>0</v>
      </c>
      <c r="BH608" s="160">
        <f>IF(N608="sníž. přenesená",J608,0)</f>
        <v>0</v>
      </c>
      <c r="BI608" s="160">
        <f>IF(N608="nulová",J608,0)</f>
        <v>0</v>
      </c>
      <c r="BJ608" s="16" t="s">
        <v>21</v>
      </c>
      <c r="BK608" s="160">
        <f>ROUND(I608*H608,2)</f>
        <v>0</v>
      </c>
      <c r="BL608" s="16" t="s">
        <v>139</v>
      </c>
      <c r="BM608" s="159" t="s">
        <v>1267</v>
      </c>
    </row>
    <row r="609" spans="1:65" s="34" customFormat="1" ht="11.25">
      <c r="A609" s="30"/>
      <c r="B609" s="31"/>
      <c r="C609" s="30"/>
      <c r="D609" s="161" t="s">
        <v>141</v>
      </c>
      <c r="E609" s="30"/>
      <c r="F609" s="162" t="s">
        <v>249</v>
      </c>
      <c r="G609" s="30"/>
      <c r="H609" s="30"/>
      <c r="I609" s="163"/>
      <c r="J609" s="30"/>
      <c r="K609" s="30"/>
      <c r="L609" s="31"/>
      <c r="M609" s="164"/>
      <c r="N609" s="165"/>
      <c r="O609" s="53"/>
      <c r="P609" s="53"/>
      <c r="Q609" s="53"/>
      <c r="R609" s="53"/>
      <c r="S609" s="53"/>
      <c r="T609" s="54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T609" s="16" t="s">
        <v>141</v>
      </c>
      <c r="AU609" s="16" t="s">
        <v>86</v>
      </c>
    </row>
    <row r="610" spans="1:65" s="166" customFormat="1" ht="11.25">
      <c r="B610" s="167"/>
      <c r="D610" s="168" t="s">
        <v>143</v>
      </c>
      <c r="F610" s="170" t="s">
        <v>1268</v>
      </c>
      <c r="H610" s="171">
        <v>606.85199999999998</v>
      </c>
      <c r="I610" s="172"/>
      <c r="L610" s="167"/>
      <c r="M610" s="173"/>
      <c r="N610" s="174"/>
      <c r="O610" s="174"/>
      <c r="P610" s="174"/>
      <c r="Q610" s="174"/>
      <c r="R610" s="174"/>
      <c r="S610" s="174"/>
      <c r="T610" s="175"/>
      <c r="AT610" s="169" t="s">
        <v>143</v>
      </c>
      <c r="AU610" s="169" t="s">
        <v>86</v>
      </c>
      <c r="AV610" s="166" t="s">
        <v>86</v>
      </c>
      <c r="AW610" s="166" t="s">
        <v>3</v>
      </c>
      <c r="AX610" s="166" t="s">
        <v>21</v>
      </c>
      <c r="AY610" s="169" t="s">
        <v>131</v>
      </c>
    </row>
    <row r="611" spans="1:65" s="34" customFormat="1" ht="24.2" customHeight="1">
      <c r="A611" s="30"/>
      <c r="B611" s="147"/>
      <c r="C611" s="148" t="s">
        <v>1269</v>
      </c>
      <c r="D611" s="148" t="s">
        <v>134</v>
      </c>
      <c r="E611" s="149" t="s">
        <v>1270</v>
      </c>
      <c r="F611" s="150" t="s">
        <v>1271</v>
      </c>
      <c r="G611" s="151" t="s">
        <v>177</v>
      </c>
      <c r="H611" s="152">
        <v>67.427999999999997</v>
      </c>
      <c r="I611" s="153"/>
      <c r="J611" s="154">
        <f>ROUND(I611*H611,2)</f>
        <v>0</v>
      </c>
      <c r="K611" s="150" t="s">
        <v>138</v>
      </c>
      <c r="L611" s="31"/>
      <c r="M611" s="155"/>
      <c r="N611" s="156" t="s">
        <v>48</v>
      </c>
      <c r="O611" s="53"/>
      <c r="P611" s="157">
        <f>O611*H611</f>
        <v>0</v>
      </c>
      <c r="Q611" s="157">
        <v>0</v>
      </c>
      <c r="R611" s="157">
        <f>Q611*H611</f>
        <v>0</v>
      </c>
      <c r="S611" s="157">
        <v>0</v>
      </c>
      <c r="T611" s="158">
        <f>S611*H611</f>
        <v>0</v>
      </c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R611" s="159" t="s">
        <v>139</v>
      </c>
      <c r="AT611" s="159" t="s">
        <v>134</v>
      </c>
      <c r="AU611" s="159" t="s">
        <v>86</v>
      </c>
      <c r="AY611" s="16" t="s">
        <v>131</v>
      </c>
      <c r="BE611" s="160">
        <f>IF(N611="základní",J611,0)</f>
        <v>0</v>
      </c>
      <c r="BF611" s="160">
        <f>IF(N611="snížená",J611,0)</f>
        <v>0</v>
      </c>
      <c r="BG611" s="160">
        <f>IF(N611="zákl. přenesená",J611,0)</f>
        <v>0</v>
      </c>
      <c r="BH611" s="160">
        <f>IF(N611="sníž. přenesená",J611,0)</f>
        <v>0</v>
      </c>
      <c r="BI611" s="160">
        <f>IF(N611="nulová",J611,0)</f>
        <v>0</v>
      </c>
      <c r="BJ611" s="16" t="s">
        <v>21</v>
      </c>
      <c r="BK611" s="160">
        <f>ROUND(I611*H611,2)</f>
        <v>0</v>
      </c>
      <c r="BL611" s="16" t="s">
        <v>139</v>
      </c>
      <c r="BM611" s="159" t="s">
        <v>1272</v>
      </c>
    </row>
    <row r="612" spans="1:65" s="34" customFormat="1" ht="11.25">
      <c r="A612" s="30"/>
      <c r="B612" s="31"/>
      <c r="C612" s="30"/>
      <c r="D612" s="161" t="s">
        <v>141</v>
      </c>
      <c r="E612" s="30"/>
      <c r="F612" s="162" t="s">
        <v>1273</v>
      </c>
      <c r="G612" s="30"/>
      <c r="H612" s="30"/>
      <c r="I612" s="163"/>
      <c r="J612" s="30"/>
      <c r="K612" s="30"/>
      <c r="L612" s="31"/>
      <c r="M612" s="164"/>
      <c r="N612" s="165"/>
      <c r="O612" s="53"/>
      <c r="P612" s="53"/>
      <c r="Q612" s="53"/>
      <c r="R612" s="53"/>
      <c r="S612" s="53"/>
      <c r="T612" s="54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T612" s="16" t="s">
        <v>141</v>
      </c>
      <c r="AU612" s="16" t="s">
        <v>86</v>
      </c>
    </row>
    <row r="613" spans="1:65" s="133" customFormat="1" ht="22.9" customHeight="1">
      <c r="B613" s="134"/>
      <c r="D613" s="135" t="s">
        <v>76</v>
      </c>
      <c r="E613" s="145" t="s">
        <v>256</v>
      </c>
      <c r="F613" s="145" t="s">
        <v>257</v>
      </c>
      <c r="I613" s="137"/>
      <c r="J613" s="146">
        <f>BK613</f>
        <v>0</v>
      </c>
      <c r="L613" s="134"/>
      <c r="M613" s="139"/>
      <c r="N613" s="140"/>
      <c r="O613" s="140"/>
      <c r="P613" s="141">
        <f>SUM(P614:P615)</f>
        <v>0</v>
      </c>
      <c r="Q613" s="140"/>
      <c r="R613" s="141">
        <f>SUM(R614:R615)</f>
        <v>0</v>
      </c>
      <c r="S613" s="140"/>
      <c r="T613" s="142">
        <f>SUM(T614:T615)</f>
        <v>0</v>
      </c>
      <c r="AR613" s="135" t="s">
        <v>21</v>
      </c>
      <c r="AT613" s="143" t="s">
        <v>76</v>
      </c>
      <c r="AU613" s="143" t="s">
        <v>21</v>
      </c>
      <c r="AY613" s="135" t="s">
        <v>131</v>
      </c>
      <c r="BK613" s="144">
        <f>SUM(BK614:BK615)</f>
        <v>0</v>
      </c>
    </row>
    <row r="614" spans="1:65" s="34" customFormat="1" ht="37.9" customHeight="1">
      <c r="A614" s="30"/>
      <c r="B614" s="147"/>
      <c r="C614" s="148" t="s">
        <v>1274</v>
      </c>
      <c r="D614" s="148" t="s">
        <v>134</v>
      </c>
      <c r="E614" s="149" t="s">
        <v>1275</v>
      </c>
      <c r="F614" s="150" t="s">
        <v>1276</v>
      </c>
      <c r="G614" s="151" t="s">
        <v>177</v>
      </c>
      <c r="H614" s="152">
        <v>172.691</v>
      </c>
      <c r="I614" s="153"/>
      <c r="J614" s="154">
        <f>ROUND(I614*H614,2)</f>
        <v>0</v>
      </c>
      <c r="K614" s="150" t="s">
        <v>138</v>
      </c>
      <c r="L614" s="31"/>
      <c r="M614" s="155"/>
      <c r="N614" s="156" t="s">
        <v>48</v>
      </c>
      <c r="O614" s="53"/>
      <c r="P614" s="157">
        <f>O614*H614</f>
        <v>0</v>
      </c>
      <c r="Q614" s="157">
        <v>0</v>
      </c>
      <c r="R614" s="157">
        <f>Q614*H614</f>
        <v>0</v>
      </c>
      <c r="S614" s="157">
        <v>0</v>
      </c>
      <c r="T614" s="158">
        <f>S614*H614</f>
        <v>0</v>
      </c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R614" s="159" t="s">
        <v>139</v>
      </c>
      <c r="AT614" s="159" t="s">
        <v>134</v>
      </c>
      <c r="AU614" s="159" t="s">
        <v>86</v>
      </c>
      <c r="AY614" s="16" t="s">
        <v>131</v>
      </c>
      <c r="BE614" s="160">
        <f>IF(N614="základní",J614,0)</f>
        <v>0</v>
      </c>
      <c r="BF614" s="160">
        <f>IF(N614="snížená",J614,0)</f>
        <v>0</v>
      </c>
      <c r="BG614" s="160">
        <f>IF(N614="zákl. přenesená",J614,0)</f>
        <v>0</v>
      </c>
      <c r="BH614" s="160">
        <f>IF(N614="sníž. přenesená",J614,0)</f>
        <v>0</v>
      </c>
      <c r="BI614" s="160">
        <f>IF(N614="nulová",J614,0)</f>
        <v>0</v>
      </c>
      <c r="BJ614" s="16" t="s">
        <v>21</v>
      </c>
      <c r="BK614" s="160">
        <f>ROUND(I614*H614,2)</f>
        <v>0</v>
      </c>
      <c r="BL614" s="16" t="s">
        <v>139</v>
      </c>
      <c r="BM614" s="159" t="s">
        <v>1277</v>
      </c>
    </row>
    <row r="615" spans="1:65" s="34" customFormat="1" ht="11.25">
      <c r="A615" s="30"/>
      <c r="B615" s="31"/>
      <c r="C615" s="30"/>
      <c r="D615" s="161" t="s">
        <v>141</v>
      </c>
      <c r="E615" s="30"/>
      <c r="F615" s="162" t="s">
        <v>1278</v>
      </c>
      <c r="G615" s="30"/>
      <c r="H615" s="30"/>
      <c r="I615" s="163"/>
      <c r="J615" s="30"/>
      <c r="K615" s="30"/>
      <c r="L615" s="31"/>
      <c r="M615" s="164"/>
      <c r="N615" s="165"/>
      <c r="O615" s="53"/>
      <c r="P615" s="53"/>
      <c r="Q615" s="53"/>
      <c r="R615" s="53"/>
      <c r="S615" s="53"/>
      <c r="T615" s="54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T615" s="16" t="s">
        <v>141</v>
      </c>
      <c r="AU615" s="16" t="s">
        <v>86</v>
      </c>
    </row>
    <row r="616" spans="1:65" s="133" customFormat="1" ht="25.9" customHeight="1">
      <c r="B616" s="134"/>
      <c r="D616" s="135" t="s">
        <v>76</v>
      </c>
      <c r="E616" s="136" t="s">
        <v>262</v>
      </c>
      <c r="F616" s="136" t="s">
        <v>263</v>
      </c>
      <c r="I616" s="137"/>
      <c r="J616" s="138">
        <f>BK616</f>
        <v>0</v>
      </c>
      <c r="L616" s="134"/>
      <c r="M616" s="139"/>
      <c r="N616" s="140"/>
      <c r="O616" s="140"/>
      <c r="P616" s="141">
        <f>P617+P639+P672+P699+P706+P721+P724+P737+P749+P755+P794+P803+P856+P893+P912+P936</f>
        <v>0</v>
      </c>
      <c r="Q616" s="140"/>
      <c r="R616" s="141">
        <f>R617+R639+R672+R699+R706+R721+R724+R737+R749+R755+R794+R803+R856+R893+R912+R936</f>
        <v>4.0982600599999994</v>
      </c>
      <c r="S616" s="140"/>
      <c r="T616" s="142">
        <f>T617+T639+T672+T699+T706+T721+T724+T737+T749+T755+T794+T803+T856+T893+T912+T936</f>
        <v>1.8569640000000001</v>
      </c>
      <c r="AR616" s="135" t="s">
        <v>86</v>
      </c>
      <c r="AT616" s="143" t="s">
        <v>76</v>
      </c>
      <c r="AU616" s="143" t="s">
        <v>77</v>
      </c>
      <c r="AY616" s="135" t="s">
        <v>131</v>
      </c>
      <c r="BK616" s="144">
        <f>BK617+BK639+BK672+BK699+BK706+BK721+BK724+BK737+BK749+BK755+BK794+BK803+BK856+BK893+BK912+BK936</f>
        <v>0</v>
      </c>
    </row>
    <row r="617" spans="1:65" s="133" customFormat="1" ht="22.9" customHeight="1">
      <c r="B617" s="134"/>
      <c r="D617" s="135" t="s">
        <v>76</v>
      </c>
      <c r="E617" s="145" t="s">
        <v>264</v>
      </c>
      <c r="F617" s="145" t="s">
        <v>265</v>
      </c>
      <c r="I617" s="137"/>
      <c r="J617" s="146">
        <f>BK617</f>
        <v>0</v>
      </c>
      <c r="L617" s="134"/>
      <c r="M617" s="139"/>
      <c r="N617" s="140"/>
      <c r="O617" s="140"/>
      <c r="P617" s="141">
        <f>SUM(P618:P638)</f>
        <v>0</v>
      </c>
      <c r="Q617" s="140"/>
      <c r="R617" s="141">
        <f>SUM(R618:R638)</f>
        <v>0.24468779999999996</v>
      </c>
      <c r="S617" s="140"/>
      <c r="T617" s="142">
        <f>SUM(T618:T638)</f>
        <v>0</v>
      </c>
      <c r="AR617" s="135" t="s">
        <v>86</v>
      </c>
      <c r="AT617" s="143" t="s">
        <v>76</v>
      </c>
      <c r="AU617" s="143" t="s">
        <v>21</v>
      </c>
      <c r="AY617" s="135" t="s">
        <v>131</v>
      </c>
      <c r="BK617" s="144">
        <f>SUM(BK618:BK638)</f>
        <v>0</v>
      </c>
    </row>
    <row r="618" spans="1:65" s="34" customFormat="1" ht="21.75" customHeight="1">
      <c r="A618" s="30"/>
      <c r="B618" s="147"/>
      <c r="C618" s="148" t="s">
        <v>1279</v>
      </c>
      <c r="D618" s="148" t="s">
        <v>134</v>
      </c>
      <c r="E618" s="149" t="s">
        <v>1280</v>
      </c>
      <c r="F618" s="150" t="s">
        <v>1281</v>
      </c>
      <c r="G618" s="151" t="s">
        <v>137</v>
      </c>
      <c r="H618" s="152">
        <v>15.276</v>
      </c>
      <c r="I618" s="153"/>
      <c r="J618" s="154">
        <f>ROUND(I618*H618,2)</f>
        <v>0</v>
      </c>
      <c r="K618" s="150" t="s">
        <v>138</v>
      </c>
      <c r="L618" s="31"/>
      <c r="M618" s="155"/>
      <c r="N618" s="156" t="s">
        <v>48</v>
      </c>
      <c r="O618" s="53"/>
      <c r="P618" s="157">
        <f>O618*H618</f>
        <v>0</v>
      </c>
      <c r="Q618" s="157">
        <v>0</v>
      </c>
      <c r="R618" s="157">
        <f>Q618*H618</f>
        <v>0</v>
      </c>
      <c r="S618" s="157">
        <v>0</v>
      </c>
      <c r="T618" s="158">
        <f>S618*H618</f>
        <v>0</v>
      </c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R618" s="159" t="s">
        <v>229</v>
      </c>
      <c r="AT618" s="159" t="s">
        <v>134</v>
      </c>
      <c r="AU618" s="159" t="s">
        <v>86</v>
      </c>
      <c r="AY618" s="16" t="s">
        <v>131</v>
      </c>
      <c r="BE618" s="160">
        <f>IF(N618="základní",J618,0)</f>
        <v>0</v>
      </c>
      <c r="BF618" s="160">
        <f>IF(N618="snížená",J618,0)</f>
        <v>0</v>
      </c>
      <c r="BG618" s="160">
        <f>IF(N618="zákl. přenesená",J618,0)</f>
        <v>0</v>
      </c>
      <c r="BH618" s="160">
        <f>IF(N618="sníž. přenesená",J618,0)</f>
        <v>0</v>
      </c>
      <c r="BI618" s="160">
        <f>IF(N618="nulová",J618,0)</f>
        <v>0</v>
      </c>
      <c r="BJ618" s="16" t="s">
        <v>21</v>
      </c>
      <c r="BK618" s="160">
        <f>ROUND(I618*H618,2)</f>
        <v>0</v>
      </c>
      <c r="BL618" s="16" t="s">
        <v>229</v>
      </c>
      <c r="BM618" s="159" t="s">
        <v>1282</v>
      </c>
    </row>
    <row r="619" spans="1:65" s="34" customFormat="1" ht="11.25">
      <c r="A619" s="30"/>
      <c r="B619" s="31"/>
      <c r="C619" s="30"/>
      <c r="D619" s="161" t="s">
        <v>141</v>
      </c>
      <c r="E619" s="30"/>
      <c r="F619" s="162" t="s">
        <v>1283</v>
      </c>
      <c r="G619" s="30"/>
      <c r="H619" s="30"/>
      <c r="I619" s="163"/>
      <c r="J619" s="30"/>
      <c r="K619" s="30"/>
      <c r="L619" s="31"/>
      <c r="M619" s="164"/>
      <c r="N619" s="165"/>
      <c r="O619" s="53"/>
      <c r="P619" s="53"/>
      <c r="Q619" s="53"/>
      <c r="R619" s="53"/>
      <c r="S619" s="53"/>
      <c r="T619" s="54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T619" s="16" t="s">
        <v>141</v>
      </c>
      <c r="AU619" s="16" t="s">
        <v>86</v>
      </c>
    </row>
    <row r="620" spans="1:65" s="166" customFormat="1" ht="11.25">
      <c r="B620" s="167"/>
      <c r="D620" s="168" t="s">
        <v>143</v>
      </c>
      <c r="E620" s="169"/>
      <c r="F620" s="170" t="s">
        <v>1284</v>
      </c>
      <c r="H620" s="171">
        <v>15.276</v>
      </c>
      <c r="I620" s="172"/>
      <c r="L620" s="167"/>
      <c r="M620" s="173"/>
      <c r="N620" s="174"/>
      <c r="O620" s="174"/>
      <c r="P620" s="174"/>
      <c r="Q620" s="174"/>
      <c r="R620" s="174"/>
      <c r="S620" s="174"/>
      <c r="T620" s="175"/>
      <c r="AT620" s="169" t="s">
        <v>143</v>
      </c>
      <c r="AU620" s="169" t="s">
        <v>86</v>
      </c>
      <c r="AV620" s="166" t="s">
        <v>86</v>
      </c>
      <c r="AW620" s="166" t="s">
        <v>38</v>
      </c>
      <c r="AX620" s="166" t="s">
        <v>77</v>
      </c>
      <c r="AY620" s="169" t="s">
        <v>131</v>
      </c>
    </row>
    <row r="621" spans="1:65" s="176" customFormat="1" ht="11.25">
      <c r="B621" s="177"/>
      <c r="D621" s="168" t="s">
        <v>143</v>
      </c>
      <c r="E621" s="178"/>
      <c r="F621" s="179" t="s">
        <v>145</v>
      </c>
      <c r="H621" s="180">
        <v>15.276</v>
      </c>
      <c r="I621" s="181"/>
      <c r="L621" s="177"/>
      <c r="M621" s="182"/>
      <c r="N621" s="183"/>
      <c r="O621" s="183"/>
      <c r="P621" s="183"/>
      <c r="Q621" s="183"/>
      <c r="R621" s="183"/>
      <c r="S621" s="183"/>
      <c r="T621" s="184"/>
      <c r="AT621" s="178" t="s">
        <v>143</v>
      </c>
      <c r="AU621" s="178" t="s">
        <v>86</v>
      </c>
      <c r="AV621" s="176" t="s">
        <v>139</v>
      </c>
      <c r="AW621" s="176" t="s">
        <v>38</v>
      </c>
      <c r="AX621" s="176" t="s">
        <v>21</v>
      </c>
      <c r="AY621" s="178" t="s">
        <v>131</v>
      </c>
    </row>
    <row r="622" spans="1:65" s="34" customFormat="1" ht="16.5" customHeight="1">
      <c r="A622" s="30"/>
      <c r="B622" s="147"/>
      <c r="C622" s="185" t="s">
        <v>1285</v>
      </c>
      <c r="D622" s="185" t="s">
        <v>188</v>
      </c>
      <c r="E622" s="186" t="s">
        <v>1286</v>
      </c>
      <c r="F622" s="187" t="s">
        <v>1287</v>
      </c>
      <c r="G622" s="188" t="s">
        <v>177</v>
      </c>
      <c r="H622" s="189">
        <v>1.4E-2</v>
      </c>
      <c r="I622" s="190"/>
      <c r="J622" s="191">
        <f>ROUND(I622*H622,2)</f>
        <v>0</v>
      </c>
      <c r="K622" s="187" t="s">
        <v>138</v>
      </c>
      <c r="L622" s="192"/>
      <c r="M622" s="193"/>
      <c r="N622" s="194" t="s">
        <v>48</v>
      </c>
      <c r="O622" s="53"/>
      <c r="P622" s="157">
        <f>O622*H622</f>
        <v>0</v>
      </c>
      <c r="Q622" s="157">
        <v>1</v>
      </c>
      <c r="R622" s="157">
        <f>Q622*H622</f>
        <v>1.4E-2</v>
      </c>
      <c r="S622" s="157">
        <v>0</v>
      </c>
      <c r="T622" s="158">
        <f>S622*H622</f>
        <v>0</v>
      </c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R622" s="159" t="s">
        <v>323</v>
      </c>
      <c r="AT622" s="159" t="s">
        <v>188</v>
      </c>
      <c r="AU622" s="159" t="s">
        <v>86</v>
      </c>
      <c r="AY622" s="16" t="s">
        <v>131</v>
      </c>
      <c r="BE622" s="160">
        <f>IF(N622="základní",J622,0)</f>
        <v>0</v>
      </c>
      <c r="BF622" s="160">
        <f>IF(N622="snížená",J622,0)</f>
        <v>0</v>
      </c>
      <c r="BG622" s="160">
        <f>IF(N622="zákl. přenesená",J622,0)</f>
        <v>0</v>
      </c>
      <c r="BH622" s="160">
        <f>IF(N622="sníž. přenesená",J622,0)</f>
        <v>0</v>
      </c>
      <c r="BI622" s="160">
        <f>IF(N622="nulová",J622,0)</f>
        <v>0</v>
      </c>
      <c r="BJ622" s="16" t="s">
        <v>21</v>
      </c>
      <c r="BK622" s="160">
        <f>ROUND(I622*H622,2)</f>
        <v>0</v>
      </c>
      <c r="BL622" s="16" t="s">
        <v>229</v>
      </c>
      <c r="BM622" s="159" t="s">
        <v>1288</v>
      </c>
    </row>
    <row r="623" spans="1:65" s="34" customFormat="1" ht="21.75" customHeight="1">
      <c r="A623" s="30"/>
      <c r="B623" s="147"/>
      <c r="C623" s="148" t="s">
        <v>1289</v>
      </c>
      <c r="D623" s="148" t="s">
        <v>134</v>
      </c>
      <c r="E623" s="149" t="s">
        <v>1290</v>
      </c>
      <c r="F623" s="150" t="s">
        <v>1291</v>
      </c>
      <c r="G623" s="151" t="s">
        <v>137</v>
      </c>
      <c r="H623" s="152">
        <v>26.100999999999999</v>
      </c>
      <c r="I623" s="153"/>
      <c r="J623" s="154">
        <f>ROUND(I623*H623,2)</f>
        <v>0</v>
      </c>
      <c r="K623" s="150" t="s">
        <v>138</v>
      </c>
      <c r="L623" s="31"/>
      <c r="M623" s="155"/>
      <c r="N623" s="156" t="s">
        <v>48</v>
      </c>
      <c r="O623" s="53"/>
      <c r="P623" s="157">
        <f>O623*H623</f>
        <v>0</v>
      </c>
      <c r="Q623" s="157">
        <v>0</v>
      </c>
      <c r="R623" s="157">
        <f>Q623*H623</f>
        <v>0</v>
      </c>
      <c r="S623" s="157">
        <v>0</v>
      </c>
      <c r="T623" s="158">
        <f>S623*H623</f>
        <v>0</v>
      </c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R623" s="159" t="s">
        <v>229</v>
      </c>
      <c r="AT623" s="159" t="s">
        <v>134</v>
      </c>
      <c r="AU623" s="159" t="s">
        <v>86</v>
      </c>
      <c r="AY623" s="16" t="s">
        <v>131</v>
      </c>
      <c r="BE623" s="160">
        <f>IF(N623="základní",J623,0)</f>
        <v>0</v>
      </c>
      <c r="BF623" s="160">
        <f>IF(N623="snížená",J623,0)</f>
        <v>0</v>
      </c>
      <c r="BG623" s="160">
        <f>IF(N623="zákl. přenesená",J623,0)</f>
        <v>0</v>
      </c>
      <c r="BH623" s="160">
        <f>IF(N623="sníž. přenesená",J623,0)</f>
        <v>0</v>
      </c>
      <c r="BI623" s="160">
        <f>IF(N623="nulová",J623,0)</f>
        <v>0</v>
      </c>
      <c r="BJ623" s="16" t="s">
        <v>21</v>
      </c>
      <c r="BK623" s="160">
        <f>ROUND(I623*H623,2)</f>
        <v>0</v>
      </c>
      <c r="BL623" s="16" t="s">
        <v>229</v>
      </c>
      <c r="BM623" s="159" t="s">
        <v>1292</v>
      </c>
    </row>
    <row r="624" spans="1:65" s="34" customFormat="1" ht="11.25">
      <c r="A624" s="30"/>
      <c r="B624" s="31"/>
      <c r="C624" s="30"/>
      <c r="D624" s="161" t="s">
        <v>141</v>
      </c>
      <c r="E624" s="30"/>
      <c r="F624" s="162" t="s">
        <v>1293</v>
      </c>
      <c r="G624" s="30"/>
      <c r="H624" s="30"/>
      <c r="I624" s="163"/>
      <c r="J624" s="30"/>
      <c r="K624" s="30"/>
      <c r="L624" s="31"/>
      <c r="M624" s="164"/>
      <c r="N624" s="165"/>
      <c r="O624" s="53"/>
      <c r="P624" s="53"/>
      <c r="Q624" s="53"/>
      <c r="R624" s="53"/>
      <c r="S624" s="53"/>
      <c r="T624" s="54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T624" s="16" t="s">
        <v>141</v>
      </c>
      <c r="AU624" s="16" t="s">
        <v>86</v>
      </c>
    </row>
    <row r="625" spans="1:65" s="166" customFormat="1" ht="11.25">
      <c r="B625" s="167"/>
      <c r="D625" s="168" t="s">
        <v>143</v>
      </c>
      <c r="E625" s="169"/>
      <c r="F625" s="170" t="s">
        <v>1294</v>
      </c>
      <c r="H625" s="171">
        <v>26.100999999999999</v>
      </c>
      <c r="I625" s="172"/>
      <c r="L625" s="167"/>
      <c r="M625" s="173"/>
      <c r="N625" s="174"/>
      <c r="O625" s="174"/>
      <c r="P625" s="174"/>
      <c r="Q625" s="174"/>
      <c r="R625" s="174"/>
      <c r="S625" s="174"/>
      <c r="T625" s="175"/>
      <c r="AT625" s="169" t="s">
        <v>143</v>
      </c>
      <c r="AU625" s="169" t="s">
        <v>86</v>
      </c>
      <c r="AV625" s="166" t="s">
        <v>86</v>
      </c>
      <c r="AW625" s="166" t="s">
        <v>38</v>
      </c>
      <c r="AX625" s="166" t="s">
        <v>77</v>
      </c>
      <c r="AY625" s="169" t="s">
        <v>131</v>
      </c>
    </row>
    <row r="626" spans="1:65" s="176" customFormat="1" ht="11.25">
      <c r="B626" s="177"/>
      <c r="D626" s="168" t="s">
        <v>143</v>
      </c>
      <c r="E626" s="178"/>
      <c r="F626" s="179" t="s">
        <v>145</v>
      </c>
      <c r="H626" s="180">
        <v>26.100999999999999</v>
      </c>
      <c r="I626" s="181"/>
      <c r="L626" s="177"/>
      <c r="M626" s="182"/>
      <c r="N626" s="183"/>
      <c r="O626" s="183"/>
      <c r="P626" s="183"/>
      <c r="Q626" s="183"/>
      <c r="R626" s="183"/>
      <c r="S626" s="183"/>
      <c r="T626" s="184"/>
      <c r="AT626" s="178" t="s">
        <v>143</v>
      </c>
      <c r="AU626" s="178" t="s">
        <v>86</v>
      </c>
      <c r="AV626" s="176" t="s">
        <v>139</v>
      </c>
      <c r="AW626" s="176" t="s">
        <v>38</v>
      </c>
      <c r="AX626" s="176" t="s">
        <v>21</v>
      </c>
      <c r="AY626" s="178" t="s">
        <v>131</v>
      </c>
    </row>
    <row r="627" spans="1:65" s="34" customFormat="1" ht="16.5" customHeight="1">
      <c r="A627" s="30"/>
      <c r="B627" s="147"/>
      <c r="C627" s="148" t="s">
        <v>1295</v>
      </c>
      <c r="D627" s="148" t="s">
        <v>134</v>
      </c>
      <c r="E627" s="149" t="s">
        <v>1296</v>
      </c>
      <c r="F627" s="150" t="s">
        <v>1297</v>
      </c>
      <c r="G627" s="151" t="s">
        <v>137</v>
      </c>
      <c r="H627" s="152">
        <v>15.276</v>
      </c>
      <c r="I627" s="153"/>
      <c r="J627" s="154">
        <f>ROUND(I627*H627,2)</f>
        <v>0</v>
      </c>
      <c r="K627" s="150" t="s">
        <v>138</v>
      </c>
      <c r="L627" s="31"/>
      <c r="M627" s="155"/>
      <c r="N627" s="156" t="s">
        <v>48</v>
      </c>
      <c r="O627" s="53"/>
      <c r="P627" s="157">
        <f>O627*H627</f>
        <v>0</v>
      </c>
      <c r="Q627" s="157">
        <v>4.0000000000000002E-4</v>
      </c>
      <c r="R627" s="157">
        <f>Q627*H627</f>
        <v>6.1104000000000002E-3</v>
      </c>
      <c r="S627" s="157">
        <v>0</v>
      </c>
      <c r="T627" s="158">
        <f>S627*H627</f>
        <v>0</v>
      </c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R627" s="159" t="s">
        <v>229</v>
      </c>
      <c r="AT627" s="159" t="s">
        <v>134</v>
      </c>
      <c r="AU627" s="159" t="s">
        <v>86</v>
      </c>
      <c r="AY627" s="16" t="s">
        <v>131</v>
      </c>
      <c r="BE627" s="160">
        <f>IF(N627="základní",J627,0)</f>
        <v>0</v>
      </c>
      <c r="BF627" s="160">
        <f>IF(N627="snížená",J627,0)</f>
        <v>0</v>
      </c>
      <c r="BG627" s="160">
        <f>IF(N627="zákl. přenesená",J627,0)</f>
        <v>0</v>
      </c>
      <c r="BH627" s="160">
        <f>IF(N627="sníž. přenesená",J627,0)</f>
        <v>0</v>
      </c>
      <c r="BI627" s="160">
        <f>IF(N627="nulová",J627,0)</f>
        <v>0</v>
      </c>
      <c r="BJ627" s="16" t="s">
        <v>21</v>
      </c>
      <c r="BK627" s="160">
        <f>ROUND(I627*H627,2)</f>
        <v>0</v>
      </c>
      <c r="BL627" s="16" t="s">
        <v>229</v>
      </c>
      <c r="BM627" s="159" t="s">
        <v>1298</v>
      </c>
    </row>
    <row r="628" spans="1:65" s="34" customFormat="1" ht="11.25">
      <c r="A628" s="30"/>
      <c r="B628" s="31"/>
      <c r="C628" s="30"/>
      <c r="D628" s="161" t="s">
        <v>141</v>
      </c>
      <c r="E628" s="30"/>
      <c r="F628" s="162" t="s">
        <v>1299</v>
      </c>
      <c r="G628" s="30"/>
      <c r="H628" s="30"/>
      <c r="I628" s="163"/>
      <c r="J628" s="30"/>
      <c r="K628" s="30"/>
      <c r="L628" s="31"/>
      <c r="M628" s="164"/>
      <c r="N628" s="165"/>
      <c r="O628" s="53"/>
      <c r="P628" s="53"/>
      <c r="Q628" s="53"/>
      <c r="R628" s="53"/>
      <c r="S628" s="53"/>
      <c r="T628" s="54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T628" s="16" t="s">
        <v>141</v>
      </c>
      <c r="AU628" s="16" t="s">
        <v>86</v>
      </c>
    </row>
    <row r="629" spans="1:65" s="166" customFormat="1" ht="11.25">
      <c r="B629" s="167"/>
      <c r="D629" s="168" t="s">
        <v>143</v>
      </c>
      <c r="E629" s="169"/>
      <c r="F629" s="170" t="s">
        <v>1284</v>
      </c>
      <c r="H629" s="171">
        <v>15.276</v>
      </c>
      <c r="I629" s="172"/>
      <c r="L629" s="167"/>
      <c r="M629" s="173"/>
      <c r="N629" s="174"/>
      <c r="O629" s="174"/>
      <c r="P629" s="174"/>
      <c r="Q629" s="174"/>
      <c r="R629" s="174"/>
      <c r="S629" s="174"/>
      <c r="T629" s="175"/>
      <c r="AT629" s="169" t="s">
        <v>143</v>
      </c>
      <c r="AU629" s="169" t="s">
        <v>86</v>
      </c>
      <c r="AV629" s="166" t="s">
        <v>86</v>
      </c>
      <c r="AW629" s="166" t="s">
        <v>38</v>
      </c>
      <c r="AX629" s="166" t="s">
        <v>77</v>
      </c>
      <c r="AY629" s="169" t="s">
        <v>131</v>
      </c>
    </row>
    <row r="630" spans="1:65" s="176" customFormat="1" ht="11.25">
      <c r="B630" s="177"/>
      <c r="D630" s="168" t="s">
        <v>143</v>
      </c>
      <c r="E630" s="178"/>
      <c r="F630" s="179" t="s">
        <v>145</v>
      </c>
      <c r="H630" s="180">
        <v>15.276</v>
      </c>
      <c r="I630" s="181"/>
      <c r="L630" s="177"/>
      <c r="M630" s="182"/>
      <c r="N630" s="183"/>
      <c r="O630" s="183"/>
      <c r="P630" s="183"/>
      <c r="Q630" s="183"/>
      <c r="R630" s="183"/>
      <c r="S630" s="183"/>
      <c r="T630" s="184"/>
      <c r="AT630" s="178" t="s">
        <v>143</v>
      </c>
      <c r="AU630" s="178" t="s">
        <v>86</v>
      </c>
      <c r="AV630" s="176" t="s">
        <v>139</v>
      </c>
      <c r="AW630" s="176" t="s">
        <v>38</v>
      </c>
      <c r="AX630" s="176" t="s">
        <v>21</v>
      </c>
      <c r="AY630" s="178" t="s">
        <v>131</v>
      </c>
    </row>
    <row r="631" spans="1:65" s="34" customFormat="1" ht="24.2" customHeight="1">
      <c r="A631" s="30"/>
      <c r="B631" s="147"/>
      <c r="C631" s="185" t="s">
        <v>1300</v>
      </c>
      <c r="D631" s="185" t="s">
        <v>188</v>
      </c>
      <c r="E631" s="186" t="s">
        <v>1301</v>
      </c>
      <c r="F631" s="187" t="s">
        <v>1302</v>
      </c>
      <c r="G631" s="188" t="s">
        <v>137</v>
      </c>
      <c r="H631" s="189">
        <v>47.585999999999999</v>
      </c>
      <c r="I631" s="190"/>
      <c r="J631" s="191">
        <f>ROUND(I631*H631,2)</f>
        <v>0</v>
      </c>
      <c r="K631" s="187" t="s">
        <v>138</v>
      </c>
      <c r="L631" s="192"/>
      <c r="M631" s="193"/>
      <c r="N631" s="194" t="s">
        <v>48</v>
      </c>
      <c r="O631" s="53"/>
      <c r="P631" s="157">
        <f>O631*H631</f>
        <v>0</v>
      </c>
      <c r="Q631" s="157">
        <v>4.4999999999999997E-3</v>
      </c>
      <c r="R631" s="157">
        <f>Q631*H631</f>
        <v>0.21413699999999997</v>
      </c>
      <c r="S631" s="157">
        <v>0</v>
      </c>
      <c r="T631" s="158">
        <f>S631*H631</f>
        <v>0</v>
      </c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R631" s="159" t="s">
        <v>323</v>
      </c>
      <c r="AT631" s="159" t="s">
        <v>188</v>
      </c>
      <c r="AU631" s="159" t="s">
        <v>86</v>
      </c>
      <c r="AY631" s="16" t="s">
        <v>131</v>
      </c>
      <c r="BE631" s="160">
        <f>IF(N631="základní",J631,0)</f>
        <v>0</v>
      </c>
      <c r="BF631" s="160">
        <f>IF(N631="snížená",J631,0)</f>
        <v>0</v>
      </c>
      <c r="BG631" s="160">
        <f>IF(N631="zákl. přenesená",J631,0)</f>
        <v>0</v>
      </c>
      <c r="BH631" s="160">
        <f>IF(N631="sníž. přenesená",J631,0)</f>
        <v>0</v>
      </c>
      <c r="BI631" s="160">
        <f>IF(N631="nulová",J631,0)</f>
        <v>0</v>
      </c>
      <c r="BJ631" s="16" t="s">
        <v>21</v>
      </c>
      <c r="BK631" s="160">
        <f>ROUND(I631*H631,2)</f>
        <v>0</v>
      </c>
      <c r="BL631" s="16" t="s">
        <v>229</v>
      </c>
      <c r="BM631" s="159" t="s">
        <v>1303</v>
      </c>
    </row>
    <row r="632" spans="1:65" s="166" customFormat="1" ht="11.25">
      <c r="B632" s="167"/>
      <c r="D632" s="168" t="s">
        <v>143</v>
      </c>
      <c r="E632" s="169"/>
      <c r="F632" s="170" t="s">
        <v>1304</v>
      </c>
      <c r="H632" s="171">
        <v>47.585999999999999</v>
      </c>
      <c r="I632" s="172"/>
      <c r="L632" s="167"/>
      <c r="M632" s="173"/>
      <c r="N632" s="174"/>
      <c r="O632" s="174"/>
      <c r="P632" s="174"/>
      <c r="Q632" s="174"/>
      <c r="R632" s="174"/>
      <c r="S632" s="174"/>
      <c r="T632" s="175"/>
      <c r="AT632" s="169" t="s">
        <v>143</v>
      </c>
      <c r="AU632" s="169" t="s">
        <v>86</v>
      </c>
      <c r="AV632" s="166" t="s">
        <v>86</v>
      </c>
      <c r="AW632" s="166" t="s">
        <v>38</v>
      </c>
      <c r="AX632" s="166" t="s">
        <v>21</v>
      </c>
      <c r="AY632" s="169" t="s">
        <v>131</v>
      </c>
    </row>
    <row r="633" spans="1:65" s="34" customFormat="1" ht="16.5" customHeight="1">
      <c r="A633" s="30"/>
      <c r="B633" s="147"/>
      <c r="C633" s="148" t="s">
        <v>1305</v>
      </c>
      <c r="D633" s="148" t="s">
        <v>134</v>
      </c>
      <c r="E633" s="149" t="s">
        <v>1306</v>
      </c>
      <c r="F633" s="150" t="s">
        <v>1307</v>
      </c>
      <c r="G633" s="151" t="s">
        <v>137</v>
      </c>
      <c r="H633" s="152">
        <v>26.100999999999999</v>
      </c>
      <c r="I633" s="153"/>
      <c r="J633" s="154">
        <f>ROUND(I633*H633,2)</f>
        <v>0</v>
      </c>
      <c r="K633" s="150" t="s">
        <v>138</v>
      </c>
      <c r="L633" s="31"/>
      <c r="M633" s="155"/>
      <c r="N633" s="156" t="s">
        <v>48</v>
      </c>
      <c r="O633" s="53"/>
      <c r="P633" s="157">
        <f>O633*H633</f>
        <v>0</v>
      </c>
      <c r="Q633" s="157">
        <v>4.0000000000000002E-4</v>
      </c>
      <c r="R633" s="157">
        <f>Q633*H633</f>
        <v>1.0440400000000001E-2</v>
      </c>
      <c r="S633" s="157">
        <v>0</v>
      </c>
      <c r="T633" s="158">
        <f>S633*H633</f>
        <v>0</v>
      </c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R633" s="159" t="s">
        <v>229</v>
      </c>
      <c r="AT633" s="159" t="s">
        <v>134</v>
      </c>
      <c r="AU633" s="159" t="s">
        <v>86</v>
      </c>
      <c r="AY633" s="16" t="s">
        <v>131</v>
      </c>
      <c r="BE633" s="160">
        <f>IF(N633="základní",J633,0)</f>
        <v>0</v>
      </c>
      <c r="BF633" s="160">
        <f>IF(N633="snížená",J633,0)</f>
        <v>0</v>
      </c>
      <c r="BG633" s="160">
        <f>IF(N633="zákl. přenesená",J633,0)</f>
        <v>0</v>
      </c>
      <c r="BH633" s="160">
        <f>IF(N633="sníž. přenesená",J633,0)</f>
        <v>0</v>
      </c>
      <c r="BI633" s="160">
        <f>IF(N633="nulová",J633,0)</f>
        <v>0</v>
      </c>
      <c r="BJ633" s="16" t="s">
        <v>21</v>
      </c>
      <c r="BK633" s="160">
        <f>ROUND(I633*H633,2)</f>
        <v>0</v>
      </c>
      <c r="BL633" s="16" t="s">
        <v>229</v>
      </c>
      <c r="BM633" s="159" t="s">
        <v>1308</v>
      </c>
    </row>
    <row r="634" spans="1:65" s="34" customFormat="1" ht="11.25">
      <c r="A634" s="30"/>
      <c r="B634" s="31"/>
      <c r="C634" s="30"/>
      <c r="D634" s="161" t="s">
        <v>141</v>
      </c>
      <c r="E634" s="30"/>
      <c r="F634" s="162" t="s">
        <v>1309</v>
      </c>
      <c r="G634" s="30"/>
      <c r="H634" s="30"/>
      <c r="I634" s="163"/>
      <c r="J634" s="30"/>
      <c r="K634" s="30"/>
      <c r="L634" s="31"/>
      <c r="M634" s="164"/>
      <c r="N634" s="165"/>
      <c r="O634" s="53"/>
      <c r="P634" s="53"/>
      <c r="Q634" s="53"/>
      <c r="R634" s="53"/>
      <c r="S634" s="53"/>
      <c r="T634" s="54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T634" s="16" t="s">
        <v>141</v>
      </c>
      <c r="AU634" s="16" t="s">
        <v>86</v>
      </c>
    </row>
    <row r="635" spans="1:65" s="166" customFormat="1" ht="11.25">
      <c r="B635" s="167"/>
      <c r="D635" s="168" t="s">
        <v>143</v>
      </c>
      <c r="E635" s="169"/>
      <c r="F635" s="170" t="s">
        <v>1294</v>
      </c>
      <c r="H635" s="171">
        <v>26.100999999999999</v>
      </c>
      <c r="I635" s="172"/>
      <c r="L635" s="167"/>
      <c r="M635" s="173"/>
      <c r="N635" s="174"/>
      <c r="O635" s="174"/>
      <c r="P635" s="174"/>
      <c r="Q635" s="174"/>
      <c r="R635" s="174"/>
      <c r="S635" s="174"/>
      <c r="T635" s="175"/>
      <c r="AT635" s="169" t="s">
        <v>143</v>
      </c>
      <c r="AU635" s="169" t="s">
        <v>86</v>
      </c>
      <c r="AV635" s="166" t="s">
        <v>86</v>
      </c>
      <c r="AW635" s="166" t="s">
        <v>38</v>
      </c>
      <c r="AX635" s="166" t="s">
        <v>77</v>
      </c>
      <c r="AY635" s="169" t="s">
        <v>131</v>
      </c>
    </row>
    <row r="636" spans="1:65" s="176" customFormat="1" ht="11.25">
      <c r="B636" s="177"/>
      <c r="D636" s="168" t="s">
        <v>143</v>
      </c>
      <c r="E636" s="178"/>
      <c r="F636" s="179" t="s">
        <v>145</v>
      </c>
      <c r="H636" s="180">
        <v>26.100999999999999</v>
      </c>
      <c r="I636" s="181"/>
      <c r="L636" s="177"/>
      <c r="M636" s="182"/>
      <c r="N636" s="183"/>
      <c r="O636" s="183"/>
      <c r="P636" s="183"/>
      <c r="Q636" s="183"/>
      <c r="R636" s="183"/>
      <c r="S636" s="183"/>
      <c r="T636" s="184"/>
      <c r="AT636" s="178" t="s">
        <v>143</v>
      </c>
      <c r="AU636" s="178" t="s">
        <v>86</v>
      </c>
      <c r="AV636" s="176" t="s">
        <v>139</v>
      </c>
      <c r="AW636" s="176" t="s">
        <v>38</v>
      </c>
      <c r="AX636" s="176" t="s">
        <v>21</v>
      </c>
      <c r="AY636" s="178" t="s">
        <v>131</v>
      </c>
    </row>
    <row r="637" spans="1:65" s="34" customFormat="1" ht="24.2" customHeight="1">
      <c r="A637" s="30"/>
      <c r="B637" s="147"/>
      <c r="C637" s="148" t="s">
        <v>1310</v>
      </c>
      <c r="D637" s="148" t="s">
        <v>134</v>
      </c>
      <c r="E637" s="149" t="s">
        <v>280</v>
      </c>
      <c r="F637" s="150" t="s">
        <v>281</v>
      </c>
      <c r="G637" s="151" t="s">
        <v>282</v>
      </c>
      <c r="H637" s="195"/>
      <c r="I637" s="153"/>
      <c r="J637" s="154">
        <f>ROUND(I637*H637,2)</f>
        <v>0</v>
      </c>
      <c r="K637" s="150" t="s">
        <v>138</v>
      </c>
      <c r="L637" s="31"/>
      <c r="M637" s="155"/>
      <c r="N637" s="156" t="s">
        <v>48</v>
      </c>
      <c r="O637" s="53"/>
      <c r="P637" s="157">
        <f>O637*H637</f>
        <v>0</v>
      </c>
      <c r="Q637" s="157">
        <v>0</v>
      </c>
      <c r="R637" s="157">
        <f>Q637*H637</f>
        <v>0</v>
      </c>
      <c r="S637" s="157">
        <v>0</v>
      </c>
      <c r="T637" s="158">
        <f>S637*H637</f>
        <v>0</v>
      </c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R637" s="159" t="s">
        <v>229</v>
      </c>
      <c r="AT637" s="159" t="s">
        <v>134</v>
      </c>
      <c r="AU637" s="159" t="s">
        <v>86</v>
      </c>
      <c r="AY637" s="16" t="s">
        <v>131</v>
      </c>
      <c r="BE637" s="160">
        <f>IF(N637="základní",J637,0)</f>
        <v>0</v>
      </c>
      <c r="BF637" s="160">
        <f>IF(N637="snížená",J637,0)</f>
        <v>0</v>
      </c>
      <c r="BG637" s="160">
        <f>IF(N637="zákl. přenesená",J637,0)</f>
        <v>0</v>
      </c>
      <c r="BH637" s="160">
        <f>IF(N637="sníž. přenesená",J637,0)</f>
        <v>0</v>
      </c>
      <c r="BI637" s="160">
        <f>IF(N637="nulová",J637,0)</f>
        <v>0</v>
      </c>
      <c r="BJ637" s="16" t="s">
        <v>21</v>
      </c>
      <c r="BK637" s="160">
        <f>ROUND(I637*H637,2)</f>
        <v>0</v>
      </c>
      <c r="BL637" s="16" t="s">
        <v>229</v>
      </c>
      <c r="BM637" s="159" t="s">
        <v>1311</v>
      </c>
    </row>
    <row r="638" spans="1:65" s="34" customFormat="1" ht="11.25">
      <c r="A638" s="30"/>
      <c r="B638" s="31"/>
      <c r="C638" s="30"/>
      <c r="D638" s="161" t="s">
        <v>141</v>
      </c>
      <c r="E638" s="30"/>
      <c r="F638" s="162" t="s">
        <v>284</v>
      </c>
      <c r="G638" s="30"/>
      <c r="H638" s="30"/>
      <c r="I638" s="163"/>
      <c r="J638" s="30"/>
      <c r="K638" s="30"/>
      <c r="L638" s="31"/>
      <c r="M638" s="164"/>
      <c r="N638" s="165"/>
      <c r="O638" s="53"/>
      <c r="P638" s="53"/>
      <c r="Q638" s="53"/>
      <c r="R638" s="53"/>
      <c r="S638" s="53"/>
      <c r="T638" s="54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T638" s="16" t="s">
        <v>141</v>
      </c>
      <c r="AU638" s="16" t="s">
        <v>86</v>
      </c>
    </row>
    <row r="639" spans="1:65" s="133" customFormat="1" ht="22.9" customHeight="1">
      <c r="B639" s="134"/>
      <c r="D639" s="135" t="s">
        <v>76</v>
      </c>
      <c r="E639" s="145" t="s">
        <v>1312</v>
      </c>
      <c r="F639" s="145" t="s">
        <v>1313</v>
      </c>
      <c r="I639" s="137"/>
      <c r="J639" s="146">
        <f>BK639</f>
        <v>0</v>
      </c>
      <c r="L639" s="134"/>
      <c r="M639" s="139"/>
      <c r="N639" s="140"/>
      <c r="O639" s="140"/>
      <c r="P639" s="141">
        <f>SUM(P640:P671)</f>
        <v>0</v>
      </c>
      <c r="Q639" s="140"/>
      <c r="R639" s="141">
        <f>SUM(R640:R671)</f>
        <v>0.15321788</v>
      </c>
      <c r="S639" s="140"/>
      <c r="T639" s="142">
        <f>SUM(T640:T671)</f>
        <v>0.43300000000000005</v>
      </c>
      <c r="AR639" s="135" t="s">
        <v>86</v>
      </c>
      <c r="AT639" s="143" t="s">
        <v>76</v>
      </c>
      <c r="AU639" s="143" t="s">
        <v>21</v>
      </c>
      <c r="AY639" s="135" t="s">
        <v>131</v>
      </c>
      <c r="BK639" s="144">
        <f>SUM(BK640:BK671)</f>
        <v>0</v>
      </c>
    </row>
    <row r="640" spans="1:65" s="34" customFormat="1" ht="24.2" customHeight="1">
      <c r="A640" s="30"/>
      <c r="B640" s="147"/>
      <c r="C640" s="148" t="s">
        <v>1314</v>
      </c>
      <c r="D640" s="148" t="s">
        <v>134</v>
      </c>
      <c r="E640" s="149" t="s">
        <v>1315</v>
      </c>
      <c r="F640" s="150" t="s">
        <v>1316</v>
      </c>
      <c r="G640" s="151" t="s">
        <v>137</v>
      </c>
      <c r="H640" s="152">
        <v>12.675000000000001</v>
      </c>
      <c r="I640" s="153"/>
      <c r="J640" s="154">
        <f>ROUND(I640*H640,2)</f>
        <v>0</v>
      </c>
      <c r="K640" s="150" t="s">
        <v>138</v>
      </c>
      <c r="L640" s="31"/>
      <c r="M640" s="155"/>
      <c r="N640" s="156" t="s">
        <v>48</v>
      </c>
      <c r="O640" s="53"/>
      <c r="P640" s="157">
        <f>O640*H640</f>
        <v>0</v>
      </c>
      <c r="Q640" s="157">
        <v>0</v>
      </c>
      <c r="R640" s="157">
        <f>Q640*H640</f>
        <v>0</v>
      </c>
      <c r="S640" s="157">
        <v>0</v>
      </c>
      <c r="T640" s="158">
        <f>S640*H640</f>
        <v>0</v>
      </c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R640" s="159" t="s">
        <v>229</v>
      </c>
      <c r="AT640" s="159" t="s">
        <v>134</v>
      </c>
      <c r="AU640" s="159" t="s">
        <v>86</v>
      </c>
      <c r="AY640" s="16" t="s">
        <v>131</v>
      </c>
      <c r="BE640" s="160">
        <f>IF(N640="základní",J640,0)</f>
        <v>0</v>
      </c>
      <c r="BF640" s="160">
        <f>IF(N640="snížená",J640,0)</f>
        <v>0</v>
      </c>
      <c r="BG640" s="160">
        <f>IF(N640="zákl. přenesená",J640,0)</f>
        <v>0</v>
      </c>
      <c r="BH640" s="160">
        <f>IF(N640="sníž. přenesená",J640,0)</f>
        <v>0</v>
      </c>
      <c r="BI640" s="160">
        <f>IF(N640="nulová",J640,0)</f>
        <v>0</v>
      </c>
      <c r="BJ640" s="16" t="s">
        <v>21</v>
      </c>
      <c r="BK640" s="160">
        <f>ROUND(I640*H640,2)</f>
        <v>0</v>
      </c>
      <c r="BL640" s="16" t="s">
        <v>229</v>
      </c>
      <c r="BM640" s="159" t="s">
        <v>1317</v>
      </c>
    </row>
    <row r="641" spans="1:65" s="34" customFormat="1" ht="11.25">
      <c r="A641" s="30"/>
      <c r="B641" s="31"/>
      <c r="C641" s="30"/>
      <c r="D641" s="161" t="s">
        <v>141</v>
      </c>
      <c r="E641" s="30"/>
      <c r="F641" s="162" t="s">
        <v>1318</v>
      </c>
      <c r="G641" s="30"/>
      <c r="H641" s="30"/>
      <c r="I641" s="163"/>
      <c r="J641" s="30"/>
      <c r="K641" s="30"/>
      <c r="L641" s="31"/>
      <c r="M641" s="164"/>
      <c r="N641" s="165"/>
      <c r="O641" s="53"/>
      <c r="P641" s="53"/>
      <c r="Q641" s="53"/>
      <c r="R641" s="53"/>
      <c r="S641" s="53"/>
      <c r="T641" s="54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T641" s="16" t="s">
        <v>141</v>
      </c>
      <c r="AU641" s="16" t="s">
        <v>86</v>
      </c>
    </row>
    <row r="642" spans="1:65" s="166" customFormat="1" ht="11.25">
      <c r="B642" s="167"/>
      <c r="D642" s="168" t="s">
        <v>143</v>
      </c>
      <c r="E642" s="169"/>
      <c r="F642" s="170" t="s">
        <v>1319</v>
      </c>
      <c r="H642" s="171">
        <v>12.675000000000001</v>
      </c>
      <c r="I642" s="172"/>
      <c r="L642" s="167"/>
      <c r="M642" s="173"/>
      <c r="N642" s="174"/>
      <c r="O642" s="174"/>
      <c r="P642" s="174"/>
      <c r="Q642" s="174"/>
      <c r="R642" s="174"/>
      <c r="S642" s="174"/>
      <c r="T642" s="175"/>
      <c r="AT642" s="169" t="s">
        <v>143</v>
      </c>
      <c r="AU642" s="169" t="s">
        <v>86</v>
      </c>
      <c r="AV642" s="166" t="s">
        <v>86</v>
      </c>
      <c r="AW642" s="166" t="s">
        <v>38</v>
      </c>
      <c r="AX642" s="166" t="s">
        <v>77</v>
      </c>
      <c r="AY642" s="169" t="s">
        <v>131</v>
      </c>
    </row>
    <row r="643" spans="1:65" s="176" customFormat="1" ht="11.25">
      <c r="B643" s="177"/>
      <c r="D643" s="168" t="s">
        <v>143</v>
      </c>
      <c r="E643" s="178"/>
      <c r="F643" s="179" t="s">
        <v>145</v>
      </c>
      <c r="H643" s="180">
        <v>12.675000000000001</v>
      </c>
      <c r="I643" s="181"/>
      <c r="L643" s="177"/>
      <c r="M643" s="182"/>
      <c r="N643" s="183"/>
      <c r="O643" s="183"/>
      <c r="P643" s="183"/>
      <c r="Q643" s="183"/>
      <c r="R643" s="183"/>
      <c r="S643" s="183"/>
      <c r="T643" s="184"/>
      <c r="AT643" s="178" t="s">
        <v>143</v>
      </c>
      <c r="AU643" s="178" t="s">
        <v>86</v>
      </c>
      <c r="AV643" s="176" t="s">
        <v>139</v>
      </c>
      <c r="AW643" s="176" t="s">
        <v>38</v>
      </c>
      <c r="AX643" s="176" t="s">
        <v>21</v>
      </c>
      <c r="AY643" s="178" t="s">
        <v>131</v>
      </c>
    </row>
    <row r="644" spans="1:65" s="34" customFormat="1" ht="16.5" customHeight="1">
      <c r="A644" s="30"/>
      <c r="B644" s="147"/>
      <c r="C644" s="185" t="s">
        <v>1320</v>
      </c>
      <c r="D644" s="185" t="s">
        <v>188</v>
      </c>
      <c r="E644" s="186" t="s">
        <v>1321</v>
      </c>
      <c r="F644" s="187" t="s">
        <v>1322</v>
      </c>
      <c r="G644" s="188" t="s">
        <v>137</v>
      </c>
      <c r="H644" s="189">
        <v>12.929</v>
      </c>
      <c r="I644" s="190"/>
      <c r="J644" s="191">
        <f>ROUND(I644*H644,2)</f>
        <v>0</v>
      </c>
      <c r="K644" s="187" t="s">
        <v>138</v>
      </c>
      <c r="L644" s="192"/>
      <c r="M644" s="193"/>
      <c r="N644" s="194" t="s">
        <v>48</v>
      </c>
      <c r="O644" s="53"/>
      <c r="P644" s="157">
        <f>O644*H644</f>
        <v>0</v>
      </c>
      <c r="Q644" s="157">
        <v>2.6199999999999999E-3</v>
      </c>
      <c r="R644" s="157">
        <f>Q644*H644</f>
        <v>3.3873979999999998E-2</v>
      </c>
      <c r="S644" s="157">
        <v>0</v>
      </c>
      <c r="T644" s="158">
        <f>S644*H644</f>
        <v>0</v>
      </c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R644" s="159" t="s">
        <v>323</v>
      </c>
      <c r="AT644" s="159" t="s">
        <v>188</v>
      </c>
      <c r="AU644" s="159" t="s">
        <v>86</v>
      </c>
      <c r="AY644" s="16" t="s">
        <v>131</v>
      </c>
      <c r="BE644" s="160">
        <f>IF(N644="základní",J644,0)</f>
        <v>0</v>
      </c>
      <c r="BF644" s="160">
        <f>IF(N644="snížená",J644,0)</f>
        <v>0</v>
      </c>
      <c r="BG644" s="160">
        <f>IF(N644="zákl. přenesená",J644,0)</f>
        <v>0</v>
      </c>
      <c r="BH644" s="160">
        <f>IF(N644="sníž. přenesená",J644,0)</f>
        <v>0</v>
      </c>
      <c r="BI644" s="160">
        <f>IF(N644="nulová",J644,0)</f>
        <v>0</v>
      </c>
      <c r="BJ644" s="16" t="s">
        <v>21</v>
      </c>
      <c r="BK644" s="160">
        <f>ROUND(I644*H644,2)</f>
        <v>0</v>
      </c>
      <c r="BL644" s="16" t="s">
        <v>229</v>
      </c>
      <c r="BM644" s="159" t="s">
        <v>1323</v>
      </c>
    </row>
    <row r="645" spans="1:65" s="34" customFormat="1" ht="16.5" customHeight="1">
      <c r="A645" s="30"/>
      <c r="B645" s="147"/>
      <c r="C645" s="185" t="s">
        <v>1324</v>
      </c>
      <c r="D645" s="185" t="s">
        <v>188</v>
      </c>
      <c r="E645" s="186" t="s">
        <v>1325</v>
      </c>
      <c r="F645" s="187" t="s">
        <v>1326</v>
      </c>
      <c r="G645" s="188" t="s">
        <v>137</v>
      </c>
      <c r="H645" s="189">
        <v>16.059000000000001</v>
      </c>
      <c r="I645" s="190"/>
      <c r="J645" s="191">
        <f>ROUND(I645*H645,2)</f>
        <v>0</v>
      </c>
      <c r="K645" s="187" t="s">
        <v>138</v>
      </c>
      <c r="L645" s="192"/>
      <c r="M645" s="193"/>
      <c r="N645" s="194" t="s">
        <v>48</v>
      </c>
      <c r="O645" s="53"/>
      <c r="P645" s="157">
        <f>O645*H645</f>
        <v>0</v>
      </c>
      <c r="Q645" s="157">
        <v>2.0999999999999999E-3</v>
      </c>
      <c r="R645" s="157">
        <f>Q645*H645</f>
        <v>3.3723900000000001E-2</v>
      </c>
      <c r="S645" s="157">
        <v>0</v>
      </c>
      <c r="T645" s="158">
        <f>S645*H645</f>
        <v>0</v>
      </c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R645" s="159" t="s">
        <v>323</v>
      </c>
      <c r="AT645" s="159" t="s">
        <v>188</v>
      </c>
      <c r="AU645" s="159" t="s">
        <v>86</v>
      </c>
      <c r="AY645" s="16" t="s">
        <v>131</v>
      </c>
      <c r="BE645" s="160">
        <f>IF(N645="základní",J645,0)</f>
        <v>0</v>
      </c>
      <c r="BF645" s="160">
        <f>IF(N645="snížená",J645,0)</f>
        <v>0</v>
      </c>
      <c r="BG645" s="160">
        <f>IF(N645="zákl. přenesená",J645,0)</f>
        <v>0</v>
      </c>
      <c r="BH645" s="160">
        <f>IF(N645="sníž. přenesená",J645,0)</f>
        <v>0</v>
      </c>
      <c r="BI645" s="160">
        <f>IF(N645="nulová",J645,0)</f>
        <v>0</v>
      </c>
      <c r="BJ645" s="16" t="s">
        <v>21</v>
      </c>
      <c r="BK645" s="160">
        <f>ROUND(I645*H645,2)</f>
        <v>0</v>
      </c>
      <c r="BL645" s="16" t="s">
        <v>229</v>
      </c>
      <c r="BM645" s="159" t="s">
        <v>1327</v>
      </c>
    </row>
    <row r="646" spans="1:65" s="166" customFormat="1" ht="11.25">
      <c r="B646" s="167"/>
      <c r="D646" s="168" t="s">
        <v>143</v>
      </c>
      <c r="E646" s="169"/>
      <c r="F646" s="170" t="s">
        <v>1328</v>
      </c>
      <c r="H646" s="171">
        <v>15.744</v>
      </c>
      <c r="I646" s="172"/>
      <c r="L646" s="167"/>
      <c r="M646" s="173"/>
      <c r="N646" s="174"/>
      <c r="O646" s="174"/>
      <c r="P646" s="174"/>
      <c r="Q646" s="174"/>
      <c r="R646" s="174"/>
      <c r="S646" s="174"/>
      <c r="T646" s="175"/>
      <c r="AT646" s="169" t="s">
        <v>143</v>
      </c>
      <c r="AU646" s="169" t="s">
        <v>86</v>
      </c>
      <c r="AV646" s="166" t="s">
        <v>86</v>
      </c>
      <c r="AW646" s="166" t="s">
        <v>38</v>
      </c>
      <c r="AX646" s="166" t="s">
        <v>21</v>
      </c>
      <c r="AY646" s="169" t="s">
        <v>131</v>
      </c>
    </row>
    <row r="647" spans="1:65" s="166" customFormat="1" ht="11.25">
      <c r="B647" s="167"/>
      <c r="D647" s="168" t="s">
        <v>143</v>
      </c>
      <c r="F647" s="170" t="s">
        <v>1329</v>
      </c>
      <c r="H647" s="171">
        <v>16.059000000000001</v>
      </c>
      <c r="I647" s="172"/>
      <c r="L647" s="167"/>
      <c r="M647" s="173"/>
      <c r="N647" s="174"/>
      <c r="O647" s="174"/>
      <c r="P647" s="174"/>
      <c r="Q647" s="174"/>
      <c r="R647" s="174"/>
      <c r="S647" s="174"/>
      <c r="T647" s="175"/>
      <c r="AT647" s="169" t="s">
        <v>143</v>
      </c>
      <c r="AU647" s="169" t="s">
        <v>86</v>
      </c>
      <c r="AV647" s="166" t="s">
        <v>86</v>
      </c>
      <c r="AW647" s="166" t="s">
        <v>3</v>
      </c>
      <c r="AX647" s="166" t="s">
        <v>21</v>
      </c>
      <c r="AY647" s="169" t="s">
        <v>131</v>
      </c>
    </row>
    <row r="648" spans="1:65" s="34" customFormat="1" ht="16.5" customHeight="1">
      <c r="A648" s="30"/>
      <c r="B648" s="147"/>
      <c r="C648" s="185" t="s">
        <v>1330</v>
      </c>
      <c r="D648" s="185" t="s">
        <v>188</v>
      </c>
      <c r="E648" s="186" t="s">
        <v>1331</v>
      </c>
      <c r="F648" s="187" t="s">
        <v>1332</v>
      </c>
      <c r="G648" s="188" t="s">
        <v>137</v>
      </c>
      <c r="H648" s="189">
        <v>5.3529999999999998</v>
      </c>
      <c r="I648" s="190"/>
      <c r="J648" s="191">
        <f>ROUND(I648*H648,2)</f>
        <v>0</v>
      </c>
      <c r="K648" s="187" t="s">
        <v>138</v>
      </c>
      <c r="L648" s="192"/>
      <c r="M648" s="193"/>
      <c r="N648" s="194" t="s">
        <v>48</v>
      </c>
      <c r="O648" s="53"/>
      <c r="P648" s="157">
        <f>O648*H648</f>
        <v>0</v>
      </c>
      <c r="Q648" s="157">
        <v>2.8E-3</v>
      </c>
      <c r="R648" s="157">
        <f>Q648*H648</f>
        <v>1.4988399999999999E-2</v>
      </c>
      <c r="S648" s="157">
        <v>0</v>
      </c>
      <c r="T648" s="158">
        <f>S648*H648</f>
        <v>0</v>
      </c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R648" s="159" t="s">
        <v>323</v>
      </c>
      <c r="AT648" s="159" t="s">
        <v>188</v>
      </c>
      <c r="AU648" s="159" t="s">
        <v>86</v>
      </c>
      <c r="AY648" s="16" t="s">
        <v>131</v>
      </c>
      <c r="BE648" s="160">
        <f>IF(N648="základní",J648,0)</f>
        <v>0</v>
      </c>
      <c r="BF648" s="160">
        <f>IF(N648="snížená",J648,0)</f>
        <v>0</v>
      </c>
      <c r="BG648" s="160">
        <f>IF(N648="zákl. přenesená",J648,0)</f>
        <v>0</v>
      </c>
      <c r="BH648" s="160">
        <f>IF(N648="sníž. přenesená",J648,0)</f>
        <v>0</v>
      </c>
      <c r="BI648" s="160">
        <f>IF(N648="nulová",J648,0)</f>
        <v>0</v>
      </c>
      <c r="BJ648" s="16" t="s">
        <v>21</v>
      </c>
      <c r="BK648" s="160">
        <f>ROUND(I648*H648,2)</f>
        <v>0</v>
      </c>
      <c r="BL648" s="16" t="s">
        <v>229</v>
      </c>
      <c r="BM648" s="159" t="s">
        <v>1333</v>
      </c>
    </row>
    <row r="649" spans="1:65" s="166" customFormat="1" ht="11.25">
      <c r="B649" s="167"/>
      <c r="D649" s="168" t="s">
        <v>143</v>
      </c>
      <c r="E649" s="169"/>
      <c r="F649" s="170" t="s">
        <v>1334</v>
      </c>
      <c r="H649" s="171">
        <v>5.2480000000000002</v>
      </c>
      <c r="I649" s="172"/>
      <c r="L649" s="167"/>
      <c r="M649" s="173"/>
      <c r="N649" s="174"/>
      <c r="O649" s="174"/>
      <c r="P649" s="174"/>
      <c r="Q649" s="174"/>
      <c r="R649" s="174"/>
      <c r="S649" s="174"/>
      <c r="T649" s="175"/>
      <c r="AT649" s="169" t="s">
        <v>143</v>
      </c>
      <c r="AU649" s="169" t="s">
        <v>86</v>
      </c>
      <c r="AV649" s="166" t="s">
        <v>86</v>
      </c>
      <c r="AW649" s="166" t="s">
        <v>38</v>
      </c>
      <c r="AX649" s="166" t="s">
        <v>21</v>
      </c>
      <c r="AY649" s="169" t="s">
        <v>131</v>
      </c>
    </row>
    <row r="650" spans="1:65" s="166" customFormat="1" ht="11.25">
      <c r="B650" s="167"/>
      <c r="D650" s="168" t="s">
        <v>143</v>
      </c>
      <c r="F650" s="170" t="s">
        <v>1335</v>
      </c>
      <c r="H650" s="171">
        <v>5.3529999999999998</v>
      </c>
      <c r="I650" s="172"/>
      <c r="L650" s="167"/>
      <c r="M650" s="173"/>
      <c r="N650" s="174"/>
      <c r="O650" s="174"/>
      <c r="P650" s="174"/>
      <c r="Q650" s="174"/>
      <c r="R650" s="174"/>
      <c r="S650" s="174"/>
      <c r="T650" s="175"/>
      <c r="AT650" s="169" t="s">
        <v>143</v>
      </c>
      <c r="AU650" s="169" t="s">
        <v>86</v>
      </c>
      <c r="AV650" s="166" t="s">
        <v>86</v>
      </c>
      <c r="AW650" s="166" t="s">
        <v>3</v>
      </c>
      <c r="AX650" s="166" t="s">
        <v>21</v>
      </c>
      <c r="AY650" s="169" t="s">
        <v>131</v>
      </c>
    </row>
    <row r="651" spans="1:65" s="34" customFormat="1" ht="16.5" customHeight="1">
      <c r="A651" s="30"/>
      <c r="B651" s="147"/>
      <c r="C651" s="185" t="s">
        <v>1336</v>
      </c>
      <c r="D651" s="185" t="s">
        <v>188</v>
      </c>
      <c r="E651" s="186" t="s">
        <v>1337</v>
      </c>
      <c r="F651" s="187" t="s">
        <v>1338</v>
      </c>
      <c r="G651" s="188" t="s">
        <v>137</v>
      </c>
      <c r="H651" s="189">
        <v>14.412000000000001</v>
      </c>
      <c r="I651" s="190"/>
      <c r="J651" s="191">
        <f>ROUND(I651*H651,2)</f>
        <v>0</v>
      </c>
      <c r="K651" s="187" t="s">
        <v>138</v>
      </c>
      <c r="L651" s="192"/>
      <c r="M651" s="193"/>
      <c r="N651" s="194" t="s">
        <v>48</v>
      </c>
      <c r="O651" s="53"/>
      <c r="P651" s="157">
        <f>O651*H651</f>
        <v>0</v>
      </c>
      <c r="Q651" s="157">
        <v>1.8E-3</v>
      </c>
      <c r="R651" s="157">
        <f>Q651*H651</f>
        <v>2.5941600000000002E-2</v>
      </c>
      <c r="S651" s="157">
        <v>0</v>
      </c>
      <c r="T651" s="158">
        <f>S651*H651</f>
        <v>0</v>
      </c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R651" s="159" t="s">
        <v>323</v>
      </c>
      <c r="AT651" s="159" t="s">
        <v>188</v>
      </c>
      <c r="AU651" s="159" t="s">
        <v>86</v>
      </c>
      <c r="AY651" s="16" t="s">
        <v>131</v>
      </c>
      <c r="BE651" s="160">
        <f>IF(N651="základní",J651,0)</f>
        <v>0</v>
      </c>
      <c r="BF651" s="160">
        <f>IF(N651="snížená",J651,0)</f>
        <v>0</v>
      </c>
      <c r="BG651" s="160">
        <f>IF(N651="zákl. přenesená",J651,0)</f>
        <v>0</v>
      </c>
      <c r="BH651" s="160">
        <f>IF(N651="sníž. přenesená",J651,0)</f>
        <v>0</v>
      </c>
      <c r="BI651" s="160">
        <f>IF(N651="nulová",J651,0)</f>
        <v>0</v>
      </c>
      <c r="BJ651" s="16" t="s">
        <v>21</v>
      </c>
      <c r="BK651" s="160">
        <f>ROUND(I651*H651,2)</f>
        <v>0</v>
      </c>
      <c r="BL651" s="16" t="s">
        <v>229</v>
      </c>
      <c r="BM651" s="159" t="s">
        <v>1339</v>
      </c>
    </row>
    <row r="652" spans="1:65" s="34" customFormat="1" ht="24.2" customHeight="1">
      <c r="A652" s="30"/>
      <c r="B652" s="147"/>
      <c r="C652" s="148" t="s">
        <v>1340</v>
      </c>
      <c r="D652" s="148" t="s">
        <v>134</v>
      </c>
      <c r="E652" s="149" t="s">
        <v>1341</v>
      </c>
      <c r="F652" s="150" t="s">
        <v>1342</v>
      </c>
      <c r="G652" s="151" t="s">
        <v>137</v>
      </c>
      <c r="H652" s="152">
        <v>20.992000000000001</v>
      </c>
      <c r="I652" s="153"/>
      <c r="J652" s="154">
        <f>ROUND(I652*H652,2)</f>
        <v>0</v>
      </c>
      <c r="K652" s="150" t="s">
        <v>138</v>
      </c>
      <c r="L652" s="31"/>
      <c r="M652" s="155"/>
      <c r="N652" s="156" t="s">
        <v>48</v>
      </c>
      <c r="O652" s="53"/>
      <c r="P652" s="157">
        <f>O652*H652</f>
        <v>0</v>
      </c>
      <c r="Q652" s="157">
        <v>0</v>
      </c>
      <c r="R652" s="157">
        <f>Q652*H652</f>
        <v>0</v>
      </c>
      <c r="S652" s="157">
        <v>0</v>
      </c>
      <c r="T652" s="158">
        <f>S652*H652</f>
        <v>0</v>
      </c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R652" s="159" t="s">
        <v>229</v>
      </c>
      <c r="AT652" s="159" t="s">
        <v>134</v>
      </c>
      <c r="AU652" s="159" t="s">
        <v>86</v>
      </c>
      <c r="AY652" s="16" t="s">
        <v>131</v>
      </c>
      <c r="BE652" s="160">
        <f>IF(N652="základní",J652,0)</f>
        <v>0</v>
      </c>
      <c r="BF652" s="160">
        <f>IF(N652="snížená",J652,0)</f>
        <v>0</v>
      </c>
      <c r="BG652" s="160">
        <f>IF(N652="zákl. přenesená",J652,0)</f>
        <v>0</v>
      </c>
      <c r="BH652" s="160">
        <f>IF(N652="sníž. přenesená",J652,0)</f>
        <v>0</v>
      </c>
      <c r="BI652" s="160">
        <f>IF(N652="nulová",J652,0)</f>
        <v>0</v>
      </c>
      <c r="BJ652" s="16" t="s">
        <v>21</v>
      </c>
      <c r="BK652" s="160">
        <f>ROUND(I652*H652,2)</f>
        <v>0</v>
      </c>
      <c r="BL652" s="16" t="s">
        <v>229</v>
      </c>
      <c r="BM652" s="159" t="s">
        <v>1343</v>
      </c>
    </row>
    <row r="653" spans="1:65" s="34" customFormat="1" ht="11.25">
      <c r="A653" s="30"/>
      <c r="B653" s="31"/>
      <c r="C653" s="30"/>
      <c r="D653" s="161" t="s">
        <v>141</v>
      </c>
      <c r="E653" s="30"/>
      <c r="F653" s="162" t="s">
        <v>1344</v>
      </c>
      <c r="G653" s="30"/>
      <c r="H653" s="30"/>
      <c r="I653" s="163"/>
      <c r="J653" s="30"/>
      <c r="K653" s="30"/>
      <c r="L653" s="31"/>
      <c r="M653" s="164"/>
      <c r="N653" s="165"/>
      <c r="O653" s="53"/>
      <c r="P653" s="53"/>
      <c r="Q653" s="53"/>
      <c r="R653" s="53"/>
      <c r="S653" s="53"/>
      <c r="T653" s="54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T653" s="16" t="s">
        <v>141</v>
      </c>
      <c r="AU653" s="16" t="s">
        <v>86</v>
      </c>
    </row>
    <row r="654" spans="1:65" s="166" customFormat="1" ht="11.25">
      <c r="B654" s="167"/>
      <c r="D654" s="168" t="s">
        <v>143</v>
      </c>
      <c r="E654" s="169"/>
      <c r="F654" s="170" t="s">
        <v>1345</v>
      </c>
      <c r="H654" s="171">
        <v>20.992000000000001</v>
      </c>
      <c r="I654" s="172"/>
      <c r="L654" s="167"/>
      <c r="M654" s="173"/>
      <c r="N654" s="174"/>
      <c r="O654" s="174"/>
      <c r="P654" s="174"/>
      <c r="Q654" s="174"/>
      <c r="R654" s="174"/>
      <c r="S654" s="174"/>
      <c r="T654" s="175"/>
      <c r="AT654" s="169" t="s">
        <v>143</v>
      </c>
      <c r="AU654" s="169" t="s">
        <v>86</v>
      </c>
      <c r="AV654" s="166" t="s">
        <v>86</v>
      </c>
      <c r="AW654" s="166" t="s">
        <v>38</v>
      </c>
      <c r="AX654" s="166" t="s">
        <v>77</v>
      </c>
      <c r="AY654" s="169" t="s">
        <v>131</v>
      </c>
    </row>
    <row r="655" spans="1:65" s="176" customFormat="1" ht="11.25">
      <c r="B655" s="177"/>
      <c r="D655" s="168" t="s">
        <v>143</v>
      </c>
      <c r="E655" s="178"/>
      <c r="F655" s="179" t="s">
        <v>145</v>
      </c>
      <c r="H655" s="180">
        <v>20.992000000000001</v>
      </c>
      <c r="I655" s="181"/>
      <c r="L655" s="177"/>
      <c r="M655" s="182"/>
      <c r="N655" s="183"/>
      <c r="O655" s="183"/>
      <c r="P655" s="183"/>
      <c r="Q655" s="183"/>
      <c r="R655" s="183"/>
      <c r="S655" s="183"/>
      <c r="T655" s="184"/>
      <c r="AT655" s="178" t="s">
        <v>143</v>
      </c>
      <c r="AU655" s="178" t="s">
        <v>86</v>
      </c>
      <c r="AV655" s="176" t="s">
        <v>139</v>
      </c>
      <c r="AW655" s="176" t="s">
        <v>38</v>
      </c>
      <c r="AX655" s="176" t="s">
        <v>21</v>
      </c>
      <c r="AY655" s="178" t="s">
        <v>131</v>
      </c>
    </row>
    <row r="656" spans="1:65" s="34" customFormat="1" ht="24.2" customHeight="1">
      <c r="A656" s="30"/>
      <c r="B656" s="147"/>
      <c r="C656" s="148" t="s">
        <v>1346</v>
      </c>
      <c r="D656" s="148" t="s">
        <v>134</v>
      </c>
      <c r="E656" s="149" t="s">
        <v>1347</v>
      </c>
      <c r="F656" s="150" t="s">
        <v>1348</v>
      </c>
      <c r="G656" s="151" t="s">
        <v>137</v>
      </c>
      <c r="H656" s="152">
        <v>12.01</v>
      </c>
      <c r="I656" s="153"/>
      <c r="J656" s="154">
        <f>ROUND(I656*H656,2)</f>
        <v>0</v>
      </c>
      <c r="K656" s="150" t="s">
        <v>138</v>
      </c>
      <c r="L656" s="31"/>
      <c r="M656" s="155"/>
      <c r="N656" s="156" t="s">
        <v>48</v>
      </c>
      <c r="O656" s="53"/>
      <c r="P656" s="157">
        <f>O656*H656</f>
        <v>0</v>
      </c>
      <c r="Q656" s="157">
        <v>0</v>
      </c>
      <c r="R656" s="157">
        <f>Q656*H656</f>
        <v>0</v>
      </c>
      <c r="S656" s="157">
        <v>0</v>
      </c>
      <c r="T656" s="158">
        <f>S656*H656</f>
        <v>0</v>
      </c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R656" s="159" t="s">
        <v>229</v>
      </c>
      <c r="AT656" s="159" t="s">
        <v>134</v>
      </c>
      <c r="AU656" s="159" t="s">
        <v>86</v>
      </c>
      <c r="AY656" s="16" t="s">
        <v>131</v>
      </c>
      <c r="BE656" s="160">
        <f>IF(N656="základní",J656,0)</f>
        <v>0</v>
      </c>
      <c r="BF656" s="160">
        <f>IF(N656="snížená",J656,0)</f>
        <v>0</v>
      </c>
      <c r="BG656" s="160">
        <f>IF(N656="zákl. přenesená",J656,0)</f>
        <v>0</v>
      </c>
      <c r="BH656" s="160">
        <f>IF(N656="sníž. přenesená",J656,0)</f>
        <v>0</v>
      </c>
      <c r="BI656" s="160">
        <f>IF(N656="nulová",J656,0)</f>
        <v>0</v>
      </c>
      <c r="BJ656" s="16" t="s">
        <v>21</v>
      </c>
      <c r="BK656" s="160">
        <f>ROUND(I656*H656,2)</f>
        <v>0</v>
      </c>
      <c r="BL656" s="16" t="s">
        <v>229</v>
      </c>
      <c r="BM656" s="159" t="s">
        <v>1349</v>
      </c>
    </row>
    <row r="657" spans="1:65" s="34" customFormat="1" ht="11.25">
      <c r="A657" s="30"/>
      <c r="B657" s="31"/>
      <c r="C657" s="30"/>
      <c r="D657" s="161" t="s">
        <v>141</v>
      </c>
      <c r="E657" s="30"/>
      <c r="F657" s="162" t="s">
        <v>1350</v>
      </c>
      <c r="G657" s="30"/>
      <c r="H657" s="30"/>
      <c r="I657" s="163"/>
      <c r="J657" s="30"/>
      <c r="K657" s="30"/>
      <c r="L657" s="31"/>
      <c r="M657" s="164"/>
      <c r="N657" s="165"/>
      <c r="O657" s="53"/>
      <c r="P657" s="53"/>
      <c r="Q657" s="53"/>
      <c r="R657" s="53"/>
      <c r="S657" s="53"/>
      <c r="T657" s="54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T657" s="16" t="s">
        <v>141</v>
      </c>
      <c r="AU657" s="16" t="s">
        <v>86</v>
      </c>
    </row>
    <row r="658" spans="1:65" s="208" customFormat="1" ht="11.25">
      <c r="B658" s="209"/>
      <c r="D658" s="168" t="s">
        <v>143</v>
      </c>
      <c r="E658" s="210"/>
      <c r="F658" s="211" t="s">
        <v>1351</v>
      </c>
      <c r="H658" s="210"/>
      <c r="I658" s="212"/>
      <c r="L658" s="209"/>
      <c r="M658" s="213"/>
      <c r="N658" s="214"/>
      <c r="O658" s="214"/>
      <c r="P658" s="214"/>
      <c r="Q658" s="214"/>
      <c r="R658" s="214"/>
      <c r="S658" s="214"/>
      <c r="T658" s="215"/>
      <c r="AT658" s="210" t="s">
        <v>143</v>
      </c>
      <c r="AU658" s="210" t="s">
        <v>86</v>
      </c>
      <c r="AV658" s="208" t="s">
        <v>21</v>
      </c>
      <c r="AW658" s="208" t="s">
        <v>38</v>
      </c>
      <c r="AX658" s="208" t="s">
        <v>77</v>
      </c>
      <c r="AY658" s="210" t="s">
        <v>131</v>
      </c>
    </row>
    <row r="659" spans="1:65" s="166" customFormat="1" ht="11.25">
      <c r="B659" s="167"/>
      <c r="D659" s="168" t="s">
        <v>143</v>
      </c>
      <c r="E659" s="169"/>
      <c r="F659" s="170" t="s">
        <v>1352</v>
      </c>
      <c r="H659" s="171">
        <v>12.01</v>
      </c>
      <c r="I659" s="172"/>
      <c r="L659" s="167"/>
      <c r="M659" s="173"/>
      <c r="N659" s="174"/>
      <c r="O659" s="174"/>
      <c r="P659" s="174"/>
      <c r="Q659" s="174"/>
      <c r="R659" s="174"/>
      <c r="S659" s="174"/>
      <c r="T659" s="175"/>
      <c r="AT659" s="169" t="s">
        <v>143</v>
      </c>
      <c r="AU659" s="169" t="s">
        <v>86</v>
      </c>
      <c r="AV659" s="166" t="s">
        <v>86</v>
      </c>
      <c r="AW659" s="166" t="s">
        <v>38</v>
      </c>
      <c r="AX659" s="166" t="s">
        <v>77</v>
      </c>
      <c r="AY659" s="169" t="s">
        <v>131</v>
      </c>
    </row>
    <row r="660" spans="1:65" s="176" customFormat="1" ht="11.25">
      <c r="B660" s="177"/>
      <c r="D660" s="168" t="s">
        <v>143</v>
      </c>
      <c r="E660" s="178"/>
      <c r="F660" s="179" t="s">
        <v>145</v>
      </c>
      <c r="H660" s="180">
        <v>12.01</v>
      </c>
      <c r="I660" s="181"/>
      <c r="L660" s="177"/>
      <c r="M660" s="182"/>
      <c r="N660" s="183"/>
      <c r="O660" s="183"/>
      <c r="P660" s="183"/>
      <c r="Q660" s="183"/>
      <c r="R660" s="183"/>
      <c r="S660" s="183"/>
      <c r="T660" s="184"/>
      <c r="AT660" s="178" t="s">
        <v>143</v>
      </c>
      <c r="AU660" s="178" t="s">
        <v>86</v>
      </c>
      <c r="AV660" s="176" t="s">
        <v>139</v>
      </c>
      <c r="AW660" s="176" t="s">
        <v>38</v>
      </c>
      <c r="AX660" s="176" t="s">
        <v>21</v>
      </c>
      <c r="AY660" s="178" t="s">
        <v>131</v>
      </c>
    </row>
    <row r="661" spans="1:65" s="34" customFormat="1" ht="24.2" customHeight="1">
      <c r="A661" s="30"/>
      <c r="B661" s="147"/>
      <c r="C661" s="148" t="s">
        <v>1353</v>
      </c>
      <c r="D661" s="148" t="s">
        <v>134</v>
      </c>
      <c r="E661" s="149" t="s">
        <v>1354</v>
      </c>
      <c r="F661" s="150" t="s">
        <v>1355</v>
      </c>
      <c r="G661" s="151" t="s">
        <v>305</v>
      </c>
      <c r="H661" s="152">
        <v>5</v>
      </c>
      <c r="I661" s="153"/>
      <c r="J661" s="154">
        <f>ROUND(I661*H661,2)</f>
        <v>0</v>
      </c>
      <c r="K661" s="150" t="s">
        <v>138</v>
      </c>
      <c r="L661" s="31"/>
      <c r="M661" s="155"/>
      <c r="N661" s="156" t="s">
        <v>48</v>
      </c>
      <c r="O661" s="53"/>
      <c r="P661" s="157">
        <f>O661*H661</f>
        <v>0</v>
      </c>
      <c r="Q661" s="157">
        <v>0</v>
      </c>
      <c r="R661" s="157">
        <f>Q661*H661</f>
        <v>0</v>
      </c>
      <c r="S661" s="157">
        <v>5.3E-3</v>
      </c>
      <c r="T661" s="158">
        <f>S661*H661</f>
        <v>2.6499999999999999E-2</v>
      </c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R661" s="159" t="s">
        <v>229</v>
      </c>
      <c r="AT661" s="159" t="s">
        <v>134</v>
      </c>
      <c r="AU661" s="159" t="s">
        <v>86</v>
      </c>
      <c r="AY661" s="16" t="s">
        <v>131</v>
      </c>
      <c r="BE661" s="160">
        <f>IF(N661="základní",J661,0)</f>
        <v>0</v>
      </c>
      <c r="BF661" s="160">
        <f>IF(N661="snížená",J661,0)</f>
        <v>0</v>
      </c>
      <c r="BG661" s="160">
        <f>IF(N661="zákl. přenesená",J661,0)</f>
        <v>0</v>
      </c>
      <c r="BH661" s="160">
        <f>IF(N661="sníž. přenesená",J661,0)</f>
        <v>0</v>
      </c>
      <c r="BI661" s="160">
        <f>IF(N661="nulová",J661,0)</f>
        <v>0</v>
      </c>
      <c r="BJ661" s="16" t="s">
        <v>21</v>
      </c>
      <c r="BK661" s="160">
        <f>ROUND(I661*H661,2)</f>
        <v>0</v>
      </c>
      <c r="BL661" s="16" t="s">
        <v>229</v>
      </c>
      <c r="BM661" s="159" t="s">
        <v>1356</v>
      </c>
    </row>
    <row r="662" spans="1:65" s="34" customFormat="1" ht="11.25">
      <c r="A662" s="30"/>
      <c r="B662" s="31"/>
      <c r="C662" s="30"/>
      <c r="D662" s="161" t="s">
        <v>141</v>
      </c>
      <c r="E662" s="30"/>
      <c r="F662" s="162" t="s">
        <v>1357</v>
      </c>
      <c r="G662" s="30"/>
      <c r="H662" s="30"/>
      <c r="I662" s="163"/>
      <c r="J662" s="30"/>
      <c r="K662" s="30"/>
      <c r="L662" s="31"/>
      <c r="M662" s="164"/>
      <c r="N662" s="165"/>
      <c r="O662" s="53"/>
      <c r="P662" s="53"/>
      <c r="Q662" s="53"/>
      <c r="R662" s="53"/>
      <c r="S662" s="53"/>
      <c r="T662" s="54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T662" s="16" t="s">
        <v>141</v>
      </c>
      <c r="AU662" s="16" t="s">
        <v>86</v>
      </c>
    </row>
    <row r="663" spans="1:65" s="34" customFormat="1" ht="24.2" customHeight="1">
      <c r="A663" s="30"/>
      <c r="B663" s="147"/>
      <c r="C663" s="148" t="s">
        <v>1358</v>
      </c>
      <c r="D663" s="148" t="s">
        <v>134</v>
      </c>
      <c r="E663" s="149" t="s">
        <v>1359</v>
      </c>
      <c r="F663" s="150" t="s">
        <v>1360</v>
      </c>
      <c r="G663" s="151" t="s">
        <v>305</v>
      </c>
      <c r="H663" s="152">
        <v>75</v>
      </c>
      <c r="I663" s="153"/>
      <c r="J663" s="154">
        <f>ROUND(I663*H663,2)</f>
        <v>0</v>
      </c>
      <c r="K663" s="150" t="s">
        <v>138</v>
      </c>
      <c r="L663" s="31"/>
      <c r="M663" s="155"/>
      <c r="N663" s="156" t="s">
        <v>48</v>
      </c>
      <c r="O663" s="53"/>
      <c r="P663" s="157">
        <f>O663*H663</f>
        <v>0</v>
      </c>
      <c r="Q663" s="157">
        <v>0</v>
      </c>
      <c r="R663" s="157">
        <f>Q663*H663</f>
        <v>0</v>
      </c>
      <c r="S663" s="157">
        <v>5.4200000000000003E-3</v>
      </c>
      <c r="T663" s="158">
        <f>S663*H663</f>
        <v>0.40650000000000003</v>
      </c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R663" s="159" t="s">
        <v>229</v>
      </c>
      <c r="AT663" s="159" t="s">
        <v>134</v>
      </c>
      <c r="AU663" s="159" t="s">
        <v>86</v>
      </c>
      <c r="AY663" s="16" t="s">
        <v>131</v>
      </c>
      <c r="BE663" s="160">
        <f>IF(N663="základní",J663,0)</f>
        <v>0</v>
      </c>
      <c r="BF663" s="160">
        <f>IF(N663="snížená",J663,0)</f>
        <v>0</v>
      </c>
      <c r="BG663" s="160">
        <f>IF(N663="zákl. přenesená",J663,0)</f>
        <v>0</v>
      </c>
      <c r="BH663" s="160">
        <f>IF(N663="sníž. přenesená",J663,0)</f>
        <v>0</v>
      </c>
      <c r="BI663" s="160">
        <f>IF(N663="nulová",J663,0)</f>
        <v>0</v>
      </c>
      <c r="BJ663" s="16" t="s">
        <v>21</v>
      </c>
      <c r="BK663" s="160">
        <f>ROUND(I663*H663,2)</f>
        <v>0</v>
      </c>
      <c r="BL663" s="16" t="s">
        <v>229</v>
      </c>
      <c r="BM663" s="159" t="s">
        <v>1361</v>
      </c>
    </row>
    <row r="664" spans="1:65" s="34" customFormat="1" ht="11.25">
      <c r="A664" s="30"/>
      <c r="B664" s="31"/>
      <c r="C664" s="30"/>
      <c r="D664" s="161" t="s">
        <v>141</v>
      </c>
      <c r="E664" s="30"/>
      <c r="F664" s="162" t="s">
        <v>1362</v>
      </c>
      <c r="G664" s="30"/>
      <c r="H664" s="30"/>
      <c r="I664" s="163"/>
      <c r="J664" s="30"/>
      <c r="K664" s="30"/>
      <c r="L664" s="31"/>
      <c r="M664" s="164"/>
      <c r="N664" s="165"/>
      <c r="O664" s="53"/>
      <c r="P664" s="53"/>
      <c r="Q664" s="53"/>
      <c r="R664" s="53"/>
      <c r="S664" s="53"/>
      <c r="T664" s="54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T664" s="16" t="s">
        <v>141</v>
      </c>
      <c r="AU664" s="16" t="s">
        <v>86</v>
      </c>
    </row>
    <row r="665" spans="1:65" s="34" customFormat="1" ht="33" customHeight="1">
      <c r="A665" s="30"/>
      <c r="B665" s="147"/>
      <c r="C665" s="148" t="s">
        <v>1363</v>
      </c>
      <c r="D665" s="148" t="s">
        <v>134</v>
      </c>
      <c r="E665" s="149" t="s">
        <v>1364</v>
      </c>
      <c r="F665" s="150" t="s">
        <v>1365</v>
      </c>
      <c r="G665" s="151" t="s">
        <v>305</v>
      </c>
      <c r="H665" s="152">
        <v>5</v>
      </c>
      <c r="I665" s="153"/>
      <c r="J665" s="154">
        <f>ROUND(I665*H665,2)</f>
        <v>0</v>
      </c>
      <c r="K665" s="150" t="s">
        <v>138</v>
      </c>
      <c r="L665" s="31"/>
      <c r="M665" s="155"/>
      <c r="N665" s="156" t="s">
        <v>48</v>
      </c>
      <c r="O665" s="53"/>
      <c r="P665" s="157">
        <f>O665*H665</f>
        <v>0</v>
      </c>
      <c r="Q665" s="157">
        <v>0</v>
      </c>
      <c r="R665" s="157">
        <f>Q665*H665</f>
        <v>0</v>
      </c>
      <c r="S665" s="157">
        <v>0</v>
      </c>
      <c r="T665" s="158">
        <f>S665*H665</f>
        <v>0</v>
      </c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R665" s="159" t="s">
        <v>229</v>
      </c>
      <c r="AT665" s="159" t="s">
        <v>134</v>
      </c>
      <c r="AU665" s="159" t="s">
        <v>86</v>
      </c>
      <c r="AY665" s="16" t="s">
        <v>131</v>
      </c>
      <c r="BE665" s="160">
        <f>IF(N665="základní",J665,0)</f>
        <v>0</v>
      </c>
      <c r="BF665" s="160">
        <f>IF(N665="snížená",J665,0)</f>
        <v>0</v>
      </c>
      <c r="BG665" s="160">
        <f>IF(N665="zákl. přenesená",J665,0)</f>
        <v>0</v>
      </c>
      <c r="BH665" s="160">
        <f>IF(N665="sníž. přenesená",J665,0)</f>
        <v>0</v>
      </c>
      <c r="BI665" s="160">
        <f>IF(N665="nulová",J665,0)</f>
        <v>0</v>
      </c>
      <c r="BJ665" s="16" t="s">
        <v>21</v>
      </c>
      <c r="BK665" s="160">
        <f>ROUND(I665*H665,2)</f>
        <v>0</v>
      </c>
      <c r="BL665" s="16" t="s">
        <v>229</v>
      </c>
      <c r="BM665" s="159" t="s">
        <v>1366</v>
      </c>
    </row>
    <row r="666" spans="1:65" s="34" customFormat="1" ht="11.25">
      <c r="A666" s="30"/>
      <c r="B666" s="31"/>
      <c r="C666" s="30"/>
      <c r="D666" s="161" t="s">
        <v>141</v>
      </c>
      <c r="E666" s="30"/>
      <c r="F666" s="162" t="s">
        <v>1367</v>
      </c>
      <c r="G666" s="30"/>
      <c r="H666" s="30"/>
      <c r="I666" s="163"/>
      <c r="J666" s="30"/>
      <c r="K666" s="30"/>
      <c r="L666" s="31"/>
      <c r="M666" s="164"/>
      <c r="N666" s="165"/>
      <c r="O666" s="53"/>
      <c r="P666" s="53"/>
      <c r="Q666" s="53"/>
      <c r="R666" s="53"/>
      <c r="S666" s="53"/>
      <c r="T666" s="54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T666" s="16" t="s">
        <v>141</v>
      </c>
      <c r="AU666" s="16" t="s">
        <v>86</v>
      </c>
    </row>
    <row r="667" spans="1:65" s="34" customFormat="1" ht="16.5" customHeight="1">
      <c r="A667" s="30"/>
      <c r="B667" s="147"/>
      <c r="C667" s="185" t="s">
        <v>1368</v>
      </c>
      <c r="D667" s="185" t="s">
        <v>188</v>
      </c>
      <c r="E667" s="186" t="s">
        <v>1369</v>
      </c>
      <c r="F667" s="187" t="s">
        <v>1370</v>
      </c>
      <c r="G667" s="188" t="s">
        <v>305</v>
      </c>
      <c r="H667" s="189">
        <v>5</v>
      </c>
      <c r="I667" s="190"/>
      <c r="J667" s="191">
        <f>ROUND(I667*H667,2)</f>
        <v>0</v>
      </c>
      <c r="K667" s="187" t="s">
        <v>1371</v>
      </c>
      <c r="L667" s="192"/>
      <c r="M667" s="193"/>
      <c r="N667" s="194" t="s">
        <v>48</v>
      </c>
      <c r="O667" s="53"/>
      <c r="P667" s="157">
        <f>O667*H667</f>
        <v>0</v>
      </c>
      <c r="Q667" s="157">
        <v>3.8000000000000002E-5</v>
      </c>
      <c r="R667" s="157">
        <f>Q667*H667</f>
        <v>1.9000000000000001E-4</v>
      </c>
      <c r="S667" s="157">
        <v>0</v>
      </c>
      <c r="T667" s="158">
        <f>S667*H667</f>
        <v>0</v>
      </c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R667" s="159" t="s">
        <v>323</v>
      </c>
      <c r="AT667" s="159" t="s">
        <v>188</v>
      </c>
      <c r="AU667" s="159" t="s">
        <v>86</v>
      </c>
      <c r="AY667" s="16" t="s">
        <v>131</v>
      </c>
      <c r="BE667" s="160">
        <f>IF(N667="základní",J667,0)</f>
        <v>0</v>
      </c>
      <c r="BF667" s="160">
        <f>IF(N667="snížená",J667,0)</f>
        <v>0</v>
      </c>
      <c r="BG667" s="160">
        <f>IF(N667="zákl. přenesená",J667,0)</f>
        <v>0</v>
      </c>
      <c r="BH667" s="160">
        <f>IF(N667="sníž. přenesená",J667,0)</f>
        <v>0</v>
      </c>
      <c r="BI667" s="160">
        <f>IF(N667="nulová",J667,0)</f>
        <v>0</v>
      </c>
      <c r="BJ667" s="16" t="s">
        <v>21</v>
      </c>
      <c r="BK667" s="160">
        <f>ROUND(I667*H667,2)</f>
        <v>0</v>
      </c>
      <c r="BL667" s="16" t="s">
        <v>229</v>
      </c>
      <c r="BM667" s="159" t="s">
        <v>1372</v>
      </c>
    </row>
    <row r="668" spans="1:65" s="34" customFormat="1" ht="37.9" customHeight="1">
      <c r="A668" s="30"/>
      <c r="B668" s="147"/>
      <c r="C668" s="148" t="s">
        <v>1373</v>
      </c>
      <c r="D668" s="148" t="s">
        <v>134</v>
      </c>
      <c r="E668" s="149" t="s">
        <v>1374</v>
      </c>
      <c r="F668" s="150" t="s">
        <v>1375</v>
      </c>
      <c r="G668" s="151" t="s">
        <v>305</v>
      </c>
      <c r="H668" s="152">
        <v>75</v>
      </c>
      <c r="I668" s="153"/>
      <c r="J668" s="154">
        <f>ROUND(I668*H668,2)</f>
        <v>0</v>
      </c>
      <c r="K668" s="150" t="s">
        <v>138</v>
      </c>
      <c r="L668" s="31"/>
      <c r="M668" s="155"/>
      <c r="N668" s="156" t="s">
        <v>48</v>
      </c>
      <c r="O668" s="53"/>
      <c r="P668" s="157">
        <f>O668*H668</f>
        <v>0</v>
      </c>
      <c r="Q668" s="157">
        <v>1.9000000000000001E-4</v>
      </c>
      <c r="R668" s="157">
        <f>Q668*H668</f>
        <v>1.4250000000000001E-2</v>
      </c>
      <c r="S668" s="157">
        <v>0</v>
      </c>
      <c r="T668" s="158">
        <f>S668*H668</f>
        <v>0</v>
      </c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R668" s="159" t="s">
        <v>229</v>
      </c>
      <c r="AT668" s="159" t="s">
        <v>134</v>
      </c>
      <c r="AU668" s="159" t="s">
        <v>86</v>
      </c>
      <c r="AY668" s="16" t="s">
        <v>131</v>
      </c>
      <c r="BE668" s="160">
        <f>IF(N668="základní",J668,0)</f>
        <v>0</v>
      </c>
      <c r="BF668" s="160">
        <f>IF(N668="snížená",J668,0)</f>
        <v>0</v>
      </c>
      <c r="BG668" s="160">
        <f>IF(N668="zákl. přenesená",J668,0)</f>
        <v>0</v>
      </c>
      <c r="BH668" s="160">
        <f>IF(N668="sníž. přenesená",J668,0)</f>
        <v>0</v>
      </c>
      <c r="BI668" s="160">
        <f>IF(N668="nulová",J668,0)</f>
        <v>0</v>
      </c>
      <c r="BJ668" s="16" t="s">
        <v>21</v>
      </c>
      <c r="BK668" s="160">
        <f>ROUND(I668*H668,2)</f>
        <v>0</v>
      </c>
      <c r="BL668" s="16" t="s">
        <v>229</v>
      </c>
      <c r="BM668" s="159" t="s">
        <v>1376</v>
      </c>
    </row>
    <row r="669" spans="1:65" s="34" customFormat="1" ht="11.25">
      <c r="A669" s="30"/>
      <c r="B669" s="31"/>
      <c r="C669" s="30"/>
      <c r="D669" s="161" t="s">
        <v>141</v>
      </c>
      <c r="E669" s="30"/>
      <c r="F669" s="162" t="s">
        <v>1377</v>
      </c>
      <c r="G669" s="30"/>
      <c r="H669" s="30"/>
      <c r="I669" s="163"/>
      <c r="J669" s="30"/>
      <c r="K669" s="30"/>
      <c r="L669" s="31"/>
      <c r="M669" s="164"/>
      <c r="N669" s="165"/>
      <c r="O669" s="53"/>
      <c r="P669" s="53"/>
      <c r="Q669" s="53"/>
      <c r="R669" s="53"/>
      <c r="S669" s="53"/>
      <c r="T669" s="54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T669" s="16" t="s">
        <v>141</v>
      </c>
      <c r="AU669" s="16" t="s">
        <v>86</v>
      </c>
    </row>
    <row r="670" spans="1:65" s="34" customFormat="1" ht="16.5" customHeight="1">
      <c r="A670" s="30"/>
      <c r="B670" s="147"/>
      <c r="C670" s="185" t="s">
        <v>1378</v>
      </c>
      <c r="D670" s="185" t="s">
        <v>188</v>
      </c>
      <c r="E670" s="186" t="s">
        <v>1379</v>
      </c>
      <c r="F670" s="187" t="s">
        <v>1380</v>
      </c>
      <c r="G670" s="188" t="s">
        <v>305</v>
      </c>
      <c r="H670" s="189">
        <v>50</v>
      </c>
      <c r="I670" s="190"/>
      <c r="J670" s="191">
        <f>ROUND(I670*H670,2)</f>
        <v>0</v>
      </c>
      <c r="K670" s="187" t="s">
        <v>138</v>
      </c>
      <c r="L670" s="192"/>
      <c r="M670" s="193"/>
      <c r="N670" s="194" t="s">
        <v>48</v>
      </c>
      <c r="O670" s="53"/>
      <c r="P670" s="157">
        <f>O670*H670</f>
        <v>0</v>
      </c>
      <c r="Q670" s="157">
        <v>3.6999999999999999E-4</v>
      </c>
      <c r="R670" s="157">
        <f>Q670*H670</f>
        <v>1.8499999999999999E-2</v>
      </c>
      <c r="S670" s="157">
        <v>0</v>
      </c>
      <c r="T670" s="158">
        <f>S670*H670</f>
        <v>0</v>
      </c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R670" s="159" t="s">
        <v>323</v>
      </c>
      <c r="AT670" s="159" t="s">
        <v>188</v>
      </c>
      <c r="AU670" s="159" t="s">
        <v>86</v>
      </c>
      <c r="AY670" s="16" t="s">
        <v>131</v>
      </c>
      <c r="BE670" s="160">
        <f>IF(N670="základní",J670,0)</f>
        <v>0</v>
      </c>
      <c r="BF670" s="160">
        <f>IF(N670="snížená",J670,0)</f>
        <v>0</v>
      </c>
      <c r="BG670" s="160">
        <f>IF(N670="zákl. přenesená",J670,0)</f>
        <v>0</v>
      </c>
      <c r="BH670" s="160">
        <f>IF(N670="sníž. přenesená",J670,0)</f>
        <v>0</v>
      </c>
      <c r="BI670" s="160">
        <f>IF(N670="nulová",J670,0)</f>
        <v>0</v>
      </c>
      <c r="BJ670" s="16" t="s">
        <v>21</v>
      </c>
      <c r="BK670" s="160">
        <f>ROUND(I670*H670,2)</f>
        <v>0</v>
      </c>
      <c r="BL670" s="16" t="s">
        <v>229</v>
      </c>
      <c r="BM670" s="159" t="s">
        <v>1381</v>
      </c>
    </row>
    <row r="671" spans="1:65" s="34" customFormat="1" ht="16.5" customHeight="1">
      <c r="A671" s="30"/>
      <c r="B671" s="147"/>
      <c r="C671" s="185" t="s">
        <v>1382</v>
      </c>
      <c r="D671" s="185" t="s">
        <v>188</v>
      </c>
      <c r="E671" s="186" t="s">
        <v>1383</v>
      </c>
      <c r="F671" s="187" t="s">
        <v>1384</v>
      </c>
      <c r="G671" s="188" t="s">
        <v>305</v>
      </c>
      <c r="H671" s="189">
        <v>25</v>
      </c>
      <c r="I671" s="190"/>
      <c r="J671" s="191">
        <f>ROUND(I671*H671,2)</f>
        <v>0</v>
      </c>
      <c r="K671" s="187" t="s">
        <v>138</v>
      </c>
      <c r="L671" s="192"/>
      <c r="M671" s="193"/>
      <c r="N671" s="194" t="s">
        <v>48</v>
      </c>
      <c r="O671" s="53"/>
      <c r="P671" s="157">
        <f>O671*H671</f>
        <v>0</v>
      </c>
      <c r="Q671" s="157">
        <v>4.6999999999999999E-4</v>
      </c>
      <c r="R671" s="157">
        <f>Q671*H671</f>
        <v>1.175E-2</v>
      </c>
      <c r="S671" s="157">
        <v>0</v>
      </c>
      <c r="T671" s="158">
        <f>S671*H671</f>
        <v>0</v>
      </c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R671" s="159" t="s">
        <v>323</v>
      </c>
      <c r="AT671" s="159" t="s">
        <v>188</v>
      </c>
      <c r="AU671" s="159" t="s">
        <v>86</v>
      </c>
      <c r="AY671" s="16" t="s">
        <v>131</v>
      </c>
      <c r="BE671" s="160">
        <f>IF(N671="základní",J671,0)</f>
        <v>0</v>
      </c>
      <c r="BF671" s="160">
        <f>IF(N671="snížená",J671,0)</f>
        <v>0</v>
      </c>
      <c r="BG671" s="160">
        <f>IF(N671="zákl. přenesená",J671,0)</f>
        <v>0</v>
      </c>
      <c r="BH671" s="160">
        <f>IF(N671="sníž. přenesená",J671,0)</f>
        <v>0</v>
      </c>
      <c r="BI671" s="160">
        <f>IF(N671="nulová",J671,0)</f>
        <v>0</v>
      </c>
      <c r="BJ671" s="16" t="s">
        <v>21</v>
      </c>
      <c r="BK671" s="160">
        <f>ROUND(I671*H671,2)</f>
        <v>0</v>
      </c>
      <c r="BL671" s="16" t="s">
        <v>229</v>
      </c>
      <c r="BM671" s="159" t="s">
        <v>1385</v>
      </c>
    </row>
    <row r="672" spans="1:65" s="133" customFormat="1" ht="22.9" customHeight="1">
      <c r="B672" s="134"/>
      <c r="D672" s="135" t="s">
        <v>76</v>
      </c>
      <c r="E672" s="145" t="s">
        <v>1386</v>
      </c>
      <c r="F672" s="145" t="s">
        <v>1387</v>
      </c>
      <c r="I672" s="137"/>
      <c r="J672" s="146">
        <f>BK672</f>
        <v>0</v>
      </c>
      <c r="L672" s="134"/>
      <c r="M672" s="139"/>
      <c r="N672" s="140"/>
      <c r="O672" s="140"/>
      <c r="P672" s="141">
        <f>SUM(P673:P698)</f>
        <v>0</v>
      </c>
      <c r="Q672" s="140"/>
      <c r="R672" s="141">
        <f>SUM(R673:R698)</f>
        <v>0.38577999999999996</v>
      </c>
      <c r="S672" s="140"/>
      <c r="T672" s="142">
        <f>SUM(T673:T698)</f>
        <v>0.40300000000000002</v>
      </c>
      <c r="AR672" s="135" t="s">
        <v>86</v>
      </c>
      <c r="AT672" s="143" t="s">
        <v>76</v>
      </c>
      <c r="AU672" s="143" t="s">
        <v>21</v>
      </c>
      <c r="AY672" s="135" t="s">
        <v>131</v>
      </c>
      <c r="BK672" s="144">
        <f>SUM(BK673:BK698)</f>
        <v>0</v>
      </c>
    </row>
    <row r="673" spans="1:65" s="34" customFormat="1" ht="16.5" customHeight="1">
      <c r="A673" s="30"/>
      <c r="B673" s="147"/>
      <c r="C673" s="148" t="s">
        <v>1388</v>
      </c>
      <c r="D673" s="148" t="s">
        <v>134</v>
      </c>
      <c r="E673" s="149" t="s">
        <v>1389</v>
      </c>
      <c r="F673" s="150" t="s">
        <v>1390</v>
      </c>
      <c r="G673" s="151" t="s">
        <v>305</v>
      </c>
      <c r="H673" s="152">
        <v>4</v>
      </c>
      <c r="I673" s="153"/>
      <c r="J673" s="154">
        <f>ROUND(I673*H673,2)</f>
        <v>0</v>
      </c>
      <c r="K673" s="150" t="s">
        <v>138</v>
      </c>
      <c r="L673" s="31"/>
      <c r="M673" s="155"/>
      <c r="N673" s="156" t="s">
        <v>48</v>
      </c>
      <c r="O673" s="53"/>
      <c r="P673" s="157">
        <f>O673*H673</f>
        <v>0</v>
      </c>
      <c r="Q673" s="157">
        <v>2.0000000000000002E-5</v>
      </c>
      <c r="R673" s="157">
        <f>Q673*H673</f>
        <v>8.0000000000000007E-5</v>
      </c>
      <c r="S673" s="157">
        <v>1E-3</v>
      </c>
      <c r="T673" s="158">
        <f>S673*H673</f>
        <v>4.0000000000000001E-3</v>
      </c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R673" s="159" t="s">
        <v>229</v>
      </c>
      <c r="AT673" s="159" t="s">
        <v>134</v>
      </c>
      <c r="AU673" s="159" t="s">
        <v>86</v>
      </c>
      <c r="AY673" s="16" t="s">
        <v>131</v>
      </c>
      <c r="BE673" s="160">
        <f>IF(N673="základní",J673,0)</f>
        <v>0</v>
      </c>
      <c r="BF673" s="160">
        <f>IF(N673="snížená",J673,0)</f>
        <v>0</v>
      </c>
      <c r="BG673" s="160">
        <f>IF(N673="zákl. přenesená",J673,0)</f>
        <v>0</v>
      </c>
      <c r="BH673" s="160">
        <f>IF(N673="sníž. přenesená",J673,0)</f>
        <v>0</v>
      </c>
      <c r="BI673" s="160">
        <f>IF(N673="nulová",J673,0)</f>
        <v>0</v>
      </c>
      <c r="BJ673" s="16" t="s">
        <v>21</v>
      </c>
      <c r="BK673" s="160">
        <f>ROUND(I673*H673,2)</f>
        <v>0</v>
      </c>
      <c r="BL673" s="16" t="s">
        <v>229</v>
      </c>
      <c r="BM673" s="159" t="s">
        <v>1391</v>
      </c>
    </row>
    <row r="674" spans="1:65" s="34" customFormat="1" ht="11.25">
      <c r="A674" s="30"/>
      <c r="B674" s="31"/>
      <c r="C674" s="30"/>
      <c r="D674" s="161" t="s">
        <v>141</v>
      </c>
      <c r="E674" s="30"/>
      <c r="F674" s="162" t="s">
        <v>1392</v>
      </c>
      <c r="G674" s="30"/>
      <c r="H674" s="30"/>
      <c r="I674" s="163"/>
      <c r="J674" s="30"/>
      <c r="K674" s="30"/>
      <c r="L674" s="31"/>
      <c r="M674" s="164"/>
      <c r="N674" s="165"/>
      <c r="O674" s="53"/>
      <c r="P674" s="53"/>
      <c r="Q674" s="53"/>
      <c r="R674" s="53"/>
      <c r="S674" s="53"/>
      <c r="T674" s="54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T674" s="16" t="s">
        <v>141</v>
      </c>
      <c r="AU674" s="16" t="s">
        <v>86</v>
      </c>
    </row>
    <row r="675" spans="1:65" s="34" customFormat="1" ht="16.5" customHeight="1">
      <c r="A675" s="30"/>
      <c r="B675" s="147"/>
      <c r="C675" s="148" t="s">
        <v>1393</v>
      </c>
      <c r="D675" s="148" t="s">
        <v>134</v>
      </c>
      <c r="E675" s="149" t="s">
        <v>1394</v>
      </c>
      <c r="F675" s="150" t="s">
        <v>1395</v>
      </c>
      <c r="G675" s="151" t="s">
        <v>305</v>
      </c>
      <c r="H675" s="152">
        <v>75</v>
      </c>
      <c r="I675" s="153"/>
      <c r="J675" s="154">
        <f>ROUND(I675*H675,2)</f>
        <v>0</v>
      </c>
      <c r="K675" s="150" t="s">
        <v>138</v>
      </c>
      <c r="L675" s="31"/>
      <c r="M675" s="155"/>
      <c r="N675" s="156" t="s">
        <v>48</v>
      </c>
      <c r="O675" s="53"/>
      <c r="P675" s="157">
        <f>O675*H675</f>
        <v>0</v>
      </c>
      <c r="Q675" s="157">
        <v>5.0000000000000002E-5</v>
      </c>
      <c r="R675" s="157">
        <f>Q675*H675</f>
        <v>3.7500000000000003E-3</v>
      </c>
      <c r="S675" s="157">
        <v>5.3200000000000001E-3</v>
      </c>
      <c r="T675" s="158">
        <f>S675*H675</f>
        <v>0.39900000000000002</v>
      </c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R675" s="159" t="s">
        <v>229</v>
      </c>
      <c r="AT675" s="159" t="s">
        <v>134</v>
      </c>
      <c r="AU675" s="159" t="s">
        <v>86</v>
      </c>
      <c r="AY675" s="16" t="s">
        <v>131</v>
      </c>
      <c r="BE675" s="160">
        <f>IF(N675="základní",J675,0)</f>
        <v>0</v>
      </c>
      <c r="BF675" s="160">
        <f>IF(N675="snížená",J675,0)</f>
        <v>0</v>
      </c>
      <c r="BG675" s="160">
        <f>IF(N675="zákl. přenesená",J675,0)</f>
        <v>0</v>
      </c>
      <c r="BH675" s="160">
        <f>IF(N675="sníž. přenesená",J675,0)</f>
        <v>0</v>
      </c>
      <c r="BI675" s="160">
        <f>IF(N675="nulová",J675,0)</f>
        <v>0</v>
      </c>
      <c r="BJ675" s="16" t="s">
        <v>21</v>
      </c>
      <c r="BK675" s="160">
        <f>ROUND(I675*H675,2)</f>
        <v>0</v>
      </c>
      <c r="BL675" s="16" t="s">
        <v>229</v>
      </c>
      <c r="BM675" s="159" t="s">
        <v>1396</v>
      </c>
    </row>
    <row r="676" spans="1:65" s="34" customFormat="1" ht="11.25">
      <c r="A676" s="30"/>
      <c r="B676" s="31"/>
      <c r="C676" s="30"/>
      <c r="D676" s="161" t="s">
        <v>141</v>
      </c>
      <c r="E676" s="30"/>
      <c r="F676" s="162" t="s">
        <v>1397</v>
      </c>
      <c r="G676" s="30"/>
      <c r="H676" s="30"/>
      <c r="I676" s="163"/>
      <c r="J676" s="30"/>
      <c r="K676" s="30"/>
      <c r="L676" s="31"/>
      <c r="M676" s="164"/>
      <c r="N676" s="165"/>
      <c r="O676" s="53"/>
      <c r="P676" s="53"/>
      <c r="Q676" s="53"/>
      <c r="R676" s="53"/>
      <c r="S676" s="53"/>
      <c r="T676" s="54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T676" s="16" t="s">
        <v>141</v>
      </c>
      <c r="AU676" s="16" t="s">
        <v>86</v>
      </c>
    </row>
    <row r="677" spans="1:65" s="34" customFormat="1" ht="24.2" customHeight="1">
      <c r="A677" s="30"/>
      <c r="B677" s="147"/>
      <c r="C677" s="148" t="s">
        <v>1398</v>
      </c>
      <c r="D677" s="148" t="s">
        <v>134</v>
      </c>
      <c r="E677" s="149" t="s">
        <v>1399</v>
      </c>
      <c r="F677" s="150" t="s">
        <v>1400</v>
      </c>
      <c r="G677" s="151" t="s">
        <v>305</v>
      </c>
      <c r="H677" s="152">
        <v>5</v>
      </c>
      <c r="I677" s="153"/>
      <c r="J677" s="154">
        <f>ROUND(I677*H677,2)</f>
        <v>0</v>
      </c>
      <c r="K677" s="150" t="s">
        <v>138</v>
      </c>
      <c r="L677" s="31"/>
      <c r="M677" s="155"/>
      <c r="N677" s="156" t="s">
        <v>48</v>
      </c>
      <c r="O677" s="53"/>
      <c r="P677" s="157">
        <f>O677*H677</f>
        <v>0</v>
      </c>
      <c r="Q677" s="157">
        <v>1.0499999999999999E-3</v>
      </c>
      <c r="R677" s="157">
        <f>Q677*H677</f>
        <v>5.2499999999999995E-3</v>
      </c>
      <c r="S677" s="157">
        <v>0</v>
      </c>
      <c r="T677" s="158">
        <f>S677*H677</f>
        <v>0</v>
      </c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R677" s="159" t="s">
        <v>229</v>
      </c>
      <c r="AT677" s="159" t="s">
        <v>134</v>
      </c>
      <c r="AU677" s="159" t="s">
        <v>86</v>
      </c>
      <c r="AY677" s="16" t="s">
        <v>131</v>
      </c>
      <c r="BE677" s="160">
        <f>IF(N677="základní",J677,0)</f>
        <v>0</v>
      </c>
      <c r="BF677" s="160">
        <f>IF(N677="snížená",J677,0)</f>
        <v>0</v>
      </c>
      <c r="BG677" s="160">
        <f>IF(N677="zákl. přenesená",J677,0)</f>
        <v>0</v>
      </c>
      <c r="BH677" s="160">
        <f>IF(N677="sníž. přenesená",J677,0)</f>
        <v>0</v>
      </c>
      <c r="BI677" s="160">
        <f>IF(N677="nulová",J677,0)</f>
        <v>0</v>
      </c>
      <c r="BJ677" s="16" t="s">
        <v>21</v>
      </c>
      <c r="BK677" s="160">
        <f>ROUND(I677*H677,2)</f>
        <v>0</v>
      </c>
      <c r="BL677" s="16" t="s">
        <v>229</v>
      </c>
      <c r="BM677" s="159" t="s">
        <v>1401</v>
      </c>
    </row>
    <row r="678" spans="1:65" s="34" customFormat="1" ht="11.25">
      <c r="A678" s="30"/>
      <c r="B678" s="31"/>
      <c r="C678" s="30"/>
      <c r="D678" s="161" t="s">
        <v>141</v>
      </c>
      <c r="E678" s="30"/>
      <c r="F678" s="162" t="s">
        <v>1402</v>
      </c>
      <c r="G678" s="30"/>
      <c r="H678" s="30"/>
      <c r="I678" s="163"/>
      <c r="J678" s="30"/>
      <c r="K678" s="30"/>
      <c r="L678" s="31"/>
      <c r="M678" s="164"/>
      <c r="N678" s="165"/>
      <c r="O678" s="53"/>
      <c r="P678" s="53"/>
      <c r="Q678" s="53"/>
      <c r="R678" s="53"/>
      <c r="S678" s="53"/>
      <c r="T678" s="54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T678" s="16" t="s">
        <v>141</v>
      </c>
      <c r="AU678" s="16" t="s">
        <v>86</v>
      </c>
    </row>
    <row r="679" spans="1:65" s="34" customFormat="1" ht="24.2" customHeight="1">
      <c r="A679" s="30"/>
      <c r="B679" s="147"/>
      <c r="C679" s="148" t="s">
        <v>1403</v>
      </c>
      <c r="D679" s="148" t="s">
        <v>134</v>
      </c>
      <c r="E679" s="149" t="s">
        <v>1404</v>
      </c>
      <c r="F679" s="150" t="s">
        <v>1405</v>
      </c>
      <c r="G679" s="151" t="s">
        <v>305</v>
      </c>
      <c r="H679" s="152">
        <v>50</v>
      </c>
      <c r="I679" s="153"/>
      <c r="J679" s="154">
        <f>ROUND(I679*H679,2)</f>
        <v>0</v>
      </c>
      <c r="K679" s="150" t="s">
        <v>138</v>
      </c>
      <c r="L679" s="31"/>
      <c r="M679" s="155"/>
      <c r="N679" s="156" t="s">
        <v>48</v>
      </c>
      <c r="O679" s="53"/>
      <c r="P679" s="157">
        <f>O679*H679</f>
        <v>0</v>
      </c>
      <c r="Q679" s="157">
        <v>4.28E-3</v>
      </c>
      <c r="R679" s="157">
        <f>Q679*H679</f>
        <v>0.214</v>
      </c>
      <c r="S679" s="157">
        <v>0</v>
      </c>
      <c r="T679" s="158">
        <f>S679*H679</f>
        <v>0</v>
      </c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R679" s="159" t="s">
        <v>229</v>
      </c>
      <c r="AT679" s="159" t="s">
        <v>134</v>
      </c>
      <c r="AU679" s="159" t="s">
        <v>86</v>
      </c>
      <c r="AY679" s="16" t="s">
        <v>131</v>
      </c>
      <c r="BE679" s="160">
        <f>IF(N679="základní",J679,0)</f>
        <v>0</v>
      </c>
      <c r="BF679" s="160">
        <f>IF(N679="snížená",J679,0)</f>
        <v>0</v>
      </c>
      <c r="BG679" s="160">
        <f>IF(N679="zákl. přenesená",J679,0)</f>
        <v>0</v>
      </c>
      <c r="BH679" s="160">
        <f>IF(N679="sníž. přenesená",J679,0)</f>
        <v>0</v>
      </c>
      <c r="BI679" s="160">
        <f>IF(N679="nulová",J679,0)</f>
        <v>0</v>
      </c>
      <c r="BJ679" s="16" t="s">
        <v>21</v>
      </c>
      <c r="BK679" s="160">
        <f>ROUND(I679*H679,2)</f>
        <v>0</v>
      </c>
      <c r="BL679" s="16" t="s">
        <v>229</v>
      </c>
      <c r="BM679" s="159" t="s">
        <v>1406</v>
      </c>
    </row>
    <row r="680" spans="1:65" s="34" customFormat="1" ht="11.25">
      <c r="A680" s="30"/>
      <c r="B680" s="31"/>
      <c r="C680" s="30"/>
      <c r="D680" s="161" t="s">
        <v>141</v>
      </c>
      <c r="E680" s="30"/>
      <c r="F680" s="162" t="s">
        <v>1407</v>
      </c>
      <c r="G680" s="30"/>
      <c r="H680" s="30"/>
      <c r="I680" s="163"/>
      <c r="J680" s="30"/>
      <c r="K680" s="30"/>
      <c r="L680" s="31"/>
      <c r="M680" s="164"/>
      <c r="N680" s="165"/>
      <c r="O680" s="53"/>
      <c r="P680" s="53"/>
      <c r="Q680" s="53"/>
      <c r="R680" s="53"/>
      <c r="S680" s="53"/>
      <c r="T680" s="54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T680" s="16" t="s">
        <v>141</v>
      </c>
      <c r="AU680" s="16" t="s">
        <v>86</v>
      </c>
    </row>
    <row r="681" spans="1:65" s="34" customFormat="1" ht="24.2" customHeight="1">
      <c r="A681" s="30"/>
      <c r="B681" s="147"/>
      <c r="C681" s="148" t="s">
        <v>1408</v>
      </c>
      <c r="D681" s="148" t="s">
        <v>134</v>
      </c>
      <c r="E681" s="149" t="s">
        <v>1409</v>
      </c>
      <c r="F681" s="150" t="s">
        <v>1410</v>
      </c>
      <c r="G681" s="151" t="s">
        <v>305</v>
      </c>
      <c r="H681" s="152">
        <v>25</v>
      </c>
      <c r="I681" s="153"/>
      <c r="J681" s="154">
        <f>ROUND(I681*H681,2)</f>
        <v>0</v>
      </c>
      <c r="K681" s="150" t="s">
        <v>138</v>
      </c>
      <c r="L681" s="31"/>
      <c r="M681" s="155"/>
      <c r="N681" s="156" t="s">
        <v>48</v>
      </c>
      <c r="O681" s="53"/>
      <c r="P681" s="157">
        <f>O681*H681</f>
        <v>0</v>
      </c>
      <c r="Q681" s="157">
        <v>5.94E-3</v>
      </c>
      <c r="R681" s="157">
        <f>Q681*H681</f>
        <v>0.14849999999999999</v>
      </c>
      <c r="S681" s="157">
        <v>0</v>
      </c>
      <c r="T681" s="158">
        <f>S681*H681</f>
        <v>0</v>
      </c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R681" s="159" t="s">
        <v>229</v>
      </c>
      <c r="AT681" s="159" t="s">
        <v>134</v>
      </c>
      <c r="AU681" s="159" t="s">
        <v>86</v>
      </c>
      <c r="AY681" s="16" t="s">
        <v>131</v>
      </c>
      <c r="BE681" s="160">
        <f>IF(N681="základní",J681,0)</f>
        <v>0</v>
      </c>
      <c r="BF681" s="160">
        <f>IF(N681="snížená",J681,0)</f>
        <v>0</v>
      </c>
      <c r="BG681" s="160">
        <f>IF(N681="zákl. přenesená",J681,0)</f>
        <v>0</v>
      </c>
      <c r="BH681" s="160">
        <f>IF(N681="sníž. přenesená",J681,0)</f>
        <v>0</v>
      </c>
      <c r="BI681" s="160">
        <f>IF(N681="nulová",J681,0)</f>
        <v>0</v>
      </c>
      <c r="BJ681" s="16" t="s">
        <v>21</v>
      </c>
      <c r="BK681" s="160">
        <f>ROUND(I681*H681,2)</f>
        <v>0</v>
      </c>
      <c r="BL681" s="16" t="s">
        <v>229</v>
      </c>
      <c r="BM681" s="159" t="s">
        <v>1411</v>
      </c>
    </row>
    <row r="682" spans="1:65" s="34" customFormat="1" ht="11.25">
      <c r="A682" s="30"/>
      <c r="B682" s="31"/>
      <c r="C682" s="30"/>
      <c r="D682" s="161" t="s">
        <v>141</v>
      </c>
      <c r="E682" s="30"/>
      <c r="F682" s="162" t="s">
        <v>1412</v>
      </c>
      <c r="G682" s="30"/>
      <c r="H682" s="30"/>
      <c r="I682" s="163"/>
      <c r="J682" s="30"/>
      <c r="K682" s="30"/>
      <c r="L682" s="31"/>
      <c r="M682" s="164"/>
      <c r="N682" s="165"/>
      <c r="O682" s="53"/>
      <c r="P682" s="53"/>
      <c r="Q682" s="53"/>
      <c r="R682" s="53"/>
      <c r="S682" s="53"/>
      <c r="T682" s="54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T682" s="16" t="s">
        <v>141</v>
      </c>
      <c r="AU682" s="16" t="s">
        <v>86</v>
      </c>
    </row>
    <row r="683" spans="1:65" s="34" customFormat="1" ht="24.2" customHeight="1">
      <c r="A683" s="30"/>
      <c r="B683" s="147"/>
      <c r="C683" s="148" t="s">
        <v>1413</v>
      </c>
      <c r="D683" s="148" t="s">
        <v>134</v>
      </c>
      <c r="E683" s="149" t="s">
        <v>1414</v>
      </c>
      <c r="F683" s="150" t="s">
        <v>1415</v>
      </c>
      <c r="G683" s="151" t="s">
        <v>305</v>
      </c>
      <c r="H683" s="152">
        <v>55</v>
      </c>
      <c r="I683" s="153"/>
      <c r="J683" s="154">
        <f>ROUND(I683*H683,2)</f>
        <v>0</v>
      </c>
      <c r="K683" s="150" t="s">
        <v>138</v>
      </c>
      <c r="L683" s="31"/>
      <c r="M683" s="155"/>
      <c r="N683" s="156" t="s">
        <v>48</v>
      </c>
      <c r="O683" s="53"/>
      <c r="P683" s="157">
        <f>O683*H683</f>
        <v>0</v>
      </c>
      <c r="Q683" s="157">
        <v>0</v>
      </c>
      <c r="R683" s="157">
        <f>Q683*H683</f>
        <v>0</v>
      </c>
      <c r="S683" s="157">
        <v>0</v>
      </c>
      <c r="T683" s="158">
        <f>S683*H683</f>
        <v>0</v>
      </c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R683" s="159" t="s">
        <v>229</v>
      </c>
      <c r="AT683" s="159" t="s">
        <v>134</v>
      </c>
      <c r="AU683" s="159" t="s">
        <v>86</v>
      </c>
      <c r="AY683" s="16" t="s">
        <v>131</v>
      </c>
      <c r="BE683" s="160">
        <f>IF(N683="základní",J683,0)</f>
        <v>0</v>
      </c>
      <c r="BF683" s="160">
        <f>IF(N683="snížená",J683,0)</f>
        <v>0</v>
      </c>
      <c r="BG683" s="160">
        <f>IF(N683="zákl. přenesená",J683,0)</f>
        <v>0</v>
      </c>
      <c r="BH683" s="160">
        <f>IF(N683="sníž. přenesená",J683,0)</f>
        <v>0</v>
      </c>
      <c r="BI683" s="160">
        <f>IF(N683="nulová",J683,0)</f>
        <v>0</v>
      </c>
      <c r="BJ683" s="16" t="s">
        <v>21</v>
      </c>
      <c r="BK683" s="160">
        <f>ROUND(I683*H683,2)</f>
        <v>0</v>
      </c>
      <c r="BL683" s="16" t="s">
        <v>229</v>
      </c>
      <c r="BM683" s="159" t="s">
        <v>1416</v>
      </c>
    </row>
    <row r="684" spans="1:65" s="34" customFormat="1" ht="11.25">
      <c r="A684" s="30"/>
      <c r="B684" s="31"/>
      <c r="C684" s="30"/>
      <c r="D684" s="161" t="s">
        <v>141</v>
      </c>
      <c r="E684" s="30"/>
      <c r="F684" s="162" t="s">
        <v>1417</v>
      </c>
      <c r="G684" s="30"/>
      <c r="H684" s="30"/>
      <c r="I684" s="163"/>
      <c r="J684" s="30"/>
      <c r="K684" s="30"/>
      <c r="L684" s="31"/>
      <c r="M684" s="164"/>
      <c r="N684" s="165"/>
      <c r="O684" s="53"/>
      <c r="P684" s="53"/>
      <c r="Q684" s="53"/>
      <c r="R684" s="53"/>
      <c r="S684" s="53"/>
      <c r="T684" s="54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T684" s="16" t="s">
        <v>141</v>
      </c>
      <c r="AU684" s="16" t="s">
        <v>86</v>
      </c>
    </row>
    <row r="685" spans="1:65" s="34" customFormat="1" ht="24.2" customHeight="1">
      <c r="A685" s="30"/>
      <c r="B685" s="147"/>
      <c r="C685" s="148" t="s">
        <v>1418</v>
      </c>
      <c r="D685" s="148" t="s">
        <v>134</v>
      </c>
      <c r="E685" s="149" t="s">
        <v>1419</v>
      </c>
      <c r="F685" s="150" t="s">
        <v>1420</v>
      </c>
      <c r="G685" s="151" t="s">
        <v>305</v>
      </c>
      <c r="H685" s="152">
        <v>25</v>
      </c>
      <c r="I685" s="153"/>
      <c r="J685" s="154">
        <f>ROUND(I685*H685,2)</f>
        <v>0</v>
      </c>
      <c r="K685" s="150" t="s">
        <v>138</v>
      </c>
      <c r="L685" s="31"/>
      <c r="M685" s="155"/>
      <c r="N685" s="156" t="s">
        <v>48</v>
      </c>
      <c r="O685" s="53"/>
      <c r="P685" s="157">
        <f>O685*H685</f>
        <v>0</v>
      </c>
      <c r="Q685" s="157">
        <v>0</v>
      </c>
      <c r="R685" s="157">
        <f>Q685*H685</f>
        <v>0</v>
      </c>
      <c r="S685" s="157">
        <v>0</v>
      </c>
      <c r="T685" s="158">
        <f>S685*H685</f>
        <v>0</v>
      </c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R685" s="159" t="s">
        <v>229</v>
      </c>
      <c r="AT685" s="159" t="s">
        <v>134</v>
      </c>
      <c r="AU685" s="159" t="s">
        <v>86</v>
      </c>
      <c r="AY685" s="16" t="s">
        <v>131</v>
      </c>
      <c r="BE685" s="160">
        <f>IF(N685="základní",J685,0)</f>
        <v>0</v>
      </c>
      <c r="BF685" s="160">
        <f>IF(N685="snížená",J685,0)</f>
        <v>0</v>
      </c>
      <c r="BG685" s="160">
        <f>IF(N685="zákl. přenesená",J685,0)</f>
        <v>0</v>
      </c>
      <c r="BH685" s="160">
        <f>IF(N685="sníž. přenesená",J685,0)</f>
        <v>0</v>
      </c>
      <c r="BI685" s="160">
        <f>IF(N685="nulová",J685,0)</f>
        <v>0</v>
      </c>
      <c r="BJ685" s="16" t="s">
        <v>21</v>
      </c>
      <c r="BK685" s="160">
        <f>ROUND(I685*H685,2)</f>
        <v>0</v>
      </c>
      <c r="BL685" s="16" t="s">
        <v>229</v>
      </c>
      <c r="BM685" s="159" t="s">
        <v>1421</v>
      </c>
    </row>
    <row r="686" spans="1:65" s="34" customFormat="1" ht="11.25">
      <c r="A686" s="30"/>
      <c r="B686" s="31"/>
      <c r="C686" s="30"/>
      <c r="D686" s="161" t="s">
        <v>141</v>
      </c>
      <c r="E686" s="30"/>
      <c r="F686" s="162" t="s">
        <v>1422</v>
      </c>
      <c r="G686" s="30"/>
      <c r="H686" s="30"/>
      <c r="I686" s="163"/>
      <c r="J686" s="30"/>
      <c r="K686" s="30"/>
      <c r="L686" s="31"/>
      <c r="M686" s="164"/>
      <c r="N686" s="165"/>
      <c r="O686" s="53"/>
      <c r="P686" s="53"/>
      <c r="Q686" s="53"/>
      <c r="R686" s="53"/>
      <c r="S686" s="53"/>
      <c r="T686" s="54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T686" s="16" t="s">
        <v>141</v>
      </c>
      <c r="AU686" s="16" t="s">
        <v>86</v>
      </c>
    </row>
    <row r="687" spans="1:65" s="34" customFormat="1" ht="24.2" customHeight="1">
      <c r="A687" s="30"/>
      <c r="B687" s="147"/>
      <c r="C687" s="148" t="s">
        <v>1423</v>
      </c>
      <c r="D687" s="148" t="s">
        <v>134</v>
      </c>
      <c r="E687" s="149" t="s">
        <v>1424</v>
      </c>
      <c r="F687" s="150" t="s">
        <v>1425</v>
      </c>
      <c r="G687" s="151" t="s">
        <v>184</v>
      </c>
      <c r="H687" s="152">
        <v>4</v>
      </c>
      <c r="I687" s="153"/>
      <c r="J687" s="154">
        <f>ROUND(I687*H687,2)</f>
        <v>0</v>
      </c>
      <c r="K687" s="150" t="s">
        <v>138</v>
      </c>
      <c r="L687" s="31"/>
      <c r="M687" s="155"/>
      <c r="N687" s="156" t="s">
        <v>48</v>
      </c>
      <c r="O687" s="53"/>
      <c r="P687" s="157">
        <f>O687*H687</f>
        <v>0</v>
      </c>
      <c r="Q687" s="157">
        <v>2.3000000000000001E-4</v>
      </c>
      <c r="R687" s="157">
        <f>Q687*H687</f>
        <v>9.2000000000000003E-4</v>
      </c>
      <c r="S687" s="157">
        <v>0</v>
      </c>
      <c r="T687" s="158">
        <f>S687*H687</f>
        <v>0</v>
      </c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R687" s="159" t="s">
        <v>229</v>
      </c>
      <c r="AT687" s="159" t="s">
        <v>134</v>
      </c>
      <c r="AU687" s="159" t="s">
        <v>86</v>
      </c>
      <c r="AY687" s="16" t="s">
        <v>131</v>
      </c>
      <c r="BE687" s="160">
        <f>IF(N687="základní",J687,0)</f>
        <v>0</v>
      </c>
      <c r="BF687" s="160">
        <f>IF(N687="snížená",J687,0)</f>
        <v>0</v>
      </c>
      <c r="BG687" s="160">
        <f>IF(N687="zákl. přenesená",J687,0)</f>
        <v>0</v>
      </c>
      <c r="BH687" s="160">
        <f>IF(N687="sníž. přenesená",J687,0)</f>
        <v>0</v>
      </c>
      <c r="BI687" s="160">
        <f>IF(N687="nulová",J687,0)</f>
        <v>0</v>
      </c>
      <c r="BJ687" s="16" t="s">
        <v>21</v>
      </c>
      <c r="BK687" s="160">
        <f>ROUND(I687*H687,2)</f>
        <v>0</v>
      </c>
      <c r="BL687" s="16" t="s">
        <v>229</v>
      </c>
      <c r="BM687" s="159" t="s">
        <v>1426</v>
      </c>
    </row>
    <row r="688" spans="1:65" s="34" customFormat="1" ht="11.25">
      <c r="A688" s="30"/>
      <c r="B688" s="31"/>
      <c r="C688" s="30"/>
      <c r="D688" s="161" t="s">
        <v>141</v>
      </c>
      <c r="E688" s="30"/>
      <c r="F688" s="162" t="s">
        <v>1427</v>
      </c>
      <c r="G688" s="30"/>
      <c r="H688" s="30"/>
      <c r="I688" s="163"/>
      <c r="J688" s="30"/>
      <c r="K688" s="30"/>
      <c r="L688" s="31"/>
      <c r="M688" s="164"/>
      <c r="N688" s="165"/>
      <c r="O688" s="53"/>
      <c r="P688" s="53"/>
      <c r="Q688" s="53"/>
      <c r="R688" s="53"/>
      <c r="S688" s="53"/>
      <c r="T688" s="54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T688" s="16" t="s">
        <v>141</v>
      </c>
      <c r="AU688" s="16" t="s">
        <v>86</v>
      </c>
    </row>
    <row r="689" spans="1:65" s="34" customFormat="1" ht="24.2" customHeight="1">
      <c r="A689" s="30"/>
      <c r="B689" s="147"/>
      <c r="C689" s="148" t="s">
        <v>1428</v>
      </c>
      <c r="D689" s="148" t="s">
        <v>134</v>
      </c>
      <c r="E689" s="149" t="s">
        <v>1429</v>
      </c>
      <c r="F689" s="150" t="s">
        <v>1430</v>
      </c>
      <c r="G689" s="151" t="s">
        <v>184</v>
      </c>
      <c r="H689" s="152">
        <v>2</v>
      </c>
      <c r="I689" s="153"/>
      <c r="J689" s="154">
        <f>ROUND(I689*H689,2)</f>
        <v>0</v>
      </c>
      <c r="K689" s="150" t="s">
        <v>138</v>
      </c>
      <c r="L689" s="31"/>
      <c r="M689" s="155"/>
      <c r="N689" s="156" t="s">
        <v>48</v>
      </c>
      <c r="O689" s="53"/>
      <c r="P689" s="157">
        <f>O689*H689</f>
        <v>0</v>
      </c>
      <c r="Q689" s="157">
        <v>2.9999999999999997E-4</v>
      </c>
      <c r="R689" s="157">
        <f>Q689*H689</f>
        <v>5.9999999999999995E-4</v>
      </c>
      <c r="S689" s="157">
        <v>0</v>
      </c>
      <c r="T689" s="158">
        <f>S689*H689</f>
        <v>0</v>
      </c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R689" s="159" t="s">
        <v>229</v>
      </c>
      <c r="AT689" s="159" t="s">
        <v>134</v>
      </c>
      <c r="AU689" s="159" t="s">
        <v>86</v>
      </c>
      <c r="AY689" s="16" t="s">
        <v>131</v>
      </c>
      <c r="BE689" s="160">
        <f>IF(N689="základní",J689,0)</f>
        <v>0</v>
      </c>
      <c r="BF689" s="160">
        <f>IF(N689="snížená",J689,0)</f>
        <v>0</v>
      </c>
      <c r="BG689" s="160">
        <f>IF(N689="zákl. přenesená",J689,0)</f>
        <v>0</v>
      </c>
      <c r="BH689" s="160">
        <f>IF(N689="sníž. přenesená",J689,0)</f>
        <v>0</v>
      </c>
      <c r="BI689" s="160">
        <f>IF(N689="nulová",J689,0)</f>
        <v>0</v>
      </c>
      <c r="BJ689" s="16" t="s">
        <v>21</v>
      </c>
      <c r="BK689" s="160">
        <f>ROUND(I689*H689,2)</f>
        <v>0</v>
      </c>
      <c r="BL689" s="16" t="s">
        <v>229</v>
      </c>
      <c r="BM689" s="159" t="s">
        <v>1431</v>
      </c>
    </row>
    <row r="690" spans="1:65" s="34" customFormat="1" ht="11.25">
      <c r="A690" s="30"/>
      <c r="B690" s="31"/>
      <c r="C690" s="30"/>
      <c r="D690" s="161" t="s">
        <v>141</v>
      </c>
      <c r="E690" s="30"/>
      <c r="F690" s="162" t="s">
        <v>1432</v>
      </c>
      <c r="G690" s="30"/>
      <c r="H690" s="30"/>
      <c r="I690" s="163"/>
      <c r="J690" s="30"/>
      <c r="K690" s="30"/>
      <c r="L690" s="31"/>
      <c r="M690" s="164"/>
      <c r="N690" s="165"/>
      <c r="O690" s="53"/>
      <c r="P690" s="53"/>
      <c r="Q690" s="53"/>
      <c r="R690" s="53"/>
      <c r="S690" s="53"/>
      <c r="T690" s="54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T690" s="16" t="s">
        <v>141</v>
      </c>
      <c r="AU690" s="16" t="s">
        <v>86</v>
      </c>
    </row>
    <row r="691" spans="1:65" s="34" customFormat="1" ht="24.2" customHeight="1">
      <c r="A691" s="30"/>
      <c r="B691" s="147"/>
      <c r="C691" s="148" t="s">
        <v>1433</v>
      </c>
      <c r="D691" s="148" t="s">
        <v>134</v>
      </c>
      <c r="E691" s="149" t="s">
        <v>1434</v>
      </c>
      <c r="F691" s="150" t="s">
        <v>1435</v>
      </c>
      <c r="G691" s="151" t="s">
        <v>184</v>
      </c>
      <c r="H691" s="152">
        <v>2</v>
      </c>
      <c r="I691" s="153"/>
      <c r="J691" s="154">
        <f>ROUND(I691*H691,2)</f>
        <v>0</v>
      </c>
      <c r="K691" s="150" t="s">
        <v>138</v>
      </c>
      <c r="L691" s="31"/>
      <c r="M691" s="155"/>
      <c r="N691" s="156" t="s">
        <v>48</v>
      </c>
      <c r="O691" s="53"/>
      <c r="P691" s="157">
        <f>O691*H691</f>
        <v>0</v>
      </c>
      <c r="Q691" s="157">
        <v>4.2000000000000002E-4</v>
      </c>
      <c r="R691" s="157">
        <f>Q691*H691</f>
        <v>8.4000000000000003E-4</v>
      </c>
      <c r="S691" s="157">
        <v>0</v>
      </c>
      <c r="T691" s="158">
        <f>S691*H691</f>
        <v>0</v>
      </c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R691" s="159" t="s">
        <v>229</v>
      </c>
      <c r="AT691" s="159" t="s">
        <v>134</v>
      </c>
      <c r="AU691" s="159" t="s">
        <v>86</v>
      </c>
      <c r="AY691" s="16" t="s">
        <v>131</v>
      </c>
      <c r="BE691" s="160">
        <f>IF(N691="základní",J691,0)</f>
        <v>0</v>
      </c>
      <c r="BF691" s="160">
        <f>IF(N691="snížená",J691,0)</f>
        <v>0</v>
      </c>
      <c r="BG691" s="160">
        <f>IF(N691="zákl. přenesená",J691,0)</f>
        <v>0</v>
      </c>
      <c r="BH691" s="160">
        <f>IF(N691="sníž. přenesená",J691,0)</f>
        <v>0</v>
      </c>
      <c r="BI691" s="160">
        <f>IF(N691="nulová",J691,0)</f>
        <v>0</v>
      </c>
      <c r="BJ691" s="16" t="s">
        <v>21</v>
      </c>
      <c r="BK691" s="160">
        <f>ROUND(I691*H691,2)</f>
        <v>0</v>
      </c>
      <c r="BL691" s="16" t="s">
        <v>229</v>
      </c>
      <c r="BM691" s="159" t="s">
        <v>1436</v>
      </c>
    </row>
    <row r="692" spans="1:65" s="34" customFormat="1" ht="11.25">
      <c r="A692" s="30"/>
      <c r="B692" s="31"/>
      <c r="C692" s="30"/>
      <c r="D692" s="161" t="s">
        <v>141</v>
      </c>
      <c r="E692" s="30"/>
      <c r="F692" s="162" t="s">
        <v>1437</v>
      </c>
      <c r="G692" s="30"/>
      <c r="H692" s="30"/>
      <c r="I692" s="163"/>
      <c r="J692" s="30"/>
      <c r="K692" s="30"/>
      <c r="L692" s="31"/>
      <c r="M692" s="164"/>
      <c r="N692" s="165"/>
      <c r="O692" s="53"/>
      <c r="P692" s="53"/>
      <c r="Q692" s="53"/>
      <c r="R692" s="53"/>
      <c r="S692" s="53"/>
      <c r="T692" s="54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T692" s="16" t="s">
        <v>141</v>
      </c>
      <c r="AU692" s="16" t="s">
        <v>86</v>
      </c>
    </row>
    <row r="693" spans="1:65" s="34" customFormat="1" ht="24.2" customHeight="1">
      <c r="A693" s="30"/>
      <c r="B693" s="147"/>
      <c r="C693" s="148" t="s">
        <v>1438</v>
      </c>
      <c r="D693" s="148" t="s">
        <v>134</v>
      </c>
      <c r="E693" s="149" t="s">
        <v>1439</v>
      </c>
      <c r="F693" s="150" t="s">
        <v>1440</v>
      </c>
      <c r="G693" s="151" t="s">
        <v>184</v>
      </c>
      <c r="H693" s="152">
        <v>8</v>
      </c>
      <c r="I693" s="153"/>
      <c r="J693" s="154">
        <f>ROUND(I693*H693,2)</f>
        <v>0</v>
      </c>
      <c r="K693" s="150" t="s">
        <v>138</v>
      </c>
      <c r="L693" s="31"/>
      <c r="M693" s="155"/>
      <c r="N693" s="156" t="s">
        <v>48</v>
      </c>
      <c r="O693" s="53"/>
      <c r="P693" s="157">
        <f>O693*H693</f>
        <v>0</v>
      </c>
      <c r="Q693" s="157">
        <v>9.2000000000000003E-4</v>
      </c>
      <c r="R693" s="157">
        <f>Q693*H693</f>
        <v>7.3600000000000002E-3</v>
      </c>
      <c r="S693" s="157">
        <v>0</v>
      </c>
      <c r="T693" s="158">
        <f>S693*H693</f>
        <v>0</v>
      </c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R693" s="159" t="s">
        <v>229</v>
      </c>
      <c r="AT693" s="159" t="s">
        <v>134</v>
      </c>
      <c r="AU693" s="159" t="s">
        <v>86</v>
      </c>
      <c r="AY693" s="16" t="s">
        <v>131</v>
      </c>
      <c r="BE693" s="160">
        <f>IF(N693="základní",J693,0)</f>
        <v>0</v>
      </c>
      <c r="BF693" s="160">
        <f>IF(N693="snížená",J693,0)</f>
        <v>0</v>
      </c>
      <c r="BG693" s="160">
        <f>IF(N693="zákl. přenesená",J693,0)</f>
        <v>0</v>
      </c>
      <c r="BH693" s="160">
        <f>IF(N693="sníž. přenesená",J693,0)</f>
        <v>0</v>
      </c>
      <c r="BI693" s="160">
        <f>IF(N693="nulová",J693,0)</f>
        <v>0</v>
      </c>
      <c r="BJ693" s="16" t="s">
        <v>21</v>
      </c>
      <c r="BK693" s="160">
        <f>ROUND(I693*H693,2)</f>
        <v>0</v>
      </c>
      <c r="BL693" s="16" t="s">
        <v>229</v>
      </c>
      <c r="BM693" s="159" t="s">
        <v>1441</v>
      </c>
    </row>
    <row r="694" spans="1:65" s="34" customFormat="1" ht="11.25">
      <c r="A694" s="30"/>
      <c r="B694" s="31"/>
      <c r="C694" s="30"/>
      <c r="D694" s="161" t="s">
        <v>141</v>
      </c>
      <c r="E694" s="30"/>
      <c r="F694" s="162" t="s">
        <v>1442</v>
      </c>
      <c r="G694" s="30"/>
      <c r="H694" s="30"/>
      <c r="I694" s="163"/>
      <c r="J694" s="30"/>
      <c r="K694" s="30"/>
      <c r="L694" s="31"/>
      <c r="M694" s="164"/>
      <c r="N694" s="165"/>
      <c r="O694" s="53"/>
      <c r="P694" s="53"/>
      <c r="Q694" s="53"/>
      <c r="R694" s="53"/>
      <c r="S694" s="53"/>
      <c r="T694" s="54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T694" s="16" t="s">
        <v>141</v>
      </c>
      <c r="AU694" s="16" t="s">
        <v>86</v>
      </c>
    </row>
    <row r="695" spans="1:65" s="34" customFormat="1" ht="24.2" customHeight="1">
      <c r="A695" s="30"/>
      <c r="B695" s="147"/>
      <c r="C695" s="148" t="s">
        <v>1443</v>
      </c>
      <c r="D695" s="148" t="s">
        <v>134</v>
      </c>
      <c r="E695" s="149" t="s">
        <v>1444</v>
      </c>
      <c r="F695" s="150" t="s">
        <v>1445</v>
      </c>
      <c r="G695" s="151" t="s">
        <v>184</v>
      </c>
      <c r="H695" s="152">
        <v>4</v>
      </c>
      <c r="I695" s="153"/>
      <c r="J695" s="154">
        <f>ROUND(I695*H695,2)</f>
        <v>0</v>
      </c>
      <c r="K695" s="150" t="s">
        <v>138</v>
      </c>
      <c r="L695" s="31"/>
      <c r="M695" s="155"/>
      <c r="N695" s="156" t="s">
        <v>48</v>
      </c>
      <c r="O695" s="53"/>
      <c r="P695" s="157">
        <f>O695*H695</f>
        <v>0</v>
      </c>
      <c r="Q695" s="157">
        <v>1.1199999999999999E-3</v>
      </c>
      <c r="R695" s="157">
        <f>Q695*H695</f>
        <v>4.4799999999999996E-3</v>
      </c>
      <c r="S695" s="157">
        <v>0</v>
      </c>
      <c r="T695" s="158">
        <f>S695*H695</f>
        <v>0</v>
      </c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R695" s="159" t="s">
        <v>229</v>
      </c>
      <c r="AT695" s="159" t="s">
        <v>134</v>
      </c>
      <c r="AU695" s="159" t="s">
        <v>86</v>
      </c>
      <c r="AY695" s="16" t="s">
        <v>131</v>
      </c>
      <c r="BE695" s="160">
        <f>IF(N695="základní",J695,0)</f>
        <v>0</v>
      </c>
      <c r="BF695" s="160">
        <f>IF(N695="snížená",J695,0)</f>
        <v>0</v>
      </c>
      <c r="BG695" s="160">
        <f>IF(N695="zákl. přenesená",J695,0)</f>
        <v>0</v>
      </c>
      <c r="BH695" s="160">
        <f>IF(N695="sníž. přenesená",J695,0)</f>
        <v>0</v>
      </c>
      <c r="BI695" s="160">
        <f>IF(N695="nulová",J695,0)</f>
        <v>0</v>
      </c>
      <c r="BJ695" s="16" t="s">
        <v>21</v>
      </c>
      <c r="BK695" s="160">
        <f>ROUND(I695*H695,2)</f>
        <v>0</v>
      </c>
      <c r="BL695" s="16" t="s">
        <v>229</v>
      </c>
      <c r="BM695" s="159" t="s">
        <v>1446</v>
      </c>
    </row>
    <row r="696" spans="1:65" s="34" customFormat="1" ht="11.25">
      <c r="A696" s="30"/>
      <c r="B696" s="31"/>
      <c r="C696" s="30"/>
      <c r="D696" s="161" t="s">
        <v>141</v>
      </c>
      <c r="E696" s="30"/>
      <c r="F696" s="162" t="s">
        <v>1447</v>
      </c>
      <c r="G696" s="30"/>
      <c r="H696" s="30"/>
      <c r="I696" s="163"/>
      <c r="J696" s="30"/>
      <c r="K696" s="30"/>
      <c r="L696" s="31"/>
      <c r="M696" s="164"/>
      <c r="N696" s="165"/>
      <c r="O696" s="53"/>
      <c r="P696" s="53"/>
      <c r="Q696" s="53"/>
      <c r="R696" s="53"/>
      <c r="S696" s="53"/>
      <c r="T696" s="54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T696" s="16" t="s">
        <v>141</v>
      </c>
      <c r="AU696" s="16" t="s">
        <v>86</v>
      </c>
    </row>
    <row r="697" spans="1:65" s="34" customFormat="1" ht="24.2" customHeight="1">
      <c r="A697" s="30"/>
      <c r="B697" s="147"/>
      <c r="C697" s="148" t="s">
        <v>1448</v>
      </c>
      <c r="D697" s="148" t="s">
        <v>134</v>
      </c>
      <c r="E697" s="149" t="s">
        <v>1449</v>
      </c>
      <c r="F697" s="150" t="s">
        <v>1450</v>
      </c>
      <c r="G697" s="151" t="s">
        <v>282</v>
      </c>
      <c r="H697" s="195"/>
      <c r="I697" s="153"/>
      <c r="J697" s="154">
        <f>ROUND(I697*H697,2)</f>
        <v>0</v>
      </c>
      <c r="K697" s="150" t="s">
        <v>138</v>
      </c>
      <c r="L697" s="31"/>
      <c r="M697" s="155"/>
      <c r="N697" s="156" t="s">
        <v>48</v>
      </c>
      <c r="O697" s="53"/>
      <c r="P697" s="157">
        <f>O697*H697</f>
        <v>0</v>
      </c>
      <c r="Q697" s="157">
        <v>0</v>
      </c>
      <c r="R697" s="157">
        <f>Q697*H697</f>
        <v>0</v>
      </c>
      <c r="S697" s="157">
        <v>0</v>
      </c>
      <c r="T697" s="158">
        <f>S697*H697</f>
        <v>0</v>
      </c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R697" s="159" t="s">
        <v>229</v>
      </c>
      <c r="AT697" s="159" t="s">
        <v>134</v>
      </c>
      <c r="AU697" s="159" t="s">
        <v>86</v>
      </c>
      <c r="AY697" s="16" t="s">
        <v>131</v>
      </c>
      <c r="BE697" s="160">
        <f>IF(N697="základní",J697,0)</f>
        <v>0</v>
      </c>
      <c r="BF697" s="160">
        <f>IF(N697="snížená",J697,0)</f>
        <v>0</v>
      </c>
      <c r="BG697" s="160">
        <f>IF(N697="zákl. přenesená",J697,0)</f>
        <v>0</v>
      </c>
      <c r="BH697" s="160">
        <f>IF(N697="sníž. přenesená",J697,0)</f>
        <v>0</v>
      </c>
      <c r="BI697" s="160">
        <f>IF(N697="nulová",J697,0)</f>
        <v>0</v>
      </c>
      <c r="BJ697" s="16" t="s">
        <v>21</v>
      </c>
      <c r="BK697" s="160">
        <f>ROUND(I697*H697,2)</f>
        <v>0</v>
      </c>
      <c r="BL697" s="16" t="s">
        <v>229</v>
      </c>
      <c r="BM697" s="159" t="s">
        <v>1451</v>
      </c>
    </row>
    <row r="698" spans="1:65" s="34" customFormat="1" ht="11.25">
      <c r="A698" s="30"/>
      <c r="B698" s="31"/>
      <c r="C698" s="30"/>
      <c r="D698" s="161" t="s">
        <v>141</v>
      </c>
      <c r="E698" s="30"/>
      <c r="F698" s="162" t="s">
        <v>1452</v>
      </c>
      <c r="G698" s="30"/>
      <c r="H698" s="30"/>
      <c r="I698" s="163"/>
      <c r="J698" s="30"/>
      <c r="K698" s="30"/>
      <c r="L698" s="31"/>
      <c r="M698" s="164"/>
      <c r="N698" s="165"/>
      <c r="O698" s="53"/>
      <c r="P698" s="53"/>
      <c r="Q698" s="53"/>
      <c r="R698" s="53"/>
      <c r="S698" s="53"/>
      <c r="T698" s="54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T698" s="16" t="s">
        <v>141</v>
      </c>
      <c r="AU698" s="16" t="s">
        <v>86</v>
      </c>
    </row>
    <row r="699" spans="1:65" s="133" customFormat="1" ht="22.9" customHeight="1">
      <c r="B699" s="134"/>
      <c r="D699" s="135" t="s">
        <v>76</v>
      </c>
      <c r="E699" s="145" t="s">
        <v>1453</v>
      </c>
      <c r="F699" s="145" t="s">
        <v>1454</v>
      </c>
      <c r="I699" s="137"/>
      <c r="J699" s="146">
        <f>BK699</f>
        <v>0</v>
      </c>
      <c r="L699" s="134"/>
      <c r="M699" s="139"/>
      <c r="N699" s="140"/>
      <c r="O699" s="140"/>
      <c r="P699" s="141">
        <f>SUM(P700:P705)</f>
        <v>0</v>
      </c>
      <c r="Q699" s="140"/>
      <c r="R699" s="141">
        <f>SUM(R700:R705)</f>
        <v>3.0000000000000003E-4</v>
      </c>
      <c r="S699" s="140"/>
      <c r="T699" s="142">
        <f>SUM(T700:T705)</f>
        <v>8.9999999999999998E-4</v>
      </c>
      <c r="AR699" s="135" t="s">
        <v>86</v>
      </c>
      <c r="AT699" s="143" t="s">
        <v>76</v>
      </c>
      <c r="AU699" s="143" t="s">
        <v>21</v>
      </c>
      <c r="AY699" s="135" t="s">
        <v>131</v>
      </c>
      <c r="BK699" s="144">
        <f>SUM(BK700:BK705)</f>
        <v>0</v>
      </c>
    </row>
    <row r="700" spans="1:65" s="34" customFormat="1" ht="16.5" customHeight="1">
      <c r="A700" s="30"/>
      <c r="B700" s="147"/>
      <c r="C700" s="148" t="s">
        <v>1455</v>
      </c>
      <c r="D700" s="148" t="s">
        <v>134</v>
      </c>
      <c r="E700" s="149" t="s">
        <v>1456</v>
      </c>
      <c r="F700" s="150" t="s">
        <v>1457</v>
      </c>
      <c r="G700" s="151" t="s">
        <v>184</v>
      </c>
      <c r="H700" s="152">
        <v>2</v>
      </c>
      <c r="I700" s="153"/>
      <c r="J700" s="154">
        <f>ROUND(I700*H700,2)</f>
        <v>0</v>
      </c>
      <c r="K700" s="150" t="s">
        <v>138</v>
      </c>
      <c r="L700" s="31"/>
      <c r="M700" s="155"/>
      <c r="N700" s="156" t="s">
        <v>48</v>
      </c>
      <c r="O700" s="53"/>
      <c r="P700" s="157">
        <f>O700*H700</f>
        <v>0</v>
      </c>
      <c r="Q700" s="157">
        <v>9.0000000000000006E-5</v>
      </c>
      <c r="R700" s="157">
        <f>Q700*H700</f>
        <v>1.8000000000000001E-4</v>
      </c>
      <c r="S700" s="157">
        <v>4.4999999999999999E-4</v>
      </c>
      <c r="T700" s="158">
        <f>S700*H700</f>
        <v>8.9999999999999998E-4</v>
      </c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R700" s="159" t="s">
        <v>229</v>
      </c>
      <c r="AT700" s="159" t="s">
        <v>134</v>
      </c>
      <c r="AU700" s="159" t="s">
        <v>86</v>
      </c>
      <c r="AY700" s="16" t="s">
        <v>131</v>
      </c>
      <c r="BE700" s="160">
        <f>IF(N700="základní",J700,0)</f>
        <v>0</v>
      </c>
      <c r="BF700" s="160">
        <f>IF(N700="snížená",J700,0)</f>
        <v>0</v>
      </c>
      <c r="BG700" s="160">
        <f>IF(N700="zákl. přenesená",J700,0)</f>
        <v>0</v>
      </c>
      <c r="BH700" s="160">
        <f>IF(N700="sníž. přenesená",J700,0)</f>
        <v>0</v>
      </c>
      <c r="BI700" s="160">
        <f>IF(N700="nulová",J700,0)</f>
        <v>0</v>
      </c>
      <c r="BJ700" s="16" t="s">
        <v>21</v>
      </c>
      <c r="BK700" s="160">
        <f>ROUND(I700*H700,2)</f>
        <v>0</v>
      </c>
      <c r="BL700" s="16" t="s">
        <v>229</v>
      </c>
      <c r="BM700" s="159" t="s">
        <v>1458</v>
      </c>
    </row>
    <row r="701" spans="1:65" s="34" customFormat="1" ht="11.25">
      <c r="A701" s="30"/>
      <c r="B701" s="31"/>
      <c r="C701" s="30"/>
      <c r="D701" s="161" t="s">
        <v>141</v>
      </c>
      <c r="E701" s="30"/>
      <c r="F701" s="162" t="s">
        <v>1459</v>
      </c>
      <c r="G701" s="30"/>
      <c r="H701" s="30"/>
      <c r="I701" s="163"/>
      <c r="J701" s="30"/>
      <c r="K701" s="30"/>
      <c r="L701" s="31"/>
      <c r="M701" s="164"/>
      <c r="N701" s="165"/>
      <c r="O701" s="53"/>
      <c r="P701" s="53"/>
      <c r="Q701" s="53"/>
      <c r="R701" s="53"/>
      <c r="S701" s="53"/>
      <c r="T701" s="54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T701" s="16" t="s">
        <v>141</v>
      </c>
      <c r="AU701" s="16" t="s">
        <v>86</v>
      </c>
    </row>
    <row r="702" spans="1:65" s="34" customFormat="1" ht="16.5" customHeight="1">
      <c r="A702" s="30"/>
      <c r="B702" s="147"/>
      <c r="C702" s="148" t="s">
        <v>1460</v>
      </c>
      <c r="D702" s="148" t="s">
        <v>134</v>
      </c>
      <c r="E702" s="149" t="s">
        <v>1461</v>
      </c>
      <c r="F702" s="150" t="s">
        <v>1462</v>
      </c>
      <c r="G702" s="151" t="s">
        <v>184</v>
      </c>
      <c r="H702" s="152">
        <v>2</v>
      </c>
      <c r="I702" s="153"/>
      <c r="J702" s="154">
        <f>ROUND(I702*H702,2)</f>
        <v>0</v>
      </c>
      <c r="K702" s="150" t="s">
        <v>138</v>
      </c>
      <c r="L702" s="31"/>
      <c r="M702" s="155"/>
      <c r="N702" s="156" t="s">
        <v>48</v>
      </c>
      <c r="O702" s="53"/>
      <c r="P702" s="157">
        <f>O702*H702</f>
        <v>0</v>
      </c>
      <c r="Q702" s="157">
        <v>6.0000000000000002E-5</v>
      </c>
      <c r="R702" s="157">
        <f>Q702*H702</f>
        <v>1.2E-4</v>
      </c>
      <c r="S702" s="157">
        <v>0</v>
      </c>
      <c r="T702" s="158">
        <f>S702*H702</f>
        <v>0</v>
      </c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R702" s="159" t="s">
        <v>229</v>
      </c>
      <c r="AT702" s="159" t="s">
        <v>134</v>
      </c>
      <c r="AU702" s="159" t="s">
        <v>86</v>
      </c>
      <c r="AY702" s="16" t="s">
        <v>131</v>
      </c>
      <c r="BE702" s="160">
        <f>IF(N702="základní",J702,0)</f>
        <v>0</v>
      </c>
      <c r="BF702" s="160">
        <f>IF(N702="snížená",J702,0)</f>
        <v>0</v>
      </c>
      <c r="BG702" s="160">
        <f>IF(N702="zákl. přenesená",J702,0)</f>
        <v>0</v>
      </c>
      <c r="BH702" s="160">
        <f>IF(N702="sníž. přenesená",J702,0)</f>
        <v>0</v>
      </c>
      <c r="BI702" s="160">
        <f>IF(N702="nulová",J702,0)</f>
        <v>0</v>
      </c>
      <c r="BJ702" s="16" t="s">
        <v>21</v>
      </c>
      <c r="BK702" s="160">
        <f>ROUND(I702*H702,2)</f>
        <v>0</v>
      </c>
      <c r="BL702" s="16" t="s">
        <v>229</v>
      </c>
      <c r="BM702" s="159" t="s">
        <v>1463</v>
      </c>
    </row>
    <row r="703" spans="1:65" s="34" customFormat="1" ht="11.25">
      <c r="A703" s="30"/>
      <c r="B703" s="31"/>
      <c r="C703" s="30"/>
      <c r="D703" s="161" t="s">
        <v>141</v>
      </c>
      <c r="E703" s="30"/>
      <c r="F703" s="162" t="s">
        <v>1464</v>
      </c>
      <c r="G703" s="30"/>
      <c r="H703" s="30"/>
      <c r="I703" s="163"/>
      <c r="J703" s="30"/>
      <c r="K703" s="30"/>
      <c r="L703" s="31"/>
      <c r="M703" s="164"/>
      <c r="N703" s="165"/>
      <c r="O703" s="53"/>
      <c r="P703" s="53"/>
      <c r="Q703" s="53"/>
      <c r="R703" s="53"/>
      <c r="S703" s="53"/>
      <c r="T703" s="54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T703" s="16" t="s">
        <v>141</v>
      </c>
      <c r="AU703" s="16" t="s">
        <v>86</v>
      </c>
    </row>
    <row r="704" spans="1:65" s="34" customFormat="1" ht="24.2" customHeight="1">
      <c r="A704" s="30"/>
      <c r="B704" s="147"/>
      <c r="C704" s="148" t="s">
        <v>1465</v>
      </c>
      <c r="D704" s="148" t="s">
        <v>134</v>
      </c>
      <c r="E704" s="149" t="s">
        <v>1466</v>
      </c>
      <c r="F704" s="150" t="s">
        <v>1467</v>
      </c>
      <c r="G704" s="151" t="s">
        <v>282</v>
      </c>
      <c r="H704" s="195"/>
      <c r="I704" s="153"/>
      <c r="J704" s="154">
        <f>ROUND(I704*H704,2)</f>
        <v>0</v>
      </c>
      <c r="K704" s="150" t="s">
        <v>138</v>
      </c>
      <c r="L704" s="31"/>
      <c r="M704" s="155"/>
      <c r="N704" s="156" t="s">
        <v>48</v>
      </c>
      <c r="O704" s="53"/>
      <c r="P704" s="157">
        <f>O704*H704</f>
        <v>0</v>
      </c>
      <c r="Q704" s="157">
        <v>0</v>
      </c>
      <c r="R704" s="157">
        <f>Q704*H704</f>
        <v>0</v>
      </c>
      <c r="S704" s="157">
        <v>0</v>
      </c>
      <c r="T704" s="158">
        <f>S704*H704</f>
        <v>0</v>
      </c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R704" s="159" t="s">
        <v>229</v>
      </c>
      <c r="AT704" s="159" t="s">
        <v>134</v>
      </c>
      <c r="AU704" s="159" t="s">
        <v>86</v>
      </c>
      <c r="AY704" s="16" t="s">
        <v>131</v>
      </c>
      <c r="BE704" s="160">
        <f>IF(N704="základní",J704,0)</f>
        <v>0</v>
      </c>
      <c r="BF704" s="160">
        <f>IF(N704="snížená",J704,0)</f>
        <v>0</v>
      </c>
      <c r="BG704" s="160">
        <f>IF(N704="zákl. přenesená",J704,0)</f>
        <v>0</v>
      </c>
      <c r="BH704" s="160">
        <f>IF(N704="sníž. přenesená",J704,0)</f>
        <v>0</v>
      </c>
      <c r="BI704" s="160">
        <f>IF(N704="nulová",J704,0)</f>
        <v>0</v>
      </c>
      <c r="BJ704" s="16" t="s">
        <v>21</v>
      </c>
      <c r="BK704" s="160">
        <f>ROUND(I704*H704,2)</f>
        <v>0</v>
      </c>
      <c r="BL704" s="16" t="s">
        <v>229</v>
      </c>
      <c r="BM704" s="159" t="s">
        <v>1468</v>
      </c>
    </row>
    <row r="705" spans="1:65" s="34" customFormat="1" ht="11.25">
      <c r="A705" s="30"/>
      <c r="B705" s="31"/>
      <c r="C705" s="30"/>
      <c r="D705" s="161" t="s">
        <v>141</v>
      </c>
      <c r="E705" s="30"/>
      <c r="F705" s="162" t="s">
        <v>1469</v>
      </c>
      <c r="G705" s="30"/>
      <c r="H705" s="30"/>
      <c r="I705" s="163"/>
      <c r="J705" s="30"/>
      <c r="K705" s="30"/>
      <c r="L705" s="31"/>
      <c r="M705" s="164"/>
      <c r="N705" s="165"/>
      <c r="O705" s="53"/>
      <c r="P705" s="53"/>
      <c r="Q705" s="53"/>
      <c r="R705" s="53"/>
      <c r="S705" s="53"/>
      <c r="T705" s="54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T705" s="16" t="s">
        <v>141</v>
      </c>
      <c r="AU705" s="16" t="s">
        <v>86</v>
      </c>
    </row>
    <row r="706" spans="1:65" s="133" customFormat="1" ht="22.9" customHeight="1">
      <c r="B706" s="134"/>
      <c r="D706" s="135" t="s">
        <v>76</v>
      </c>
      <c r="E706" s="145" t="s">
        <v>547</v>
      </c>
      <c r="F706" s="145" t="s">
        <v>548</v>
      </c>
      <c r="I706" s="137"/>
      <c r="J706" s="146">
        <f>BK706</f>
        <v>0</v>
      </c>
      <c r="L706" s="134"/>
      <c r="M706" s="139"/>
      <c r="N706" s="140"/>
      <c r="O706" s="140"/>
      <c r="P706" s="141">
        <f>SUM(P707:P720)</f>
        <v>0</v>
      </c>
      <c r="Q706" s="140"/>
      <c r="R706" s="141">
        <f>SUM(R707:R720)</f>
        <v>2.6000000000000003E-4</v>
      </c>
      <c r="S706" s="140"/>
      <c r="T706" s="142">
        <f>SUM(T707:T720)</f>
        <v>7.4560000000000001E-2</v>
      </c>
      <c r="AR706" s="135" t="s">
        <v>86</v>
      </c>
      <c r="AT706" s="143" t="s">
        <v>76</v>
      </c>
      <c r="AU706" s="143" t="s">
        <v>21</v>
      </c>
      <c r="AY706" s="135" t="s">
        <v>131</v>
      </c>
      <c r="BK706" s="144">
        <f>SUM(BK707:BK720)</f>
        <v>0</v>
      </c>
    </row>
    <row r="707" spans="1:65" s="34" customFormat="1" ht="16.5" customHeight="1">
      <c r="A707" s="30"/>
      <c r="B707" s="147"/>
      <c r="C707" s="148" t="s">
        <v>1470</v>
      </c>
      <c r="D707" s="148" t="s">
        <v>134</v>
      </c>
      <c r="E707" s="149" t="s">
        <v>1471</v>
      </c>
      <c r="F707" s="150" t="s">
        <v>1472</v>
      </c>
      <c r="G707" s="151" t="s">
        <v>184</v>
      </c>
      <c r="H707" s="152">
        <v>2</v>
      </c>
      <c r="I707" s="153"/>
      <c r="J707" s="154">
        <f>ROUND(I707*H707,2)</f>
        <v>0</v>
      </c>
      <c r="K707" s="150" t="s">
        <v>138</v>
      </c>
      <c r="L707" s="31"/>
      <c r="M707" s="155"/>
      <c r="N707" s="156" t="s">
        <v>48</v>
      </c>
      <c r="O707" s="53"/>
      <c r="P707" s="157">
        <f>O707*H707</f>
        <v>0</v>
      </c>
      <c r="Q707" s="157">
        <v>5.0000000000000002E-5</v>
      </c>
      <c r="R707" s="157">
        <f>Q707*H707</f>
        <v>1E-4</v>
      </c>
      <c r="S707" s="157">
        <v>1.235E-2</v>
      </c>
      <c r="T707" s="158">
        <f>S707*H707</f>
        <v>2.47E-2</v>
      </c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R707" s="159" t="s">
        <v>229</v>
      </c>
      <c r="AT707" s="159" t="s">
        <v>134</v>
      </c>
      <c r="AU707" s="159" t="s">
        <v>86</v>
      </c>
      <c r="AY707" s="16" t="s">
        <v>131</v>
      </c>
      <c r="BE707" s="160">
        <f>IF(N707="základní",J707,0)</f>
        <v>0</v>
      </c>
      <c r="BF707" s="160">
        <f>IF(N707="snížená",J707,0)</f>
        <v>0</v>
      </c>
      <c r="BG707" s="160">
        <f>IF(N707="zákl. přenesená",J707,0)</f>
        <v>0</v>
      </c>
      <c r="BH707" s="160">
        <f>IF(N707="sníž. přenesená",J707,0)</f>
        <v>0</v>
      </c>
      <c r="BI707" s="160">
        <f>IF(N707="nulová",J707,0)</f>
        <v>0</v>
      </c>
      <c r="BJ707" s="16" t="s">
        <v>21</v>
      </c>
      <c r="BK707" s="160">
        <f>ROUND(I707*H707,2)</f>
        <v>0</v>
      </c>
      <c r="BL707" s="16" t="s">
        <v>229</v>
      </c>
      <c r="BM707" s="159" t="s">
        <v>1473</v>
      </c>
    </row>
    <row r="708" spans="1:65" s="34" customFormat="1" ht="11.25">
      <c r="A708" s="30"/>
      <c r="B708" s="31"/>
      <c r="C708" s="30"/>
      <c r="D708" s="161" t="s">
        <v>141</v>
      </c>
      <c r="E708" s="30"/>
      <c r="F708" s="162" t="s">
        <v>1474</v>
      </c>
      <c r="G708" s="30"/>
      <c r="H708" s="30"/>
      <c r="I708" s="163"/>
      <c r="J708" s="30"/>
      <c r="K708" s="30"/>
      <c r="L708" s="31"/>
      <c r="M708" s="164"/>
      <c r="N708" s="165"/>
      <c r="O708" s="53"/>
      <c r="P708" s="53"/>
      <c r="Q708" s="53"/>
      <c r="R708" s="53"/>
      <c r="S708" s="53"/>
      <c r="T708" s="54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T708" s="16" t="s">
        <v>141</v>
      </c>
      <c r="AU708" s="16" t="s">
        <v>86</v>
      </c>
    </row>
    <row r="709" spans="1:65" s="34" customFormat="1" ht="16.5" customHeight="1">
      <c r="A709" s="30"/>
      <c r="B709" s="147"/>
      <c r="C709" s="148" t="s">
        <v>1475</v>
      </c>
      <c r="D709" s="148" t="s">
        <v>134</v>
      </c>
      <c r="E709" s="149" t="s">
        <v>550</v>
      </c>
      <c r="F709" s="150" t="s">
        <v>551</v>
      </c>
      <c r="G709" s="151" t="s">
        <v>184</v>
      </c>
      <c r="H709" s="152">
        <v>2</v>
      </c>
      <c r="I709" s="153"/>
      <c r="J709" s="154">
        <f>ROUND(I709*H709,2)</f>
        <v>0</v>
      </c>
      <c r="K709" s="150" t="s">
        <v>138</v>
      </c>
      <c r="L709" s="31"/>
      <c r="M709" s="155"/>
      <c r="N709" s="156" t="s">
        <v>48</v>
      </c>
      <c r="O709" s="53"/>
      <c r="P709" s="157">
        <f>O709*H709</f>
        <v>0</v>
      </c>
      <c r="Q709" s="157">
        <v>8.0000000000000007E-5</v>
      </c>
      <c r="R709" s="157">
        <f>Q709*H709</f>
        <v>1.6000000000000001E-4</v>
      </c>
      <c r="S709" s="157">
        <v>2.4930000000000001E-2</v>
      </c>
      <c r="T709" s="158">
        <f>S709*H709</f>
        <v>4.9860000000000002E-2</v>
      </c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R709" s="159" t="s">
        <v>229</v>
      </c>
      <c r="AT709" s="159" t="s">
        <v>134</v>
      </c>
      <c r="AU709" s="159" t="s">
        <v>86</v>
      </c>
      <c r="AY709" s="16" t="s">
        <v>131</v>
      </c>
      <c r="BE709" s="160">
        <f>IF(N709="základní",J709,0)</f>
        <v>0</v>
      </c>
      <c r="BF709" s="160">
        <f>IF(N709="snížená",J709,0)</f>
        <v>0</v>
      </c>
      <c r="BG709" s="160">
        <f>IF(N709="zákl. přenesená",J709,0)</f>
        <v>0</v>
      </c>
      <c r="BH709" s="160">
        <f>IF(N709="sníž. přenesená",J709,0)</f>
        <v>0</v>
      </c>
      <c r="BI709" s="160">
        <f>IF(N709="nulová",J709,0)</f>
        <v>0</v>
      </c>
      <c r="BJ709" s="16" t="s">
        <v>21</v>
      </c>
      <c r="BK709" s="160">
        <f>ROUND(I709*H709,2)</f>
        <v>0</v>
      </c>
      <c r="BL709" s="16" t="s">
        <v>229</v>
      </c>
      <c r="BM709" s="159" t="s">
        <v>1476</v>
      </c>
    </row>
    <row r="710" spans="1:65" s="34" customFormat="1" ht="11.25">
      <c r="A710" s="30"/>
      <c r="B710" s="31"/>
      <c r="C710" s="30"/>
      <c r="D710" s="161" t="s">
        <v>141</v>
      </c>
      <c r="E710" s="30"/>
      <c r="F710" s="162" t="s">
        <v>553</v>
      </c>
      <c r="G710" s="30"/>
      <c r="H710" s="30"/>
      <c r="I710" s="163"/>
      <c r="J710" s="30"/>
      <c r="K710" s="30"/>
      <c r="L710" s="31"/>
      <c r="M710" s="164"/>
      <c r="N710" s="165"/>
      <c r="O710" s="53"/>
      <c r="P710" s="53"/>
      <c r="Q710" s="53"/>
      <c r="R710" s="53"/>
      <c r="S710" s="53"/>
      <c r="T710" s="54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T710" s="16" t="s">
        <v>141</v>
      </c>
      <c r="AU710" s="16" t="s">
        <v>86</v>
      </c>
    </row>
    <row r="711" spans="1:65" s="34" customFormat="1" ht="16.5" customHeight="1">
      <c r="A711" s="30"/>
      <c r="B711" s="147"/>
      <c r="C711" s="148" t="s">
        <v>1477</v>
      </c>
      <c r="D711" s="148" t="s">
        <v>134</v>
      </c>
      <c r="E711" s="149" t="s">
        <v>555</v>
      </c>
      <c r="F711" s="150" t="s">
        <v>556</v>
      </c>
      <c r="G711" s="151" t="s">
        <v>184</v>
      </c>
      <c r="H711" s="152">
        <v>1</v>
      </c>
      <c r="I711" s="153"/>
      <c r="J711" s="154">
        <f>ROUND(I711*H711,2)</f>
        <v>0</v>
      </c>
      <c r="K711" s="150" t="s">
        <v>138</v>
      </c>
      <c r="L711" s="31"/>
      <c r="M711" s="155"/>
      <c r="N711" s="156" t="s">
        <v>48</v>
      </c>
      <c r="O711" s="53"/>
      <c r="P711" s="157">
        <f>O711*H711</f>
        <v>0</v>
      </c>
      <c r="Q711" s="157">
        <v>0</v>
      </c>
      <c r="R711" s="157">
        <f>Q711*H711</f>
        <v>0</v>
      </c>
      <c r="S711" s="157">
        <v>0</v>
      </c>
      <c r="T711" s="158">
        <f>S711*H711</f>
        <v>0</v>
      </c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R711" s="159" t="s">
        <v>229</v>
      </c>
      <c r="AT711" s="159" t="s">
        <v>134</v>
      </c>
      <c r="AU711" s="159" t="s">
        <v>86</v>
      </c>
      <c r="AY711" s="16" t="s">
        <v>131</v>
      </c>
      <c r="BE711" s="160">
        <f>IF(N711="základní",J711,0)</f>
        <v>0</v>
      </c>
      <c r="BF711" s="160">
        <f>IF(N711="snížená",J711,0)</f>
        <v>0</v>
      </c>
      <c r="BG711" s="160">
        <f>IF(N711="zákl. přenesená",J711,0)</f>
        <v>0</v>
      </c>
      <c r="BH711" s="160">
        <f>IF(N711="sníž. přenesená",J711,0)</f>
        <v>0</v>
      </c>
      <c r="BI711" s="160">
        <f>IF(N711="nulová",J711,0)</f>
        <v>0</v>
      </c>
      <c r="BJ711" s="16" t="s">
        <v>21</v>
      </c>
      <c r="BK711" s="160">
        <f>ROUND(I711*H711,2)</f>
        <v>0</v>
      </c>
      <c r="BL711" s="16" t="s">
        <v>229</v>
      </c>
      <c r="BM711" s="159" t="s">
        <v>1478</v>
      </c>
    </row>
    <row r="712" spans="1:65" s="34" customFormat="1" ht="11.25">
      <c r="A712" s="30"/>
      <c r="B712" s="31"/>
      <c r="C712" s="30"/>
      <c r="D712" s="161" t="s">
        <v>141</v>
      </c>
      <c r="E712" s="30"/>
      <c r="F712" s="162" t="s">
        <v>558</v>
      </c>
      <c r="G712" s="30"/>
      <c r="H712" s="30"/>
      <c r="I712" s="163"/>
      <c r="J712" s="30"/>
      <c r="K712" s="30"/>
      <c r="L712" s="31"/>
      <c r="M712" s="164"/>
      <c r="N712" s="165"/>
      <c r="O712" s="53"/>
      <c r="P712" s="53"/>
      <c r="Q712" s="53"/>
      <c r="R712" s="53"/>
      <c r="S712" s="53"/>
      <c r="T712" s="54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T712" s="16" t="s">
        <v>141</v>
      </c>
      <c r="AU712" s="16" t="s">
        <v>86</v>
      </c>
    </row>
    <row r="713" spans="1:65" s="34" customFormat="1" ht="16.5" customHeight="1">
      <c r="A713" s="30"/>
      <c r="B713" s="147"/>
      <c r="C713" s="148" t="s">
        <v>1479</v>
      </c>
      <c r="D713" s="148" t="s">
        <v>134</v>
      </c>
      <c r="E713" s="149" t="s">
        <v>1480</v>
      </c>
      <c r="F713" s="150" t="s">
        <v>1481</v>
      </c>
      <c r="G713" s="151" t="s">
        <v>184</v>
      </c>
      <c r="H713" s="152">
        <v>18</v>
      </c>
      <c r="I713" s="153"/>
      <c r="J713" s="154">
        <f>ROUND(I713*H713,2)</f>
        <v>0</v>
      </c>
      <c r="K713" s="150" t="s">
        <v>138</v>
      </c>
      <c r="L713" s="31"/>
      <c r="M713" s="155"/>
      <c r="N713" s="156" t="s">
        <v>48</v>
      </c>
      <c r="O713" s="53"/>
      <c r="P713" s="157">
        <f>O713*H713</f>
        <v>0</v>
      </c>
      <c r="Q713" s="157">
        <v>0</v>
      </c>
      <c r="R713" s="157">
        <f>Q713*H713</f>
        <v>0</v>
      </c>
      <c r="S713" s="157">
        <v>0</v>
      </c>
      <c r="T713" s="158">
        <f>S713*H713</f>
        <v>0</v>
      </c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R713" s="159" t="s">
        <v>229</v>
      </c>
      <c r="AT713" s="159" t="s">
        <v>134</v>
      </c>
      <c r="AU713" s="159" t="s">
        <v>86</v>
      </c>
      <c r="AY713" s="16" t="s">
        <v>131</v>
      </c>
      <c r="BE713" s="160">
        <f>IF(N713="základní",J713,0)</f>
        <v>0</v>
      </c>
      <c r="BF713" s="160">
        <f>IF(N713="snížená",J713,0)</f>
        <v>0</v>
      </c>
      <c r="BG713" s="160">
        <f>IF(N713="zákl. přenesená",J713,0)</f>
        <v>0</v>
      </c>
      <c r="BH713" s="160">
        <f>IF(N713="sníž. přenesená",J713,0)</f>
        <v>0</v>
      </c>
      <c r="BI713" s="160">
        <f>IF(N713="nulová",J713,0)</f>
        <v>0</v>
      </c>
      <c r="BJ713" s="16" t="s">
        <v>21</v>
      </c>
      <c r="BK713" s="160">
        <f>ROUND(I713*H713,2)</f>
        <v>0</v>
      </c>
      <c r="BL713" s="16" t="s">
        <v>229</v>
      </c>
      <c r="BM713" s="159" t="s">
        <v>1482</v>
      </c>
    </row>
    <row r="714" spans="1:65" s="34" customFormat="1" ht="11.25">
      <c r="A714" s="30"/>
      <c r="B714" s="31"/>
      <c r="C714" s="30"/>
      <c r="D714" s="161" t="s">
        <v>141</v>
      </c>
      <c r="E714" s="30"/>
      <c r="F714" s="162" t="s">
        <v>1483</v>
      </c>
      <c r="G714" s="30"/>
      <c r="H714" s="30"/>
      <c r="I714" s="163"/>
      <c r="J714" s="30"/>
      <c r="K714" s="30"/>
      <c r="L714" s="31"/>
      <c r="M714" s="164"/>
      <c r="N714" s="165"/>
      <c r="O714" s="53"/>
      <c r="P714" s="53"/>
      <c r="Q714" s="53"/>
      <c r="R714" s="53"/>
      <c r="S714" s="53"/>
      <c r="T714" s="54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T714" s="16" t="s">
        <v>141</v>
      </c>
      <c r="AU714" s="16" t="s">
        <v>86</v>
      </c>
    </row>
    <row r="715" spans="1:65" s="34" customFormat="1" ht="24.2" customHeight="1">
      <c r="A715" s="30"/>
      <c r="B715" s="147"/>
      <c r="C715" s="148" t="s">
        <v>1484</v>
      </c>
      <c r="D715" s="148" t="s">
        <v>134</v>
      </c>
      <c r="E715" s="149" t="s">
        <v>1485</v>
      </c>
      <c r="F715" s="150" t="s">
        <v>1486</v>
      </c>
      <c r="G715" s="151" t="s">
        <v>137</v>
      </c>
      <c r="H715" s="152">
        <v>71.23</v>
      </c>
      <c r="I715" s="153"/>
      <c r="J715" s="154">
        <f>ROUND(I715*H715,2)</f>
        <v>0</v>
      </c>
      <c r="K715" s="150" t="s">
        <v>138</v>
      </c>
      <c r="L715" s="31"/>
      <c r="M715" s="155"/>
      <c r="N715" s="156" t="s">
        <v>48</v>
      </c>
      <c r="O715" s="53"/>
      <c r="P715" s="157">
        <f>O715*H715</f>
        <v>0</v>
      </c>
      <c r="Q715" s="157">
        <v>0</v>
      </c>
      <c r="R715" s="157">
        <f>Q715*H715</f>
        <v>0</v>
      </c>
      <c r="S715" s="157">
        <v>0</v>
      </c>
      <c r="T715" s="158">
        <f>S715*H715</f>
        <v>0</v>
      </c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R715" s="159" t="s">
        <v>229</v>
      </c>
      <c r="AT715" s="159" t="s">
        <v>134</v>
      </c>
      <c r="AU715" s="159" t="s">
        <v>86</v>
      </c>
      <c r="AY715" s="16" t="s">
        <v>131</v>
      </c>
      <c r="BE715" s="160">
        <f>IF(N715="základní",J715,0)</f>
        <v>0</v>
      </c>
      <c r="BF715" s="160">
        <f>IF(N715="snížená",J715,0)</f>
        <v>0</v>
      </c>
      <c r="BG715" s="160">
        <f>IF(N715="zákl. přenesená",J715,0)</f>
        <v>0</v>
      </c>
      <c r="BH715" s="160">
        <f>IF(N715="sníž. přenesená",J715,0)</f>
        <v>0</v>
      </c>
      <c r="BI715" s="160">
        <f>IF(N715="nulová",J715,0)</f>
        <v>0</v>
      </c>
      <c r="BJ715" s="16" t="s">
        <v>21</v>
      </c>
      <c r="BK715" s="160">
        <f>ROUND(I715*H715,2)</f>
        <v>0</v>
      </c>
      <c r="BL715" s="16" t="s">
        <v>229</v>
      </c>
      <c r="BM715" s="159" t="s">
        <v>1487</v>
      </c>
    </row>
    <row r="716" spans="1:65" s="34" customFormat="1" ht="11.25">
      <c r="A716" s="30"/>
      <c r="B716" s="31"/>
      <c r="C716" s="30"/>
      <c r="D716" s="161" t="s">
        <v>141</v>
      </c>
      <c r="E716" s="30"/>
      <c r="F716" s="162" t="s">
        <v>1488</v>
      </c>
      <c r="G716" s="30"/>
      <c r="H716" s="30"/>
      <c r="I716" s="163"/>
      <c r="J716" s="30"/>
      <c r="K716" s="30"/>
      <c r="L716" s="31"/>
      <c r="M716" s="164"/>
      <c r="N716" s="165"/>
      <c r="O716" s="53"/>
      <c r="P716" s="53"/>
      <c r="Q716" s="53"/>
      <c r="R716" s="53"/>
      <c r="S716" s="53"/>
      <c r="T716" s="54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T716" s="16" t="s">
        <v>141</v>
      </c>
      <c r="AU716" s="16" t="s">
        <v>86</v>
      </c>
    </row>
    <row r="717" spans="1:65" s="34" customFormat="1" ht="16.5" customHeight="1">
      <c r="A717" s="30"/>
      <c r="B717" s="147"/>
      <c r="C717" s="148" t="s">
        <v>1489</v>
      </c>
      <c r="D717" s="148" t="s">
        <v>134</v>
      </c>
      <c r="E717" s="149" t="s">
        <v>1490</v>
      </c>
      <c r="F717" s="150" t="s">
        <v>1491</v>
      </c>
      <c r="G717" s="151" t="s">
        <v>137</v>
      </c>
      <c r="H717" s="152">
        <v>83.24</v>
      </c>
      <c r="I717" s="153"/>
      <c r="J717" s="154">
        <f>ROUND(I717*H717,2)</f>
        <v>0</v>
      </c>
      <c r="K717" s="150" t="s">
        <v>138</v>
      </c>
      <c r="L717" s="31"/>
      <c r="M717" s="155"/>
      <c r="N717" s="156" t="s">
        <v>48</v>
      </c>
      <c r="O717" s="53"/>
      <c r="P717" s="157">
        <f>O717*H717</f>
        <v>0</v>
      </c>
      <c r="Q717" s="157">
        <v>0</v>
      </c>
      <c r="R717" s="157">
        <f>Q717*H717</f>
        <v>0</v>
      </c>
      <c r="S717" s="157">
        <v>0</v>
      </c>
      <c r="T717" s="158">
        <f>S717*H717</f>
        <v>0</v>
      </c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R717" s="159" t="s">
        <v>229</v>
      </c>
      <c r="AT717" s="159" t="s">
        <v>134</v>
      </c>
      <c r="AU717" s="159" t="s">
        <v>86</v>
      </c>
      <c r="AY717" s="16" t="s">
        <v>131</v>
      </c>
      <c r="BE717" s="160">
        <f>IF(N717="základní",J717,0)</f>
        <v>0</v>
      </c>
      <c r="BF717" s="160">
        <f>IF(N717="snížená",J717,0)</f>
        <v>0</v>
      </c>
      <c r="BG717" s="160">
        <f>IF(N717="zákl. přenesená",J717,0)</f>
        <v>0</v>
      </c>
      <c r="BH717" s="160">
        <f>IF(N717="sníž. přenesená",J717,0)</f>
        <v>0</v>
      </c>
      <c r="BI717" s="160">
        <f>IF(N717="nulová",J717,0)</f>
        <v>0</v>
      </c>
      <c r="BJ717" s="16" t="s">
        <v>21</v>
      </c>
      <c r="BK717" s="160">
        <f>ROUND(I717*H717,2)</f>
        <v>0</v>
      </c>
      <c r="BL717" s="16" t="s">
        <v>229</v>
      </c>
      <c r="BM717" s="159" t="s">
        <v>1492</v>
      </c>
    </row>
    <row r="718" spans="1:65" s="34" customFormat="1" ht="11.25">
      <c r="A718" s="30"/>
      <c r="B718" s="31"/>
      <c r="C718" s="30"/>
      <c r="D718" s="161" t="s">
        <v>141</v>
      </c>
      <c r="E718" s="30"/>
      <c r="F718" s="162" t="s">
        <v>1493</v>
      </c>
      <c r="G718" s="30"/>
      <c r="H718" s="30"/>
      <c r="I718" s="163"/>
      <c r="J718" s="30"/>
      <c r="K718" s="30"/>
      <c r="L718" s="31"/>
      <c r="M718" s="164"/>
      <c r="N718" s="165"/>
      <c r="O718" s="53"/>
      <c r="P718" s="53"/>
      <c r="Q718" s="53"/>
      <c r="R718" s="53"/>
      <c r="S718" s="53"/>
      <c r="T718" s="54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T718" s="16" t="s">
        <v>141</v>
      </c>
      <c r="AU718" s="16" t="s">
        <v>86</v>
      </c>
    </row>
    <row r="719" spans="1:65" s="34" customFormat="1" ht="24.2" customHeight="1">
      <c r="A719" s="30"/>
      <c r="B719" s="147"/>
      <c r="C719" s="148" t="s">
        <v>1494</v>
      </c>
      <c r="D719" s="148" t="s">
        <v>134</v>
      </c>
      <c r="E719" s="149" t="s">
        <v>560</v>
      </c>
      <c r="F719" s="150" t="s">
        <v>561</v>
      </c>
      <c r="G719" s="151" t="s">
        <v>282</v>
      </c>
      <c r="H719" s="195"/>
      <c r="I719" s="153"/>
      <c r="J719" s="154">
        <f>ROUND(I719*H719,2)</f>
        <v>0</v>
      </c>
      <c r="K719" s="150" t="s">
        <v>138</v>
      </c>
      <c r="L719" s="31"/>
      <c r="M719" s="155"/>
      <c r="N719" s="156" t="s">
        <v>48</v>
      </c>
      <c r="O719" s="53"/>
      <c r="P719" s="157">
        <f>O719*H719</f>
        <v>0</v>
      </c>
      <c r="Q719" s="157">
        <v>0</v>
      </c>
      <c r="R719" s="157">
        <f>Q719*H719</f>
        <v>0</v>
      </c>
      <c r="S719" s="157">
        <v>0</v>
      </c>
      <c r="T719" s="158">
        <f>S719*H719</f>
        <v>0</v>
      </c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R719" s="159" t="s">
        <v>229</v>
      </c>
      <c r="AT719" s="159" t="s">
        <v>134</v>
      </c>
      <c r="AU719" s="159" t="s">
        <v>86</v>
      </c>
      <c r="AY719" s="16" t="s">
        <v>131</v>
      </c>
      <c r="BE719" s="160">
        <f>IF(N719="základní",J719,0)</f>
        <v>0</v>
      </c>
      <c r="BF719" s="160">
        <f>IF(N719="snížená",J719,0)</f>
        <v>0</v>
      </c>
      <c r="BG719" s="160">
        <f>IF(N719="zákl. přenesená",J719,0)</f>
        <v>0</v>
      </c>
      <c r="BH719" s="160">
        <f>IF(N719="sníž. přenesená",J719,0)</f>
        <v>0</v>
      </c>
      <c r="BI719" s="160">
        <f>IF(N719="nulová",J719,0)</f>
        <v>0</v>
      </c>
      <c r="BJ719" s="16" t="s">
        <v>21</v>
      </c>
      <c r="BK719" s="160">
        <f>ROUND(I719*H719,2)</f>
        <v>0</v>
      </c>
      <c r="BL719" s="16" t="s">
        <v>229</v>
      </c>
      <c r="BM719" s="159" t="s">
        <v>1495</v>
      </c>
    </row>
    <row r="720" spans="1:65" s="34" customFormat="1" ht="11.25">
      <c r="A720" s="30"/>
      <c r="B720" s="31"/>
      <c r="C720" s="30"/>
      <c r="D720" s="161" t="s">
        <v>141</v>
      </c>
      <c r="E720" s="30"/>
      <c r="F720" s="162" t="s">
        <v>563</v>
      </c>
      <c r="G720" s="30"/>
      <c r="H720" s="30"/>
      <c r="I720" s="163"/>
      <c r="J720" s="30"/>
      <c r="K720" s="30"/>
      <c r="L720" s="31"/>
      <c r="M720" s="164"/>
      <c r="N720" s="165"/>
      <c r="O720" s="53"/>
      <c r="P720" s="53"/>
      <c r="Q720" s="53"/>
      <c r="R720" s="53"/>
      <c r="S720" s="53"/>
      <c r="T720" s="54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T720" s="16" t="s">
        <v>141</v>
      </c>
      <c r="AU720" s="16" t="s">
        <v>86</v>
      </c>
    </row>
    <row r="721" spans="1:65" s="133" customFormat="1" ht="22.9" customHeight="1">
      <c r="B721" s="134"/>
      <c r="D721" s="135" t="s">
        <v>76</v>
      </c>
      <c r="E721" s="145" t="s">
        <v>1496</v>
      </c>
      <c r="F721" s="145" t="s">
        <v>1497</v>
      </c>
      <c r="I721" s="137"/>
      <c r="J721" s="146">
        <f>BK721</f>
        <v>0</v>
      </c>
      <c r="L721" s="134"/>
      <c r="M721" s="139"/>
      <c r="N721" s="140"/>
      <c r="O721" s="140"/>
      <c r="P721" s="141">
        <f>SUM(P722:P723)</f>
        <v>0</v>
      </c>
      <c r="Q721" s="140"/>
      <c r="R721" s="141">
        <f>SUM(R722:R723)</f>
        <v>0</v>
      </c>
      <c r="S721" s="140"/>
      <c r="T721" s="142">
        <f>SUM(T722:T723)</f>
        <v>0</v>
      </c>
      <c r="AR721" s="135" t="s">
        <v>86</v>
      </c>
      <c r="AT721" s="143" t="s">
        <v>76</v>
      </c>
      <c r="AU721" s="143" t="s">
        <v>21</v>
      </c>
      <c r="AY721" s="135" t="s">
        <v>131</v>
      </c>
      <c r="BK721" s="144">
        <f>SUM(BK722:BK723)</f>
        <v>0</v>
      </c>
    </row>
    <row r="722" spans="1:65" s="34" customFormat="1" ht="24.2" customHeight="1">
      <c r="A722" s="30"/>
      <c r="B722" s="147"/>
      <c r="C722" s="148" t="s">
        <v>1498</v>
      </c>
      <c r="D722" s="148" t="s">
        <v>134</v>
      </c>
      <c r="E722" s="149" t="s">
        <v>1499</v>
      </c>
      <c r="F722" s="150" t="s">
        <v>1500</v>
      </c>
      <c r="G722" s="151" t="s">
        <v>184</v>
      </c>
      <c r="H722" s="152">
        <v>1</v>
      </c>
      <c r="I722" s="153"/>
      <c r="J722" s="154">
        <f>ROUND(I722*H722,2)</f>
        <v>0</v>
      </c>
      <c r="K722" s="150" t="s">
        <v>138</v>
      </c>
      <c r="L722" s="31"/>
      <c r="M722" s="155"/>
      <c r="N722" s="156" t="s">
        <v>48</v>
      </c>
      <c r="O722" s="53"/>
      <c r="P722" s="157">
        <f>O722*H722</f>
        <v>0</v>
      </c>
      <c r="Q722" s="157">
        <v>0</v>
      </c>
      <c r="R722" s="157">
        <f>Q722*H722</f>
        <v>0</v>
      </c>
      <c r="S722" s="157">
        <v>0</v>
      </c>
      <c r="T722" s="158">
        <f>S722*H722</f>
        <v>0</v>
      </c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R722" s="159" t="s">
        <v>229</v>
      </c>
      <c r="AT722" s="159" t="s">
        <v>134</v>
      </c>
      <c r="AU722" s="159" t="s">
        <v>86</v>
      </c>
      <c r="AY722" s="16" t="s">
        <v>131</v>
      </c>
      <c r="BE722" s="160">
        <f>IF(N722="základní",J722,0)</f>
        <v>0</v>
      </c>
      <c r="BF722" s="160">
        <f>IF(N722="snížená",J722,0)</f>
        <v>0</v>
      </c>
      <c r="BG722" s="160">
        <f>IF(N722="zákl. přenesená",J722,0)</f>
        <v>0</v>
      </c>
      <c r="BH722" s="160">
        <f>IF(N722="sníž. přenesená",J722,0)</f>
        <v>0</v>
      </c>
      <c r="BI722" s="160">
        <f>IF(N722="nulová",J722,0)</f>
        <v>0</v>
      </c>
      <c r="BJ722" s="16" t="s">
        <v>21</v>
      </c>
      <c r="BK722" s="160">
        <f>ROUND(I722*H722,2)</f>
        <v>0</v>
      </c>
      <c r="BL722" s="16" t="s">
        <v>229</v>
      </c>
      <c r="BM722" s="159" t="s">
        <v>1501</v>
      </c>
    </row>
    <row r="723" spans="1:65" s="34" customFormat="1" ht="11.25">
      <c r="A723" s="30"/>
      <c r="B723" s="31"/>
      <c r="C723" s="30"/>
      <c r="D723" s="161" t="s">
        <v>141</v>
      </c>
      <c r="E723" s="30"/>
      <c r="F723" s="162" t="s">
        <v>1502</v>
      </c>
      <c r="G723" s="30"/>
      <c r="H723" s="30"/>
      <c r="I723" s="163"/>
      <c r="J723" s="30"/>
      <c r="K723" s="30"/>
      <c r="L723" s="31"/>
      <c r="M723" s="164"/>
      <c r="N723" s="165"/>
      <c r="O723" s="53"/>
      <c r="P723" s="53"/>
      <c r="Q723" s="53"/>
      <c r="R723" s="53"/>
      <c r="S723" s="53"/>
      <c r="T723" s="54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T723" s="16" t="s">
        <v>141</v>
      </c>
      <c r="AU723" s="16" t="s">
        <v>86</v>
      </c>
    </row>
    <row r="724" spans="1:65" s="133" customFormat="1" ht="22.9" customHeight="1">
      <c r="B724" s="134"/>
      <c r="D724" s="135" t="s">
        <v>76</v>
      </c>
      <c r="E724" s="145" t="s">
        <v>1503</v>
      </c>
      <c r="F724" s="145" t="s">
        <v>1504</v>
      </c>
      <c r="I724" s="137"/>
      <c r="J724" s="146">
        <f>BK724</f>
        <v>0</v>
      </c>
      <c r="L724" s="134"/>
      <c r="M724" s="139"/>
      <c r="N724" s="140"/>
      <c r="O724" s="140"/>
      <c r="P724" s="141">
        <f>SUM(P725:P736)</f>
        <v>0</v>
      </c>
      <c r="Q724" s="140"/>
      <c r="R724" s="141">
        <f>SUM(R725:R736)</f>
        <v>3.5500000000000002E-3</v>
      </c>
      <c r="S724" s="140"/>
      <c r="T724" s="142">
        <f>SUM(T725:T736)</f>
        <v>0</v>
      </c>
      <c r="AR724" s="135" t="s">
        <v>86</v>
      </c>
      <c r="AT724" s="143" t="s">
        <v>76</v>
      </c>
      <c r="AU724" s="143" t="s">
        <v>21</v>
      </c>
      <c r="AY724" s="135" t="s">
        <v>131</v>
      </c>
      <c r="BK724" s="144">
        <f>SUM(BK725:BK736)</f>
        <v>0</v>
      </c>
    </row>
    <row r="725" spans="1:65" s="34" customFormat="1" ht="24.2" customHeight="1">
      <c r="A725" s="30"/>
      <c r="B725" s="147"/>
      <c r="C725" s="148" t="s">
        <v>1505</v>
      </c>
      <c r="D725" s="148" t="s">
        <v>134</v>
      </c>
      <c r="E725" s="149" t="s">
        <v>1506</v>
      </c>
      <c r="F725" s="150" t="s">
        <v>1507</v>
      </c>
      <c r="G725" s="151" t="s">
        <v>305</v>
      </c>
      <c r="H725" s="152">
        <v>10</v>
      </c>
      <c r="I725" s="153"/>
      <c r="J725" s="154">
        <f>ROUND(I725*H725,2)</f>
        <v>0</v>
      </c>
      <c r="K725" s="150" t="s">
        <v>138</v>
      </c>
      <c r="L725" s="31"/>
      <c r="M725" s="155"/>
      <c r="N725" s="156" t="s">
        <v>48</v>
      </c>
      <c r="O725" s="53"/>
      <c r="P725" s="157">
        <f>O725*H725</f>
        <v>0</v>
      </c>
      <c r="Q725" s="157">
        <v>0</v>
      </c>
      <c r="R725" s="157">
        <f>Q725*H725</f>
        <v>0</v>
      </c>
      <c r="S725" s="157">
        <v>0</v>
      </c>
      <c r="T725" s="158">
        <f>S725*H725</f>
        <v>0</v>
      </c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R725" s="159" t="s">
        <v>229</v>
      </c>
      <c r="AT725" s="159" t="s">
        <v>134</v>
      </c>
      <c r="AU725" s="159" t="s">
        <v>86</v>
      </c>
      <c r="AY725" s="16" t="s">
        <v>131</v>
      </c>
      <c r="BE725" s="160">
        <f>IF(N725="základní",J725,0)</f>
        <v>0</v>
      </c>
      <c r="BF725" s="160">
        <f>IF(N725="snížená",J725,0)</f>
        <v>0</v>
      </c>
      <c r="BG725" s="160">
        <f>IF(N725="zákl. přenesená",J725,0)</f>
        <v>0</v>
      </c>
      <c r="BH725" s="160">
        <f>IF(N725="sníž. přenesená",J725,0)</f>
        <v>0</v>
      </c>
      <c r="BI725" s="160">
        <f>IF(N725="nulová",J725,0)</f>
        <v>0</v>
      </c>
      <c r="BJ725" s="16" t="s">
        <v>21</v>
      </c>
      <c r="BK725" s="160">
        <f>ROUND(I725*H725,2)</f>
        <v>0</v>
      </c>
      <c r="BL725" s="16" t="s">
        <v>229</v>
      </c>
      <c r="BM725" s="159" t="s">
        <v>1508</v>
      </c>
    </row>
    <row r="726" spans="1:65" s="34" customFormat="1" ht="11.25">
      <c r="A726" s="30"/>
      <c r="B726" s="31"/>
      <c r="C726" s="30"/>
      <c r="D726" s="161" t="s">
        <v>141</v>
      </c>
      <c r="E726" s="30"/>
      <c r="F726" s="162" t="s">
        <v>1509</v>
      </c>
      <c r="G726" s="30"/>
      <c r="H726" s="30"/>
      <c r="I726" s="163"/>
      <c r="J726" s="30"/>
      <c r="K726" s="30"/>
      <c r="L726" s="31"/>
      <c r="M726" s="164"/>
      <c r="N726" s="165"/>
      <c r="O726" s="53"/>
      <c r="P726" s="53"/>
      <c r="Q726" s="53"/>
      <c r="R726" s="53"/>
      <c r="S726" s="53"/>
      <c r="T726" s="54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T726" s="16" t="s">
        <v>141</v>
      </c>
      <c r="AU726" s="16" t="s">
        <v>86</v>
      </c>
    </row>
    <row r="727" spans="1:65" s="34" customFormat="1" ht="16.5" customHeight="1">
      <c r="A727" s="30"/>
      <c r="B727" s="147"/>
      <c r="C727" s="185" t="s">
        <v>1510</v>
      </c>
      <c r="D727" s="185" t="s">
        <v>188</v>
      </c>
      <c r="E727" s="186" t="s">
        <v>1511</v>
      </c>
      <c r="F727" s="187" t="s">
        <v>1512</v>
      </c>
      <c r="G727" s="188" t="s">
        <v>305</v>
      </c>
      <c r="H727" s="189">
        <v>10</v>
      </c>
      <c r="I727" s="190"/>
      <c r="J727" s="191">
        <f>ROUND(I727*H727,2)</f>
        <v>0</v>
      </c>
      <c r="K727" s="187" t="s">
        <v>138</v>
      </c>
      <c r="L727" s="192"/>
      <c r="M727" s="193"/>
      <c r="N727" s="194" t="s">
        <v>48</v>
      </c>
      <c r="O727" s="53"/>
      <c r="P727" s="157">
        <f>O727*H727</f>
        <v>0</v>
      </c>
      <c r="Q727" s="157">
        <v>9.7E-5</v>
      </c>
      <c r="R727" s="157">
        <f>Q727*H727</f>
        <v>9.6999999999999994E-4</v>
      </c>
      <c r="S727" s="157">
        <v>0</v>
      </c>
      <c r="T727" s="158">
        <f>S727*H727</f>
        <v>0</v>
      </c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R727" s="159" t="s">
        <v>323</v>
      </c>
      <c r="AT727" s="159" t="s">
        <v>188</v>
      </c>
      <c r="AU727" s="159" t="s">
        <v>86</v>
      </c>
      <c r="AY727" s="16" t="s">
        <v>131</v>
      </c>
      <c r="BE727" s="160">
        <f>IF(N727="základní",J727,0)</f>
        <v>0</v>
      </c>
      <c r="BF727" s="160">
        <f>IF(N727="snížená",J727,0)</f>
        <v>0</v>
      </c>
      <c r="BG727" s="160">
        <f>IF(N727="zákl. přenesená",J727,0)</f>
        <v>0</v>
      </c>
      <c r="BH727" s="160">
        <f>IF(N727="sníž. přenesená",J727,0)</f>
        <v>0</v>
      </c>
      <c r="BI727" s="160">
        <f>IF(N727="nulová",J727,0)</f>
        <v>0</v>
      </c>
      <c r="BJ727" s="16" t="s">
        <v>21</v>
      </c>
      <c r="BK727" s="160">
        <f>ROUND(I727*H727,2)</f>
        <v>0</v>
      </c>
      <c r="BL727" s="16" t="s">
        <v>229</v>
      </c>
      <c r="BM727" s="159" t="s">
        <v>1513</v>
      </c>
    </row>
    <row r="728" spans="1:65" s="34" customFormat="1" ht="24.2" customHeight="1">
      <c r="A728" s="30"/>
      <c r="B728" s="147"/>
      <c r="C728" s="148" t="s">
        <v>1514</v>
      </c>
      <c r="D728" s="148" t="s">
        <v>134</v>
      </c>
      <c r="E728" s="149" t="s">
        <v>1515</v>
      </c>
      <c r="F728" s="150" t="s">
        <v>1516</v>
      </c>
      <c r="G728" s="151" t="s">
        <v>305</v>
      </c>
      <c r="H728" s="152">
        <v>10</v>
      </c>
      <c r="I728" s="153"/>
      <c r="J728" s="154">
        <f>ROUND(I728*H728,2)</f>
        <v>0</v>
      </c>
      <c r="K728" s="150" t="s">
        <v>138</v>
      </c>
      <c r="L728" s="31"/>
      <c r="M728" s="155"/>
      <c r="N728" s="156" t="s">
        <v>48</v>
      </c>
      <c r="O728" s="53"/>
      <c r="P728" s="157">
        <f>O728*H728</f>
        <v>0</v>
      </c>
      <c r="Q728" s="157">
        <v>0</v>
      </c>
      <c r="R728" s="157">
        <f>Q728*H728</f>
        <v>0</v>
      </c>
      <c r="S728" s="157">
        <v>0</v>
      </c>
      <c r="T728" s="158">
        <f>S728*H728</f>
        <v>0</v>
      </c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R728" s="159" t="s">
        <v>229</v>
      </c>
      <c r="AT728" s="159" t="s">
        <v>134</v>
      </c>
      <c r="AU728" s="159" t="s">
        <v>86</v>
      </c>
      <c r="AY728" s="16" t="s">
        <v>131</v>
      </c>
      <c r="BE728" s="160">
        <f>IF(N728="základní",J728,0)</f>
        <v>0</v>
      </c>
      <c r="BF728" s="160">
        <f>IF(N728="snížená",J728,0)</f>
        <v>0</v>
      </c>
      <c r="BG728" s="160">
        <f>IF(N728="zákl. přenesená",J728,0)</f>
        <v>0</v>
      </c>
      <c r="BH728" s="160">
        <f>IF(N728="sníž. přenesená",J728,0)</f>
        <v>0</v>
      </c>
      <c r="BI728" s="160">
        <f>IF(N728="nulová",J728,0)</f>
        <v>0</v>
      </c>
      <c r="BJ728" s="16" t="s">
        <v>21</v>
      </c>
      <c r="BK728" s="160">
        <f>ROUND(I728*H728,2)</f>
        <v>0</v>
      </c>
      <c r="BL728" s="16" t="s">
        <v>229</v>
      </c>
      <c r="BM728" s="159" t="s">
        <v>1517</v>
      </c>
    </row>
    <row r="729" spans="1:65" s="34" customFormat="1" ht="11.25">
      <c r="A729" s="30"/>
      <c r="B729" s="31"/>
      <c r="C729" s="30"/>
      <c r="D729" s="161" t="s">
        <v>141</v>
      </c>
      <c r="E729" s="30"/>
      <c r="F729" s="162" t="s">
        <v>1518</v>
      </c>
      <c r="G729" s="30"/>
      <c r="H729" s="30"/>
      <c r="I729" s="163"/>
      <c r="J729" s="30"/>
      <c r="K729" s="30"/>
      <c r="L729" s="31"/>
      <c r="M729" s="164"/>
      <c r="N729" s="165"/>
      <c r="O729" s="53"/>
      <c r="P729" s="53"/>
      <c r="Q729" s="53"/>
      <c r="R729" s="53"/>
      <c r="S729" s="53"/>
      <c r="T729" s="54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T729" s="16" t="s">
        <v>141</v>
      </c>
      <c r="AU729" s="16" t="s">
        <v>86</v>
      </c>
    </row>
    <row r="730" spans="1:65" s="34" customFormat="1" ht="16.5" customHeight="1">
      <c r="A730" s="30"/>
      <c r="B730" s="147"/>
      <c r="C730" s="185" t="s">
        <v>1519</v>
      </c>
      <c r="D730" s="185" t="s">
        <v>188</v>
      </c>
      <c r="E730" s="186" t="s">
        <v>1520</v>
      </c>
      <c r="F730" s="187" t="s">
        <v>1521</v>
      </c>
      <c r="G730" s="188" t="s">
        <v>305</v>
      </c>
      <c r="H730" s="189">
        <v>10</v>
      </c>
      <c r="I730" s="190"/>
      <c r="J730" s="191">
        <f>ROUND(I730*H730,2)</f>
        <v>0</v>
      </c>
      <c r="K730" s="187" t="s">
        <v>138</v>
      </c>
      <c r="L730" s="192"/>
      <c r="M730" s="193"/>
      <c r="N730" s="194" t="s">
        <v>48</v>
      </c>
      <c r="O730" s="53"/>
      <c r="P730" s="157">
        <f>O730*H730</f>
        <v>0</v>
      </c>
      <c r="Q730" s="157">
        <v>1.6000000000000001E-4</v>
      </c>
      <c r="R730" s="157">
        <f>Q730*H730</f>
        <v>1.6000000000000001E-3</v>
      </c>
      <c r="S730" s="157">
        <v>0</v>
      </c>
      <c r="T730" s="158">
        <f>S730*H730</f>
        <v>0</v>
      </c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R730" s="159" t="s">
        <v>323</v>
      </c>
      <c r="AT730" s="159" t="s">
        <v>188</v>
      </c>
      <c r="AU730" s="159" t="s">
        <v>86</v>
      </c>
      <c r="AY730" s="16" t="s">
        <v>131</v>
      </c>
      <c r="BE730" s="160">
        <f>IF(N730="základní",J730,0)</f>
        <v>0</v>
      </c>
      <c r="BF730" s="160">
        <f>IF(N730="snížená",J730,0)</f>
        <v>0</v>
      </c>
      <c r="BG730" s="160">
        <f>IF(N730="zákl. přenesená",J730,0)</f>
        <v>0</v>
      </c>
      <c r="BH730" s="160">
        <f>IF(N730="sníž. přenesená",J730,0)</f>
        <v>0</v>
      </c>
      <c r="BI730" s="160">
        <f>IF(N730="nulová",J730,0)</f>
        <v>0</v>
      </c>
      <c r="BJ730" s="16" t="s">
        <v>21</v>
      </c>
      <c r="BK730" s="160">
        <f>ROUND(I730*H730,2)</f>
        <v>0</v>
      </c>
      <c r="BL730" s="16" t="s">
        <v>229</v>
      </c>
      <c r="BM730" s="159" t="s">
        <v>1522</v>
      </c>
    </row>
    <row r="731" spans="1:65" s="34" customFormat="1" ht="24.2" customHeight="1">
      <c r="A731" s="30"/>
      <c r="B731" s="147"/>
      <c r="C731" s="148" t="s">
        <v>1523</v>
      </c>
      <c r="D731" s="148" t="s">
        <v>134</v>
      </c>
      <c r="E731" s="149" t="s">
        <v>1524</v>
      </c>
      <c r="F731" s="150" t="s">
        <v>1525</v>
      </c>
      <c r="G731" s="151" t="s">
        <v>184</v>
      </c>
      <c r="H731" s="152">
        <v>2</v>
      </c>
      <c r="I731" s="153"/>
      <c r="J731" s="154">
        <f>ROUND(I731*H731,2)</f>
        <v>0</v>
      </c>
      <c r="K731" s="150" t="s">
        <v>138</v>
      </c>
      <c r="L731" s="31"/>
      <c r="M731" s="155"/>
      <c r="N731" s="156" t="s">
        <v>48</v>
      </c>
      <c r="O731" s="53"/>
      <c r="P731" s="157">
        <f>O731*H731</f>
        <v>0</v>
      </c>
      <c r="Q731" s="157">
        <v>0</v>
      </c>
      <c r="R731" s="157">
        <f>Q731*H731</f>
        <v>0</v>
      </c>
      <c r="S731" s="157">
        <v>0</v>
      </c>
      <c r="T731" s="158">
        <f>S731*H731</f>
        <v>0</v>
      </c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R731" s="159" t="s">
        <v>229</v>
      </c>
      <c r="AT731" s="159" t="s">
        <v>134</v>
      </c>
      <c r="AU731" s="159" t="s">
        <v>86</v>
      </c>
      <c r="AY731" s="16" t="s">
        <v>131</v>
      </c>
      <c r="BE731" s="160">
        <f>IF(N731="základní",J731,0)</f>
        <v>0</v>
      </c>
      <c r="BF731" s="160">
        <f>IF(N731="snížená",J731,0)</f>
        <v>0</v>
      </c>
      <c r="BG731" s="160">
        <f>IF(N731="zákl. přenesená",J731,0)</f>
        <v>0</v>
      </c>
      <c r="BH731" s="160">
        <f>IF(N731="sníž. přenesená",J731,0)</f>
        <v>0</v>
      </c>
      <c r="BI731" s="160">
        <f>IF(N731="nulová",J731,0)</f>
        <v>0</v>
      </c>
      <c r="BJ731" s="16" t="s">
        <v>21</v>
      </c>
      <c r="BK731" s="160">
        <f>ROUND(I731*H731,2)</f>
        <v>0</v>
      </c>
      <c r="BL731" s="16" t="s">
        <v>229</v>
      </c>
      <c r="BM731" s="159" t="s">
        <v>1526</v>
      </c>
    </row>
    <row r="732" spans="1:65" s="34" customFormat="1" ht="11.25">
      <c r="A732" s="30"/>
      <c r="B732" s="31"/>
      <c r="C732" s="30"/>
      <c r="D732" s="161" t="s">
        <v>141</v>
      </c>
      <c r="E732" s="30"/>
      <c r="F732" s="162" t="s">
        <v>1527</v>
      </c>
      <c r="G732" s="30"/>
      <c r="H732" s="30"/>
      <c r="I732" s="163"/>
      <c r="J732" s="30"/>
      <c r="K732" s="30"/>
      <c r="L732" s="31"/>
      <c r="M732" s="164"/>
      <c r="N732" s="165"/>
      <c r="O732" s="53"/>
      <c r="P732" s="53"/>
      <c r="Q732" s="53"/>
      <c r="R732" s="53"/>
      <c r="S732" s="53"/>
      <c r="T732" s="54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T732" s="16" t="s">
        <v>141</v>
      </c>
      <c r="AU732" s="16" t="s">
        <v>86</v>
      </c>
    </row>
    <row r="733" spans="1:65" s="34" customFormat="1" ht="16.5" customHeight="1">
      <c r="A733" s="30"/>
      <c r="B733" s="147"/>
      <c r="C733" s="185" t="s">
        <v>1528</v>
      </c>
      <c r="D733" s="185" t="s">
        <v>188</v>
      </c>
      <c r="E733" s="186" t="s">
        <v>1529</v>
      </c>
      <c r="F733" s="187" t="s">
        <v>1530</v>
      </c>
      <c r="G733" s="188" t="s">
        <v>184</v>
      </c>
      <c r="H733" s="189">
        <v>2</v>
      </c>
      <c r="I733" s="190"/>
      <c r="J733" s="191">
        <f>ROUND(I733*H733,2)</f>
        <v>0</v>
      </c>
      <c r="K733" s="187" t="s">
        <v>138</v>
      </c>
      <c r="L733" s="192"/>
      <c r="M733" s="193"/>
      <c r="N733" s="194" t="s">
        <v>48</v>
      </c>
      <c r="O733" s="53"/>
      <c r="P733" s="157">
        <f>O733*H733</f>
        <v>0</v>
      </c>
      <c r="Q733" s="157">
        <v>2.8E-5</v>
      </c>
      <c r="R733" s="157">
        <f>Q733*H733</f>
        <v>5.5999999999999999E-5</v>
      </c>
      <c r="S733" s="157">
        <v>0</v>
      </c>
      <c r="T733" s="158">
        <f>S733*H733</f>
        <v>0</v>
      </c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R733" s="159" t="s">
        <v>323</v>
      </c>
      <c r="AT733" s="159" t="s">
        <v>188</v>
      </c>
      <c r="AU733" s="159" t="s">
        <v>86</v>
      </c>
      <c r="AY733" s="16" t="s">
        <v>131</v>
      </c>
      <c r="BE733" s="160">
        <f>IF(N733="základní",J733,0)</f>
        <v>0</v>
      </c>
      <c r="BF733" s="160">
        <f>IF(N733="snížená",J733,0)</f>
        <v>0</v>
      </c>
      <c r="BG733" s="160">
        <f>IF(N733="zákl. přenesená",J733,0)</f>
        <v>0</v>
      </c>
      <c r="BH733" s="160">
        <f>IF(N733="sníž. přenesená",J733,0)</f>
        <v>0</v>
      </c>
      <c r="BI733" s="160">
        <f>IF(N733="nulová",J733,0)</f>
        <v>0</v>
      </c>
      <c r="BJ733" s="16" t="s">
        <v>21</v>
      </c>
      <c r="BK733" s="160">
        <f>ROUND(I733*H733,2)</f>
        <v>0</v>
      </c>
      <c r="BL733" s="16" t="s">
        <v>229</v>
      </c>
      <c r="BM733" s="159" t="s">
        <v>1531</v>
      </c>
    </row>
    <row r="734" spans="1:65" s="34" customFormat="1" ht="24.2" customHeight="1">
      <c r="A734" s="30"/>
      <c r="B734" s="147"/>
      <c r="C734" s="148" t="s">
        <v>1532</v>
      </c>
      <c r="D734" s="148" t="s">
        <v>134</v>
      </c>
      <c r="E734" s="149" t="s">
        <v>1533</v>
      </c>
      <c r="F734" s="150" t="s">
        <v>1534</v>
      </c>
      <c r="G734" s="151" t="s">
        <v>184</v>
      </c>
      <c r="H734" s="152">
        <v>7</v>
      </c>
      <c r="I734" s="153"/>
      <c r="J734" s="154">
        <f>ROUND(I734*H734,2)</f>
        <v>0</v>
      </c>
      <c r="K734" s="150" t="s">
        <v>138</v>
      </c>
      <c r="L734" s="31"/>
      <c r="M734" s="155"/>
      <c r="N734" s="156" t="s">
        <v>48</v>
      </c>
      <c r="O734" s="53"/>
      <c r="P734" s="157">
        <f>O734*H734</f>
        <v>0</v>
      </c>
      <c r="Q734" s="157">
        <v>0</v>
      </c>
      <c r="R734" s="157">
        <f>Q734*H734</f>
        <v>0</v>
      </c>
      <c r="S734" s="157">
        <v>0</v>
      </c>
      <c r="T734" s="158">
        <f>S734*H734</f>
        <v>0</v>
      </c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R734" s="159" t="s">
        <v>229</v>
      </c>
      <c r="AT734" s="159" t="s">
        <v>134</v>
      </c>
      <c r="AU734" s="159" t="s">
        <v>86</v>
      </c>
      <c r="AY734" s="16" t="s">
        <v>131</v>
      </c>
      <c r="BE734" s="160">
        <f>IF(N734="základní",J734,0)</f>
        <v>0</v>
      </c>
      <c r="BF734" s="160">
        <f>IF(N734="snížená",J734,0)</f>
        <v>0</v>
      </c>
      <c r="BG734" s="160">
        <f>IF(N734="zákl. přenesená",J734,0)</f>
        <v>0</v>
      </c>
      <c r="BH734" s="160">
        <f>IF(N734="sníž. přenesená",J734,0)</f>
        <v>0</v>
      </c>
      <c r="BI734" s="160">
        <f>IF(N734="nulová",J734,0)</f>
        <v>0</v>
      </c>
      <c r="BJ734" s="16" t="s">
        <v>21</v>
      </c>
      <c r="BK734" s="160">
        <f>ROUND(I734*H734,2)</f>
        <v>0</v>
      </c>
      <c r="BL734" s="16" t="s">
        <v>229</v>
      </c>
      <c r="BM734" s="159" t="s">
        <v>1535</v>
      </c>
    </row>
    <row r="735" spans="1:65" s="34" customFormat="1" ht="11.25">
      <c r="A735" s="30"/>
      <c r="B735" s="31"/>
      <c r="C735" s="30"/>
      <c r="D735" s="161" t="s">
        <v>141</v>
      </c>
      <c r="E735" s="30"/>
      <c r="F735" s="162" t="s">
        <v>1536</v>
      </c>
      <c r="G735" s="30"/>
      <c r="H735" s="30"/>
      <c r="I735" s="163"/>
      <c r="J735" s="30"/>
      <c r="K735" s="30"/>
      <c r="L735" s="31"/>
      <c r="M735" s="164"/>
      <c r="N735" s="165"/>
      <c r="O735" s="53"/>
      <c r="P735" s="53"/>
      <c r="Q735" s="53"/>
      <c r="R735" s="53"/>
      <c r="S735" s="53"/>
      <c r="T735" s="54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T735" s="16" t="s">
        <v>141</v>
      </c>
      <c r="AU735" s="16" t="s">
        <v>86</v>
      </c>
    </row>
    <row r="736" spans="1:65" s="34" customFormat="1" ht="21.75" customHeight="1">
      <c r="A736" s="30"/>
      <c r="B736" s="147"/>
      <c r="C736" s="185" t="s">
        <v>1130</v>
      </c>
      <c r="D736" s="185" t="s">
        <v>188</v>
      </c>
      <c r="E736" s="186" t="s">
        <v>1537</v>
      </c>
      <c r="F736" s="187" t="s">
        <v>1538</v>
      </c>
      <c r="G736" s="188" t="s">
        <v>184</v>
      </c>
      <c r="H736" s="189">
        <v>7</v>
      </c>
      <c r="I736" s="190"/>
      <c r="J736" s="191">
        <f>ROUND(I736*H736,2)</f>
        <v>0</v>
      </c>
      <c r="K736" s="187" t="s">
        <v>138</v>
      </c>
      <c r="L736" s="192"/>
      <c r="M736" s="193"/>
      <c r="N736" s="194" t="s">
        <v>48</v>
      </c>
      <c r="O736" s="53"/>
      <c r="P736" s="157">
        <f>O736*H736</f>
        <v>0</v>
      </c>
      <c r="Q736" s="157">
        <v>1.3200000000000001E-4</v>
      </c>
      <c r="R736" s="157">
        <f>Q736*H736</f>
        <v>9.2400000000000013E-4</v>
      </c>
      <c r="S736" s="157">
        <v>0</v>
      </c>
      <c r="T736" s="158">
        <f>S736*H736</f>
        <v>0</v>
      </c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R736" s="159" t="s">
        <v>323</v>
      </c>
      <c r="AT736" s="159" t="s">
        <v>188</v>
      </c>
      <c r="AU736" s="159" t="s">
        <v>86</v>
      </c>
      <c r="AY736" s="16" t="s">
        <v>131</v>
      </c>
      <c r="BE736" s="160">
        <f>IF(N736="základní",J736,0)</f>
        <v>0</v>
      </c>
      <c r="BF736" s="160">
        <f>IF(N736="snížená",J736,0)</f>
        <v>0</v>
      </c>
      <c r="BG736" s="160">
        <f>IF(N736="zákl. přenesená",J736,0)</f>
        <v>0</v>
      </c>
      <c r="BH736" s="160">
        <f>IF(N736="sníž. přenesená",J736,0)</f>
        <v>0</v>
      </c>
      <c r="BI736" s="160">
        <f>IF(N736="nulová",J736,0)</f>
        <v>0</v>
      </c>
      <c r="BJ736" s="16" t="s">
        <v>21</v>
      </c>
      <c r="BK736" s="160">
        <f>ROUND(I736*H736,2)</f>
        <v>0</v>
      </c>
      <c r="BL736" s="16" t="s">
        <v>229</v>
      </c>
      <c r="BM736" s="159" t="s">
        <v>1539</v>
      </c>
    </row>
    <row r="737" spans="1:65" s="133" customFormat="1" ht="22.9" customHeight="1">
      <c r="B737" s="134"/>
      <c r="D737" s="135" t="s">
        <v>76</v>
      </c>
      <c r="E737" s="145" t="s">
        <v>1540</v>
      </c>
      <c r="F737" s="145" t="s">
        <v>1541</v>
      </c>
      <c r="I737" s="137"/>
      <c r="J737" s="146">
        <f>BK737</f>
        <v>0</v>
      </c>
      <c r="L737" s="134"/>
      <c r="M737" s="139"/>
      <c r="N737" s="140"/>
      <c r="O737" s="140"/>
      <c r="P737" s="141">
        <f>SUM(P738:P748)</f>
        <v>0</v>
      </c>
      <c r="Q737" s="140"/>
      <c r="R737" s="141">
        <f>SUM(R738:R748)</f>
        <v>9.5399999999999999E-4</v>
      </c>
      <c r="S737" s="140"/>
      <c r="T737" s="142">
        <f>SUM(T738:T748)</f>
        <v>0</v>
      </c>
      <c r="AR737" s="135" t="s">
        <v>86</v>
      </c>
      <c r="AT737" s="143" t="s">
        <v>76</v>
      </c>
      <c r="AU737" s="143" t="s">
        <v>21</v>
      </c>
      <c r="AY737" s="135" t="s">
        <v>131</v>
      </c>
      <c r="BK737" s="144">
        <f>SUM(BK738:BK748)</f>
        <v>0</v>
      </c>
    </row>
    <row r="738" spans="1:65" s="34" customFormat="1" ht="24.2" customHeight="1">
      <c r="A738" s="30"/>
      <c r="B738" s="147"/>
      <c r="C738" s="148" t="s">
        <v>1542</v>
      </c>
      <c r="D738" s="148" t="s">
        <v>134</v>
      </c>
      <c r="E738" s="149" t="s">
        <v>1543</v>
      </c>
      <c r="F738" s="150" t="s">
        <v>1544</v>
      </c>
      <c r="G738" s="151" t="s">
        <v>184</v>
      </c>
      <c r="H738" s="152">
        <v>1</v>
      </c>
      <c r="I738" s="153"/>
      <c r="J738" s="154">
        <f>ROUND(I738*H738,2)</f>
        <v>0</v>
      </c>
      <c r="K738" s="150" t="s">
        <v>138</v>
      </c>
      <c r="L738" s="31"/>
      <c r="M738" s="155"/>
      <c r="N738" s="156" t="s">
        <v>48</v>
      </c>
      <c r="O738" s="53"/>
      <c r="P738" s="157">
        <f>O738*H738</f>
        <v>0</v>
      </c>
      <c r="Q738" s="157">
        <v>0</v>
      </c>
      <c r="R738" s="157">
        <f>Q738*H738</f>
        <v>0</v>
      </c>
      <c r="S738" s="157">
        <v>0</v>
      </c>
      <c r="T738" s="158">
        <f>S738*H738</f>
        <v>0</v>
      </c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R738" s="159" t="s">
        <v>229</v>
      </c>
      <c r="AT738" s="159" t="s">
        <v>134</v>
      </c>
      <c r="AU738" s="159" t="s">
        <v>86</v>
      </c>
      <c r="AY738" s="16" t="s">
        <v>131</v>
      </c>
      <c r="BE738" s="160">
        <f>IF(N738="základní",J738,0)</f>
        <v>0</v>
      </c>
      <c r="BF738" s="160">
        <f>IF(N738="snížená",J738,0)</f>
        <v>0</v>
      </c>
      <c r="BG738" s="160">
        <f>IF(N738="zákl. přenesená",J738,0)</f>
        <v>0</v>
      </c>
      <c r="BH738" s="160">
        <f>IF(N738="sníž. přenesená",J738,0)</f>
        <v>0</v>
      </c>
      <c r="BI738" s="160">
        <f>IF(N738="nulová",J738,0)</f>
        <v>0</v>
      </c>
      <c r="BJ738" s="16" t="s">
        <v>21</v>
      </c>
      <c r="BK738" s="160">
        <f>ROUND(I738*H738,2)</f>
        <v>0</v>
      </c>
      <c r="BL738" s="16" t="s">
        <v>229</v>
      </c>
      <c r="BM738" s="159" t="s">
        <v>1545</v>
      </c>
    </row>
    <row r="739" spans="1:65" s="34" customFormat="1" ht="11.25">
      <c r="A739" s="30"/>
      <c r="B739" s="31"/>
      <c r="C739" s="30"/>
      <c r="D739" s="161" t="s">
        <v>141</v>
      </c>
      <c r="E739" s="30"/>
      <c r="F739" s="162" t="s">
        <v>1546</v>
      </c>
      <c r="G739" s="30"/>
      <c r="H739" s="30"/>
      <c r="I739" s="163"/>
      <c r="J739" s="30"/>
      <c r="K739" s="30"/>
      <c r="L739" s="31"/>
      <c r="M739" s="164"/>
      <c r="N739" s="165"/>
      <c r="O739" s="53"/>
      <c r="P739" s="53"/>
      <c r="Q739" s="53"/>
      <c r="R739" s="53"/>
      <c r="S739" s="53"/>
      <c r="T739" s="54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T739" s="16" t="s">
        <v>141</v>
      </c>
      <c r="AU739" s="16" t="s">
        <v>86</v>
      </c>
    </row>
    <row r="740" spans="1:65" s="34" customFormat="1" ht="16.5" customHeight="1">
      <c r="A740" s="30"/>
      <c r="B740" s="147"/>
      <c r="C740" s="185" t="s">
        <v>1547</v>
      </c>
      <c r="D740" s="185" t="s">
        <v>188</v>
      </c>
      <c r="E740" s="186" t="s">
        <v>1548</v>
      </c>
      <c r="F740" s="187" t="s">
        <v>1549</v>
      </c>
      <c r="G740" s="188" t="s">
        <v>184</v>
      </c>
      <c r="H740" s="189">
        <v>1</v>
      </c>
      <c r="I740" s="190"/>
      <c r="J740" s="191">
        <f>ROUND(I740*H740,2)</f>
        <v>0</v>
      </c>
      <c r="K740" s="187" t="s">
        <v>138</v>
      </c>
      <c r="L740" s="192"/>
      <c r="M740" s="193"/>
      <c r="N740" s="194" t="s">
        <v>48</v>
      </c>
      <c r="O740" s="53"/>
      <c r="P740" s="157">
        <f>O740*H740</f>
        <v>0</v>
      </c>
      <c r="Q740" s="157">
        <v>5.0000000000000002E-5</v>
      </c>
      <c r="R740" s="157">
        <f>Q740*H740</f>
        <v>5.0000000000000002E-5</v>
      </c>
      <c r="S740" s="157">
        <v>0</v>
      </c>
      <c r="T740" s="158">
        <f>S740*H740</f>
        <v>0</v>
      </c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R740" s="159" t="s">
        <v>323</v>
      </c>
      <c r="AT740" s="159" t="s">
        <v>188</v>
      </c>
      <c r="AU740" s="159" t="s">
        <v>86</v>
      </c>
      <c r="AY740" s="16" t="s">
        <v>131</v>
      </c>
      <c r="BE740" s="160">
        <f>IF(N740="základní",J740,0)</f>
        <v>0</v>
      </c>
      <c r="BF740" s="160">
        <f>IF(N740="snížená",J740,0)</f>
        <v>0</v>
      </c>
      <c r="BG740" s="160">
        <f>IF(N740="zákl. přenesená",J740,0)</f>
        <v>0</v>
      </c>
      <c r="BH740" s="160">
        <f>IF(N740="sníž. přenesená",J740,0)</f>
        <v>0</v>
      </c>
      <c r="BI740" s="160">
        <f>IF(N740="nulová",J740,0)</f>
        <v>0</v>
      </c>
      <c r="BJ740" s="16" t="s">
        <v>21</v>
      </c>
      <c r="BK740" s="160">
        <f>ROUND(I740*H740,2)</f>
        <v>0</v>
      </c>
      <c r="BL740" s="16" t="s">
        <v>229</v>
      </c>
      <c r="BM740" s="159" t="s">
        <v>1550</v>
      </c>
    </row>
    <row r="741" spans="1:65" s="34" customFormat="1" ht="16.5" customHeight="1">
      <c r="A741" s="30"/>
      <c r="B741" s="147"/>
      <c r="C741" s="185" t="s">
        <v>1551</v>
      </c>
      <c r="D741" s="185" t="s">
        <v>188</v>
      </c>
      <c r="E741" s="186" t="s">
        <v>1552</v>
      </c>
      <c r="F741" s="187" t="s">
        <v>1553</v>
      </c>
      <c r="G741" s="188" t="s">
        <v>184</v>
      </c>
      <c r="H741" s="189">
        <v>1</v>
      </c>
      <c r="I741" s="190"/>
      <c r="J741" s="191">
        <f>ROUND(I741*H741,2)</f>
        <v>0</v>
      </c>
      <c r="K741" s="187" t="s">
        <v>138</v>
      </c>
      <c r="L741" s="192"/>
      <c r="M741" s="193"/>
      <c r="N741" s="194" t="s">
        <v>48</v>
      </c>
      <c r="O741" s="53"/>
      <c r="P741" s="157">
        <f>O741*H741</f>
        <v>0</v>
      </c>
      <c r="Q741" s="157">
        <v>5.0000000000000002E-5</v>
      </c>
      <c r="R741" s="157">
        <f>Q741*H741</f>
        <v>5.0000000000000002E-5</v>
      </c>
      <c r="S741" s="157">
        <v>0</v>
      </c>
      <c r="T741" s="158">
        <f>S741*H741</f>
        <v>0</v>
      </c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R741" s="159" t="s">
        <v>323</v>
      </c>
      <c r="AT741" s="159" t="s">
        <v>188</v>
      </c>
      <c r="AU741" s="159" t="s">
        <v>86</v>
      </c>
      <c r="AY741" s="16" t="s">
        <v>131</v>
      </c>
      <c r="BE741" s="160">
        <f>IF(N741="základní",J741,0)</f>
        <v>0</v>
      </c>
      <c r="BF741" s="160">
        <f>IF(N741="snížená",J741,0)</f>
        <v>0</v>
      </c>
      <c r="BG741" s="160">
        <f>IF(N741="zákl. přenesená",J741,0)</f>
        <v>0</v>
      </c>
      <c r="BH741" s="160">
        <f>IF(N741="sníž. přenesená",J741,0)</f>
        <v>0</v>
      </c>
      <c r="BI741" s="160">
        <f>IF(N741="nulová",J741,0)</f>
        <v>0</v>
      </c>
      <c r="BJ741" s="16" t="s">
        <v>21</v>
      </c>
      <c r="BK741" s="160">
        <f>ROUND(I741*H741,2)</f>
        <v>0</v>
      </c>
      <c r="BL741" s="16" t="s">
        <v>229</v>
      </c>
      <c r="BM741" s="159" t="s">
        <v>1554</v>
      </c>
    </row>
    <row r="742" spans="1:65" s="34" customFormat="1" ht="16.5" customHeight="1">
      <c r="A742" s="30"/>
      <c r="B742" s="147"/>
      <c r="C742" s="185" t="s">
        <v>1555</v>
      </c>
      <c r="D742" s="185" t="s">
        <v>188</v>
      </c>
      <c r="E742" s="186" t="s">
        <v>1556</v>
      </c>
      <c r="F742" s="187" t="s">
        <v>1557</v>
      </c>
      <c r="G742" s="188" t="s">
        <v>184</v>
      </c>
      <c r="H742" s="189">
        <v>1</v>
      </c>
      <c r="I742" s="190"/>
      <c r="J742" s="191">
        <f>ROUND(I742*H742,2)</f>
        <v>0</v>
      </c>
      <c r="K742" s="187" t="s">
        <v>138</v>
      </c>
      <c r="L742" s="192"/>
      <c r="M742" s="193"/>
      <c r="N742" s="194" t="s">
        <v>48</v>
      </c>
      <c r="O742" s="53"/>
      <c r="P742" s="157">
        <f>O742*H742</f>
        <v>0</v>
      </c>
      <c r="Q742" s="157">
        <v>5.3999999999999998E-5</v>
      </c>
      <c r="R742" s="157">
        <f>Q742*H742</f>
        <v>5.3999999999999998E-5</v>
      </c>
      <c r="S742" s="157">
        <v>0</v>
      </c>
      <c r="T742" s="158">
        <f>S742*H742</f>
        <v>0</v>
      </c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R742" s="159" t="s">
        <v>323</v>
      </c>
      <c r="AT742" s="159" t="s">
        <v>188</v>
      </c>
      <c r="AU742" s="159" t="s">
        <v>86</v>
      </c>
      <c r="AY742" s="16" t="s">
        <v>131</v>
      </c>
      <c r="BE742" s="160">
        <f>IF(N742="základní",J742,0)</f>
        <v>0</v>
      </c>
      <c r="BF742" s="160">
        <f>IF(N742="snížená",J742,0)</f>
        <v>0</v>
      </c>
      <c r="BG742" s="160">
        <f>IF(N742="zákl. přenesená",J742,0)</f>
        <v>0</v>
      </c>
      <c r="BH742" s="160">
        <f>IF(N742="sníž. přenesená",J742,0)</f>
        <v>0</v>
      </c>
      <c r="BI742" s="160">
        <f>IF(N742="nulová",J742,0)</f>
        <v>0</v>
      </c>
      <c r="BJ742" s="16" t="s">
        <v>21</v>
      </c>
      <c r="BK742" s="160">
        <f>ROUND(I742*H742,2)</f>
        <v>0</v>
      </c>
      <c r="BL742" s="16" t="s">
        <v>229</v>
      </c>
      <c r="BM742" s="159" t="s">
        <v>1558</v>
      </c>
    </row>
    <row r="743" spans="1:65" s="34" customFormat="1" ht="16.5" customHeight="1">
      <c r="A743" s="30"/>
      <c r="B743" s="147"/>
      <c r="C743" s="148" t="s">
        <v>1559</v>
      </c>
      <c r="D743" s="148" t="s">
        <v>134</v>
      </c>
      <c r="E743" s="149" t="s">
        <v>1560</v>
      </c>
      <c r="F743" s="150" t="s">
        <v>1561</v>
      </c>
      <c r="G743" s="151" t="s">
        <v>184</v>
      </c>
      <c r="H743" s="152">
        <v>1</v>
      </c>
      <c r="I743" s="153"/>
      <c r="J743" s="154">
        <f>ROUND(I743*H743,2)</f>
        <v>0</v>
      </c>
      <c r="K743" s="150" t="s">
        <v>138</v>
      </c>
      <c r="L743" s="31"/>
      <c r="M743" s="155"/>
      <c r="N743" s="156" t="s">
        <v>48</v>
      </c>
      <c r="O743" s="53"/>
      <c r="P743" s="157">
        <f>O743*H743</f>
        <v>0</v>
      </c>
      <c r="Q743" s="157">
        <v>0</v>
      </c>
      <c r="R743" s="157">
        <f>Q743*H743</f>
        <v>0</v>
      </c>
      <c r="S743" s="157">
        <v>0</v>
      </c>
      <c r="T743" s="158">
        <f>S743*H743</f>
        <v>0</v>
      </c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R743" s="159" t="s">
        <v>229</v>
      </c>
      <c r="AT743" s="159" t="s">
        <v>134</v>
      </c>
      <c r="AU743" s="159" t="s">
        <v>86</v>
      </c>
      <c r="AY743" s="16" t="s">
        <v>131</v>
      </c>
      <c r="BE743" s="160">
        <f>IF(N743="základní",J743,0)</f>
        <v>0</v>
      </c>
      <c r="BF743" s="160">
        <f>IF(N743="snížená",J743,0)</f>
        <v>0</v>
      </c>
      <c r="BG743" s="160">
        <f>IF(N743="zákl. přenesená",J743,0)</f>
        <v>0</v>
      </c>
      <c r="BH743" s="160">
        <f>IF(N743="sníž. přenesená",J743,0)</f>
        <v>0</v>
      </c>
      <c r="BI743" s="160">
        <f>IF(N743="nulová",J743,0)</f>
        <v>0</v>
      </c>
      <c r="BJ743" s="16" t="s">
        <v>21</v>
      </c>
      <c r="BK743" s="160">
        <f>ROUND(I743*H743,2)</f>
        <v>0</v>
      </c>
      <c r="BL743" s="16" t="s">
        <v>229</v>
      </c>
      <c r="BM743" s="159" t="s">
        <v>1562</v>
      </c>
    </row>
    <row r="744" spans="1:65" s="34" customFormat="1" ht="11.25">
      <c r="A744" s="30"/>
      <c r="B744" s="31"/>
      <c r="C744" s="30"/>
      <c r="D744" s="161" t="s">
        <v>141</v>
      </c>
      <c r="E744" s="30"/>
      <c r="F744" s="162" t="s">
        <v>1563</v>
      </c>
      <c r="G744" s="30"/>
      <c r="H744" s="30"/>
      <c r="I744" s="163"/>
      <c r="J744" s="30"/>
      <c r="K744" s="30"/>
      <c r="L744" s="31"/>
      <c r="M744" s="164"/>
      <c r="N744" s="165"/>
      <c r="O744" s="53"/>
      <c r="P744" s="53"/>
      <c r="Q744" s="53"/>
      <c r="R744" s="53"/>
      <c r="S744" s="53"/>
      <c r="T744" s="54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T744" s="16" t="s">
        <v>141</v>
      </c>
      <c r="AU744" s="16" t="s">
        <v>86</v>
      </c>
    </row>
    <row r="745" spans="1:65" s="34" customFormat="1" ht="16.5" customHeight="1">
      <c r="A745" s="30"/>
      <c r="B745" s="147"/>
      <c r="C745" s="185" t="s">
        <v>1564</v>
      </c>
      <c r="D745" s="185" t="s">
        <v>188</v>
      </c>
      <c r="E745" s="186" t="s">
        <v>1565</v>
      </c>
      <c r="F745" s="187" t="s">
        <v>1566</v>
      </c>
      <c r="G745" s="188" t="s">
        <v>184</v>
      </c>
      <c r="H745" s="189">
        <v>1</v>
      </c>
      <c r="I745" s="190"/>
      <c r="J745" s="191">
        <f>ROUND(I745*H745,2)</f>
        <v>0</v>
      </c>
      <c r="K745" s="187" t="s">
        <v>138</v>
      </c>
      <c r="L745" s="192"/>
      <c r="M745" s="193"/>
      <c r="N745" s="194" t="s">
        <v>48</v>
      </c>
      <c r="O745" s="53"/>
      <c r="P745" s="157">
        <f>O745*H745</f>
        <v>0</v>
      </c>
      <c r="Q745" s="157">
        <v>4.0000000000000002E-4</v>
      </c>
      <c r="R745" s="157">
        <f>Q745*H745</f>
        <v>4.0000000000000002E-4</v>
      </c>
      <c r="S745" s="157">
        <v>0</v>
      </c>
      <c r="T745" s="158">
        <f>S745*H745</f>
        <v>0</v>
      </c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R745" s="159" t="s">
        <v>323</v>
      </c>
      <c r="AT745" s="159" t="s">
        <v>188</v>
      </c>
      <c r="AU745" s="159" t="s">
        <v>86</v>
      </c>
      <c r="AY745" s="16" t="s">
        <v>131</v>
      </c>
      <c r="BE745" s="160">
        <f>IF(N745="základní",J745,0)</f>
        <v>0</v>
      </c>
      <c r="BF745" s="160">
        <f>IF(N745="snížená",J745,0)</f>
        <v>0</v>
      </c>
      <c r="BG745" s="160">
        <f>IF(N745="zákl. přenesená",J745,0)</f>
        <v>0</v>
      </c>
      <c r="BH745" s="160">
        <f>IF(N745="sníž. přenesená",J745,0)</f>
        <v>0</v>
      </c>
      <c r="BI745" s="160">
        <f>IF(N745="nulová",J745,0)</f>
        <v>0</v>
      </c>
      <c r="BJ745" s="16" t="s">
        <v>21</v>
      </c>
      <c r="BK745" s="160">
        <f>ROUND(I745*H745,2)</f>
        <v>0</v>
      </c>
      <c r="BL745" s="16" t="s">
        <v>229</v>
      </c>
      <c r="BM745" s="159" t="s">
        <v>1567</v>
      </c>
    </row>
    <row r="746" spans="1:65" s="34" customFormat="1" ht="16.5" customHeight="1">
      <c r="A746" s="30"/>
      <c r="B746" s="147"/>
      <c r="C746" s="148" t="s">
        <v>1568</v>
      </c>
      <c r="D746" s="148" t="s">
        <v>134</v>
      </c>
      <c r="E746" s="149" t="s">
        <v>1569</v>
      </c>
      <c r="F746" s="150" t="s">
        <v>1570</v>
      </c>
      <c r="G746" s="151" t="s">
        <v>184</v>
      </c>
      <c r="H746" s="152">
        <v>1</v>
      </c>
      <c r="I746" s="153"/>
      <c r="J746" s="154">
        <f>ROUND(I746*H746,2)</f>
        <v>0</v>
      </c>
      <c r="K746" s="150" t="s">
        <v>138</v>
      </c>
      <c r="L746" s="31"/>
      <c r="M746" s="155"/>
      <c r="N746" s="156" t="s">
        <v>48</v>
      </c>
      <c r="O746" s="53"/>
      <c r="P746" s="157">
        <f>O746*H746</f>
        <v>0</v>
      </c>
      <c r="Q746" s="157">
        <v>0</v>
      </c>
      <c r="R746" s="157">
        <f>Q746*H746</f>
        <v>0</v>
      </c>
      <c r="S746" s="157">
        <v>0</v>
      </c>
      <c r="T746" s="158">
        <f>S746*H746</f>
        <v>0</v>
      </c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R746" s="159" t="s">
        <v>229</v>
      </c>
      <c r="AT746" s="159" t="s">
        <v>134</v>
      </c>
      <c r="AU746" s="159" t="s">
        <v>86</v>
      </c>
      <c r="AY746" s="16" t="s">
        <v>131</v>
      </c>
      <c r="BE746" s="160">
        <f>IF(N746="základní",J746,0)</f>
        <v>0</v>
      </c>
      <c r="BF746" s="160">
        <f>IF(N746="snížená",J746,0)</f>
        <v>0</v>
      </c>
      <c r="BG746" s="160">
        <f>IF(N746="zákl. přenesená",J746,0)</f>
        <v>0</v>
      </c>
      <c r="BH746" s="160">
        <f>IF(N746="sníž. přenesená",J746,0)</f>
        <v>0</v>
      </c>
      <c r="BI746" s="160">
        <f>IF(N746="nulová",J746,0)</f>
        <v>0</v>
      </c>
      <c r="BJ746" s="16" t="s">
        <v>21</v>
      </c>
      <c r="BK746" s="160">
        <f>ROUND(I746*H746,2)</f>
        <v>0</v>
      </c>
      <c r="BL746" s="16" t="s">
        <v>229</v>
      </c>
      <c r="BM746" s="159" t="s">
        <v>1571</v>
      </c>
    </row>
    <row r="747" spans="1:65" s="34" customFormat="1" ht="11.25">
      <c r="A747" s="30"/>
      <c r="B747" s="31"/>
      <c r="C747" s="30"/>
      <c r="D747" s="161" t="s">
        <v>141</v>
      </c>
      <c r="E747" s="30"/>
      <c r="F747" s="162" t="s">
        <v>1572</v>
      </c>
      <c r="G747" s="30"/>
      <c r="H747" s="30"/>
      <c r="I747" s="163"/>
      <c r="J747" s="30"/>
      <c r="K747" s="30"/>
      <c r="L747" s="31"/>
      <c r="M747" s="164"/>
      <c r="N747" s="165"/>
      <c r="O747" s="53"/>
      <c r="P747" s="53"/>
      <c r="Q747" s="53"/>
      <c r="R747" s="53"/>
      <c r="S747" s="53"/>
      <c r="T747" s="54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T747" s="16" t="s">
        <v>141</v>
      </c>
      <c r="AU747" s="16" t="s">
        <v>86</v>
      </c>
    </row>
    <row r="748" spans="1:65" s="34" customFormat="1" ht="16.5" customHeight="1">
      <c r="A748" s="30"/>
      <c r="B748" s="147"/>
      <c r="C748" s="185" t="s">
        <v>1573</v>
      </c>
      <c r="D748" s="185" t="s">
        <v>188</v>
      </c>
      <c r="E748" s="186" t="s">
        <v>1574</v>
      </c>
      <c r="F748" s="187" t="s">
        <v>1575</v>
      </c>
      <c r="G748" s="188" t="s">
        <v>184</v>
      </c>
      <c r="H748" s="189">
        <v>1</v>
      </c>
      <c r="I748" s="190"/>
      <c r="J748" s="191">
        <f>ROUND(I748*H748,2)</f>
        <v>0</v>
      </c>
      <c r="K748" s="187" t="s">
        <v>138</v>
      </c>
      <c r="L748" s="192"/>
      <c r="M748" s="193"/>
      <c r="N748" s="194" t="s">
        <v>48</v>
      </c>
      <c r="O748" s="53"/>
      <c r="P748" s="157">
        <f>O748*H748</f>
        <v>0</v>
      </c>
      <c r="Q748" s="157">
        <v>4.0000000000000002E-4</v>
      </c>
      <c r="R748" s="157">
        <f>Q748*H748</f>
        <v>4.0000000000000002E-4</v>
      </c>
      <c r="S748" s="157">
        <v>0</v>
      </c>
      <c r="T748" s="158">
        <f>S748*H748</f>
        <v>0</v>
      </c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R748" s="159" t="s">
        <v>323</v>
      </c>
      <c r="AT748" s="159" t="s">
        <v>188</v>
      </c>
      <c r="AU748" s="159" t="s">
        <v>86</v>
      </c>
      <c r="AY748" s="16" t="s">
        <v>131</v>
      </c>
      <c r="BE748" s="160">
        <f>IF(N748="základní",J748,0)</f>
        <v>0</v>
      </c>
      <c r="BF748" s="160">
        <f>IF(N748="snížená",J748,0)</f>
        <v>0</v>
      </c>
      <c r="BG748" s="160">
        <f>IF(N748="zákl. přenesená",J748,0)</f>
        <v>0</v>
      </c>
      <c r="BH748" s="160">
        <f>IF(N748="sníž. přenesená",J748,0)</f>
        <v>0</v>
      </c>
      <c r="BI748" s="160">
        <f>IF(N748="nulová",J748,0)</f>
        <v>0</v>
      </c>
      <c r="BJ748" s="16" t="s">
        <v>21</v>
      </c>
      <c r="BK748" s="160">
        <f>ROUND(I748*H748,2)</f>
        <v>0</v>
      </c>
      <c r="BL748" s="16" t="s">
        <v>229</v>
      </c>
      <c r="BM748" s="159" t="s">
        <v>1576</v>
      </c>
    </row>
    <row r="749" spans="1:65" s="133" customFormat="1" ht="22.9" customHeight="1">
      <c r="B749" s="134"/>
      <c r="D749" s="135" t="s">
        <v>76</v>
      </c>
      <c r="E749" s="145" t="s">
        <v>1577</v>
      </c>
      <c r="F749" s="145" t="s">
        <v>1578</v>
      </c>
      <c r="I749" s="137"/>
      <c r="J749" s="146">
        <f>BK749</f>
        <v>0</v>
      </c>
      <c r="L749" s="134"/>
      <c r="M749" s="139"/>
      <c r="N749" s="140"/>
      <c r="O749" s="140"/>
      <c r="P749" s="141">
        <f>SUM(P750:P754)</f>
        <v>0</v>
      </c>
      <c r="Q749" s="140"/>
      <c r="R749" s="141">
        <f>SUM(R750:R754)</f>
        <v>0</v>
      </c>
      <c r="S749" s="140"/>
      <c r="T749" s="142">
        <f>SUM(T750:T754)</f>
        <v>0</v>
      </c>
      <c r="AR749" s="135" t="s">
        <v>86</v>
      </c>
      <c r="AT749" s="143" t="s">
        <v>76</v>
      </c>
      <c r="AU749" s="143" t="s">
        <v>21</v>
      </c>
      <c r="AY749" s="135" t="s">
        <v>131</v>
      </c>
      <c r="BK749" s="144">
        <f>SUM(BK750:BK754)</f>
        <v>0</v>
      </c>
    </row>
    <row r="750" spans="1:65" s="34" customFormat="1" ht="24.2" customHeight="1">
      <c r="A750" s="30"/>
      <c r="B750" s="147"/>
      <c r="C750" s="148" t="s">
        <v>1579</v>
      </c>
      <c r="D750" s="148" t="s">
        <v>134</v>
      </c>
      <c r="E750" s="149" t="s">
        <v>1580</v>
      </c>
      <c r="F750" s="150" t="s">
        <v>1581</v>
      </c>
      <c r="G750" s="151" t="s">
        <v>184</v>
      </c>
      <c r="H750" s="152">
        <v>2</v>
      </c>
      <c r="I750" s="153"/>
      <c r="J750" s="154">
        <f>ROUND(I750*H750,2)</f>
        <v>0</v>
      </c>
      <c r="K750" s="150" t="s">
        <v>138</v>
      </c>
      <c r="L750" s="31"/>
      <c r="M750" s="155"/>
      <c r="N750" s="156" t="s">
        <v>48</v>
      </c>
      <c r="O750" s="53"/>
      <c r="P750" s="157">
        <f>O750*H750</f>
        <v>0</v>
      </c>
      <c r="Q750" s="157">
        <v>0</v>
      </c>
      <c r="R750" s="157">
        <f>Q750*H750</f>
        <v>0</v>
      </c>
      <c r="S750" s="157">
        <v>0</v>
      </c>
      <c r="T750" s="158">
        <f>S750*H750</f>
        <v>0</v>
      </c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R750" s="159" t="s">
        <v>229</v>
      </c>
      <c r="AT750" s="159" t="s">
        <v>134</v>
      </c>
      <c r="AU750" s="159" t="s">
        <v>86</v>
      </c>
      <c r="AY750" s="16" t="s">
        <v>131</v>
      </c>
      <c r="BE750" s="160">
        <f>IF(N750="základní",J750,0)</f>
        <v>0</v>
      </c>
      <c r="BF750" s="160">
        <f>IF(N750="snížená",J750,0)</f>
        <v>0</v>
      </c>
      <c r="BG750" s="160">
        <f>IF(N750="zákl. přenesená",J750,0)</f>
        <v>0</v>
      </c>
      <c r="BH750" s="160">
        <f>IF(N750="sníž. přenesená",J750,0)</f>
        <v>0</v>
      </c>
      <c r="BI750" s="160">
        <f>IF(N750="nulová",J750,0)</f>
        <v>0</v>
      </c>
      <c r="BJ750" s="16" t="s">
        <v>21</v>
      </c>
      <c r="BK750" s="160">
        <f>ROUND(I750*H750,2)</f>
        <v>0</v>
      </c>
      <c r="BL750" s="16" t="s">
        <v>229</v>
      </c>
      <c r="BM750" s="159" t="s">
        <v>1582</v>
      </c>
    </row>
    <row r="751" spans="1:65" s="34" customFormat="1" ht="11.25">
      <c r="A751" s="30"/>
      <c r="B751" s="31"/>
      <c r="C751" s="30"/>
      <c r="D751" s="161" t="s">
        <v>141</v>
      </c>
      <c r="E751" s="30"/>
      <c r="F751" s="162" t="s">
        <v>1583</v>
      </c>
      <c r="G751" s="30"/>
      <c r="H751" s="30"/>
      <c r="I751" s="163"/>
      <c r="J751" s="30"/>
      <c r="K751" s="30"/>
      <c r="L751" s="31"/>
      <c r="M751" s="164"/>
      <c r="N751" s="165"/>
      <c r="O751" s="53"/>
      <c r="P751" s="53"/>
      <c r="Q751" s="53"/>
      <c r="R751" s="53"/>
      <c r="S751" s="53"/>
      <c r="T751" s="54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T751" s="16" t="s">
        <v>141</v>
      </c>
      <c r="AU751" s="16" t="s">
        <v>86</v>
      </c>
    </row>
    <row r="752" spans="1:65" s="34" customFormat="1" ht="24.2" customHeight="1">
      <c r="A752" s="30"/>
      <c r="B752" s="147"/>
      <c r="C752" s="148" t="s">
        <v>1584</v>
      </c>
      <c r="D752" s="148" t="s">
        <v>134</v>
      </c>
      <c r="E752" s="149" t="s">
        <v>1585</v>
      </c>
      <c r="F752" s="150" t="s">
        <v>1586</v>
      </c>
      <c r="G752" s="151" t="s">
        <v>184</v>
      </c>
      <c r="H752" s="152">
        <v>10</v>
      </c>
      <c r="I752" s="153"/>
      <c r="J752" s="154">
        <f>ROUND(I752*H752,2)</f>
        <v>0</v>
      </c>
      <c r="K752" s="150" t="s">
        <v>138</v>
      </c>
      <c r="L752" s="31"/>
      <c r="M752" s="155"/>
      <c r="N752" s="156" t="s">
        <v>48</v>
      </c>
      <c r="O752" s="53"/>
      <c r="P752" s="157">
        <f>O752*H752</f>
        <v>0</v>
      </c>
      <c r="Q752" s="157">
        <v>0</v>
      </c>
      <c r="R752" s="157">
        <f>Q752*H752</f>
        <v>0</v>
      </c>
      <c r="S752" s="157">
        <v>0</v>
      </c>
      <c r="T752" s="158">
        <f>S752*H752</f>
        <v>0</v>
      </c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R752" s="159" t="s">
        <v>229</v>
      </c>
      <c r="AT752" s="159" t="s">
        <v>134</v>
      </c>
      <c r="AU752" s="159" t="s">
        <v>86</v>
      </c>
      <c r="AY752" s="16" t="s">
        <v>131</v>
      </c>
      <c r="BE752" s="160">
        <f>IF(N752="základní",J752,0)</f>
        <v>0</v>
      </c>
      <c r="BF752" s="160">
        <f>IF(N752="snížená",J752,0)</f>
        <v>0</v>
      </c>
      <c r="BG752" s="160">
        <f>IF(N752="zákl. přenesená",J752,0)</f>
        <v>0</v>
      </c>
      <c r="BH752" s="160">
        <f>IF(N752="sníž. přenesená",J752,0)</f>
        <v>0</v>
      </c>
      <c r="BI752" s="160">
        <f>IF(N752="nulová",J752,0)</f>
        <v>0</v>
      </c>
      <c r="BJ752" s="16" t="s">
        <v>21</v>
      </c>
      <c r="BK752" s="160">
        <f>ROUND(I752*H752,2)</f>
        <v>0</v>
      </c>
      <c r="BL752" s="16" t="s">
        <v>229</v>
      </c>
      <c r="BM752" s="159" t="s">
        <v>1587</v>
      </c>
    </row>
    <row r="753" spans="1:65" s="34" customFormat="1" ht="11.25">
      <c r="A753" s="30"/>
      <c r="B753" s="31"/>
      <c r="C753" s="30"/>
      <c r="D753" s="161" t="s">
        <v>141</v>
      </c>
      <c r="E753" s="30"/>
      <c r="F753" s="162" t="s">
        <v>1588</v>
      </c>
      <c r="G753" s="30"/>
      <c r="H753" s="30"/>
      <c r="I753" s="163"/>
      <c r="J753" s="30"/>
      <c r="K753" s="30"/>
      <c r="L753" s="31"/>
      <c r="M753" s="164"/>
      <c r="N753" s="165"/>
      <c r="O753" s="53"/>
      <c r="P753" s="53"/>
      <c r="Q753" s="53"/>
      <c r="R753" s="53"/>
      <c r="S753" s="53"/>
      <c r="T753" s="54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T753" s="16" t="s">
        <v>141</v>
      </c>
      <c r="AU753" s="16" t="s">
        <v>86</v>
      </c>
    </row>
    <row r="754" spans="1:65" s="34" customFormat="1" ht="16.5" customHeight="1">
      <c r="A754" s="30"/>
      <c r="B754" s="147"/>
      <c r="C754" s="185" t="s">
        <v>1589</v>
      </c>
      <c r="D754" s="185" t="s">
        <v>188</v>
      </c>
      <c r="E754" s="186" t="s">
        <v>1590</v>
      </c>
      <c r="F754" s="187" t="s">
        <v>1591</v>
      </c>
      <c r="G754" s="188" t="s">
        <v>184</v>
      </c>
      <c r="H754" s="189">
        <v>10</v>
      </c>
      <c r="I754" s="190"/>
      <c r="J754" s="191">
        <f>ROUND(I754*H754,2)</f>
        <v>0</v>
      </c>
      <c r="K754" s="187" t="s">
        <v>1044</v>
      </c>
      <c r="L754" s="192"/>
      <c r="M754" s="193"/>
      <c r="N754" s="194" t="s">
        <v>48</v>
      </c>
      <c r="O754" s="53"/>
      <c r="P754" s="157">
        <f>O754*H754</f>
        <v>0</v>
      </c>
      <c r="Q754" s="157">
        <v>0</v>
      </c>
      <c r="R754" s="157">
        <f>Q754*H754</f>
        <v>0</v>
      </c>
      <c r="S754" s="157">
        <v>0</v>
      </c>
      <c r="T754" s="158">
        <f>S754*H754</f>
        <v>0</v>
      </c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R754" s="159" t="s">
        <v>323</v>
      </c>
      <c r="AT754" s="159" t="s">
        <v>188</v>
      </c>
      <c r="AU754" s="159" t="s">
        <v>86</v>
      </c>
      <c r="AY754" s="16" t="s">
        <v>131</v>
      </c>
      <c r="BE754" s="160">
        <f>IF(N754="základní",J754,0)</f>
        <v>0</v>
      </c>
      <c r="BF754" s="160">
        <f>IF(N754="snížená",J754,0)</f>
        <v>0</v>
      </c>
      <c r="BG754" s="160">
        <f>IF(N754="zákl. přenesená",J754,0)</f>
        <v>0</v>
      </c>
      <c r="BH754" s="160">
        <f>IF(N754="sníž. přenesená",J754,0)</f>
        <v>0</v>
      </c>
      <c r="BI754" s="160">
        <f>IF(N754="nulová",J754,0)</f>
        <v>0</v>
      </c>
      <c r="BJ754" s="16" t="s">
        <v>21</v>
      </c>
      <c r="BK754" s="160">
        <f>ROUND(I754*H754,2)</f>
        <v>0</v>
      </c>
      <c r="BL754" s="16" t="s">
        <v>229</v>
      </c>
      <c r="BM754" s="159" t="s">
        <v>1592</v>
      </c>
    </row>
    <row r="755" spans="1:65" s="133" customFormat="1" ht="22.9" customHeight="1">
      <c r="B755" s="134"/>
      <c r="D755" s="135" t="s">
        <v>76</v>
      </c>
      <c r="E755" s="145" t="s">
        <v>1593</v>
      </c>
      <c r="F755" s="145" t="s">
        <v>1594</v>
      </c>
      <c r="I755" s="137"/>
      <c r="J755" s="146">
        <f>BK755</f>
        <v>0</v>
      </c>
      <c r="L755" s="134"/>
      <c r="M755" s="139"/>
      <c r="N755" s="140"/>
      <c r="O755" s="140"/>
      <c r="P755" s="141">
        <f>SUM(P756:P793)</f>
        <v>0</v>
      </c>
      <c r="Q755" s="140"/>
      <c r="R755" s="141">
        <f>SUM(R756:R793)</f>
        <v>1.0193787000000001</v>
      </c>
      <c r="S755" s="140"/>
      <c r="T755" s="142">
        <f>SUM(T756:T793)</f>
        <v>0.52749999999999997</v>
      </c>
      <c r="AR755" s="135" t="s">
        <v>86</v>
      </c>
      <c r="AT755" s="143" t="s">
        <v>76</v>
      </c>
      <c r="AU755" s="143" t="s">
        <v>21</v>
      </c>
      <c r="AY755" s="135" t="s">
        <v>131</v>
      </c>
      <c r="BK755" s="144">
        <f>SUM(BK756:BK793)</f>
        <v>0</v>
      </c>
    </row>
    <row r="756" spans="1:65" s="34" customFormat="1" ht="24.2" customHeight="1">
      <c r="A756" s="30"/>
      <c r="B756" s="147"/>
      <c r="C756" s="148" t="s">
        <v>1595</v>
      </c>
      <c r="D756" s="148" t="s">
        <v>134</v>
      </c>
      <c r="E756" s="149" t="s">
        <v>1596</v>
      </c>
      <c r="F756" s="150" t="s">
        <v>1597</v>
      </c>
      <c r="G756" s="151" t="s">
        <v>305</v>
      </c>
      <c r="H756" s="152">
        <v>11</v>
      </c>
      <c r="I756" s="153"/>
      <c r="J756" s="154">
        <f>ROUND(I756*H756,2)</f>
        <v>0</v>
      </c>
      <c r="K756" s="150" t="s">
        <v>138</v>
      </c>
      <c r="L756" s="31"/>
      <c r="M756" s="155"/>
      <c r="N756" s="156" t="s">
        <v>48</v>
      </c>
      <c r="O756" s="53"/>
      <c r="P756" s="157">
        <f>O756*H756</f>
        <v>0</v>
      </c>
      <c r="Q756" s="157">
        <v>0</v>
      </c>
      <c r="R756" s="157">
        <f>Q756*H756</f>
        <v>0</v>
      </c>
      <c r="S756" s="157">
        <v>1.4E-2</v>
      </c>
      <c r="T756" s="158">
        <f>S756*H756</f>
        <v>0.154</v>
      </c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R756" s="159" t="s">
        <v>229</v>
      </c>
      <c r="AT756" s="159" t="s">
        <v>134</v>
      </c>
      <c r="AU756" s="159" t="s">
        <v>86</v>
      </c>
      <c r="AY756" s="16" t="s">
        <v>131</v>
      </c>
      <c r="BE756" s="160">
        <f>IF(N756="základní",J756,0)</f>
        <v>0</v>
      </c>
      <c r="BF756" s="160">
        <f>IF(N756="snížená",J756,0)</f>
        <v>0</v>
      </c>
      <c r="BG756" s="160">
        <f>IF(N756="zákl. přenesená",J756,0)</f>
        <v>0</v>
      </c>
      <c r="BH756" s="160">
        <f>IF(N756="sníž. přenesená",J756,0)</f>
        <v>0</v>
      </c>
      <c r="BI756" s="160">
        <f>IF(N756="nulová",J756,0)</f>
        <v>0</v>
      </c>
      <c r="BJ756" s="16" t="s">
        <v>21</v>
      </c>
      <c r="BK756" s="160">
        <f>ROUND(I756*H756,2)</f>
        <v>0</v>
      </c>
      <c r="BL756" s="16" t="s">
        <v>229</v>
      </c>
      <c r="BM756" s="159" t="s">
        <v>1598</v>
      </c>
    </row>
    <row r="757" spans="1:65" s="34" customFormat="1" ht="11.25">
      <c r="A757" s="30"/>
      <c r="B757" s="31"/>
      <c r="C757" s="30"/>
      <c r="D757" s="161" t="s">
        <v>141</v>
      </c>
      <c r="E757" s="30"/>
      <c r="F757" s="162" t="s">
        <v>1599</v>
      </c>
      <c r="G757" s="30"/>
      <c r="H757" s="30"/>
      <c r="I757" s="163"/>
      <c r="J757" s="30"/>
      <c r="K757" s="30"/>
      <c r="L757" s="31"/>
      <c r="M757" s="164"/>
      <c r="N757" s="165"/>
      <c r="O757" s="53"/>
      <c r="P757" s="53"/>
      <c r="Q757" s="53"/>
      <c r="R757" s="53"/>
      <c r="S757" s="53"/>
      <c r="T757" s="54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T757" s="16" t="s">
        <v>141</v>
      </c>
      <c r="AU757" s="16" t="s">
        <v>86</v>
      </c>
    </row>
    <row r="758" spans="1:65" s="166" customFormat="1" ht="11.25">
      <c r="B758" s="167"/>
      <c r="D758" s="168" t="s">
        <v>143</v>
      </c>
      <c r="E758" s="169"/>
      <c r="F758" s="170" t="s">
        <v>1600</v>
      </c>
      <c r="H758" s="171">
        <v>11</v>
      </c>
      <c r="I758" s="172"/>
      <c r="L758" s="167"/>
      <c r="M758" s="173"/>
      <c r="N758" s="174"/>
      <c r="O758" s="174"/>
      <c r="P758" s="174"/>
      <c r="Q758" s="174"/>
      <c r="R758" s="174"/>
      <c r="S758" s="174"/>
      <c r="T758" s="175"/>
      <c r="AT758" s="169" t="s">
        <v>143</v>
      </c>
      <c r="AU758" s="169" t="s">
        <v>86</v>
      </c>
      <c r="AV758" s="166" t="s">
        <v>86</v>
      </c>
      <c r="AW758" s="166" t="s">
        <v>38</v>
      </c>
      <c r="AX758" s="166" t="s">
        <v>77</v>
      </c>
      <c r="AY758" s="169" t="s">
        <v>131</v>
      </c>
    </row>
    <row r="759" spans="1:65" s="176" customFormat="1" ht="11.25">
      <c r="B759" s="177"/>
      <c r="D759" s="168" t="s">
        <v>143</v>
      </c>
      <c r="E759" s="178"/>
      <c r="F759" s="179" t="s">
        <v>145</v>
      </c>
      <c r="H759" s="180">
        <v>11</v>
      </c>
      <c r="I759" s="181"/>
      <c r="L759" s="177"/>
      <c r="M759" s="182"/>
      <c r="N759" s="183"/>
      <c r="O759" s="183"/>
      <c r="P759" s="183"/>
      <c r="Q759" s="183"/>
      <c r="R759" s="183"/>
      <c r="S759" s="183"/>
      <c r="T759" s="184"/>
      <c r="AT759" s="178" t="s">
        <v>143</v>
      </c>
      <c r="AU759" s="178" t="s">
        <v>86</v>
      </c>
      <c r="AV759" s="176" t="s">
        <v>139</v>
      </c>
      <c r="AW759" s="176" t="s">
        <v>38</v>
      </c>
      <c r="AX759" s="176" t="s">
        <v>21</v>
      </c>
      <c r="AY759" s="178" t="s">
        <v>131</v>
      </c>
    </row>
    <row r="760" spans="1:65" s="34" customFormat="1" ht="24.2" customHeight="1">
      <c r="A760" s="30"/>
      <c r="B760" s="147"/>
      <c r="C760" s="148" t="s">
        <v>1601</v>
      </c>
      <c r="D760" s="148" t="s">
        <v>134</v>
      </c>
      <c r="E760" s="149" t="s">
        <v>1602</v>
      </c>
      <c r="F760" s="150" t="s">
        <v>1603</v>
      </c>
      <c r="G760" s="151" t="s">
        <v>305</v>
      </c>
      <c r="H760" s="152">
        <v>50</v>
      </c>
      <c r="I760" s="153"/>
      <c r="J760" s="154">
        <f>ROUND(I760*H760,2)</f>
        <v>0</v>
      </c>
      <c r="K760" s="150" t="s">
        <v>138</v>
      </c>
      <c r="L760" s="31"/>
      <c r="M760" s="155"/>
      <c r="N760" s="156" t="s">
        <v>48</v>
      </c>
      <c r="O760" s="53"/>
      <c r="P760" s="157">
        <f>O760*H760</f>
        <v>0</v>
      </c>
      <c r="Q760" s="157">
        <v>0</v>
      </c>
      <c r="R760" s="157">
        <f>Q760*H760</f>
        <v>0</v>
      </c>
      <c r="S760" s="157">
        <v>0</v>
      </c>
      <c r="T760" s="158">
        <f>S760*H760</f>
        <v>0</v>
      </c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R760" s="159" t="s">
        <v>229</v>
      </c>
      <c r="AT760" s="159" t="s">
        <v>134</v>
      </c>
      <c r="AU760" s="159" t="s">
        <v>86</v>
      </c>
      <c r="AY760" s="16" t="s">
        <v>131</v>
      </c>
      <c r="BE760" s="160">
        <f>IF(N760="základní",J760,0)</f>
        <v>0</v>
      </c>
      <c r="BF760" s="160">
        <f>IF(N760="snížená",J760,0)</f>
        <v>0</v>
      </c>
      <c r="BG760" s="160">
        <f>IF(N760="zákl. přenesená",J760,0)</f>
        <v>0</v>
      </c>
      <c r="BH760" s="160">
        <f>IF(N760="sníž. přenesená",J760,0)</f>
        <v>0</v>
      </c>
      <c r="BI760" s="160">
        <f>IF(N760="nulová",J760,0)</f>
        <v>0</v>
      </c>
      <c r="BJ760" s="16" t="s">
        <v>21</v>
      </c>
      <c r="BK760" s="160">
        <f>ROUND(I760*H760,2)</f>
        <v>0</v>
      </c>
      <c r="BL760" s="16" t="s">
        <v>229</v>
      </c>
      <c r="BM760" s="159" t="s">
        <v>1604</v>
      </c>
    </row>
    <row r="761" spans="1:65" s="34" customFormat="1" ht="11.25">
      <c r="A761" s="30"/>
      <c r="B761" s="31"/>
      <c r="C761" s="30"/>
      <c r="D761" s="161" t="s">
        <v>141</v>
      </c>
      <c r="E761" s="30"/>
      <c r="F761" s="162" t="s">
        <v>1605</v>
      </c>
      <c r="G761" s="30"/>
      <c r="H761" s="30"/>
      <c r="I761" s="163"/>
      <c r="J761" s="30"/>
      <c r="K761" s="30"/>
      <c r="L761" s="31"/>
      <c r="M761" s="164"/>
      <c r="N761" s="165"/>
      <c r="O761" s="53"/>
      <c r="P761" s="53"/>
      <c r="Q761" s="53"/>
      <c r="R761" s="53"/>
      <c r="S761" s="53"/>
      <c r="T761" s="54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T761" s="16" t="s">
        <v>141</v>
      </c>
      <c r="AU761" s="16" t="s">
        <v>86</v>
      </c>
    </row>
    <row r="762" spans="1:65" s="166" customFormat="1" ht="11.25">
      <c r="B762" s="167"/>
      <c r="D762" s="168" t="s">
        <v>143</v>
      </c>
      <c r="E762" s="169"/>
      <c r="F762" s="170" t="s">
        <v>1606</v>
      </c>
      <c r="H762" s="171">
        <v>50</v>
      </c>
      <c r="I762" s="172"/>
      <c r="L762" s="167"/>
      <c r="M762" s="173"/>
      <c r="N762" s="174"/>
      <c r="O762" s="174"/>
      <c r="P762" s="174"/>
      <c r="Q762" s="174"/>
      <c r="R762" s="174"/>
      <c r="S762" s="174"/>
      <c r="T762" s="175"/>
      <c r="AT762" s="169" t="s">
        <v>143</v>
      </c>
      <c r="AU762" s="169" t="s">
        <v>86</v>
      </c>
      <c r="AV762" s="166" t="s">
        <v>86</v>
      </c>
      <c r="AW762" s="166" t="s">
        <v>38</v>
      </c>
      <c r="AX762" s="166" t="s">
        <v>77</v>
      </c>
      <c r="AY762" s="169" t="s">
        <v>131</v>
      </c>
    </row>
    <row r="763" spans="1:65" s="176" customFormat="1" ht="11.25">
      <c r="B763" s="177"/>
      <c r="D763" s="168" t="s">
        <v>143</v>
      </c>
      <c r="E763" s="178"/>
      <c r="F763" s="179" t="s">
        <v>145</v>
      </c>
      <c r="H763" s="180">
        <v>50</v>
      </c>
      <c r="I763" s="181"/>
      <c r="L763" s="177"/>
      <c r="M763" s="182"/>
      <c r="N763" s="183"/>
      <c r="O763" s="183"/>
      <c r="P763" s="183"/>
      <c r="Q763" s="183"/>
      <c r="R763" s="183"/>
      <c r="S763" s="183"/>
      <c r="T763" s="184"/>
      <c r="AT763" s="178" t="s">
        <v>143</v>
      </c>
      <c r="AU763" s="178" t="s">
        <v>86</v>
      </c>
      <c r="AV763" s="176" t="s">
        <v>139</v>
      </c>
      <c r="AW763" s="176" t="s">
        <v>38</v>
      </c>
      <c r="AX763" s="176" t="s">
        <v>21</v>
      </c>
      <c r="AY763" s="178" t="s">
        <v>131</v>
      </c>
    </row>
    <row r="764" spans="1:65" s="34" customFormat="1" ht="16.5" customHeight="1">
      <c r="A764" s="30"/>
      <c r="B764" s="147"/>
      <c r="C764" s="185" t="s">
        <v>1607</v>
      </c>
      <c r="D764" s="185" t="s">
        <v>188</v>
      </c>
      <c r="E764" s="186" t="s">
        <v>1608</v>
      </c>
      <c r="F764" s="187" t="s">
        <v>1609</v>
      </c>
      <c r="G764" s="188" t="s">
        <v>165</v>
      </c>
      <c r="H764" s="189">
        <v>0.51800000000000002</v>
      </c>
      <c r="I764" s="190"/>
      <c r="J764" s="191">
        <f>ROUND(I764*H764,2)</f>
        <v>0</v>
      </c>
      <c r="K764" s="187" t="s">
        <v>138</v>
      </c>
      <c r="L764" s="192"/>
      <c r="M764" s="193"/>
      <c r="N764" s="194" t="s">
        <v>48</v>
      </c>
      <c r="O764" s="53"/>
      <c r="P764" s="157">
        <f>O764*H764</f>
        <v>0</v>
      </c>
      <c r="Q764" s="157">
        <v>0.55000000000000004</v>
      </c>
      <c r="R764" s="157">
        <f>Q764*H764</f>
        <v>0.28490000000000004</v>
      </c>
      <c r="S764" s="157">
        <v>0</v>
      </c>
      <c r="T764" s="158">
        <f>S764*H764</f>
        <v>0</v>
      </c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R764" s="159" t="s">
        <v>323</v>
      </c>
      <c r="AT764" s="159" t="s">
        <v>188</v>
      </c>
      <c r="AU764" s="159" t="s">
        <v>86</v>
      </c>
      <c r="AY764" s="16" t="s">
        <v>131</v>
      </c>
      <c r="BE764" s="160">
        <f>IF(N764="základní",J764,0)</f>
        <v>0</v>
      </c>
      <c r="BF764" s="160">
        <f>IF(N764="snížená",J764,0)</f>
        <v>0</v>
      </c>
      <c r="BG764" s="160">
        <f>IF(N764="zákl. přenesená",J764,0)</f>
        <v>0</v>
      </c>
      <c r="BH764" s="160">
        <f>IF(N764="sníž. přenesená",J764,0)</f>
        <v>0</v>
      </c>
      <c r="BI764" s="160">
        <f>IF(N764="nulová",J764,0)</f>
        <v>0</v>
      </c>
      <c r="BJ764" s="16" t="s">
        <v>21</v>
      </c>
      <c r="BK764" s="160">
        <f>ROUND(I764*H764,2)</f>
        <v>0</v>
      </c>
      <c r="BL764" s="16" t="s">
        <v>229</v>
      </c>
      <c r="BM764" s="159" t="s">
        <v>1610</v>
      </c>
    </row>
    <row r="765" spans="1:65" s="166" customFormat="1" ht="11.25">
      <c r="B765" s="167"/>
      <c r="D765" s="168" t="s">
        <v>143</v>
      </c>
      <c r="E765" s="169"/>
      <c r="F765" s="170" t="s">
        <v>1611</v>
      </c>
      <c r="H765" s="171">
        <v>0.48</v>
      </c>
      <c r="I765" s="172"/>
      <c r="L765" s="167"/>
      <c r="M765" s="173"/>
      <c r="N765" s="174"/>
      <c r="O765" s="174"/>
      <c r="P765" s="174"/>
      <c r="Q765" s="174"/>
      <c r="R765" s="174"/>
      <c r="S765" s="174"/>
      <c r="T765" s="175"/>
      <c r="AT765" s="169" t="s">
        <v>143</v>
      </c>
      <c r="AU765" s="169" t="s">
        <v>86</v>
      </c>
      <c r="AV765" s="166" t="s">
        <v>86</v>
      </c>
      <c r="AW765" s="166" t="s">
        <v>38</v>
      </c>
      <c r="AX765" s="166" t="s">
        <v>77</v>
      </c>
      <c r="AY765" s="169" t="s">
        <v>131</v>
      </c>
    </row>
    <row r="766" spans="1:65" s="176" customFormat="1" ht="11.25">
      <c r="B766" s="177"/>
      <c r="D766" s="168" t="s">
        <v>143</v>
      </c>
      <c r="E766" s="178"/>
      <c r="F766" s="179" t="s">
        <v>145</v>
      </c>
      <c r="H766" s="180">
        <v>0.48</v>
      </c>
      <c r="I766" s="181"/>
      <c r="L766" s="177"/>
      <c r="M766" s="182"/>
      <c r="N766" s="183"/>
      <c r="O766" s="183"/>
      <c r="P766" s="183"/>
      <c r="Q766" s="183"/>
      <c r="R766" s="183"/>
      <c r="S766" s="183"/>
      <c r="T766" s="184"/>
      <c r="AT766" s="178" t="s">
        <v>143</v>
      </c>
      <c r="AU766" s="178" t="s">
        <v>86</v>
      </c>
      <c r="AV766" s="176" t="s">
        <v>139</v>
      </c>
      <c r="AW766" s="176" t="s">
        <v>38</v>
      </c>
      <c r="AX766" s="176" t="s">
        <v>21</v>
      </c>
      <c r="AY766" s="178" t="s">
        <v>131</v>
      </c>
    </row>
    <row r="767" spans="1:65" s="166" customFormat="1" ht="11.25">
      <c r="B767" s="167"/>
      <c r="D767" s="168" t="s">
        <v>143</v>
      </c>
      <c r="F767" s="170" t="s">
        <v>1612</v>
      </c>
      <c r="H767" s="171">
        <v>0.51800000000000002</v>
      </c>
      <c r="I767" s="172"/>
      <c r="L767" s="167"/>
      <c r="M767" s="173"/>
      <c r="N767" s="174"/>
      <c r="O767" s="174"/>
      <c r="P767" s="174"/>
      <c r="Q767" s="174"/>
      <c r="R767" s="174"/>
      <c r="S767" s="174"/>
      <c r="T767" s="175"/>
      <c r="AT767" s="169" t="s">
        <v>143</v>
      </c>
      <c r="AU767" s="169" t="s">
        <v>86</v>
      </c>
      <c r="AV767" s="166" t="s">
        <v>86</v>
      </c>
      <c r="AW767" s="166" t="s">
        <v>3</v>
      </c>
      <c r="AX767" s="166" t="s">
        <v>21</v>
      </c>
      <c r="AY767" s="169" t="s">
        <v>131</v>
      </c>
    </row>
    <row r="768" spans="1:65" s="34" customFormat="1" ht="24.2" customHeight="1">
      <c r="A768" s="30"/>
      <c r="B768" s="147"/>
      <c r="C768" s="148" t="s">
        <v>1613</v>
      </c>
      <c r="D768" s="148" t="s">
        <v>134</v>
      </c>
      <c r="E768" s="149" t="s">
        <v>1614</v>
      </c>
      <c r="F768" s="150" t="s">
        <v>1615</v>
      </c>
      <c r="G768" s="151" t="s">
        <v>137</v>
      </c>
      <c r="H768" s="152">
        <v>31.2</v>
      </c>
      <c r="I768" s="153"/>
      <c r="J768" s="154">
        <f>ROUND(I768*H768,2)</f>
        <v>0</v>
      </c>
      <c r="K768" s="150" t="s">
        <v>138</v>
      </c>
      <c r="L768" s="31"/>
      <c r="M768" s="155"/>
      <c r="N768" s="156" t="s">
        <v>48</v>
      </c>
      <c r="O768" s="53"/>
      <c r="P768" s="157">
        <f>O768*H768</f>
        <v>0</v>
      </c>
      <c r="Q768" s="157">
        <v>0</v>
      </c>
      <c r="R768" s="157">
        <f>Q768*H768</f>
        <v>0</v>
      </c>
      <c r="S768" s="157">
        <v>0</v>
      </c>
      <c r="T768" s="158">
        <f>S768*H768</f>
        <v>0</v>
      </c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R768" s="159" t="s">
        <v>229</v>
      </c>
      <c r="AT768" s="159" t="s">
        <v>134</v>
      </c>
      <c r="AU768" s="159" t="s">
        <v>86</v>
      </c>
      <c r="AY768" s="16" t="s">
        <v>131</v>
      </c>
      <c r="BE768" s="160">
        <f>IF(N768="základní",J768,0)</f>
        <v>0</v>
      </c>
      <c r="BF768" s="160">
        <f>IF(N768="snížená",J768,0)</f>
        <v>0</v>
      </c>
      <c r="BG768" s="160">
        <f>IF(N768="zákl. přenesená",J768,0)</f>
        <v>0</v>
      </c>
      <c r="BH768" s="160">
        <f>IF(N768="sníž. přenesená",J768,0)</f>
        <v>0</v>
      </c>
      <c r="BI768" s="160">
        <f>IF(N768="nulová",J768,0)</f>
        <v>0</v>
      </c>
      <c r="BJ768" s="16" t="s">
        <v>21</v>
      </c>
      <c r="BK768" s="160">
        <f>ROUND(I768*H768,2)</f>
        <v>0</v>
      </c>
      <c r="BL768" s="16" t="s">
        <v>229</v>
      </c>
      <c r="BM768" s="159" t="s">
        <v>1616</v>
      </c>
    </row>
    <row r="769" spans="1:65" s="34" customFormat="1" ht="11.25">
      <c r="A769" s="30"/>
      <c r="B769" s="31"/>
      <c r="C769" s="30"/>
      <c r="D769" s="161" t="s">
        <v>141</v>
      </c>
      <c r="E769" s="30"/>
      <c r="F769" s="162" t="s">
        <v>1617</v>
      </c>
      <c r="G769" s="30"/>
      <c r="H769" s="30"/>
      <c r="I769" s="163"/>
      <c r="J769" s="30"/>
      <c r="K769" s="30"/>
      <c r="L769" s="31"/>
      <c r="M769" s="164"/>
      <c r="N769" s="165"/>
      <c r="O769" s="53"/>
      <c r="P769" s="53"/>
      <c r="Q769" s="53"/>
      <c r="R769" s="53"/>
      <c r="S769" s="53"/>
      <c r="T769" s="54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T769" s="16" t="s">
        <v>141</v>
      </c>
      <c r="AU769" s="16" t="s">
        <v>86</v>
      </c>
    </row>
    <row r="770" spans="1:65" s="166" customFormat="1" ht="11.25">
      <c r="B770" s="167"/>
      <c r="D770" s="168" t="s">
        <v>143</v>
      </c>
      <c r="E770" s="169"/>
      <c r="F770" s="170" t="s">
        <v>1618</v>
      </c>
      <c r="H770" s="171">
        <v>31.2</v>
      </c>
      <c r="I770" s="172"/>
      <c r="L770" s="167"/>
      <c r="M770" s="173"/>
      <c r="N770" s="174"/>
      <c r="O770" s="174"/>
      <c r="P770" s="174"/>
      <c r="Q770" s="174"/>
      <c r="R770" s="174"/>
      <c r="S770" s="174"/>
      <c r="T770" s="175"/>
      <c r="AT770" s="169" t="s">
        <v>143</v>
      </c>
      <c r="AU770" s="169" t="s">
        <v>86</v>
      </c>
      <c r="AV770" s="166" t="s">
        <v>86</v>
      </c>
      <c r="AW770" s="166" t="s">
        <v>38</v>
      </c>
      <c r="AX770" s="166" t="s">
        <v>21</v>
      </c>
      <c r="AY770" s="169" t="s">
        <v>131</v>
      </c>
    </row>
    <row r="771" spans="1:65" s="34" customFormat="1" ht="16.5" customHeight="1">
      <c r="A771" s="30"/>
      <c r="B771" s="147"/>
      <c r="C771" s="185" t="s">
        <v>1619</v>
      </c>
      <c r="D771" s="185" t="s">
        <v>188</v>
      </c>
      <c r="E771" s="186" t="s">
        <v>1620</v>
      </c>
      <c r="F771" s="187" t="s">
        <v>1621</v>
      </c>
      <c r="G771" s="188" t="s">
        <v>165</v>
      </c>
      <c r="H771" s="189">
        <v>1.0289999999999999</v>
      </c>
      <c r="I771" s="190"/>
      <c r="J771" s="191">
        <f>ROUND(I771*H771,2)</f>
        <v>0</v>
      </c>
      <c r="K771" s="187" t="s">
        <v>138</v>
      </c>
      <c r="L771" s="192"/>
      <c r="M771" s="193"/>
      <c r="N771" s="194" t="s">
        <v>48</v>
      </c>
      <c r="O771" s="53"/>
      <c r="P771" s="157">
        <f>O771*H771</f>
        <v>0</v>
      </c>
      <c r="Q771" s="157">
        <v>0.55000000000000004</v>
      </c>
      <c r="R771" s="157">
        <f>Q771*H771</f>
        <v>0.56594999999999995</v>
      </c>
      <c r="S771" s="157">
        <v>0</v>
      </c>
      <c r="T771" s="158">
        <f>S771*H771</f>
        <v>0</v>
      </c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R771" s="159" t="s">
        <v>323</v>
      </c>
      <c r="AT771" s="159" t="s">
        <v>188</v>
      </c>
      <c r="AU771" s="159" t="s">
        <v>86</v>
      </c>
      <c r="AY771" s="16" t="s">
        <v>131</v>
      </c>
      <c r="BE771" s="160">
        <f>IF(N771="základní",J771,0)</f>
        <v>0</v>
      </c>
      <c r="BF771" s="160">
        <f>IF(N771="snížená",J771,0)</f>
        <v>0</v>
      </c>
      <c r="BG771" s="160">
        <f>IF(N771="zákl. přenesená",J771,0)</f>
        <v>0</v>
      </c>
      <c r="BH771" s="160">
        <f>IF(N771="sníž. přenesená",J771,0)</f>
        <v>0</v>
      </c>
      <c r="BI771" s="160">
        <f>IF(N771="nulová",J771,0)</f>
        <v>0</v>
      </c>
      <c r="BJ771" s="16" t="s">
        <v>21</v>
      </c>
      <c r="BK771" s="160">
        <f>ROUND(I771*H771,2)</f>
        <v>0</v>
      </c>
      <c r="BL771" s="16" t="s">
        <v>229</v>
      </c>
      <c r="BM771" s="159" t="s">
        <v>1622</v>
      </c>
    </row>
    <row r="772" spans="1:65" s="166" customFormat="1" ht="11.25">
      <c r="B772" s="167"/>
      <c r="D772" s="168" t="s">
        <v>143</v>
      </c>
      <c r="E772" s="169"/>
      <c r="F772" s="170" t="s">
        <v>1623</v>
      </c>
      <c r="H772" s="171">
        <v>1.0289999999999999</v>
      </c>
      <c r="I772" s="172"/>
      <c r="L772" s="167"/>
      <c r="M772" s="173"/>
      <c r="N772" s="174"/>
      <c r="O772" s="174"/>
      <c r="P772" s="174"/>
      <c r="Q772" s="174"/>
      <c r="R772" s="174"/>
      <c r="S772" s="174"/>
      <c r="T772" s="175"/>
      <c r="AT772" s="169" t="s">
        <v>143</v>
      </c>
      <c r="AU772" s="169" t="s">
        <v>86</v>
      </c>
      <c r="AV772" s="166" t="s">
        <v>86</v>
      </c>
      <c r="AW772" s="166" t="s">
        <v>38</v>
      </c>
      <c r="AX772" s="166" t="s">
        <v>21</v>
      </c>
      <c r="AY772" s="169" t="s">
        <v>131</v>
      </c>
    </row>
    <row r="773" spans="1:65" s="34" customFormat="1" ht="24.2" customHeight="1">
      <c r="A773" s="30"/>
      <c r="B773" s="147"/>
      <c r="C773" s="148" t="s">
        <v>1624</v>
      </c>
      <c r="D773" s="148" t="s">
        <v>134</v>
      </c>
      <c r="E773" s="149" t="s">
        <v>1625</v>
      </c>
      <c r="F773" s="150" t="s">
        <v>1626</v>
      </c>
      <c r="G773" s="151" t="s">
        <v>137</v>
      </c>
      <c r="H773" s="152">
        <v>3.085</v>
      </c>
      <c r="I773" s="153"/>
      <c r="J773" s="154">
        <f>ROUND(I773*H773,2)</f>
        <v>0</v>
      </c>
      <c r="K773" s="150" t="s">
        <v>138</v>
      </c>
      <c r="L773" s="31"/>
      <c r="M773" s="155"/>
      <c r="N773" s="156" t="s">
        <v>48</v>
      </c>
      <c r="O773" s="53"/>
      <c r="P773" s="157">
        <f>O773*H773</f>
        <v>0</v>
      </c>
      <c r="Q773" s="157">
        <v>0</v>
      </c>
      <c r="R773" s="157">
        <f>Q773*H773</f>
        <v>0</v>
      </c>
      <c r="S773" s="157">
        <v>0</v>
      </c>
      <c r="T773" s="158">
        <f>S773*H773</f>
        <v>0</v>
      </c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R773" s="159" t="s">
        <v>229</v>
      </c>
      <c r="AT773" s="159" t="s">
        <v>134</v>
      </c>
      <c r="AU773" s="159" t="s">
        <v>86</v>
      </c>
      <c r="AY773" s="16" t="s">
        <v>131</v>
      </c>
      <c r="BE773" s="160">
        <f>IF(N773="základní",J773,0)</f>
        <v>0</v>
      </c>
      <c r="BF773" s="160">
        <f>IF(N773="snížená",J773,0)</f>
        <v>0</v>
      </c>
      <c r="BG773" s="160">
        <f>IF(N773="zákl. přenesená",J773,0)</f>
        <v>0</v>
      </c>
      <c r="BH773" s="160">
        <f>IF(N773="sníž. přenesená",J773,0)</f>
        <v>0</v>
      </c>
      <c r="BI773" s="160">
        <f>IF(N773="nulová",J773,0)</f>
        <v>0</v>
      </c>
      <c r="BJ773" s="16" t="s">
        <v>21</v>
      </c>
      <c r="BK773" s="160">
        <f>ROUND(I773*H773,2)</f>
        <v>0</v>
      </c>
      <c r="BL773" s="16" t="s">
        <v>229</v>
      </c>
      <c r="BM773" s="159" t="s">
        <v>1627</v>
      </c>
    </row>
    <row r="774" spans="1:65" s="34" customFormat="1" ht="11.25">
      <c r="A774" s="30"/>
      <c r="B774" s="31"/>
      <c r="C774" s="30"/>
      <c r="D774" s="161" t="s">
        <v>141</v>
      </c>
      <c r="E774" s="30"/>
      <c r="F774" s="162" t="s">
        <v>1628</v>
      </c>
      <c r="G774" s="30"/>
      <c r="H774" s="30"/>
      <c r="I774" s="163"/>
      <c r="J774" s="30"/>
      <c r="K774" s="30"/>
      <c r="L774" s="31"/>
      <c r="M774" s="164"/>
      <c r="N774" s="165"/>
      <c r="O774" s="53"/>
      <c r="P774" s="53"/>
      <c r="Q774" s="53"/>
      <c r="R774" s="53"/>
      <c r="S774" s="53"/>
      <c r="T774" s="54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T774" s="16" t="s">
        <v>141</v>
      </c>
      <c r="AU774" s="16" t="s">
        <v>86</v>
      </c>
    </row>
    <row r="775" spans="1:65" s="166" customFormat="1" ht="11.25">
      <c r="B775" s="167"/>
      <c r="D775" s="168" t="s">
        <v>143</v>
      </c>
      <c r="E775" s="169"/>
      <c r="F775" s="170" t="s">
        <v>1629</v>
      </c>
      <c r="H775" s="171">
        <v>3.085</v>
      </c>
      <c r="I775" s="172"/>
      <c r="L775" s="167"/>
      <c r="M775" s="173"/>
      <c r="N775" s="174"/>
      <c r="O775" s="174"/>
      <c r="P775" s="174"/>
      <c r="Q775" s="174"/>
      <c r="R775" s="174"/>
      <c r="S775" s="174"/>
      <c r="T775" s="175"/>
      <c r="AT775" s="169" t="s">
        <v>143</v>
      </c>
      <c r="AU775" s="169" t="s">
        <v>86</v>
      </c>
      <c r="AV775" s="166" t="s">
        <v>86</v>
      </c>
      <c r="AW775" s="166" t="s">
        <v>38</v>
      </c>
      <c r="AX775" s="166" t="s">
        <v>21</v>
      </c>
      <c r="AY775" s="169" t="s">
        <v>131</v>
      </c>
    </row>
    <row r="776" spans="1:65" s="34" customFormat="1" ht="24.2" customHeight="1">
      <c r="A776" s="30"/>
      <c r="B776" s="147"/>
      <c r="C776" s="148" t="s">
        <v>1630</v>
      </c>
      <c r="D776" s="148" t="s">
        <v>134</v>
      </c>
      <c r="E776" s="149" t="s">
        <v>1631</v>
      </c>
      <c r="F776" s="150" t="s">
        <v>1632</v>
      </c>
      <c r="G776" s="151" t="s">
        <v>137</v>
      </c>
      <c r="H776" s="152">
        <v>24.9</v>
      </c>
      <c r="I776" s="153"/>
      <c r="J776" s="154">
        <f>ROUND(I776*H776,2)</f>
        <v>0</v>
      </c>
      <c r="K776" s="150" t="s">
        <v>138</v>
      </c>
      <c r="L776" s="31"/>
      <c r="M776" s="155"/>
      <c r="N776" s="156" t="s">
        <v>48</v>
      </c>
      <c r="O776" s="53"/>
      <c r="P776" s="157">
        <f>O776*H776</f>
        <v>0</v>
      </c>
      <c r="Q776" s="157">
        <v>0</v>
      </c>
      <c r="R776" s="157">
        <f>Q776*H776</f>
        <v>0</v>
      </c>
      <c r="S776" s="157">
        <v>1.4999999999999999E-2</v>
      </c>
      <c r="T776" s="158">
        <f>S776*H776</f>
        <v>0.37349999999999994</v>
      </c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R776" s="159" t="s">
        <v>229</v>
      </c>
      <c r="AT776" s="159" t="s">
        <v>134</v>
      </c>
      <c r="AU776" s="159" t="s">
        <v>86</v>
      </c>
      <c r="AY776" s="16" t="s">
        <v>131</v>
      </c>
      <c r="BE776" s="160">
        <f>IF(N776="základní",J776,0)</f>
        <v>0</v>
      </c>
      <c r="BF776" s="160">
        <f>IF(N776="snížená",J776,0)</f>
        <v>0</v>
      </c>
      <c r="BG776" s="160">
        <f>IF(N776="zákl. přenesená",J776,0)</f>
        <v>0</v>
      </c>
      <c r="BH776" s="160">
        <f>IF(N776="sníž. přenesená",J776,0)</f>
        <v>0</v>
      </c>
      <c r="BI776" s="160">
        <f>IF(N776="nulová",J776,0)</f>
        <v>0</v>
      </c>
      <c r="BJ776" s="16" t="s">
        <v>21</v>
      </c>
      <c r="BK776" s="160">
        <f>ROUND(I776*H776,2)</f>
        <v>0</v>
      </c>
      <c r="BL776" s="16" t="s">
        <v>229</v>
      </c>
      <c r="BM776" s="159" t="s">
        <v>1633</v>
      </c>
    </row>
    <row r="777" spans="1:65" s="34" customFormat="1" ht="11.25">
      <c r="A777" s="30"/>
      <c r="B777" s="31"/>
      <c r="C777" s="30"/>
      <c r="D777" s="161" t="s">
        <v>141</v>
      </c>
      <c r="E777" s="30"/>
      <c r="F777" s="162" t="s">
        <v>1634</v>
      </c>
      <c r="G777" s="30"/>
      <c r="H777" s="30"/>
      <c r="I777" s="163"/>
      <c r="J777" s="30"/>
      <c r="K777" s="30"/>
      <c r="L777" s="31"/>
      <c r="M777" s="164"/>
      <c r="N777" s="165"/>
      <c r="O777" s="53"/>
      <c r="P777" s="53"/>
      <c r="Q777" s="53"/>
      <c r="R777" s="53"/>
      <c r="S777" s="53"/>
      <c r="T777" s="54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T777" s="16" t="s">
        <v>141</v>
      </c>
      <c r="AU777" s="16" t="s">
        <v>86</v>
      </c>
    </row>
    <row r="778" spans="1:65" s="166" customFormat="1" ht="11.25">
      <c r="B778" s="167"/>
      <c r="D778" s="168" t="s">
        <v>143</v>
      </c>
      <c r="E778" s="169"/>
      <c r="F778" s="170" t="s">
        <v>1635</v>
      </c>
      <c r="H778" s="171">
        <v>24.9</v>
      </c>
      <c r="I778" s="172"/>
      <c r="L778" s="167"/>
      <c r="M778" s="173"/>
      <c r="N778" s="174"/>
      <c r="O778" s="174"/>
      <c r="P778" s="174"/>
      <c r="Q778" s="174"/>
      <c r="R778" s="174"/>
      <c r="S778" s="174"/>
      <c r="T778" s="175"/>
      <c r="AT778" s="169" t="s">
        <v>143</v>
      </c>
      <c r="AU778" s="169" t="s">
        <v>86</v>
      </c>
      <c r="AV778" s="166" t="s">
        <v>86</v>
      </c>
      <c r="AW778" s="166" t="s">
        <v>38</v>
      </c>
      <c r="AX778" s="166" t="s">
        <v>77</v>
      </c>
      <c r="AY778" s="169" t="s">
        <v>131</v>
      </c>
    </row>
    <row r="779" spans="1:65" s="176" customFormat="1" ht="11.25">
      <c r="B779" s="177"/>
      <c r="D779" s="168" t="s">
        <v>143</v>
      </c>
      <c r="E779" s="178"/>
      <c r="F779" s="179" t="s">
        <v>145</v>
      </c>
      <c r="H779" s="180">
        <v>24.9</v>
      </c>
      <c r="I779" s="181"/>
      <c r="L779" s="177"/>
      <c r="M779" s="182"/>
      <c r="N779" s="183"/>
      <c r="O779" s="183"/>
      <c r="P779" s="183"/>
      <c r="Q779" s="183"/>
      <c r="R779" s="183"/>
      <c r="S779" s="183"/>
      <c r="T779" s="184"/>
      <c r="AT779" s="178" t="s">
        <v>143</v>
      </c>
      <c r="AU779" s="178" t="s">
        <v>86</v>
      </c>
      <c r="AV779" s="176" t="s">
        <v>139</v>
      </c>
      <c r="AW779" s="176" t="s">
        <v>38</v>
      </c>
      <c r="AX779" s="176" t="s">
        <v>21</v>
      </c>
      <c r="AY779" s="178" t="s">
        <v>131</v>
      </c>
    </row>
    <row r="780" spans="1:65" s="34" customFormat="1" ht="16.5" customHeight="1">
      <c r="A780" s="30"/>
      <c r="B780" s="147"/>
      <c r="C780" s="148" t="s">
        <v>1636</v>
      </c>
      <c r="D780" s="148" t="s">
        <v>134</v>
      </c>
      <c r="E780" s="149" t="s">
        <v>1637</v>
      </c>
      <c r="F780" s="150" t="s">
        <v>1638</v>
      </c>
      <c r="G780" s="151" t="s">
        <v>305</v>
      </c>
      <c r="H780" s="152">
        <v>31.2</v>
      </c>
      <c r="I780" s="153"/>
      <c r="J780" s="154">
        <f>ROUND(I780*H780,2)</f>
        <v>0</v>
      </c>
      <c r="K780" s="150" t="s">
        <v>138</v>
      </c>
      <c r="L780" s="31"/>
      <c r="M780" s="155"/>
      <c r="N780" s="156" t="s">
        <v>48</v>
      </c>
      <c r="O780" s="53"/>
      <c r="P780" s="157">
        <f>O780*H780</f>
        <v>0</v>
      </c>
      <c r="Q780" s="157">
        <v>2.0000000000000002E-5</v>
      </c>
      <c r="R780" s="157">
        <f>Q780*H780</f>
        <v>6.2399999999999999E-4</v>
      </c>
      <c r="S780" s="157">
        <v>0</v>
      </c>
      <c r="T780" s="158">
        <f>S780*H780</f>
        <v>0</v>
      </c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R780" s="159" t="s">
        <v>229</v>
      </c>
      <c r="AT780" s="159" t="s">
        <v>134</v>
      </c>
      <c r="AU780" s="159" t="s">
        <v>86</v>
      </c>
      <c r="AY780" s="16" t="s">
        <v>131</v>
      </c>
      <c r="BE780" s="160">
        <f>IF(N780="základní",J780,0)</f>
        <v>0</v>
      </c>
      <c r="BF780" s="160">
        <f>IF(N780="snížená",J780,0)</f>
        <v>0</v>
      </c>
      <c r="BG780" s="160">
        <f>IF(N780="zákl. přenesená",J780,0)</f>
        <v>0</v>
      </c>
      <c r="BH780" s="160">
        <f>IF(N780="sníž. přenesená",J780,0)</f>
        <v>0</v>
      </c>
      <c r="BI780" s="160">
        <f>IF(N780="nulová",J780,0)</f>
        <v>0</v>
      </c>
      <c r="BJ780" s="16" t="s">
        <v>21</v>
      </c>
      <c r="BK780" s="160">
        <f>ROUND(I780*H780,2)</f>
        <v>0</v>
      </c>
      <c r="BL780" s="16" t="s">
        <v>229</v>
      </c>
      <c r="BM780" s="159" t="s">
        <v>1639</v>
      </c>
    </row>
    <row r="781" spans="1:65" s="34" customFormat="1" ht="11.25">
      <c r="A781" s="30"/>
      <c r="B781" s="31"/>
      <c r="C781" s="30"/>
      <c r="D781" s="161" t="s">
        <v>141</v>
      </c>
      <c r="E781" s="30"/>
      <c r="F781" s="162" t="s">
        <v>1640</v>
      </c>
      <c r="G781" s="30"/>
      <c r="H781" s="30"/>
      <c r="I781" s="163"/>
      <c r="J781" s="30"/>
      <c r="K781" s="30"/>
      <c r="L781" s="31"/>
      <c r="M781" s="164"/>
      <c r="N781" s="165"/>
      <c r="O781" s="53"/>
      <c r="P781" s="53"/>
      <c r="Q781" s="53"/>
      <c r="R781" s="53"/>
      <c r="S781" s="53"/>
      <c r="T781" s="54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T781" s="16" t="s">
        <v>141</v>
      </c>
      <c r="AU781" s="16" t="s">
        <v>86</v>
      </c>
    </row>
    <row r="782" spans="1:65" s="34" customFormat="1" ht="16.5" customHeight="1">
      <c r="A782" s="30"/>
      <c r="B782" s="147"/>
      <c r="C782" s="185" t="s">
        <v>1641</v>
      </c>
      <c r="D782" s="185" t="s">
        <v>188</v>
      </c>
      <c r="E782" s="186" t="s">
        <v>1642</v>
      </c>
      <c r="F782" s="187" t="s">
        <v>1643</v>
      </c>
      <c r="G782" s="188" t="s">
        <v>165</v>
      </c>
      <c r="H782" s="189">
        <v>0.112</v>
      </c>
      <c r="I782" s="190"/>
      <c r="J782" s="191">
        <f>ROUND(I782*H782,2)</f>
        <v>0</v>
      </c>
      <c r="K782" s="187" t="s">
        <v>138</v>
      </c>
      <c r="L782" s="192"/>
      <c r="M782" s="193"/>
      <c r="N782" s="194" t="s">
        <v>48</v>
      </c>
      <c r="O782" s="53"/>
      <c r="P782" s="157">
        <f>O782*H782</f>
        <v>0</v>
      </c>
      <c r="Q782" s="157">
        <v>0.55000000000000004</v>
      </c>
      <c r="R782" s="157">
        <f>Q782*H782</f>
        <v>6.1600000000000009E-2</v>
      </c>
      <c r="S782" s="157">
        <v>0</v>
      </c>
      <c r="T782" s="158">
        <f>S782*H782</f>
        <v>0</v>
      </c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R782" s="159" t="s">
        <v>323</v>
      </c>
      <c r="AT782" s="159" t="s">
        <v>188</v>
      </c>
      <c r="AU782" s="159" t="s">
        <v>86</v>
      </c>
      <c r="AY782" s="16" t="s">
        <v>131</v>
      </c>
      <c r="BE782" s="160">
        <f>IF(N782="základní",J782,0)</f>
        <v>0</v>
      </c>
      <c r="BF782" s="160">
        <f>IF(N782="snížená",J782,0)</f>
        <v>0</v>
      </c>
      <c r="BG782" s="160">
        <f>IF(N782="zákl. přenesená",J782,0)</f>
        <v>0</v>
      </c>
      <c r="BH782" s="160">
        <f>IF(N782="sníž. přenesená",J782,0)</f>
        <v>0</v>
      </c>
      <c r="BI782" s="160">
        <f>IF(N782="nulová",J782,0)</f>
        <v>0</v>
      </c>
      <c r="BJ782" s="16" t="s">
        <v>21</v>
      </c>
      <c r="BK782" s="160">
        <f>ROUND(I782*H782,2)</f>
        <v>0</v>
      </c>
      <c r="BL782" s="16" t="s">
        <v>229</v>
      </c>
      <c r="BM782" s="159" t="s">
        <v>1644</v>
      </c>
    </row>
    <row r="783" spans="1:65" s="166" customFormat="1" ht="11.25">
      <c r="B783" s="167"/>
      <c r="D783" s="168" t="s">
        <v>143</v>
      </c>
      <c r="E783" s="169"/>
      <c r="F783" s="170" t="s">
        <v>1645</v>
      </c>
      <c r="H783" s="171">
        <v>0.112</v>
      </c>
      <c r="I783" s="172"/>
      <c r="L783" s="167"/>
      <c r="M783" s="173"/>
      <c r="N783" s="174"/>
      <c r="O783" s="174"/>
      <c r="P783" s="174"/>
      <c r="Q783" s="174"/>
      <c r="R783" s="174"/>
      <c r="S783" s="174"/>
      <c r="T783" s="175"/>
      <c r="AT783" s="169" t="s">
        <v>143</v>
      </c>
      <c r="AU783" s="169" t="s">
        <v>86</v>
      </c>
      <c r="AV783" s="166" t="s">
        <v>86</v>
      </c>
      <c r="AW783" s="166" t="s">
        <v>38</v>
      </c>
      <c r="AX783" s="166" t="s">
        <v>21</v>
      </c>
      <c r="AY783" s="169" t="s">
        <v>131</v>
      </c>
    </row>
    <row r="784" spans="1:65" s="34" customFormat="1" ht="24.2" customHeight="1">
      <c r="A784" s="30"/>
      <c r="B784" s="147"/>
      <c r="C784" s="148" t="s">
        <v>1646</v>
      </c>
      <c r="D784" s="148" t="s">
        <v>134</v>
      </c>
      <c r="E784" s="149" t="s">
        <v>1647</v>
      </c>
      <c r="F784" s="150" t="s">
        <v>1648</v>
      </c>
      <c r="G784" s="151" t="s">
        <v>165</v>
      </c>
      <c r="H784" s="152">
        <v>1.659</v>
      </c>
      <c r="I784" s="153"/>
      <c r="J784" s="154">
        <f>ROUND(I784*H784,2)</f>
        <v>0</v>
      </c>
      <c r="K784" s="150" t="s">
        <v>138</v>
      </c>
      <c r="L784" s="31"/>
      <c r="M784" s="155"/>
      <c r="N784" s="156" t="s">
        <v>48</v>
      </c>
      <c r="O784" s="53"/>
      <c r="P784" s="157">
        <f>O784*H784</f>
        <v>0</v>
      </c>
      <c r="Q784" s="157">
        <v>2.3300000000000001E-2</v>
      </c>
      <c r="R784" s="157">
        <f>Q784*H784</f>
        <v>3.86547E-2</v>
      </c>
      <c r="S784" s="157">
        <v>0</v>
      </c>
      <c r="T784" s="158">
        <f>S784*H784</f>
        <v>0</v>
      </c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R784" s="159" t="s">
        <v>229</v>
      </c>
      <c r="AT784" s="159" t="s">
        <v>134</v>
      </c>
      <c r="AU784" s="159" t="s">
        <v>86</v>
      </c>
      <c r="AY784" s="16" t="s">
        <v>131</v>
      </c>
      <c r="BE784" s="160">
        <f>IF(N784="základní",J784,0)</f>
        <v>0</v>
      </c>
      <c r="BF784" s="160">
        <f>IF(N784="snížená",J784,0)</f>
        <v>0</v>
      </c>
      <c r="BG784" s="160">
        <f>IF(N784="zákl. přenesená",J784,0)</f>
        <v>0</v>
      </c>
      <c r="BH784" s="160">
        <f>IF(N784="sníž. přenesená",J784,0)</f>
        <v>0</v>
      </c>
      <c r="BI784" s="160">
        <f>IF(N784="nulová",J784,0)</f>
        <v>0</v>
      </c>
      <c r="BJ784" s="16" t="s">
        <v>21</v>
      </c>
      <c r="BK784" s="160">
        <f>ROUND(I784*H784,2)</f>
        <v>0</v>
      </c>
      <c r="BL784" s="16" t="s">
        <v>229</v>
      </c>
      <c r="BM784" s="159" t="s">
        <v>1649</v>
      </c>
    </row>
    <row r="785" spans="1:65" s="34" customFormat="1" ht="11.25">
      <c r="A785" s="30"/>
      <c r="B785" s="31"/>
      <c r="C785" s="30"/>
      <c r="D785" s="161" t="s">
        <v>141</v>
      </c>
      <c r="E785" s="30"/>
      <c r="F785" s="162" t="s">
        <v>1650</v>
      </c>
      <c r="G785" s="30"/>
      <c r="H785" s="30"/>
      <c r="I785" s="163"/>
      <c r="J785" s="30"/>
      <c r="K785" s="30"/>
      <c r="L785" s="31"/>
      <c r="M785" s="164"/>
      <c r="N785" s="165"/>
      <c r="O785" s="53"/>
      <c r="P785" s="53"/>
      <c r="Q785" s="53"/>
      <c r="R785" s="53"/>
      <c r="S785" s="53"/>
      <c r="T785" s="54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T785" s="16" t="s">
        <v>141</v>
      </c>
      <c r="AU785" s="16" t="s">
        <v>86</v>
      </c>
    </row>
    <row r="786" spans="1:65" s="166" customFormat="1" ht="11.25">
      <c r="B786" s="167"/>
      <c r="D786" s="168" t="s">
        <v>143</v>
      </c>
      <c r="E786" s="169"/>
      <c r="F786" s="170" t="s">
        <v>1651</v>
      </c>
      <c r="H786" s="171">
        <v>1.659</v>
      </c>
      <c r="I786" s="172"/>
      <c r="L786" s="167"/>
      <c r="M786" s="173"/>
      <c r="N786" s="174"/>
      <c r="O786" s="174"/>
      <c r="P786" s="174"/>
      <c r="Q786" s="174"/>
      <c r="R786" s="174"/>
      <c r="S786" s="174"/>
      <c r="T786" s="175"/>
      <c r="AT786" s="169" t="s">
        <v>143</v>
      </c>
      <c r="AU786" s="169" t="s">
        <v>86</v>
      </c>
      <c r="AV786" s="166" t="s">
        <v>86</v>
      </c>
      <c r="AW786" s="166" t="s">
        <v>38</v>
      </c>
      <c r="AX786" s="166" t="s">
        <v>77</v>
      </c>
      <c r="AY786" s="169" t="s">
        <v>131</v>
      </c>
    </row>
    <row r="787" spans="1:65" s="176" customFormat="1" ht="11.25">
      <c r="B787" s="177"/>
      <c r="D787" s="168" t="s">
        <v>143</v>
      </c>
      <c r="E787" s="178"/>
      <c r="F787" s="179" t="s">
        <v>145</v>
      </c>
      <c r="H787" s="180">
        <v>1.659</v>
      </c>
      <c r="I787" s="181"/>
      <c r="L787" s="177"/>
      <c r="M787" s="182"/>
      <c r="N787" s="183"/>
      <c r="O787" s="183"/>
      <c r="P787" s="183"/>
      <c r="Q787" s="183"/>
      <c r="R787" s="183"/>
      <c r="S787" s="183"/>
      <c r="T787" s="184"/>
      <c r="AT787" s="178" t="s">
        <v>143</v>
      </c>
      <c r="AU787" s="178" t="s">
        <v>86</v>
      </c>
      <c r="AV787" s="176" t="s">
        <v>139</v>
      </c>
      <c r="AW787" s="176" t="s">
        <v>38</v>
      </c>
      <c r="AX787" s="176" t="s">
        <v>21</v>
      </c>
      <c r="AY787" s="178" t="s">
        <v>131</v>
      </c>
    </row>
    <row r="788" spans="1:65" s="34" customFormat="1" ht="24.2" customHeight="1">
      <c r="A788" s="30"/>
      <c r="B788" s="147"/>
      <c r="C788" s="148" t="s">
        <v>1652</v>
      </c>
      <c r="D788" s="148" t="s">
        <v>134</v>
      </c>
      <c r="E788" s="149" t="s">
        <v>1653</v>
      </c>
      <c r="F788" s="150" t="s">
        <v>1654</v>
      </c>
      <c r="G788" s="151" t="s">
        <v>305</v>
      </c>
      <c r="H788" s="152">
        <v>11.4</v>
      </c>
      <c r="I788" s="153"/>
      <c r="J788" s="154">
        <f>ROUND(I788*H788,2)</f>
        <v>0</v>
      </c>
      <c r="K788" s="150" t="s">
        <v>138</v>
      </c>
      <c r="L788" s="31"/>
      <c r="M788" s="155"/>
      <c r="N788" s="156" t="s">
        <v>48</v>
      </c>
      <c r="O788" s="53"/>
      <c r="P788" s="157">
        <f>O788*H788</f>
        <v>0</v>
      </c>
      <c r="Q788" s="157">
        <v>0</v>
      </c>
      <c r="R788" s="157">
        <f>Q788*H788</f>
        <v>0</v>
      </c>
      <c r="S788" s="157">
        <v>0</v>
      </c>
      <c r="T788" s="158">
        <f>S788*H788</f>
        <v>0</v>
      </c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R788" s="159" t="s">
        <v>229</v>
      </c>
      <c r="AT788" s="159" t="s">
        <v>134</v>
      </c>
      <c r="AU788" s="159" t="s">
        <v>86</v>
      </c>
      <c r="AY788" s="16" t="s">
        <v>131</v>
      </c>
      <c r="BE788" s="160">
        <f>IF(N788="základní",J788,0)</f>
        <v>0</v>
      </c>
      <c r="BF788" s="160">
        <f>IF(N788="snížená",J788,0)</f>
        <v>0</v>
      </c>
      <c r="BG788" s="160">
        <f>IF(N788="zákl. přenesená",J788,0)</f>
        <v>0</v>
      </c>
      <c r="BH788" s="160">
        <f>IF(N788="sníž. přenesená",J788,0)</f>
        <v>0</v>
      </c>
      <c r="BI788" s="160">
        <f>IF(N788="nulová",J788,0)</f>
        <v>0</v>
      </c>
      <c r="BJ788" s="16" t="s">
        <v>21</v>
      </c>
      <c r="BK788" s="160">
        <f>ROUND(I788*H788,2)</f>
        <v>0</v>
      </c>
      <c r="BL788" s="16" t="s">
        <v>229</v>
      </c>
      <c r="BM788" s="159" t="s">
        <v>1655</v>
      </c>
    </row>
    <row r="789" spans="1:65" s="34" customFormat="1" ht="11.25">
      <c r="A789" s="30"/>
      <c r="B789" s="31"/>
      <c r="C789" s="30"/>
      <c r="D789" s="161" t="s">
        <v>141</v>
      </c>
      <c r="E789" s="30"/>
      <c r="F789" s="162" t="s">
        <v>1656</v>
      </c>
      <c r="G789" s="30"/>
      <c r="H789" s="30"/>
      <c r="I789" s="163"/>
      <c r="J789" s="30"/>
      <c r="K789" s="30"/>
      <c r="L789" s="31"/>
      <c r="M789" s="164"/>
      <c r="N789" s="165"/>
      <c r="O789" s="53"/>
      <c r="P789" s="53"/>
      <c r="Q789" s="53"/>
      <c r="R789" s="53"/>
      <c r="S789" s="53"/>
      <c r="T789" s="54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T789" s="16" t="s">
        <v>141</v>
      </c>
      <c r="AU789" s="16" t="s">
        <v>86</v>
      </c>
    </row>
    <row r="790" spans="1:65" s="166" customFormat="1" ht="11.25">
      <c r="B790" s="167"/>
      <c r="D790" s="168" t="s">
        <v>143</v>
      </c>
      <c r="E790" s="169"/>
      <c r="F790" s="170" t="s">
        <v>1657</v>
      </c>
      <c r="H790" s="171">
        <v>11.4</v>
      </c>
      <c r="I790" s="172"/>
      <c r="L790" s="167"/>
      <c r="M790" s="173"/>
      <c r="N790" s="174"/>
      <c r="O790" s="174"/>
      <c r="P790" s="174"/>
      <c r="Q790" s="174"/>
      <c r="R790" s="174"/>
      <c r="S790" s="174"/>
      <c r="T790" s="175"/>
      <c r="AT790" s="169" t="s">
        <v>143</v>
      </c>
      <c r="AU790" s="169" t="s">
        <v>86</v>
      </c>
      <c r="AV790" s="166" t="s">
        <v>86</v>
      </c>
      <c r="AW790" s="166" t="s">
        <v>38</v>
      </c>
      <c r="AX790" s="166" t="s">
        <v>21</v>
      </c>
      <c r="AY790" s="169" t="s">
        <v>131</v>
      </c>
    </row>
    <row r="791" spans="1:65" s="34" customFormat="1" ht="16.5" customHeight="1">
      <c r="A791" s="30"/>
      <c r="B791" s="147"/>
      <c r="C791" s="185" t="s">
        <v>1658</v>
      </c>
      <c r="D791" s="185" t="s">
        <v>188</v>
      </c>
      <c r="E791" s="186" t="s">
        <v>1659</v>
      </c>
      <c r="F791" s="187" t="s">
        <v>1660</v>
      </c>
      <c r="G791" s="188" t="s">
        <v>165</v>
      </c>
      <c r="H791" s="189">
        <v>0.123</v>
      </c>
      <c r="I791" s="190"/>
      <c r="J791" s="191">
        <f>ROUND(I791*H791,2)</f>
        <v>0</v>
      </c>
      <c r="K791" s="187" t="s">
        <v>138</v>
      </c>
      <c r="L791" s="192"/>
      <c r="M791" s="193"/>
      <c r="N791" s="194" t="s">
        <v>48</v>
      </c>
      <c r="O791" s="53"/>
      <c r="P791" s="157">
        <f>O791*H791</f>
        <v>0</v>
      </c>
      <c r="Q791" s="157">
        <v>0.55000000000000004</v>
      </c>
      <c r="R791" s="157">
        <f>Q791*H791</f>
        <v>6.7650000000000002E-2</v>
      </c>
      <c r="S791" s="157">
        <v>0</v>
      </c>
      <c r="T791" s="158">
        <f>S791*H791</f>
        <v>0</v>
      </c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R791" s="159" t="s">
        <v>323</v>
      </c>
      <c r="AT791" s="159" t="s">
        <v>188</v>
      </c>
      <c r="AU791" s="159" t="s">
        <v>86</v>
      </c>
      <c r="AY791" s="16" t="s">
        <v>131</v>
      </c>
      <c r="BE791" s="160">
        <f>IF(N791="základní",J791,0)</f>
        <v>0</v>
      </c>
      <c r="BF791" s="160">
        <f>IF(N791="snížená",J791,0)</f>
        <v>0</v>
      </c>
      <c r="BG791" s="160">
        <f>IF(N791="zákl. přenesená",J791,0)</f>
        <v>0</v>
      </c>
      <c r="BH791" s="160">
        <f>IF(N791="sníž. přenesená",J791,0)</f>
        <v>0</v>
      </c>
      <c r="BI791" s="160">
        <f>IF(N791="nulová",J791,0)</f>
        <v>0</v>
      </c>
      <c r="BJ791" s="16" t="s">
        <v>21</v>
      </c>
      <c r="BK791" s="160">
        <f>ROUND(I791*H791,2)</f>
        <v>0</v>
      </c>
      <c r="BL791" s="16" t="s">
        <v>229</v>
      </c>
      <c r="BM791" s="159" t="s">
        <v>1661</v>
      </c>
    </row>
    <row r="792" spans="1:65" s="34" customFormat="1" ht="24.2" customHeight="1">
      <c r="A792" s="30"/>
      <c r="B792" s="147"/>
      <c r="C792" s="148" t="s">
        <v>1662</v>
      </c>
      <c r="D792" s="148" t="s">
        <v>134</v>
      </c>
      <c r="E792" s="149" t="s">
        <v>1663</v>
      </c>
      <c r="F792" s="150" t="s">
        <v>1664</v>
      </c>
      <c r="G792" s="151" t="s">
        <v>282</v>
      </c>
      <c r="H792" s="195"/>
      <c r="I792" s="153"/>
      <c r="J792" s="154">
        <f>ROUND(I792*H792,2)</f>
        <v>0</v>
      </c>
      <c r="K792" s="150" t="s">
        <v>138</v>
      </c>
      <c r="L792" s="31"/>
      <c r="M792" s="155"/>
      <c r="N792" s="156" t="s">
        <v>48</v>
      </c>
      <c r="O792" s="53"/>
      <c r="P792" s="157">
        <f>O792*H792</f>
        <v>0</v>
      </c>
      <c r="Q792" s="157">
        <v>0</v>
      </c>
      <c r="R792" s="157">
        <f>Q792*H792</f>
        <v>0</v>
      </c>
      <c r="S792" s="157">
        <v>0</v>
      </c>
      <c r="T792" s="158">
        <f>S792*H792</f>
        <v>0</v>
      </c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R792" s="159" t="s">
        <v>229</v>
      </c>
      <c r="AT792" s="159" t="s">
        <v>134</v>
      </c>
      <c r="AU792" s="159" t="s">
        <v>86</v>
      </c>
      <c r="AY792" s="16" t="s">
        <v>131</v>
      </c>
      <c r="BE792" s="160">
        <f>IF(N792="základní",J792,0)</f>
        <v>0</v>
      </c>
      <c r="BF792" s="160">
        <f>IF(N792="snížená",J792,0)</f>
        <v>0</v>
      </c>
      <c r="BG792" s="160">
        <f>IF(N792="zákl. přenesená",J792,0)</f>
        <v>0</v>
      </c>
      <c r="BH792" s="160">
        <f>IF(N792="sníž. přenesená",J792,0)</f>
        <v>0</v>
      </c>
      <c r="BI792" s="160">
        <f>IF(N792="nulová",J792,0)</f>
        <v>0</v>
      </c>
      <c r="BJ792" s="16" t="s">
        <v>21</v>
      </c>
      <c r="BK792" s="160">
        <f>ROUND(I792*H792,2)</f>
        <v>0</v>
      </c>
      <c r="BL792" s="16" t="s">
        <v>229</v>
      </c>
      <c r="BM792" s="159" t="s">
        <v>1665</v>
      </c>
    </row>
    <row r="793" spans="1:65" s="34" customFormat="1" ht="11.25">
      <c r="A793" s="30"/>
      <c r="B793" s="31"/>
      <c r="C793" s="30"/>
      <c r="D793" s="161" t="s">
        <v>141</v>
      </c>
      <c r="E793" s="30"/>
      <c r="F793" s="162" t="s">
        <v>1666</v>
      </c>
      <c r="G793" s="30"/>
      <c r="H793" s="30"/>
      <c r="I793" s="163"/>
      <c r="J793" s="30"/>
      <c r="K793" s="30"/>
      <c r="L793" s="31"/>
      <c r="M793" s="164"/>
      <c r="N793" s="165"/>
      <c r="O793" s="53"/>
      <c r="P793" s="53"/>
      <c r="Q793" s="53"/>
      <c r="R793" s="53"/>
      <c r="S793" s="53"/>
      <c r="T793" s="54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T793" s="16" t="s">
        <v>141</v>
      </c>
      <c r="AU793" s="16" t="s">
        <v>86</v>
      </c>
    </row>
    <row r="794" spans="1:65" s="133" customFormat="1" ht="22.9" customHeight="1">
      <c r="B794" s="134"/>
      <c r="D794" s="135" t="s">
        <v>76</v>
      </c>
      <c r="E794" s="145" t="s">
        <v>1667</v>
      </c>
      <c r="F794" s="145" t="s">
        <v>1668</v>
      </c>
      <c r="I794" s="137"/>
      <c r="J794" s="146">
        <f>BK794</f>
        <v>0</v>
      </c>
      <c r="L794" s="134"/>
      <c r="M794" s="139"/>
      <c r="N794" s="140"/>
      <c r="O794" s="140"/>
      <c r="P794" s="141">
        <f>SUM(P795:P802)</f>
        <v>0</v>
      </c>
      <c r="Q794" s="140"/>
      <c r="R794" s="141">
        <f>SUM(R795:R802)</f>
        <v>6.4550400000000008E-2</v>
      </c>
      <c r="S794" s="140"/>
      <c r="T794" s="142">
        <f>SUM(T795:T802)</f>
        <v>0</v>
      </c>
      <c r="AR794" s="135" t="s">
        <v>86</v>
      </c>
      <c r="AT794" s="143" t="s">
        <v>76</v>
      </c>
      <c r="AU794" s="143" t="s">
        <v>21</v>
      </c>
      <c r="AY794" s="135" t="s">
        <v>131</v>
      </c>
      <c r="BK794" s="144">
        <f>SUM(BK795:BK802)</f>
        <v>0</v>
      </c>
    </row>
    <row r="795" spans="1:65" s="34" customFormat="1" ht="24.2" customHeight="1">
      <c r="A795" s="30"/>
      <c r="B795" s="147"/>
      <c r="C795" s="148" t="s">
        <v>1669</v>
      </c>
      <c r="D795" s="148" t="s">
        <v>134</v>
      </c>
      <c r="E795" s="149" t="s">
        <v>1670</v>
      </c>
      <c r="F795" s="150" t="s">
        <v>1671</v>
      </c>
      <c r="G795" s="151" t="s">
        <v>137</v>
      </c>
      <c r="H795" s="152">
        <v>5.2480000000000002</v>
      </c>
      <c r="I795" s="153"/>
      <c r="J795" s="154">
        <f>ROUND(I795*H795,2)</f>
        <v>0</v>
      </c>
      <c r="K795" s="150" t="s">
        <v>138</v>
      </c>
      <c r="L795" s="31"/>
      <c r="M795" s="155"/>
      <c r="N795" s="156" t="s">
        <v>48</v>
      </c>
      <c r="O795" s="53"/>
      <c r="P795" s="157">
        <f>O795*H795</f>
        <v>0</v>
      </c>
      <c r="Q795" s="157">
        <v>1.2200000000000001E-2</v>
      </c>
      <c r="R795" s="157">
        <f>Q795*H795</f>
        <v>6.4025600000000002E-2</v>
      </c>
      <c r="S795" s="157">
        <v>0</v>
      </c>
      <c r="T795" s="158">
        <f>S795*H795</f>
        <v>0</v>
      </c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R795" s="159" t="s">
        <v>229</v>
      </c>
      <c r="AT795" s="159" t="s">
        <v>134</v>
      </c>
      <c r="AU795" s="159" t="s">
        <v>86</v>
      </c>
      <c r="AY795" s="16" t="s">
        <v>131</v>
      </c>
      <c r="BE795" s="160">
        <f>IF(N795="základní",J795,0)</f>
        <v>0</v>
      </c>
      <c r="BF795" s="160">
        <f>IF(N795="snížená",J795,0)</f>
        <v>0</v>
      </c>
      <c r="BG795" s="160">
        <f>IF(N795="zákl. přenesená",J795,0)</f>
        <v>0</v>
      </c>
      <c r="BH795" s="160">
        <f>IF(N795="sníž. přenesená",J795,0)</f>
        <v>0</v>
      </c>
      <c r="BI795" s="160">
        <f>IF(N795="nulová",J795,0)</f>
        <v>0</v>
      </c>
      <c r="BJ795" s="16" t="s">
        <v>21</v>
      </c>
      <c r="BK795" s="160">
        <f>ROUND(I795*H795,2)</f>
        <v>0</v>
      </c>
      <c r="BL795" s="16" t="s">
        <v>229</v>
      </c>
      <c r="BM795" s="159" t="s">
        <v>1672</v>
      </c>
    </row>
    <row r="796" spans="1:65" s="34" customFormat="1" ht="11.25">
      <c r="A796" s="30"/>
      <c r="B796" s="31"/>
      <c r="C796" s="30"/>
      <c r="D796" s="161" t="s">
        <v>141</v>
      </c>
      <c r="E796" s="30"/>
      <c r="F796" s="162" t="s">
        <v>1673</v>
      </c>
      <c r="G796" s="30"/>
      <c r="H796" s="30"/>
      <c r="I796" s="163"/>
      <c r="J796" s="30"/>
      <c r="K796" s="30"/>
      <c r="L796" s="31"/>
      <c r="M796" s="164"/>
      <c r="N796" s="165"/>
      <c r="O796" s="53"/>
      <c r="P796" s="53"/>
      <c r="Q796" s="53"/>
      <c r="R796" s="53"/>
      <c r="S796" s="53"/>
      <c r="T796" s="54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T796" s="16" t="s">
        <v>141</v>
      </c>
      <c r="AU796" s="16" t="s">
        <v>86</v>
      </c>
    </row>
    <row r="797" spans="1:65" s="166" customFormat="1" ht="11.25">
      <c r="B797" s="167"/>
      <c r="D797" s="168" t="s">
        <v>143</v>
      </c>
      <c r="E797" s="169"/>
      <c r="F797" s="170" t="s">
        <v>1334</v>
      </c>
      <c r="H797" s="171">
        <v>5.2480000000000002</v>
      </c>
      <c r="I797" s="172"/>
      <c r="L797" s="167"/>
      <c r="M797" s="173"/>
      <c r="N797" s="174"/>
      <c r="O797" s="174"/>
      <c r="P797" s="174"/>
      <c r="Q797" s="174"/>
      <c r="R797" s="174"/>
      <c r="S797" s="174"/>
      <c r="T797" s="175"/>
      <c r="AT797" s="169" t="s">
        <v>143</v>
      </c>
      <c r="AU797" s="169" t="s">
        <v>86</v>
      </c>
      <c r="AV797" s="166" t="s">
        <v>86</v>
      </c>
      <c r="AW797" s="166" t="s">
        <v>38</v>
      </c>
      <c r="AX797" s="166" t="s">
        <v>77</v>
      </c>
      <c r="AY797" s="169" t="s">
        <v>131</v>
      </c>
    </row>
    <row r="798" spans="1:65" s="176" customFormat="1" ht="11.25">
      <c r="B798" s="177"/>
      <c r="D798" s="168" t="s">
        <v>143</v>
      </c>
      <c r="E798" s="178"/>
      <c r="F798" s="179" t="s">
        <v>145</v>
      </c>
      <c r="H798" s="180">
        <v>5.2480000000000002</v>
      </c>
      <c r="I798" s="181"/>
      <c r="L798" s="177"/>
      <c r="M798" s="182"/>
      <c r="N798" s="183"/>
      <c r="O798" s="183"/>
      <c r="P798" s="183"/>
      <c r="Q798" s="183"/>
      <c r="R798" s="183"/>
      <c r="S798" s="183"/>
      <c r="T798" s="184"/>
      <c r="AT798" s="178" t="s">
        <v>143</v>
      </c>
      <c r="AU798" s="178" t="s">
        <v>86</v>
      </c>
      <c r="AV798" s="176" t="s">
        <v>139</v>
      </c>
      <c r="AW798" s="176" t="s">
        <v>38</v>
      </c>
      <c r="AX798" s="176" t="s">
        <v>21</v>
      </c>
      <c r="AY798" s="178" t="s">
        <v>131</v>
      </c>
    </row>
    <row r="799" spans="1:65" s="34" customFormat="1" ht="24.2" customHeight="1">
      <c r="A799" s="30"/>
      <c r="B799" s="147"/>
      <c r="C799" s="148" t="s">
        <v>1674</v>
      </c>
      <c r="D799" s="148" t="s">
        <v>134</v>
      </c>
      <c r="E799" s="149" t="s">
        <v>1675</v>
      </c>
      <c r="F799" s="150" t="s">
        <v>1676</v>
      </c>
      <c r="G799" s="151" t="s">
        <v>137</v>
      </c>
      <c r="H799" s="152">
        <v>5.2480000000000002</v>
      </c>
      <c r="I799" s="153"/>
      <c r="J799" s="154">
        <f>ROUND(I799*H799,2)</f>
        <v>0</v>
      </c>
      <c r="K799" s="150" t="s">
        <v>138</v>
      </c>
      <c r="L799" s="31"/>
      <c r="M799" s="155"/>
      <c r="N799" s="156" t="s">
        <v>48</v>
      </c>
      <c r="O799" s="53"/>
      <c r="P799" s="157">
        <f>O799*H799</f>
        <v>0</v>
      </c>
      <c r="Q799" s="157">
        <v>1E-4</v>
      </c>
      <c r="R799" s="157">
        <f>Q799*H799</f>
        <v>5.2480000000000007E-4</v>
      </c>
      <c r="S799" s="157">
        <v>0</v>
      </c>
      <c r="T799" s="158">
        <f>S799*H799</f>
        <v>0</v>
      </c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R799" s="159" t="s">
        <v>229</v>
      </c>
      <c r="AT799" s="159" t="s">
        <v>134</v>
      </c>
      <c r="AU799" s="159" t="s">
        <v>86</v>
      </c>
      <c r="AY799" s="16" t="s">
        <v>131</v>
      </c>
      <c r="BE799" s="160">
        <f>IF(N799="základní",J799,0)</f>
        <v>0</v>
      </c>
      <c r="BF799" s="160">
        <f>IF(N799="snížená",J799,0)</f>
        <v>0</v>
      </c>
      <c r="BG799" s="160">
        <f>IF(N799="zákl. přenesená",J799,0)</f>
        <v>0</v>
      </c>
      <c r="BH799" s="160">
        <f>IF(N799="sníž. přenesená",J799,0)</f>
        <v>0</v>
      </c>
      <c r="BI799" s="160">
        <f>IF(N799="nulová",J799,0)</f>
        <v>0</v>
      </c>
      <c r="BJ799" s="16" t="s">
        <v>21</v>
      </c>
      <c r="BK799" s="160">
        <f>ROUND(I799*H799,2)</f>
        <v>0</v>
      </c>
      <c r="BL799" s="16" t="s">
        <v>229</v>
      </c>
      <c r="BM799" s="159" t="s">
        <v>1677</v>
      </c>
    </row>
    <row r="800" spans="1:65" s="34" customFormat="1" ht="11.25">
      <c r="A800" s="30"/>
      <c r="B800" s="31"/>
      <c r="C800" s="30"/>
      <c r="D800" s="161" t="s">
        <v>141</v>
      </c>
      <c r="E800" s="30"/>
      <c r="F800" s="162" t="s">
        <v>1678</v>
      </c>
      <c r="G800" s="30"/>
      <c r="H800" s="30"/>
      <c r="I800" s="163"/>
      <c r="J800" s="30"/>
      <c r="K800" s="30"/>
      <c r="L800" s="31"/>
      <c r="M800" s="164"/>
      <c r="N800" s="165"/>
      <c r="O800" s="53"/>
      <c r="P800" s="53"/>
      <c r="Q800" s="53"/>
      <c r="R800" s="53"/>
      <c r="S800" s="53"/>
      <c r="T800" s="54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T800" s="16" t="s">
        <v>141</v>
      </c>
      <c r="AU800" s="16" t="s">
        <v>86</v>
      </c>
    </row>
    <row r="801" spans="1:65" s="34" customFormat="1" ht="37.9" customHeight="1">
      <c r="A801" s="30"/>
      <c r="B801" s="147"/>
      <c r="C801" s="148" t="s">
        <v>1679</v>
      </c>
      <c r="D801" s="148" t="s">
        <v>134</v>
      </c>
      <c r="E801" s="149" t="s">
        <v>1680</v>
      </c>
      <c r="F801" s="150" t="s">
        <v>1681</v>
      </c>
      <c r="G801" s="151" t="s">
        <v>177</v>
      </c>
      <c r="H801" s="152">
        <v>6.5000000000000002E-2</v>
      </c>
      <c r="I801" s="153"/>
      <c r="J801" s="154">
        <f>ROUND(I801*H801,2)</f>
        <v>0</v>
      </c>
      <c r="K801" s="150" t="s">
        <v>138</v>
      </c>
      <c r="L801" s="31"/>
      <c r="M801" s="155"/>
      <c r="N801" s="156" t="s">
        <v>48</v>
      </c>
      <c r="O801" s="53"/>
      <c r="P801" s="157">
        <f>O801*H801</f>
        <v>0</v>
      </c>
      <c r="Q801" s="157">
        <v>0</v>
      </c>
      <c r="R801" s="157">
        <f>Q801*H801</f>
        <v>0</v>
      </c>
      <c r="S801" s="157">
        <v>0</v>
      </c>
      <c r="T801" s="158">
        <f>S801*H801</f>
        <v>0</v>
      </c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R801" s="159" t="s">
        <v>229</v>
      </c>
      <c r="AT801" s="159" t="s">
        <v>134</v>
      </c>
      <c r="AU801" s="159" t="s">
        <v>86</v>
      </c>
      <c r="AY801" s="16" t="s">
        <v>131</v>
      </c>
      <c r="BE801" s="160">
        <f>IF(N801="základní",J801,0)</f>
        <v>0</v>
      </c>
      <c r="BF801" s="160">
        <f>IF(N801="snížená",J801,0)</f>
        <v>0</v>
      </c>
      <c r="BG801" s="160">
        <f>IF(N801="zákl. přenesená",J801,0)</f>
        <v>0</v>
      </c>
      <c r="BH801" s="160">
        <f>IF(N801="sníž. přenesená",J801,0)</f>
        <v>0</v>
      </c>
      <c r="BI801" s="160">
        <f>IF(N801="nulová",J801,0)</f>
        <v>0</v>
      </c>
      <c r="BJ801" s="16" t="s">
        <v>21</v>
      </c>
      <c r="BK801" s="160">
        <f>ROUND(I801*H801,2)</f>
        <v>0</v>
      </c>
      <c r="BL801" s="16" t="s">
        <v>229</v>
      </c>
      <c r="BM801" s="159" t="s">
        <v>1682</v>
      </c>
    </row>
    <row r="802" spans="1:65" s="34" customFormat="1" ht="11.25">
      <c r="A802" s="30"/>
      <c r="B802" s="31"/>
      <c r="C802" s="30"/>
      <c r="D802" s="161" t="s">
        <v>141</v>
      </c>
      <c r="E802" s="30"/>
      <c r="F802" s="162" t="s">
        <v>1683</v>
      </c>
      <c r="G802" s="30"/>
      <c r="H802" s="30"/>
      <c r="I802" s="163"/>
      <c r="J802" s="30"/>
      <c r="K802" s="30"/>
      <c r="L802" s="31"/>
      <c r="M802" s="164"/>
      <c r="N802" s="165"/>
      <c r="O802" s="53"/>
      <c r="P802" s="53"/>
      <c r="Q802" s="53"/>
      <c r="R802" s="53"/>
      <c r="S802" s="53"/>
      <c r="T802" s="54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T802" s="16" t="s">
        <v>141</v>
      </c>
      <c r="AU802" s="16" t="s">
        <v>86</v>
      </c>
    </row>
    <row r="803" spans="1:65" s="133" customFormat="1" ht="22.9" customHeight="1">
      <c r="B803" s="134"/>
      <c r="D803" s="135" t="s">
        <v>76</v>
      </c>
      <c r="E803" s="145" t="s">
        <v>1684</v>
      </c>
      <c r="F803" s="145" t="s">
        <v>1685</v>
      </c>
      <c r="I803" s="137"/>
      <c r="J803" s="146">
        <f>BK803</f>
        <v>0</v>
      </c>
      <c r="L803" s="134"/>
      <c r="M803" s="139"/>
      <c r="N803" s="140"/>
      <c r="O803" s="140"/>
      <c r="P803" s="141">
        <f>SUM(P804:P855)</f>
        <v>0</v>
      </c>
      <c r="Q803" s="140"/>
      <c r="R803" s="141">
        <f>SUM(R804:R855)</f>
        <v>0.31413039999999998</v>
      </c>
      <c r="S803" s="140"/>
      <c r="T803" s="142">
        <f>SUM(T804:T855)</f>
        <v>0.26690400000000003</v>
      </c>
      <c r="AR803" s="135" t="s">
        <v>86</v>
      </c>
      <c r="AT803" s="143" t="s">
        <v>76</v>
      </c>
      <c r="AU803" s="143" t="s">
        <v>21</v>
      </c>
      <c r="AY803" s="135" t="s">
        <v>131</v>
      </c>
      <c r="BK803" s="144">
        <f>SUM(BK804:BK855)</f>
        <v>0</v>
      </c>
    </row>
    <row r="804" spans="1:65" s="34" customFormat="1" ht="16.5" customHeight="1">
      <c r="A804" s="30"/>
      <c r="B804" s="147"/>
      <c r="C804" s="148" t="s">
        <v>1686</v>
      </c>
      <c r="D804" s="148" t="s">
        <v>134</v>
      </c>
      <c r="E804" s="149" t="s">
        <v>1687</v>
      </c>
      <c r="F804" s="150" t="s">
        <v>1688</v>
      </c>
      <c r="G804" s="151" t="s">
        <v>305</v>
      </c>
      <c r="H804" s="152">
        <v>8.75</v>
      </c>
      <c r="I804" s="153"/>
      <c r="J804" s="154">
        <f>ROUND(I804*H804,2)</f>
        <v>0</v>
      </c>
      <c r="K804" s="150" t="s">
        <v>138</v>
      </c>
      <c r="L804" s="31"/>
      <c r="M804" s="155"/>
      <c r="N804" s="156" t="s">
        <v>48</v>
      </c>
      <c r="O804" s="53"/>
      <c r="P804" s="157">
        <f>O804*H804</f>
        <v>0</v>
      </c>
      <c r="Q804" s="157">
        <v>0</v>
      </c>
      <c r="R804" s="157">
        <f>Q804*H804</f>
        <v>0</v>
      </c>
      <c r="S804" s="157">
        <v>1.7600000000000001E-3</v>
      </c>
      <c r="T804" s="158">
        <f>S804*H804</f>
        <v>1.54E-2</v>
      </c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R804" s="159" t="s">
        <v>229</v>
      </c>
      <c r="AT804" s="159" t="s">
        <v>134</v>
      </c>
      <c r="AU804" s="159" t="s">
        <v>86</v>
      </c>
      <c r="AY804" s="16" t="s">
        <v>131</v>
      </c>
      <c r="BE804" s="160">
        <f>IF(N804="základní",J804,0)</f>
        <v>0</v>
      </c>
      <c r="BF804" s="160">
        <f>IF(N804="snížená",J804,0)</f>
        <v>0</v>
      </c>
      <c r="BG804" s="160">
        <f>IF(N804="zákl. přenesená",J804,0)</f>
        <v>0</v>
      </c>
      <c r="BH804" s="160">
        <f>IF(N804="sníž. přenesená",J804,0)</f>
        <v>0</v>
      </c>
      <c r="BI804" s="160">
        <f>IF(N804="nulová",J804,0)</f>
        <v>0</v>
      </c>
      <c r="BJ804" s="16" t="s">
        <v>21</v>
      </c>
      <c r="BK804" s="160">
        <f>ROUND(I804*H804,2)</f>
        <v>0</v>
      </c>
      <c r="BL804" s="16" t="s">
        <v>229</v>
      </c>
      <c r="BM804" s="159" t="s">
        <v>1689</v>
      </c>
    </row>
    <row r="805" spans="1:65" s="34" customFormat="1" ht="11.25">
      <c r="A805" s="30"/>
      <c r="B805" s="31"/>
      <c r="C805" s="30"/>
      <c r="D805" s="161" t="s">
        <v>141</v>
      </c>
      <c r="E805" s="30"/>
      <c r="F805" s="162" t="s">
        <v>1690</v>
      </c>
      <c r="G805" s="30"/>
      <c r="H805" s="30"/>
      <c r="I805" s="163"/>
      <c r="J805" s="30"/>
      <c r="K805" s="30"/>
      <c r="L805" s="31"/>
      <c r="M805" s="164"/>
      <c r="N805" s="165"/>
      <c r="O805" s="53"/>
      <c r="P805" s="53"/>
      <c r="Q805" s="53"/>
      <c r="R805" s="53"/>
      <c r="S805" s="53"/>
      <c r="T805" s="54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T805" s="16" t="s">
        <v>141</v>
      </c>
      <c r="AU805" s="16" t="s">
        <v>86</v>
      </c>
    </row>
    <row r="806" spans="1:65" s="166" customFormat="1" ht="11.25">
      <c r="B806" s="167"/>
      <c r="D806" s="168" t="s">
        <v>143</v>
      </c>
      <c r="E806" s="169"/>
      <c r="F806" s="170" t="s">
        <v>1691</v>
      </c>
      <c r="H806" s="171">
        <v>8.75</v>
      </c>
      <c r="I806" s="172"/>
      <c r="L806" s="167"/>
      <c r="M806" s="173"/>
      <c r="N806" s="174"/>
      <c r="O806" s="174"/>
      <c r="P806" s="174"/>
      <c r="Q806" s="174"/>
      <c r="R806" s="174"/>
      <c r="S806" s="174"/>
      <c r="T806" s="175"/>
      <c r="AT806" s="169" t="s">
        <v>143</v>
      </c>
      <c r="AU806" s="169" t="s">
        <v>86</v>
      </c>
      <c r="AV806" s="166" t="s">
        <v>86</v>
      </c>
      <c r="AW806" s="166" t="s">
        <v>38</v>
      </c>
      <c r="AX806" s="166" t="s">
        <v>77</v>
      </c>
      <c r="AY806" s="169" t="s">
        <v>131</v>
      </c>
    </row>
    <row r="807" spans="1:65" s="176" customFormat="1" ht="11.25">
      <c r="B807" s="177"/>
      <c r="D807" s="168" t="s">
        <v>143</v>
      </c>
      <c r="E807" s="178"/>
      <c r="F807" s="179" t="s">
        <v>145</v>
      </c>
      <c r="H807" s="180">
        <v>8.75</v>
      </c>
      <c r="I807" s="181"/>
      <c r="L807" s="177"/>
      <c r="M807" s="182"/>
      <c r="N807" s="183"/>
      <c r="O807" s="183"/>
      <c r="P807" s="183"/>
      <c r="Q807" s="183"/>
      <c r="R807" s="183"/>
      <c r="S807" s="183"/>
      <c r="T807" s="184"/>
      <c r="AT807" s="178" t="s">
        <v>143</v>
      </c>
      <c r="AU807" s="178" t="s">
        <v>86</v>
      </c>
      <c r="AV807" s="176" t="s">
        <v>139</v>
      </c>
      <c r="AW807" s="176" t="s">
        <v>38</v>
      </c>
      <c r="AX807" s="176" t="s">
        <v>21</v>
      </c>
      <c r="AY807" s="178" t="s">
        <v>131</v>
      </c>
    </row>
    <row r="808" spans="1:65" s="34" customFormat="1" ht="16.5" customHeight="1">
      <c r="A808" s="30"/>
      <c r="B808" s="147"/>
      <c r="C808" s="148" t="s">
        <v>1692</v>
      </c>
      <c r="D808" s="148" t="s">
        <v>134</v>
      </c>
      <c r="E808" s="149" t="s">
        <v>1693</v>
      </c>
      <c r="F808" s="150" t="s">
        <v>1694</v>
      </c>
      <c r="G808" s="151" t="s">
        <v>137</v>
      </c>
      <c r="H808" s="152">
        <v>24.9</v>
      </c>
      <c r="I808" s="153"/>
      <c r="J808" s="154">
        <f>ROUND(I808*H808,2)</f>
        <v>0</v>
      </c>
      <c r="K808" s="150" t="s">
        <v>138</v>
      </c>
      <c r="L808" s="31"/>
      <c r="M808" s="155"/>
      <c r="N808" s="156" t="s">
        <v>48</v>
      </c>
      <c r="O808" s="53"/>
      <c r="P808" s="157">
        <f>O808*H808</f>
        <v>0</v>
      </c>
      <c r="Q808" s="157">
        <v>0</v>
      </c>
      <c r="R808" s="157">
        <f>Q808*H808</f>
        <v>0</v>
      </c>
      <c r="S808" s="157">
        <v>5.94E-3</v>
      </c>
      <c r="T808" s="158">
        <f>S808*H808</f>
        <v>0.14790599999999998</v>
      </c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R808" s="159" t="s">
        <v>229</v>
      </c>
      <c r="AT808" s="159" t="s">
        <v>134</v>
      </c>
      <c r="AU808" s="159" t="s">
        <v>86</v>
      </c>
      <c r="AY808" s="16" t="s">
        <v>131</v>
      </c>
      <c r="BE808" s="160">
        <f>IF(N808="základní",J808,0)</f>
        <v>0</v>
      </c>
      <c r="BF808" s="160">
        <f>IF(N808="snížená",J808,0)</f>
        <v>0</v>
      </c>
      <c r="BG808" s="160">
        <f>IF(N808="zákl. přenesená",J808,0)</f>
        <v>0</v>
      </c>
      <c r="BH808" s="160">
        <f>IF(N808="sníž. přenesená",J808,0)</f>
        <v>0</v>
      </c>
      <c r="BI808" s="160">
        <f>IF(N808="nulová",J808,0)</f>
        <v>0</v>
      </c>
      <c r="BJ808" s="16" t="s">
        <v>21</v>
      </c>
      <c r="BK808" s="160">
        <f>ROUND(I808*H808,2)</f>
        <v>0</v>
      </c>
      <c r="BL808" s="16" t="s">
        <v>229</v>
      </c>
      <c r="BM808" s="159" t="s">
        <v>1695</v>
      </c>
    </row>
    <row r="809" spans="1:65" s="34" customFormat="1" ht="11.25">
      <c r="A809" s="30"/>
      <c r="B809" s="31"/>
      <c r="C809" s="30"/>
      <c r="D809" s="161" t="s">
        <v>141</v>
      </c>
      <c r="E809" s="30"/>
      <c r="F809" s="162" t="s">
        <v>1696</v>
      </c>
      <c r="G809" s="30"/>
      <c r="H809" s="30"/>
      <c r="I809" s="163"/>
      <c r="J809" s="30"/>
      <c r="K809" s="30"/>
      <c r="L809" s="31"/>
      <c r="M809" s="164"/>
      <c r="N809" s="165"/>
      <c r="O809" s="53"/>
      <c r="P809" s="53"/>
      <c r="Q809" s="53"/>
      <c r="R809" s="53"/>
      <c r="S809" s="53"/>
      <c r="T809" s="54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T809" s="16" t="s">
        <v>141</v>
      </c>
      <c r="AU809" s="16" t="s">
        <v>86</v>
      </c>
    </row>
    <row r="810" spans="1:65" s="166" customFormat="1" ht="11.25">
      <c r="B810" s="167"/>
      <c r="D810" s="168" t="s">
        <v>143</v>
      </c>
      <c r="E810" s="169"/>
      <c r="F810" s="170" t="s">
        <v>1635</v>
      </c>
      <c r="H810" s="171">
        <v>24.9</v>
      </c>
      <c r="I810" s="172"/>
      <c r="L810" s="167"/>
      <c r="M810" s="173"/>
      <c r="N810" s="174"/>
      <c r="O810" s="174"/>
      <c r="P810" s="174"/>
      <c r="Q810" s="174"/>
      <c r="R810" s="174"/>
      <c r="S810" s="174"/>
      <c r="T810" s="175"/>
      <c r="AT810" s="169" t="s">
        <v>143</v>
      </c>
      <c r="AU810" s="169" t="s">
        <v>86</v>
      </c>
      <c r="AV810" s="166" t="s">
        <v>86</v>
      </c>
      <c r="AW810" s="166" t="s">
        <v>38</v>
      </c>
      <c r="AX810" s="166" t="s">
        <v>77</v>
      </c>
      <c r="AY810" s="169" t="s">
        <v>131</v>
      </c>
    </row>
    <row r="811" spans="1:65" s="176" customFormat="1" ht="11.25">
      <c r="B811" s="177"/>
      <c r="D811" s="168" t="s">
        <v>143</v>
      </c>
      <c r="E811" s="178"/>
      <c r="F811" s="179" t="s">
        <v>145</v>
      </c>
      <c r="H811" s="180">
        <v>24.9</v>
      </c>
      <c r="I811" s="181"/>
      <c r="L811" s="177"/>
      <c r="M811" s="182"/>
      <c r="N811" s="183"/>
      <c r="O811" s="183"/>
      <c r="P811" s="183"/>
      <c r="Q811" s="183"/>
      <c r="R811" s="183"/>
      <c r="S811" s="183"/>
      <c r="T811" s="184"/>
      <c r="AT811" s="178" t="s">
        <v>143</v>
      </c>
      <c r="AU811" s="178" t="s">
        <v>86</v>
      </c>
      <c r="AV811" s="176" t="s">
        <v>139</v>
      </c>
      <c r="AW811" s="176" t="s">
        <v>38</v>
      </c>
      <c r="AX811" s="176" t="s">
        <v>21</v>
      </c>
      <c r="AY811" s="178" t="s">
        <v>131</v>
      </c>
    </row>
    <row r="812" spans="1:65" s="34" customFormat="1" ht="16.5" customHeight="1">
      <c r="A812" s="30"/>
      <c r="B812" s="147"/>
      <c r="C812" s="148" t="s">
        <v>1697</v>
      </c>
      <c r="D812" s="148" t="s">
        <v>134</v>
      </c>
      <c r="E812" s="149" t="s">
        <v>1698</v>
      </c>
      <c r="F812" s="150" t="s">
        <v>1699</v>
      </c>
      <c r="G812" s="151" t="s">
        <v>305</v>
      </c>
      <c r="H812" s="152">
        <v>6.5</v>
      </c>
      <c r="I812" s="153"/>
      <c r="J812" s="154">
        <f>ROUND(I812*H812,2)</f>
        <v>0</v>
      </c>
      <c r="K812" s="150" t="s">
        <v>138</v>
      </c>
      <c r="L812" s="31"/>
      <c r="M812" s="155"/>
      <c r="N812" s="156" t="s">
        <v>48</v>
      </c>
      <c r="O812" s="53"/>
      <c r="P812" s="157">
        <f>O812*H812</f>
        <v>0</v>
      </c>
      <c r="Q812" s="157">
        <v>0</v>
      </c>
      <c r="R812" s="157">
        <f>Q812*H812</f>
        <v>0</v>
      </c>
      <c r="S812" s="157">
        <v>1.67E-3</v>
      </c>
      <c r="T812" s="158">
        <f>S812*H812</f>
        <v>1.0855E-2</v>
      </c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R812" s="159" t="s">
        <v>229</v>
      </c>
      <c r="AT812" s="159" t="s">
        <v>134</v>
      </c>
      <c r="AU812" s="159" t="s">
        <v>86</v>
      </c>
      <c r="AY812" s="16" t="s">
        <v>131</v>
      </c>
      <c r="BE812" s="160">
        <f>IF(N812="základní",J812,0)</f>
        <v>0</v>
      </c>
      <c r="BF812" s="160">
        <f>IF(N812="snížená",J812,0)</f>
        <v>0</v>
      </c>
      <c r="BG812" s="160">
        <f>IF(N812="zákl. přenesená",J812,0)</f>
        <v>0</v>
      </c>
      <c r="BH812" s="160">
        <f>IF(N812="sníž. přenesená",J812,0)</f>
        <v>0</v>
      </c>
      <c r="BI812" s="160">
        <f>IF(N812="nulová",J812,0)</f>
        <v>0</v>
      </c>
      <c r="BJ812" s="16" t="s">
        <v>21</v>
      </c>
      <c r="BK812" s="160">
        <f>ROUND(I812*H812,2)</f>
        <v>0</v>
      </c>
      <c r="BL812" s="16" t="s">
        <v>229</v>
      </c>
      <c r="BM812" s="159" t="s">
        <v>1700</v>
      </c>
    </row>
    <row r="813" spans="1:65" s="34" customFormat="1" ht="11.25">
      <c r="A813" s="30"/>
      <c r="B813" s="31"/>
      <c r="C813" s="30"/>
      <c r="D813" s="161" t="s">
        <v>141</v>
      </c>
      <c r="E813" s="30"/>
      <c r="F813" s="162" t="s">
        <v>1701</v>
      </c>
      <c r="G813" s="30"/>
      <c r="H813" s="30"/>
      <c r="I813" s="163"/>
      <c r="J813" s="30"/>
      <c r="K813" s="30"/>
      <c r="L813" s="31"/>
      <c r="M813" s="164"/>
      <c r="N813" s="165"/>
      <c r="O813" s="53"/>
      <c r="P813" s="53"/>
      <c r="Q813" s="53"/>
      <c r="R813" s="53"/>
      <c r="S813" s="53"/>
      <c r="T813" s="54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T813" s="16" t="s">
        <v>141</v>
      </c>
      <c r="AU813" s="16" t="s">
        <v>86</v>
      </c>
    </row>
    <row r="814" spans="1:65" s="166" customFormat="1" ht="11.25">
      <c r="B814" s="167"/>
      <c r="D814" s="168" t="s">
        <v>143</v>
      </c>
      <c r="E814" s="169"/>
      <c r="F814" s="170" t="s">
        <v>1702</v>
      </c>
      <c r="H814" s="171">
        <v>6.5</v>
      </c>
      <c r="I814" s="172"/>
      <c r="L814" s="167"/>
      <c r="M814" s="173"/>
      <c r="N814" s="174"/>
      <c r="O814" s="174"/>
      <c r="P814" s="174"/>
      <c r="Q814" s="174"/>
      <c r="R814" s="174"/>
      <c r="S814" s="174"/>
      <c r="T814" s="175"/>
      <c r="AT814" s="169" t="s">
        <v>143</v>
      </c>
      <c r="AU814" s="169" t="s">
        <v>86</v>
      </c>
      <c r="AV814" s="166" t="s">
        <v>86</v>
      </c>
      <c r="AW814" s="166" t="s">
        <v>38</v>
      </c>
      <c r="AX814" s="166" t="s">
        <v>77</v>
      </c>
      <c r="AY814" s="169" t="s">
        <v>131</v>
      </c>
    </row>
    <row r="815" spans="1:65" s="176" customFormat="1" ht="11.25">
      <c r="B815" s="177"/>
      <c r="D815" s="168" t="s">
        <v>143</v>
      </c>
      <c r="E815" s="178"/>
      <c r="F815" s="179" t="s">
        <v>145</v>
      </c>
      <c r="H815" s="180">
        <v>6.5</v>
      </c>
      <c r="I815" s="181"/>
      <c r="L815" s="177"/>
      <c r="M815" s="182"/>
      <c r="N815" s="183"/>
      <c r="O815" s="183"/>
      <c r="P815" s="183"/>
      <c r="Q815" s="183"/>
      <c r="R815" s="183"/>
      <c r="S815" s="183"/>
      <c r="T815" s="184"/>
      <c r="AT815" s="178" t="s">
        <v>143</v>
      </c>
      <c r="AU815" s="178" t="s">
        <v>86</v>
      </c>
      <c r="AV815" s="176" t="s">
        <v>139</v>
      </c>
      <c r="AW815" s="176" t="s">
        <v>38</v>
      </c>
      <c r="AX815" s="176" t="s">
        <v>21</v>
      </c>
      <c r="AY815" s="178" t="s">
        <v>131</v>
      </c>
    </row>
    <row r="816" spans="1:65" s="34" customFormat="1" ht="16.5" customHeight="1">
      <c r="A816" s="30"/>
      <c r="B816" s="147"/>
      <c r="C816" s="148" t="s">
        <v>1703</v>
      </c>
      <c r="D816" s="148" t="s">
        <v>134</v>
      </c>
      <c r="E816" s="149" t="s">
        <v>1704</v>
      </c>
      <c r="F816" s="150" t="s">
        <v>1705</v>
      </c>
      <c r="G816" s="151" t="s">
        <v>305</v>
      </c>
      <c r="H816" s="152">
        <v>17.850000000000001</v>
      </c>
      <c r="I816" s="153"/>
      <c r="J816" s="154">
        <f>ROUND(I816*H816,2)</f>
        <v>0</v>
      </c>
      <c r="K816" s="150" t="s">
        <v>138</v>
      </c>
      <c r="L816" s="31"/>
      <c r="M816" s="155"/>
      <c r="N816" s="156" t="s">
        <v>48</v>
      </c>
      <c r="O816" s="53"/>
      <c r="P816" s="157">
        <f>O816*H816</f>
        <v>0</v>
      </c>
      <c r="Q816" s="157">
        <v>0</v>
      </c>
      <c r="R816" s="157">
        <f>Q816*H816</f>
        <v>0</v>
      </c>
      <c r="S816" s="157">
        <v>2.2300000000000002E-3</v>
      </c>
      <c r="T816" s="158">
        <f>S816*H816</f>
        <v>3.9805500000000008E-2</v>
      </c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R816" s="159" t="s">
        <v>229</v>
      </c>
      <c r="AT816" s="159" t="s">
        <v>134</v>
      </c>
      <c r="AU816" s="159" t="s">
        <v>86</v>
      </c>
      <c r="AY816" s="16" t="s">
        <v>131</v>
      </c>
      <c r="BE816" s="160">
        <f>IF(N816="základní",J816,0)</f>
        <v>0</v>
      </c>
      <c r="BF816" s="160">
        <f>IF(N816="snížená",J816,0)</f>
        <v>0</v>
      </c>
      <c r="BG816" s="160">
        <f>IF(N816="zákl. přenesená",J816,0)</f>
        <v>0</v>
      </c>
      <c r="BH816" s="160">
        <f>IF(N816="sníž. přenesená",J816,0)</f>
        <v>0</v>
      </c>
      <c r="BI816" s="160">
        <f>IF(N816="nulová",J816,0)</f>
        <v>0</v>
      </c>
      <c r="BJ816" s="16" t="s">
        <v>21</v>
      </c>
      <c r="BK816" s="160">
        <f>ROUND(I816*H816,2)</f>
        <v>0</v>
      </c>
      <c r="BL816" s="16" t="s">
        <v>229</v>
      </c>
      <c r="BM816" s="159" t="s">
        <v>1706</v>
      </c>
    </row>
    <row r="817" spans="1:65" s="34" customFormat="1" ht="11.25">
      <c r="A817" s="30"/>
      <c r="B817" s="31"/>
      <c r="C817" s="30"/>
      <c r="D817" s="161" t="s">
        <v>141</v>
      </c>
      <c r="E817" s="30"/>
      <c r="F817" s="162" t="s">
        <v>1707</v>
      </c>
      <c r="G817" s="30"/>
      <c r="H817" s="30"/>
      <c r="I817" s="163"/>
      <c r="J817" s="30"/>
      <c r="K817" s="30"/>
      <c r="L817" s="31"/>
      <c r="M817" s="164"/>
      <c r="N817" s="165"/>
      <c r="O817" s="53"/>
      <c r="P817" s="53"/>
      <c r="Q817" s="53"/>
      <c r="R817" s="53"/>
      <c r="S817" s="53"/>
      <c r="T817" s="54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T817" s="16" t="s">
        <v>141</v>
      </c>
      <c r="AU817" s="16" t="s">
        <v>86</v>
      </c>
    </row>
    <row r="818" spans="1:65" s="166" customFormat="1" ht="11.25">
      <c r="B818" s="167"/>
      <c r="D818" s="168" t="s">
        <v>143</v>
      </c>
      <c r="E818" s="169"/>
      <c r="F818" s="170" t="s">
        <v>1708</v>
      </c>
      <c r="H818" s="171">
        <v>17.850000000000001</v>
      </c>
      <c r="I818" s="172"/>
      <c r="L818" s="167"/>
      <c r="M818" s="173"/>
      <c r="N818" s="174"/>
      <c r="O818" s="174"/>
      <c r="P818" s="174"/>
      <c r="Q818" s="174"/>
      <c r="R818" s="174"/>
      <c r="S818" s="174"/>
      <c r="T818" s="175"/>
      <c r="AT818" s="169" t="s">
        <v>143</v>
      </c>
      <c r="AU818" s="169" t="s">
        <v>86</v>
      </c>
      <c r="AV818" s="166" t="s">
        <v>86</v>
      </c>
      <c r="AW818" s="166" t="s">
        <v>38</v>
      </c>
      <c r="AX818" s="166" t="s">
        <v>77</v>
      </c>
      <c r="AY818" s="169" t="s">
        <v>131</v>
      </c>
    </row>
    <row r="819" spans="1:65" s="176" customFormat="1" ht="11.25">
      <c r="B819" s="177"/>
      <c r="D819" s="168" t="s">
        <v>143</v>
      </c>
      <c r="E819" s="178"/>
      <c r="F819" s="179" t="s">
        <v>145</v>
      </c>
      <c r="H819" s="180">
        <v>17.850000000000001</v>
      </c>
      <c r="I819" s="181"/>
      <c r="L819" s="177"/>
      <c r="M819" s="182"/>
      <c r="N819" s="183"/>
      <c r="O819" s="183"/>
      <c r="P819" s="183"/>
      <c r="Q819" s="183"/>
      <c r="R819" s="183"/>
      <c r="S819" s="183"/>
      <c r="T819" s="184"/>
      <c r="AT819" s="178" t="s">
        <v>143</v>
      </c>
      <c r="AU819" s="178" t="s">
        <v>86</v>
      </c>
      <c r="AV819" s="176" t="s">
        <v>139</v>
      </c>
      <c r="AW819" s="176" t="s">
        <v>38</v>
      </c>
      <c r="AX819" s="176" t="s">
        <v>21</v>
      </c>
      <c r="AY819" s="178" t="s">
        <v>131</v>
      </c>
    </row>
    <row r="820" spans="1:65" s="34" customFormat="1" ht="16.5" customHeight="1">
      <c r="A820" s="30"/>
      <c r="B820" s="147"/>
      <c r="C820" s="148" t="s">
        <v>1709</v>
      </c>
      <c r="D820" s="148" t="s">
        <v>134</v>
      </c>
      <c r="E820" s="149" t="s">
        <v>1710</v>
      </c>
      <c r="F820" s="150" t="s">
        <v>1711</v>
      </c>
      <c r="G820" s="151" t="s">
        <v>305</v>
      </c>
      <c r="H820" s="152">
        <v>8.75</v>
      </c>
      <c r="I820" s="153"/>
      <c r="J820" s="154">
        <f>ROUND(I820*H820,2)</f>
        <v>0</v>
      </c>
      <c r="K820" s="150" t="s">
        <v>138</v>
      </c>
      <c r="L820" s="31"/>
      <c r="M820" s="155"/>
      <c r="N820" s="156" t="s">
        <v>48</v>
      </c>
      <c r="O820" s="53"/>
      <c r="P820" s="157">
        <f>O820*H820</f>
        <v>0</v>
      </c>
      <c r="Q820" s="157">
        <v>0</v>
      </c>
      <c r="R820" s="157">
        <f>Q820*H820</f>
        <v>0</v>
      </c>
      <c r="S820" s="157">
        <v>6.0499999999999998E-3</v>
      </c>
      <c r="T820" s="158">
        <f>S820*H820</f>
        <v>5.2937499999999998E-2</v>
      </c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R820" s="159" t="s">
        <v>229</v>
      </c>
      <c r="AT820" s="159" t="s">
        <v>134</v>
      </c>
      <c r="AU820" s="159" t="s">
        <v>86</v>
      </c>
      <c r="AY820" s="16" t="s">
        <v>131</v>
      </c>
      <c r="BE820" s="160">
        <f>IF(N820="základní",J820,0)</f>
        <v>0</v>
      </c>
      <c r="BF820" s="160">
        <f>IF(N820="snížená",J820,0)</f>
        <v>0</v>
      </c>
      <c r="BG820" s="160">
        <f>IF(N820="zákl. přenesená",J820,0)</f>
        <v>0</v>
      </c>
      <c r="BH820" s="160">
        <f>IF(N820="sníž. přenesená",J820,0)</f>
        <v>0</v>
      </c>
      <c r="BI820" s="160">
        <f>IF(N820="nulová",J820,0)</f>
        <v>0</v>
      </c>
      <c r="BJ820" s="16" t="s">
        <v>21</v>
      </c>
      <c r="BK820" s="160">
        <f>ROUND(I820*H820,2)</f>
        <v>0</v>
      </c>
      <c r="BL820" s="16" t="s">
        <v>229</v>
      </c>
      <c r="BM820" s="159" t="s">
        <v>1712</v>
      </c>
    </row>
    <row r="821" spans="1:65" s="34" customFormat="1" ht="11.25">
      <c r="A821" s="30"/>
      <c r="B821" s="31"/>
      <c r="C821" s="30"/>
      <c r="D821" s="161" t="s">
        <v>141</v>
      </c>
      <c r="E821" s="30"/>
      <c r="F821" s="162" t="s">
        <v>1713</v>
      </c>
      <c r="G821" s="30"/>
      <c r="H821" s="30"/>
      <c r="I821" s="163"/>
      <c r="J821" s="30"/>
      <c r="K821" s="30"/>
      <c r="L821" s="31"/>
      <c r="M821" s="164"/>
      <c r="N821" s="165"/>
      <c r="O821" s="53"/>
      <c r="P821" s="53"/>
      <c r="Q821" s="53"/>
      <c r="R821" s="53"/>
      <c r="S821" s="53"/>
      <c r="T821" s="54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T821" s="16" t="s">
        <v>141</v>
      </c>
      <c r="AU821" s="16" t="s">
        <v>86</v>
      </c>
    </row>
    <row r="822" spans="1:65" s="166" customFormat="1" ht="11.25">
      <c r="B822" s="167"/>
      <c r="D822" s="168" t="s">
        <v>143</v>
      </c>
      <c r="E822" s="169"/>
      <c r="F822" s="170" t="s">
        <v>1691</v>
      </c>
      <c r="H822" s="171">
        <v>8.75</v>
      </c>
      <c r="I822" s="172"/>
      <c r="L822" s="167"/>
      <c r="M822" s="173"/>
      <c r="N822" s="174"/>
      <c r="O822" s="174"/>
      <c r="P822" s="174"/>
      <c r="Q822" s="174"/>
      <c r="R822" s="174"/>
      <c r="S822" s="174"/>
      <c r="T822" s="175"/>
      <c r="AT822" s="169" t="s">
        <v>143</v>
      </c>
      <c r="AU822" s="169" t="s">
        <v>86</v>
      </c>
      <c r="AV822" s="166" t="s">
        <v>86</v>
      </c>
      <c r="AW822" s="166" t="s">
        <v>38</v>
      </c>
      <c r="AX822" s="166" t="s">
        <v>77</v>
      </c>
      <c r="AY822" s="169" t="s">
        <v>131</v>
      </c>
    </row>
    <row r="823" spans="1:65" s="176" customFormat="1" ht="11.25">
      <c r="B823" s="177"/>
      <c r="D823" s="168" t="s">
        <v>143</v>
      </c>
      <c r="E823" s="178"/>
      <c r="F823" s="179" t="s">
        <v>145</v>
      </c>
      <c r="H823" s="180">
        <v>8.75</v>
      </c>
      <c r="I823" s="181"/>
      <c r="L823" s="177"/>
      <c r="M823" s="182"/>
      <c r="N823" s="183"/>
      <c r="O823" s="183"/>
      <c r="P823" s="183"/>
      <c r="Q823" s="183"/>
      <c r="R823" s="183"/>
      <c r="S823" s="183"/>
      <c r="T823" s="184"/>
      <c r="AT823" s="178" t="s">
        <v>143</v>
      </c>
      <c r="AU823" s="178" t="s">
        <v>86</v>
      </c>
      <c r="AV823" s="176" t="s">
        <v>139</v>
      </c>
      <c r="AW823" s="176" t="s">
        <v>38</v>
      </c>
      <c r="AX823" s="176" t="s">
        <v>21</v>
      </c>
      <c r="AY823" s="178" t="s">
        <v>131</v>
      </c>
    </row>
    <row r="824" spans="1:65" s="34" customFormat="1" ht="24.2" customHeight="1">
      <c r="A824" s="30"/>
      <c r="B824" s="147"/>
      <c r="C824" s="148" t="s">
        <v>1714</v>
      </c>
      <c r="D824" s="148" t="s">
        <v>134</v>
      </c>
      <c r="E824" s="149" t="s">
        <v>1715</v>
      </c>
      <c r="F824" s="150" t="s">
        <v>1716</v>
      </c>
      <c r="G824" s="151" t="s">
        <v>137</v>
      </c>
      <c r="H824" s="152">
        <v>31.2</v>
      </c>
      <c r="I824" s="153"/>
      <c r="J824" s="154">
        <f>ROUND(I824*H824,2)</f>
        <v>0</v>
      </c>
      <c r="K824" s="150" t="s">
        <v>138</v>
      </c>
      <c r="L824" s="31"/>
      <c r="M824" s="155"/>
      <c r="N824" s="156" t="s">
        <v>48</v>
      </c>
      <c r="O824" s="53"/>
      <c r="P824" s="157">
        <f>O824*H824</f>
        <v>0</v>
      </c>
      <c r="Q824" s="157">
        <v>6.62E-3</v>
      </c>
      <c r="R824" s="157">
        <f>Q824*H824</f>
        <v>0.20654400000000001</v>
      </c>
      <c r="S824" s="157">
        <v>0</v>
      </c>
      <c r="T824" s="158">
        <f>S824*H824</f>
        <v>0</v>
      </c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R824" s="159" t="s">
        <v>229</v>
      </c>
      <c r="AT824" s="159" t="s">
        <v>134</v>
      </c>
      <c r="AU824" s="159" t="s">
        <v>86</v>
      </c>
      <c r="AY824" s="16" t="s">
        <v>131</v>
      </c>
      <c r="BE824" s="160">
        <f>IF(N824="základní",J824,0)</f>
        <v>0</v>
      </c>
      <c r="BF824" s="160">
        <f>IF(N824="snížená",J824,0)</f>
        <v>0</v>
      </c>
      <c r="BG824" s="160">
        <f>IF(N824="zákl. přenesená",J824,0)</f>
        <v>0</v>
      </c>
      <c r="BH824" s="160">
        <f>IF(N824="sníž. přenesená",J824,0)</f>
        <v>0</v>
      </c>
      <c r="BI824" s="160">
        <f>IF(N824="nulová",J824,0)</f>
        <v>0</v>
      </c>
      <c r="BJ824" s="16" t="s">
        <v>21</v>
      </c>
      <c r="BK824" s="160">
        <f>ROUND(I824*H824,2)</f>
        <v>0</v>
      </c>
      <c r="BL824" s="16" t="s">
        <v>229</v>
      </c>
      <c r="BM824" s="159" t="s">
        <v>1717</v>
      </c>
    </row>
    <row r="825" spans="1:65" s="34" customFormat="1" ht="11.25">
      <c r="A825" s="30"/>
      <c r="B825" s="31"/>
      <c r="C825" s="30"/>
      <c r="D825" s="161" t="s">
        <v>141</v>
      </c>
      <c r="E825" s="30"/>
      <c r="F825" s="162" t="s">
        <v>1718</v>
      </c>
      <c r="G825" s="30"/>
      <c r="H825" s="30"/>
      <c r="I825" s="163"/>
      <c r="J825" s="30"/>
      <c r="K825" s="30"/>
      <c r="L825" s="31"/>
      <c r="M825" s="164"/>
      <c r="N825" s="165"/>
      <c r="O825" s="53"/>
      <c r="P825" s="53"/>
      <c r="Q825" s="53"/>
      <c r="R825" s="53"/>
      <c r="S825" s="53"/>
      <c r="T825" s="54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T825" s="16" t="s">
        <v>141</v>
      </c>
      <c r="AU825" s="16" t="s">
        <v>86</v>
      </c>
    </row>
    <row r="826" spans="1:65" s="34" customFormat="1" ht="16.5" customHeight="1">
      <c r="A826" s="30"/>
      <c r="B826" s="147"/>
      <c r="C826" s="148" t="s">
        <v>1719</v>
      </c>
      <c r="D826" s="148" t="s">
        <v>134</v>
      </c>
      <c r="E826" s="149" t="s">
        <v>1720</v>
      </c>
      <c r="F826" s="150" t="s">
        <v>1721</v>
      </c>
      <c r="G826" s="151" t="s">
        <v>305</v>
      </c>
      <c r="H826" s="152">
        <v>4.5</v>
      </c>
      <c r="I826" s="153"/>
      <c r="J826" s="154">
        <f>ROUND(I826*H826,2)</f>
        <v>0</v>
      </c>
      <c r="K826" s="150" t="s">
        <v>138</v>
      </c>
      <c r="L826" s="31"/>
      <c r="M826" s="155"/>
      <c r="N826" s="156" t="s">
        <v>48</v>
      </c>
      <c r="O826" s="53"/>
      <c r="P826" s="157">
        <f>O826*H826</f>
        <v>0</v>
      </c>
      <c r="Q826" s="157">
        <v>3.8E-3</v>
      </c>
      <c r="R826" s="157">
        <f>Q826*H826</f>
        <v>1.7100000000000001E-2</v>
      </c>
      <c r="S826" s="157">
        <v>0</v>
      </c>
      <c r="T826" s="158">
        <f>S826*H826</f>
        <v>0</v>
      </c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R826" s="159" t="s">
        <v>229</v>
      </c>
      <c r="AT826" s="159" t="s">
        <v>134</v>
      </c>
      <c r="AU826" s="159" t="s">
        <v>86</v>
      </c>
      <c r="AY826" s="16" t="s">
        <v>131</v>
      </c>
      <c r="BE826" s="160">
        <f>IF(N826="základní",J826,0)</f>
        <v>0</v>
      </c>
      <c r="BF826" s="160">
        <f>IF(N826="snížená",J826,0)</f>
        <v>0</v>
      </c>
      <c r="BG826" s="160">
        <f>IF(N826="zákl. přenesená",J826,0)</f>
        <v>0</v>
      </c>
      <c r="BH826" s="160">
        <f>IF(N826="sníž. přenesená",J826,0)</f>
        <v>0</v>
      </c>
      <c r="BI826" s="160">
        <f>IF(N826="nulová",J826,0)</f>
        <v>0</v>
      </c>
      <c r="BJ826" s="16" t="s">
        <v>21</v>
      </c>
      <c r="BK826" s="160">
        <f>ROUND(I826*H826,2)</f>
        <v>0</v>
      </c>
      <c r="BL826" s="16" t="s">
        <v>229</v>
      </c>
      <c r="BM826" s="159" t="s">
        <v>1722</v>
      </c>
    </row>
    <row r="827" spans="1:65" s="34" customFormat="1" ht="11.25">
      <c r="A827" s="30"/>
      <c r="B827" s="31"/>
      <c r="C827" s="30"/>
      <c r="D827" s="161" t="s">
        <v>141</v>
      </c>
      <c r="E827" s="30"/>
      <c r="F827" s="162" t="s">
        <v>1723</v>
      </c>
      <c r="G827" s="30"/>
      <c r="H827" s="30"/>
      <c r="I827" s="163"/>
      <c r="J827" s="30"/>
      <c r="K827" s="30"/>
      <c r="L827" s="31"/>
      <c r="M827" s="164"/>
      <c r="N827" s="165"/>
      <c r="O827" s="53"/>
      <c r="P827" s="53"/>
      <c r="Q827" s="53"/>
      <c r="R827" s="53"/>
      <c r="S827" s="53"/>
      <c r="T827" s="54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T827" s="16" t="s">
        <v>141</v>
      </c>
      <c r="AU827" s="16" t="s">
        <v>86</v>
      </c>
    </row>
    <row r="828" spans="1:65" s="166" customFormat="1" ht="11.25">
      <c r="B828" s="167"/>
      <c r="D828" s="168" t="s">
        <v>143</v>
      </c>
      <c r="E828" s="169"/>
      <c r="F828" s="170" t="s">
        <v>1724</v>
      </c>
      <c r="H828" s="171">
        <v>4.5</v>
      </c>
      <c r="I828" s="172"/>
      <c r="L828" s="167"/>
      <c r="M828" s="173"/>
      <c r="N828" s="174"/>
      <c r="O828" s="174"/>
      <c r="P828" s="174"/>
      <c r="Q828" s="174"/>
      <c r="R828" s="174"/>
      <c r="S828" s="174"/>
      <c r="T828" s="175"/>
      <c r="AT828" s="169" t="s">
        <v>143</v>
      </c>
      <c r="AU828" s="169" t="s">
        <v>86</v>
      </c>
      <c r="AV828" s="166" t="s">
        <v>86</v>
      </c>
      <c r="AW828" s="166" t="s">
        <v>38</v>
      </c>
      <c r="AX828" s="166" t="s">
        <v>77</v>
      </c>
      <c r="AY828" s="169" t="s">
        <v>131</v>
      </c>
    </row>
    <row r="829" spans="1:65" s="176" customFormat="1" ht="11.25">
      <c r="B829" s="177"/>
      <c r="D829" s="168" t="s">
        <v>143</v>
      </c>
      <c r="E829" s="178"/>
      <c r="F829" s="179" t="s">
        <v>145</v>
      </c>
      <c r="H829" s="180">
        <v>4.5</v>
      </c>
      <c r="I829" s="181"/>
      <c r="L829" s="177"/>
      <c r="M829" s="182"/>
      <c r="N829" s="183"/>
      <c r="O829" s="183"/>
      <c r="P829" s="183"/>
      <c r="Q829" s="183"/>
      <c r="R829" s="183"/>
      <c r="S829" s="183"/>
      <c r="T829" s="184"/>
      <c r="AT829" s="178" t="s">
        <v>143</v>
      </c>
      <c r="AU829" s="178" t="s">
        <v>86</v>
      </c>
      <c r="AV829" s="176" t="s">
        <v>139</v>
      </c>
      <c r="AW829" s="176" t="s">
        <v>38</v>
      </c>
      <c r="AX829" s="176" t="s">
        <v>21</v>
      </c>
      <c r="AY829" s="178" t="s">
        <v>131</v>
      </c>
    </row>
    <row r="830" spans="1:65" s="34" customFormat="1" ht="16.5" customHeight="1">
      <c r="A830" s="30"/>
      <c r="B830" s="147"/>
      <c r="C830" s="148" t="s">
        <v>1725</v>
      </c>
      <c r="D830" s="148" t="s">
        <v>134</v>
      </c>
      <c r="E830" s="149" t="s">
        <v>1726</v>
      </c>
      <c r="F830" s="150" t="s">
        <v>1727</v>
      </c>
      <c r="G830" s="151" t="s">
        <v>305</v>
      </c>
      <c r="H830" s="152">
        <v>2.5</v>
      </c>
      <c r="I830" s="153"/>
      <c r="J830" s="154">
        <f>ROUND(I830*H830,2)</f>
        <v>0</v>
      </c>
      <c r="K830" s="150" t="s">
        <v>138</v>
      </c>
      <c r="L830" s="31"/>
      <c r="M830" s="155"/>
      <c r="N830" s="156" t="s">
        <v>48</v>
      </c>
      <c r="O830" s="53"/>
      <c r="P830" s="157">
        <f>O830*H830</f>
        <v>0</v>
      </c>
      <c r="Q830" s="157">
        <v>1.92E-3</v>
      </c>
      <c r="R830" s="157">
        <f>Q830*H830</f>
        <v>4.8000000000000004E-3</v>
      </c>
      <c r="S830" s="157">
        <v>0</v>
      </c>
      <c r="T830" s="158">
        <f>S830*H830</f>
        <v>0</v>
      </c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R830" s="159" t="s">
        <v>229</v>
      </c>
      <c r="AT830" s="159" t="s">
        <v>134</v>
      </c>
      <c r="AU830" s="159" t="s">
        <v>86</v>
      </c>
      <c r="AY830" s="16" t="s">
        <v>131</v>
      </c>
      <c r="BE830" s="160">
        <f>IF(N830="základní",J830,0)</f>
        <v>0</v>
      </c>
      <c r="BF830" s="160">
        <f>IF(N830="snížená",J830,0)</f>
        <v>0</v>
      </c>
      <c r="BG830" s="160">
        <f>IF(N830="zákl. přenesená",J830,0)</f>
        <v>0</v>
      </c>
      <c r="BH830" s="160">
        <f>IF(N830="sníž. přenesená",J830,0)</f>
        <v>0</v>
      </c>
      <c r="BI830" s="160">
        <f>IF(N830="nulová",J830,0)</f>
        <v>0</v>
      </c>
      <c r="BJ830" s="16" t="s">
        <v>21</v>
      </c>
      <c r="BK830" s="160">
        <f>ROUND(I830*H830,2)</f>
        <v>0</v>
      </c>
      <c r="BL830" s="16" t="s">
        <v>229</v>
      </c>
      <c r="BM830" s="159" t="s">
        <v>1728</v>
      </c>
    </row>
    <row r="831" spans="1:65" s="34" customFormat="1" ht="11.25">
      <c r="A831" s="30"/>
      <c r="B831" s="31"/>
      <c r="C831" s="30"/>
      <c r="D831" s="161" t="s">
        <v>141</v>
      </c>
      <c r="E831" s="30"/>
      <c r="F831" s="162" t="s">
        <v>1729</v>
      </c>
      <c r="G831" s="30"/>
      <c r="H831" s="30"/>
      <c r="I831" s="163"/>
      <c r="J831" s="30"/>
      <c r="K831" s="30"/>
      <c r="L831" s="31"/>
      <c r="M831" s="164"/>
      <c r="N831" s="165"/>
      <c r="O831" s="53"/>
      <c r="P831" s="53"/>
      <c r="Q831" s="53"/>
      <c r="R831" s="53"/>
      <c r="S831" s="53"/>
      <c r="T831" s="54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T831" s="16" t="s">
        <v>141</v>
      </c>
      <c r="AU831" s="16" t="s">
        <v>86</v>
      </c>
    </row>
    <row r="832" spans="1:65" s="166" customFormat="1" ht="11.25">
      <c r="B832" s="167"/>
      <c r="D832" s="168" t="s">
        <v>143</v>
      </c>
      <c r="E832" s="169"/>
      <c r="F832" s="170" t="s">
        <v>1076</v>
      </c>
      <c r="H832" s="171">
        <v>2.5</v>
      </c>
      <c r="I832" s="172"/>
      <c r="L832" s="167"/>
      <c r="M832" s="173"/>
      <c r="N832" s="174"/>
      <c r="O832" s="174"/>
      <c r="P832" s="174"/>
      <c r="Q832" s="174"/>
      <c r="R832" s="174"/>
      <c r="S832" s="174"/>
      <c r="T832" s="175"/>
      <c r="AT832" s="169" t="s">
        <v>143</v>
      </c>
      <c r="AU832" s="169" t="s">
        <v>86</v>
      </c>
      <c r="AV832" s="166" t="s">
        <v>86</v>
      </c>
      <c r="AW832" s="166" t="s">
        <v>38</v>
      </c>
      <c r="AX832" s="166" t="s">
        <v>77</v>
      </c>
      <c r="AY832" s="169" t="s">
        <v>131</v>
      </c>
    </row>
    <row r="833" spans="1:65" s="176" customFormat="1" ht="11.25">
      <c r="B833" s="177"/>
      <c r="D833" s="168" t="s">
        <v>143</v>
      </c>
      <c r="E833" s="178"/>
      <c r="F833" s="179" t="s">
        <v>145</v>
      </c>
      <c r="H833" s="180">
        <v>2.5</v>
      </c>
      <c r="I833" s="181"/>
      <c r="L833" s="177"/>
      <c r="M833" s="182"/>
      <c r="N833" s="183"/>
      <c r="O833" s="183"/>
      <c r="P833" s="183"/>
      <c r="Q833" s="183"/>
      <c r="R833" s="183"/>
      <c r="S833" s="183"/>
      <c r="T833" s="184"/>
      <c r="AT833" s="178" t="s">
        <v>143</v>
      </c>
      <c r="AU833" s="178" t="s">
        <v>86</v>
      </c>
      <c r="AV833" s="176" t="s">
        <v>139</v>
      </c>
      <c r="AW833" s="176" t="s">
        <v>38</v>
      </c>
      <c r="AX833" s="176" t="s">
        <v>21</v>
      </c>
      <c r="AY833" s="178" t="s">
        <v>131</v>
      </c>
    </row>
    <row r="834" spans="1:65" s="34" customFormat="1" ht="21.75" customHeight="1">
      <c r="A834" s="30"/>
      <c r="B834" s="147"/>
      <c r="C834" s="148" t="s">
        <v>1730</v>
      </c>
      <c r="D834" s="148" t="s">
        <v>134</v>
      </c>
      <c r="E834" s="149" t="s">
        <v>1731</v>
      </c>
      <c r="F834" s="150" t="s">
        <v>1732</v>
      </c>
      <c r="G834" s="151" t="s">
        <v>305</v>
      </c>
      <c r="H834" s="152">
        <v>6.8</v>
      </c>
      <c r="I834" s="153"/>
      <c r="J834" s="154">
        <f>ROUND(I834*H834,2)</f>
        <v>0</v>
      </c>
      <c r="K834" s="150" t="s">
        <v>138</v>
      </c>
      <c r="L834" s="31"/>
      <c r="M834" s="155"/>
      <c r="N834" s="156" t="s">
        <v>48</v>
      </c>
      <c r="O834" s="53"/>
      <c r="P834" s="157">
        <f>O834*H834</f>
        <v>0</v>
      </c>
      <c r="Q834" s="157">
        <v>2.3800000000000002E-3</v>
      </c>
      <c r="R834" s="157">
        <f>Q834*H834</f>
        <v>1.6184E-2</v>
      </c>
      <c r="S834" s="157">
        <v>0</v>
      </c>
      <c r="T834" s="158">
        <f>S834*H834</f>
        <v>0</v>
      </c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R834" s="159" t="s">
        <v>229</v>
      </c>
      <c r="AT834" s="159" t="s">
        <v>134</v>
      </c>
      <c r="AU834" s="159" t="s">
        <v>86</v>
      </c>
      <c r="AY834" s="16" t="s">
        <v>131</v>
      </c>
      <c r="BE834" s="160">
        <f>IF(N834="základní",J834,0)</f>
        <v>0</v>
      </c>
      <c r="BF834" s="160">
        <f>IF(N834="snížená",J834,0)</f>
        <v>0</v>
      </c>
      <c r="BG834" s="160">
        <f>IF(N834="zákl. přenesená",J834,0)</f>
        <v>0</v>
      </c>
      <c r="BH834" s="160">
        <f>IF(N834="sníž. přenesená",J834,0)</f>
        <v>0</v>
      </c>
      <c r="BI834" s="160">
        <f>IF(N834="nulová",J834,0)</f>
        <v>0</v>
      </c>
      <c r="BJ834" s="16" t="s">
        <v>21</v>
      </c>
      <c r="BK834" s="160">
        <f>ROUND(I834*H834,2)</f>
        <v>0</v>
      </c>
      <c r="BL834" s="16" t="s">
        <v>229</v>
      </c>
      <c r="BM834" s="159" t="s">
        <v>1733</v>
      </c>
    </row>
    <row r="835" spans="1:65" s="34" customFormat="1" ht="11.25">
      <c r="A835" s="30"/>
      <c r="B835" s="31"/>
      <c r="C835" s="30"/>
      <c r="D835" s="161" t="s">
        <v>141</v>
      </c>
      <c r="E835" s="30"/>
      <c r="F835" s="162" t="s">
        <v>1734</v>
      </c>
      <c r="G835" s="30"/>
      <c r="H835" s="30"/>
      <c r="I835" s="163"/>
      <c r="J835" s="30"/>
      <c r="K835" s="30"/>
      <c r="L835" s="31"/>
      <c r="M835" s="164"/>
      <c r="N835" s="165"/>
      <c r="O835" s="53"/>
      <c r="P835" s="53"/>
      <c r="Q835" s="53"/>
      <c r="R835" s="53"/>
      <c r="S835" s="53"/>
      <c r="T835" s="54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T835" s="16" t="s">
        <v>141</v>
      </c>
      <c r="AU835" s="16" t="s">
        <v>86</v>
      </c>
    </row>
    <row r="836" spans="1:65" s="166" customFormat="1" ht="11.25">
      <c r="B836" s="167"/>
      <c r="D836" s="168" t="s">
        <v>143</v>
      </c>
      <c r="E836" s="169"/>
      <c r="F836" s="170" t="s">
        <v>1735</v>
      </c>
      <c r="H836" s="171">
        <v>6.8</v>
      </c>
      <c r="I836" s="172"/>
      <c r="L836" s="167"/>
      <c r="M836" s="173"/>
      <c r="N836" s="174"/>
      <c r="O836" s="174"/>
      <c r="P836" s="174"/>
      <c r="Q836" s="174"/>
      <c r="R836" s="174"/>
      <c r="S836" s="174"/>
      <c r="T836" s="175"/>
      <c r="AT836" s="169" t="s">
        <v>143</v>
      </c>
      <c r="AU836" s="169" t="s">
        <v>86</v>
      </c>
      <c r="AV836" s="166" t="s">
        <v>86</v>
      </c>
      <c r="AW836" s="166" t="s">
        <v>38</v>
      </c>
      <c r="AX836" s="166" t="s">
        <v>77</v>
      </c>
      <c r="AY836" s="169" t="s">
        <v>131</v>
      </c>
    </row>
    <row r="837" spans="1:65" s="176" customFormat="1" ht="11.25">
      <c r="B837" s="177"/>
      <c r="D837" s="168" t="s">
        <v>143</v>
      </c>
      <c r="E837" s="178"/>
      <c r="F837" s="179" t="s">
        <v>145</v>
      </c>
      <c r="H837" s="180">
        <v>6.8</v>
      </c>
      <c r="I837" s="181"/>
      <c r="L837" s="177"/>
      <c r="M837" s="182"/>
      <c r="N837" s="183"/>
      <c r="O837" s="183"/>
      <c r="P837" s="183"/>
      <c r="Q837" s="183"/>
      <c r="R837" s="183"/>
      <c r="S837" s="183"/>
      <c r="T837" s="184"/>
      <c r="AT837" s="178" t="s">
        <v>143</v>
      </c>
      <c r="AU837" s="178" t="s">
        <v>86</v>
      </c>
      <c r="AV837" s="176" t="s">
        <v>139</v>
      </c>
      <c r="AW837" s="176" t="s">
        <v>38</v>
      </c>
      <c r="AX837" s="176" t="s">
        <v>21</v>
      </c>
      <c r="AY837" s="178" t="s">
        <v>131</v>
      </c>
    </row>
    <row r="838" spans="1:65" s="34" customFormat="1" ht="24.2" customHeight="1">
      <c r="A838" s="30"/>
      <c r="B838" s="147"/>
      <c r="C838" s="148" t="s">
        <v>1736</v>
      </c>
      <c r="D838" s="148" t="s">
        <v>134</v>
      </c>
      <c r="E838" s="149" t="s">
        <v>1737</v>
      </c>
      <c r="F838" s="150" t="s">
        <v>1738</v>
      </c>
      <c r="G838" s="151" t="s">
        <v>137</v>
      </c>
      <c r="H838" s="152">
        <v>6.86</v>
      </c>
      <c r="I838" s="153"/>
      <c r="J838" s="154">
        <f>ROUND(I838*H838,2)</f>
        <v>0</v>
      </c>
      <c r="K838" s="150" t="s">
        <v>138</v>
      </c>
      <c r="L838" s="31"/>
      <c r="M838" s="155"/>
      <c r="N838" s="156" t="s">
        <v>48</v>
      </c>
      <c r="O838" s="53"/>
      <c r="P838" s="157">
        <f>O838*H838</f>
        <v>0</v>
      </c>
      <c r="Q838" s="157">
        <v>5.8399999999999997E-3</v>
      </c>
      <c r="R838" s="157">
        <f>Q838*H838</f>
        <v>4.0062399999999998E-2</v>
      </c>
      <c r="S838" s="157">
        <v>0</v>
      </c>
      <c r="T838" s="158">
        <f>S838*H838</f>
        <v>0</v>
      </c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R838" s="159" t="s">
        <v>229</v>
      </c>
      <c r="AT838" s="159" t="s">
        <v>134</v>
      </c>
      <c r="AU838" s="159" t="s">
        <v>86</v>
      </c>
      <c r="AY838" s="16" t="s">
        <v>131</v>
      </c>
      <c r="BE838" s="160">
        <f>IF(N838="základní",J838,0)</f>
        <v>0</v>
      </c>
      <c r="BF838" s="160">
        <f>IF(N838="snížená",J838,0)</f>
        <v>0</v>
      </c>
      <c r="BG838" s="160">
        <f>IF(N838="zákl. přenesená",J838,0)</f>
        <v>0</v>
      </c>
      <c r="BH838" s="160">
        <f>IF(N838="sníž. přenesená",J838,0)</f>
        <v>0</v>
      </c>
      <c r="BI838" s="160">
        <f>IF(N838="nulová",J838,0)</f>
        <v>0</v>
      </c>
      <c r="BJ838" s="16" t="s">
        <v>21</v>
      </c>
      <c r="BK838" s="160">
        <f>ROUND(I838*H838,2)</f>
        <v>0</v>
      </c>
      <c r="BL838" s="16" t="s">
        <v>229</v>
      </c>
      <c r="BM838" s="159" t="s">
        <v>1739</v>
      </c>
    </row>
    <row r="839" spans="1:65" s="34" customFormat="1" ht="11.25">
      <c r="A839" s="30"/>
      <c r="B839" s="31"/>
      <c r="C839" s="30"/>
      <c r="D839" s="161" t="s">
        <v>141</v>
      </c>
      <c r="E839" s="30"/>
      <c r="F839" s="162" t="s">
        <v>1740</v>
      </c>
      <c r="G839" s="30"/>
      <c r="H839" s="30"/>
      <c r="I839" s="163"/>
      <c r="J839" s="30"/>
      <c r="K839" s="30"/>
      <c r="L839" s="31"/>
      <c r="M839" s="164"/>
      <c r="N839" s="165"/>
      <c r="O839" s="53"/>
      <c r="P839" s="53"/>
      <c r="Q839" s="53"/>
      <c r="R839" s="53"/>
      <c r="S839" s="53"/>
      <c r="T839" s="54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T839" s="16" t="s">
        <v>141</v>
      </c>
      <c r="AU839" s="16" t="s">
        <v>86</v>
      </c>
    </row>
    <row r="840" spans="1:65" s="166" customFormat="1" ht="11.25">
      <c r="B840" s="167"/>
      <c r="D840" s="168" t="s">
        <v>143</v>
      </c>
      <c r="E840" s="169"/>
      <c r="F840" s="170" t="s">
        <v>1741</v>
      </c>
      <c r="H840" s="171">
        <v>6.86</v>
      </c>
      <c r="I840" s="172"/>
      <c r="L840" s="167"/>
      <c r="M840" s="173"/>
      <c r="N840" s="174"/>
      <c r="O840" s="174"/>
      <c r="P840" s="174"/>
      <c r="Q840" s="174"/>
      <c r="R840" s="174"/>
      <c r="S840" s="174"/>
      <c r="T840" s="175"/>
      <c r="AT840" s="169" t="s">
        <v>143</v>
      </c>
      <c r="AU840" s="169" t="s">
        <v>86</v>
      </c>
      <c r="AV840" s="166" t="s">
        <v>86</v>
      </c>
      <c r="AW840" s="166" t="s">
        <v>38</v>
      </c>
      <c r="AX840" s="166" t="s">
        <v>77</v>
      </c>
      <c r="AY840" s="169" t="s">
        <v>131</v>
      </c>
    </row>
    <row r="841" spans="1:65" s="176" customFormat="1" ht="11.25">
      <c r="B841" s="177"/>
      <c r="D841" s="168" t="s">
        <v>143</v>
      </c>
      <c r="E841" s="178"/>
      <c r="F841" s="179" t="s">
        <v>145</v>
      </c>
      <c r="H841" s="180">
        <v>6.86</v>
      </c>
      <c r="I841" s="181"/>
      <c r="L841" s="177"/>
      <c r="M841" s="182"/>
      <c r="N841" s="183"/>
      <c r="O841" s="183"/>
      <c r="P841" s="183"/>
      <c r="Q841" s="183"/>
      <c r="R841" s="183"/>
      <c r="S841" s="183"/>
      <c r="T841" s="184"/>
      <c r="AT841" s="178" t="s">
        <v>143</v>
      </c>
      <c r="AU841" s="178" t="s">
        <v>86</v>
      </c>
      <c r="AV841" s="176" t="s">
        <v>139</v>
      </c>
      <c r="AW841" s="176" t="s">
        <v>38</v>
      </c>
      <c r="AX841" s="176" t="s">
        <v>21</v>
      </c>
      <c r="AY841" s="178" t="s">
        <v>131</v>
      </c>
    </row>
    <row r="842" spans="1:65" s="34" customFormat="1" ht="16.5" customHeight="1">
      <c r="A842" s="30"/>
      <c r="B842" s="147"/>
      <c r="C842" s="148" t="s">
        <v>1742</v>
      </c>
      <c r="D842" s="148" t="s">
        <v>134</v>
      </c>
      <c r="E842" s="149" t="s">
        <v>1743</v>
      </c>
      <c r="F842" s="150" t="s">
        <v>1744</v>
      </c>
      <c r="G842" s="151" t="s">
        <v>305</v>
      </c>
      <c r="H842" s="152">
        <v>7</v>
      </c>
      <c r="I842" s="153"/>
      <c r="J842" s="154">
        <f>ROUND(I842*H842,2)</f>
        <v>0</v>
      </c>
      <c r="K842" s="150" t="s">
        <v>138</v>
      </c>
      <c r="L842" s="31"/>
      <c r="M842" s="155"/>
      <c r="N842" s="156" t="s">
        <v>48</v>
      </c>
      <c r="O842" s="53"/>
      <c r="P842" s="157">
        <f>O842*H842</f>
        <v>0</v>
      </c>
      <c r="Q842" s="157">
        <v>2.5899999999999999E-3</v>
      </c>
      <c r="R842" s="157">
        <f>Q842*H842</f>
        <v>1.813E-2</v>
      </c>
      <c r="S842" s="157">
        <v>0</v>
      </c>
      <c r="T842" s="158">
        <f>S842*H842</f>
        <v>0</v>
      </c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R842" s="159" t="s">
        <v>229</v>
      </c>
      <c r="AT842" s="159" t="s">
        <v>134</v>
      </c>
      <c r="AU842" s="159" t="s">
        <v>86</v>
      </c>
      <c r="AY842" s="16" t="s">
        <v>131</v>
      </c>
      <c r="BE842" s="160">
        <f>IF(N842="základní",J842,0)</f>
        <v>0</v>
      </c>
      <c r="BF842" s="160">
        <f>IF(N842="snížená",J842,0)</f>
        <v>0</v>
      </c>
      <c r="BG842" s="160">
        <f>IF(N842="zákl. přenesená",J842,0)</f>
        <v>0</v>
      </c>
      <c r="BH842" s="160">
        <f>IF(N842="sníž. přenesená",J842,0)</f>
        <v>0</v>
      </c>
      <c r="BI842" s="160">
        <f>IF(N842="nulová",J842,0)</f>
        <v>0</v>
      </c>
      <c r="BJ842" s="16" t="s">
        <v>21</v>
      </c>
      <c r="BK842" s="160">
        <f>ROUND(I842*H842,2)</f>
        <v>0</v>
      </c>
      <c r="BL842" s="16" t="s">
        <v>229</v>
      </c>
      <c r="BM842" s="159" t="s">
        <v>1745</v>
      </c>
    </row>
    <row r="843" spans="1:65" s="34" customFormat="1" ht="11.25">
      <c r="A843" s="30"/>
      <c r="B843" s="31"/>
      <c r="C843" s="30"/>
      <c r="D843" s="161" t="s">
        <v>141</v>
      </c>
      <c r="E843" s="30"/>
      <c r="F843" s="162" t="s">
        <v>1746</v>
      </c>
      <c r="G843" s="30"/>
      <c r="H843" s="30"/>
      <c r="I843" s="163"/>
      <c r="J843" s="30"/>
      <c r="K843" s="30"/>
      <c r="L843" s="31"/>
      <c r="M843" s="164"/>
      <c r="N843" s="165"/>
      <c r="O843" s="53"/>
      <c r="P843" s="53"/>
      <c r="Q843" s="53"/>
      <c r="R843" s="53"/>
      <c r="S843" s="53"/>
      <c r="T843" s="54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T843" s="16" t="s">
        <v>141</v>
      </c>
      <c r="AU843" s="16" t="s">
        <v>86</v>
      </c>
    </row>
    <row r="844" spans="1:65" s="166" customFormat="1" ht="11.25">
      <c r="B844" s="167"/>
      <c r="D844" s="168" t="s">
        <v>143</v>
      </c>
      <c r="E844" s="169"/>
      <c r="F844" s="170" t="s">
        <v>174</v>
      </c>
      <c r="H844" s="171">
        <v>7</v>
      </c>
      <c r="I844" s="172"/>
      <c r="L844" s="167"/>
      <c r="M844" s="173"/>
      <c r="N844" s="174"/>
      <c r="O844" s="174"/>
      <c r="P844" s="174"/>
      <c r="Q844" s="174"/>
      <c r="R844" s="174"/>
      <c r="S844" s="174"/>
      <c r="T844" s="175"/>
      <c r="AT844" s="169" t="s">
        <v>143</v>
      </c>
      <c r="AU844" s="169" t="s">
        <v>86</v>
      </c>
      <c r="AV844" s="166" t="s">
        <v>86</v>
      </c>
      <c r="AW844" s="166" t="s">
        <v>38</v>
      </c>
      <c r="AX844" s="166" t="s">
        <v>77</v>
      </c>
      <c r="AY844" s="169" t="s">
        <v>131</v>
      </c>
    </row>
    <row r="845" spans="1:65" s="176" customFormat="1" ht="11.25">
      <c r="B845" s="177"/>
      <c r="D845" s="168" t="s">
        <v>143</v>
      </c>
      <c r="E845" s="178"/>
      <c r="F845" s="179" t="s">
        <v>145</v>
      </c>
      <c r="H845" s="180">
        <v>7</v>
      </c>
      <c r="I845" s="181"/>
      <c r="L845" s="177"/>
      <c r="M845" s="182"/>
      <c r="N845" s="183"/>
      <c r="O845" s="183"/>
      <c r="P845" s="183"/>
      <c r="Q845" s="183"/>
      <c r="R845" s="183"/>
      <c r="S845" s="183"/>
      <c r="T845" s="184"/>
      <c r="AT845" s="178" t="s">
        <v>143</v>
      </c>
      <c r="AU845" s="178" t="s">
        <v>86</v>
      </c>
      <c r="AV845" s="176" t="s">
        <v>139</v>
      </c>
      <c r="AW845" s="176" t="s">
        <v>38</v>
      </c>
      <c r="AX845" s="176" t="s">
        <v>21</v>
      </c>
      <c r="AY845" s="178" t="s">
        <v>131</v>
      </c>
    </row>
    <row r="846" spans="1:65" s="34" customFormat="1" ht="24.2" customHeight="1">
      <c r="A846" s="30"/>
      <c r="B846" s="147"/>
      <c r="C846" s="148" t="s">
        <v>1747</v>
      </c>
      <c r="D846" s="148" t="s">
        <v>134</v>
      </c>
      <c r="E846" s="149" t="s">
        <v>1748</v>
      </c>
      <c r="F846" s="150" t="s">
        <v>1749</v>
      </c>
      <c r="G846" s="151" t="s">
        <v>184</v>
      </c>
      <c r="H846" s="152">
        <v>1</v>
      </c>
      <c r="I846" s="153"/>
      <c r="J846" s="154">
        <f>ROUND(I846*H846,2)</f>
        <v>0</v>
      </c>
      <c r="K846" s="150" t="s">
        <v>138</v>
      </c>
      <c r="L846" s="31"/>
      <c r="M846" s="155"/>
      <c r="N846" s="156" t="s">
        <v>48</v>
      </c>
      <c r="O846" s="53"/>
      <c r="P846" s="157">
        <f>O846*H846</f>
        <v>0</v>
      </c>
      <c r="Q846" s="157">
        <v>3.8899999999999998E-3</v>
      </c>
      <c r="R846" s="157">
        <f>Q846*H846</f>
        <v>3.8899999999999998E-3</v>
      </c>
      <c r="S846" s="157">
        <v>0</v>
      </c>
      <c r="T846" s="158">
        <f>S846*H846</f>
        <v>0</v>
      </c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R846" s="159" t="s">
        <v>229</v>
      </c>
      <c r="AT846" s="159" t="s">
        <v>134</v>
      </c>
      <c r="AU846" s="159" t="s">
        <v>86</v>
      </c>
      <c r="AY846" s="16" t="s">
        <v>131</v>
      </c>
      <c r="BE846" s="160">
        <f>IF(N846="základní",J846,0)</f>
        <v>0</v>
      </c>
      <c r="BF846" s="160">
        <f>IF(N846="snížená",J846,0)</f>
        <v>0</v>
      </c>
      <c r="BG846" s="160">
        <f>IF(N846="zákl. přenesená",J846,0)</f>
        <v>0</v>
      </c>
      <c r="BH846" s="160">
        <f>IF(N846="sníž. přenesená",J846,0)</f>
        <v>0</v>
      </c>
      <c r="BI846" s="160">
        <f>IF(N846="nulová",J846,0)</f>
        <v>0</v>
      </c>
      <c r="BJ846" s="16" t="s">
        <v>21</v>
      </c>
      <c r="BK846" s="160">
        <f>ROUND(I846*H846,2)</f>
        <v>0</v>
      </c>
      <c r="BL846" s="16" t="s">
        <v>229</v>
      </c>
      <c r="BM846" s="159" t="s">
        <v>1750</v>
      </c>
    </row>
    <row r="847" spans="1:65" s="34" customFormat="1" ht="11.25">
      <c r="A847" s="30"/>
      <c r="B847" s="31"/>
      <c r="C847" s="30"/>
      <c r="D847" s="161" t="s">
        <v>141</v>
      </c>
      <c r="E847" s="30"/>
      <c r="F847" s="162" t="s">
        <v>1751</v>
      </c>
      <c r="G847" s="30"/>
      <c r="H847" s="30"/>
      <c r="I847" s="163"/>
      <c r="J847" s="30"/>
      <c r="K847" s="30"/>
      <c r="L847" s="31"/>
      <c r="M847" s="164"/>
      <c r="N847" s="165"/>
      <c r="O847" s="53"/>
      <c r="P847" s="53"/>
      <c r="Q847" s="53"/>
      <c r="R847" s="53"/>
      <c r="S847" s="53"/>
      <c r="T847" s="54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T847" s="16" t="s">
        <v>141</v>
      </c>
      <c r="AU847" s="16" t="s">
        <v>86</v>
      </c>
    </row>
    <row r="848" spans="1:65" s="166" customFormat="1" ht="11.25">
      <c r="B848" s="167"/>
      <c r="D848" s="168" t="s">
        <v>143</v>
      </c>
      <c r="E848" s="169"/>
      <c r="F848" s="170" t="s">
        <v>21</v>
      </c>
      <c r="H848" s="171">
        <v>1</v>
      </c>
      <c r="I848" s="172"/>
      <c r="L848" s="167"/>
      <c r="M848" s="173"/>
      <c r="N848" s="174"/>
      <c r="O848" s="174"/>
      <c r="P848" s="174"/>
      <c r="Q848" s="174"/>
      <c r="R848" s="174"/>
      <c r="S848" s="174"/>
      <c r="T848" s="175"/>
      <c r="AT848" s="169" t="s">
        <v>143</v>
      </c>
      <c r="AU848" s="169" t="s">
        <v>86</v>
      </c>
      <c r="AV848" s="166" t="s">
        <v>86</v>
      </c>
      <c r="AW848" s="166" t="s">
        <v>38</v>
      </c>
      <c r="AX848" s="166" t="s">
        <v>77</v>
      </c>
      <c r="AY848" s="169" t="s">
        <v>131</v>
      </c>
    </row>
    <row r="849" spans="1:65" s="176" customFormat="1" ht="11.25">
      <c r="B849" s="177"/>
      <c r="D849" s="168" t="s">
        <v>143</v>
      </c>
      <c r="E849" s="178"/>
      <c r="F849" s="179" t="s">
        <v>145</v>
      </c>
      <c r="H849" s="180">
        <v>1</v>
      </c>
      <c r="I849" s="181"/>
      <c r="L849" s="177"/>
      <c r="M849" s="182"/>
      <c r="N849" s="183"/>
      <c r="O849" s="183"/>
      <c r="P849" s="183"/>
      <c r="Q849" s="183"/>
      <c r="R849" s="183"/>
      <c r="S849" s="183"/>
      <c r="T849" s="184"/>
      <c r="AT849" s="178" t="s">
        <v>143</v>
      </c>
      <c r="AU849" s="178" t="s">
        <v>86</v>
      </c>
      <c r="AV849" s="176" t="s">
        <v>139</v>
      </c>
      <c r="AW849" s="176" t="s">
        <v>38</v>
      </c>
      <c r="AX849" s="176" t="s">
        <v>21</v>
      </c>
      <c r="AY849" s="178" t="s">
        <v>131</v>
      </c>
    </row>
    <row r="850" spans="1:65" s="34" customFormat="1" ht="16.5" customHeight="1">
      <c r="A850" s="30"/>
      <c r="B850" s="147"/>
      <c r="C850" s="148" t="s">
        <v>1752</v>
      </c>
      <c r="D850" s="148" t="s">
        <v>134</v>
      </c>
      <c r="E850" s="149" t="s">
        <v>1753</v>
      </c>
      <c r="F850" s="150" t="s">
        <v>1754</v>
      </c>
      <c r="G850" s="151" t="s">
        <v>305</v>
      </c>
      <c r="H850" s="152">
        <v>2</v>
      </c>
      <c r="I850" s="153"/>
      <c r="J850" s="154">
        <f>ROUND(I850*H850,2)</f>
        <v>0</v>
      </c>
      <c r="K850" s="150" t="s">
        <v>138</v>
      </c>
      <c r="L850" s="31"/>
      <c r="M850" s="155"/>
      <c r="N850" s="156" t="s">
        <v>48</v>
      </c>
      <c r="O850" s="53"/>
      <c r="P850" s="157">
        <f>O850*H850</f>
        <v>0</v>
      </c>
      <c r="Q850" s="157">
        <v>3.7100000000000002E-3</v>
      </c>
      <c r="R850" s="157">
        <f>Q850*H850</f>
        <v>7.4200000000000004E-3</v>
      </c>
      <c r="S850" s="157">
        <v>0</v>
      </c>
      <c r="T850" s="158">
        <f>S850*H850</f>
        <v>0</v>
      </c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R850" s="159" t="s">
        <v>229</v>
      </c>
      <c r="AT850" s="159" t="s">
        <v>134</v>
      </c>
      <c r="AU850" s="159" t="s">
        <v>86</v>
      </c>
      <c r="AY850" s="16" t="s">
        <v>131</v>
      </c>
      <c r="BE850" s="160">
        <f>IF(N850="základní",J850,0)</f>
        <v>0</v>
      </c>
      <c r="BF850" s="160">
        <f>IF(N850="snížená",J850,0)</f>
        <v>0</v>
      </c>
      <c r="BG850" s="160">
        <f>IF(N850="zákl. přenesená",J850,0)</f>
        <v>0</v>
      </c>
      <c r="BH850" s="160">
        <f>IF(N850="sníž. přenesená",J850,0)</f>
        <v>0</v>
      </c>
      <c r="BI850" s="160">
        <f>IF(N850="nulová",J850,0)</f>
        <v>0</v>
      </c>
      <c r="BJ850" s="16" t="s">
        <v>21</v>
      </c>
      <c r="BK850" s="160">
        <f>ROUND(I850*H850,2)</f>
        <v>0</v>
      </c>
      <c r="BL850" s="16" t="s">
        <v>229</v>
      </c>
      <c r="BM850" s="159" t="s">
        <v>1755</v>
      </c>
    </row>
    <row r="851" spans="1:65" s="34" customFormat="1" ht="11.25">
      <c r="A851" s="30"/>
      <c r="B851" s="31"/>
      <c r="C851" s="30"/>
      <c r="D851" s="161" t="s">
        <v>141</v>
      </c>
      <c r="E851" s="30"/>
      <c r="F851" s="162" t="s">
        <v>1756</v>
      </c>
      <c r="G851" s="30"/>
      <c r="H851" s="30"/>
      <c r="I851" s="163"/>
      <c r="J851" s="30"/>
      <c r="K851" s="30"/>
      <c r="L851" s="31"/>
      <c r="M851" s="164"/>
      <c r="N851" s="165"/>
      <c r="O851" s="53"/>
      <c r="P851" s="53"/>
      <c r="Q851" s="53"/>
      <c r="R851" s="53"/>
      <c r="S851" s="53"/>
      <c r="T851" s="54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T851" s="16" t="s">
        <v>141</v>
      </c>
      <c r="AU851" s="16" t="s">
        <v>86</v>
      </c>
    </row>
    <row r="852" spans="1:65" s="166" customFormat="1" ht="11.25">
      <c r="B852" s="167"/>
      <c r="D852" s="168" t="s">
        <v>143</v>
      </c>
      <c r="E852" s="169"/>
      <c r="F852" s="170" t="s">
        <v>1757</v>
      </c>
      <c r="H852" s="171">
        <v>2</v>
      </c>
      <c r="I852" s="172"/>
      <c r="L852" s="167"/>
      <c r="M852" s="173"/>
      <c r="N852" s="174"/>
      <c r="O852" s="174"/>
      <c r="P852" s="174"/>
      <c r="Q852" s="174"/>
      <c r="R852" s="174"/>
      <c r="S852" s="174"/>
      <c r="T852" s="175"/>
      <c r="AT852" s="169" t="s">
        <v>143</v>
      </c>
      <c r="AU852" s="169" t="s">
        <v>86</v>
      </c>
      <c r="AV852" s="166" t="s">
        <v>86</v>
      </c>
      <c r="AW852" s="166" t="s">
        <v>38</v>
      </c>
      <c r="AX852" s="166" t="s">
        <v>77</v>
      </c>
      <c r="AY852" s="169" t="s">
        <v>131</v>
      </c>
    </row>
    <row r="853" spans="1:65" s="176" customFormat="1" ht="11.25">
      <c r="B853" s="177"/>
      <c r="D853" s="168" t="s">
        <v>143</v>
      </c>
      <c r="E853" s="178"/>
      <c r="F853" s="179" t="s">
        <v>145</v>
      </c>
      <c r="H853" s="180">
        <v>2</v>
      </c>
      <c r="I853" s="181"/>
      <c r="L853" s="177"/>
      <c r="M853" s="182"/>
      <c r="N853" s="183"/>
      <c r="O853" s="183"/>
      <c r="P853" s="183"/>
      <c r="Q853" s="183"/>
      <c r="R853" s="183"/>
      <c r="S853" s="183"/>
      <c r="T853" s="184"/>
      <c r="AT853" s="178" t="s">
        <v>143</v>
      </c>
      <c r="AU853" s="178" t="s">
        <v>86</v>
      </c>
      <c r="AV853" s="176" t="s">
        <v>139</v>
      </c>
      <c r="AW853" s="176" t="s">
        <v>38</v>
      </c>
      <c r="AX853" s="176" t="s">
        <v>21</v>
      </c>
      <c r="AY853" s="178" t="s">
        <v>131</v>
      </c>
    </row>
    <row r="854" spans="1:65" s="34" customFormat="1" ht="24.2" customHeight="1">
      <c r="A854" s="30"/>
      <c r="B854" s="147"/>
      <c r="C854" s="148" t="s">
        <v>1758</v>
      </c>
      <c r="D854" s="148" t="s">
        <v>134</v>
      </c>
      <c r="E854" s="149" t="s">
        <v>1759</v>
      </c>
      <c r="F854" s="150" t="s">
        <v>1760</v>
      </c>
      <c r="G854" s="151" t="s">
        <v>282</v>
      </c>
      <c r="H854" s="195"/>
      <c r="I854" s="153"/>
      <c r="J854" s="154">
        <f>ROUND(I854*H854,2)</f>
        <v>0</v>
      </c>
      <c r="K854" s="150" t="s">
        <v>138</v>
      </c>
      <c r="L854" s="31"/>
      <c r="M854" s="155"/>
      <c r="N854" s="156" t="s">
        <v>48</v>
      </c>
      <c r="O854" s="53"/>
      <c r="P854" s="157">
        <f>O854*H854</f>
        <v>0</v>
      </c>
      <c r="Q854" s="157">
        <v>0</v>
      </c>
      <c r="R854" s="157">
        <f>Q854*H854</f>
        <v>0</v>
      </c>
      <c r="S854" s="157">
        <v>0</v>
      </c>
      <c r="T854" s="158">
        <f>S854*H854</f>
        <v>0</v>
      </c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R854" s="159" t="s">
        <v>229</v>
      </c>
      <c r="AT854" s="159" t="s">
        <v>134</v>
      </c>
      <c r="AU854" s="159" t="s">
        <v>86</v>
      </c>
      <c r="AY854" s="16" t="s">
        <v>131</v>
      </c>
      <c r="BE854" s="160">
        <f>IF(N854="základní",J854,0)</f>
        <v>0</v>
      </c>
      <c r="BF854" s="160">
        <f>IF(N854="snížená",J854,0)</f>
        <v>0</v>
      </c>
      <c r="BG854" s="160">
        <f>IF(N854="zákl. přenesená",J854,0)</f>
        <v>0</v>
      </c>
      <c r="BH854" s="160">
        <f>IF(N854="sníž. přenesená",J854,0)</f>
        <v>0</v>
      </c>
      <c r="BI854" s="160">
        <f>IF(N854="nulová",J854,0)</f>
        <v>0</v>
      </c>
      <c r="BJ854" s="16" t="s">
        <v>21</v>
      </c>
      <c r="BK854" s="160">
        <f>ROUND(I854*H854,2)</f>
        <v>0</v>
      </c>
      <c r="BL854" s="16" t="s">
        <v>229</v>
      </c>
      <c r="BM854" s="159" t="s">
        <v>1761</v>
      </c>
    </row>
    <row r="855" spans="1:65" s="34" customFormat="1" ht="11.25">
      <c r="A855" s="30"/>
      <c r="B855" s="31"/>
      <c r="C855" s="30"/>
      <c r="D855" s="161" t="s">
        <v>141</v>
      </c>
      <c r="E855" s="30"/>
      <c r="F855" s="162" t="s">
        <v>1762</v>
      </c>
      <c r="G855" s="30"/>
      <c r="H855" s="30"/>
      <c r="I855" s="163"/>
      <c r="J855" s="30"/>
      <c r="K855" s="30"/>
      <c r="L855" s="31"/>
      <c r="M855" s="164"/>
      <c r="N855" s="165"/>
      <c r="O855" s="53"/>
      <c r="P855" s="53"/>
      <c r="Q855" s="53"/>
      <c r="R855" s="53"/>
      <c r="S855" s="53"/>
      <c r="T855" s="54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T855" s="16" t="s">
        <v>141</v>
      </c>
      <c r="AU855" s="16" t="s">
        <v>86</v>
      </c>
    </row>
    <row r="856" spans="1:65" s="133" customFormat="1" ht="22.9" customHeight="1">
      <c r="B856" s="134"/>
      <c r="D856" s="135" t="s">
        <v>76</v>
      </c>
      <c r="E856" s="145" t="s">
        <v>576</v>
      </c>
      <c r="F856" s="145" t="s">
        <v>577</v>
      </c>
      <c r="I856" s="137"/>
      <c r="J856" s="146">
        <f>BK856</f>
        <v>0</v>
      </c>
      <c r="L856" s="134"/>
      <c r="M856" s="139"/>
      <c r="N856" s="140"/>
      <c r="O856" s="140"/>
      <c r="P856" s="141">
        <f>SUM(P857:P892)</f>
        <v>0</v>
      </c>
      <c r="Q856" s="140"/>
      <c r="R856" s="141">
        <f>SUM(R857:R892)</f>
        <v>0.30090270999999996</v>
      </c>
      <c r="S856" s="140"/>
      <c r="T856" s="142">
        <f>SUM(T857:T892)</f>
        <v>1.2500000000000001E-2</v>
      </c>
      <c r="AR856" s="135" t="s">
        <v>86</v>
      </c>
      <c r="AT856" s="143" t="s">
        <v>76</v>
      </c>
      <c r="AU856" s="143" t="s">
        <v>21</v>
      </c>
      <c r="AY856" s="135" t="s">
        <v>131</v>
      </c>
      <c r="BK856" s="144">
        <f>SUM(BK857:BK892)</f>
        <v>0</v>
      </c>
    </row>
    <row r="857" spans="1:65" s="34" customFormat="1" ht="21.75" customHeight="1">
      <c r="A857" s="30"/>
      <c r="B857" s="147"/>
      <c r="C857" s="148" t="s">
        <v>1763</v>
      </c>
      <c r="D857" s="148" t="s">
        <v>134</v>
      </c>
      <c r="E857" s="149" t="s">
        <v>1764</v>
      </c>
      <c r="F857" s="150" t="s">
        <v>1765</v>
      </c>
      <c r="G857" s="151" t="s">
        <v>137</v>
      </c>
      <c r="H857" s="152">
        <v>6.375</v>
      </c>
      <c r="I857" s="153"/>
      <c r="J857" s="154">
        <f>ROUND(I857*H857,2)</f>
        <v>0</v>
      </c>
      <c r="K857" s="150" t="s">
        <v>138</v>
      </c>
      <c r="L857" s="31"/>
      <c r="M857" s="155"/>
      <c r="N857" s="156" t="s">
        <v>48</v>
      </c>
      <c r="O857" s="53"/>
      <c r="P857" s="157">
        <f>O857*H857</f>
        <v>0</v>
      </c>
      <c r="Q857" s="157">
        <v>2.7999999999999998E-4</v>
      </c>
      <c r="R857" s="157">
        <f>Q857*H857</f>
        <v>1.7849999999999999E-3</v>
      </c>
      <c r="S857" s="157">
        <v>0</v>
      </c>
      <c r="T857" s="158">
        <f>S857*H857</f>
        <v>0</v>
      </c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R857" s="159" t="s">
        <v>229</v>
      </c>
      <c r="AT857" s="159" t="s">
        <v>134</v>
      </c>
      <c r="AU857" s="159" t="s">
        <v>86</v>
      </c>
      <c r="AY857" s="16" t="s">
        <v>131</v>
      </c>
      <c r="BE857" s="160">
        <f>IF(N857="základní",J857,0)</f>
        <v>0</v>
      </c>
      <c r="BF857" s="160">
        <f>IF(N857="snížená",J857,0)</f>
        <v>0</v>
      </c>
      <c r="BG857" s="160">
        <f>IF(N857="zákl. přenesená",J857,0)</f>
        <v>0</v>
      </c>
      <c r="BH857" s="160">
        <f>IF(N857="sníž. přenesená",J857,0)</f>
        <v>0</v>
      </c>
      <c r="BI857" s="160">
        <f>IF(N857="nulová",J857,0)</f>
        <v>0</v>
      </c>
      <c r="BJ857" s="16" t="s">
        <v>21</v>
      </c>
      <c r="BK857" s="160">
        <f>ROUND(I857*H857,2)</f>
        <v>0</v>
      </c>
      <c r="BL857" s="16" t="s">
        <v>229</v>
      </c>
      <c r="BM857" s="159" t="s">
        <v>1766</v>
      </c>
    </row>
    <row r="858" spans="1:65" s="34" customFormat="1" ht="11.25">
      <c r="A858" s="30"/>
      <c r="B858" s="31"/>
      <c r="C858" s="30"/>
      <c r="D858" s="161" t="s">
        <v>141</v>
      </c>
      <c r="E858" s="30"/>
      <c r="F858" s="162" t="s">
        <v>1767</v>
      </c>
      <c r="G858" s="30"/>
      <c r="H858" s="30"/>
      <c r="I858" s="163"/>
      <c r="J858" s="30"/>
      <c r="K858" s="30"/>
      <c r="L858" s="31"/>
      <c r="M858" s="164"/>
      <c r="N858" s="165"/>
      <c r="O858" s="53"/>
      <c r="P858" s="53"/>
      <c r="Q858" s="53"/>
      <c r="R858" s="53"/>
      <c r="S858" s="53"/>
      <c r="T858" s="54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T858" s="16" t="s">
        <v>141</v>
      </c>
      <c r="AU858" s="16" t="s">
        <v>86</v>
      </c>
    </row>
    <row r="859" spans="1:65" s="166" customFormat="1" ht="11.25">
      <c r="B859" s="167"/>
      <c r="D859" s="168" t="s">
        <v>143</v>
      </c>
      <c r="E859" s="169"/>
      <c r="F859" s="170" t="s">
        <v>1768</v>
      </c>
      <c r="H859" s="171">
        <v>6.375</v>
      </c>
      <c r="I859" s="172"/>
      <c r="L859" s="167"/>
      <c r="M859" s="173"/>
      <c r="N859" s="174"/>
      <c r="O859" s="174"/>
      <c r="P859" s="174"/>
      <c r="Q859" s="174"/>
      <c r="R859" s="174"/>
      <c r="S859" s="174"/>
      <c r="T859" s="175"/>
      <c r="AT859" s="169" t="s">
        <v>143</v>
      </c>
      <c r="AU859" s="169" t="s">
        <v>86</v>
      </c>
      <c r="AV859" s="166" t="s">
        <v>86</v>
      </c>
      <c r="AW859" s="166" t="s">
        <v>38</v>
      </c>
      <c r="AX859" s="166" t="s">
        <v>77</v>
      </c>
      <c r="AY859" s="169" t="s">
        <v>131</v>
      </c>
    </row>
    <row r="860" spans="1:65" s="176" customFormat="1" ht="11.25">
      <c r="B860" s="177"/>
      <c r="D860" s="168" t="s">
        <v>143</v>
      </c>
      <c r="E860" s="178"/>
      <c r="F860" s="179" t="s">
        <v>145</v>
      </c>
      <c r="H860" s="180">
        <v>6.375</v>
      </c>
      <c r="I860" s="181"/>
      <c r="L860" s="177"/>
      <c r="M860" s="182"/>
      <c r="N860" s="183"/>
      <c r="O860" s="183"/>
      <c r="P860" s="183"/>
      <c r="Q860" s="183"/>
      <c r="R860" s="183"/>
      <c r="S860" s="183"/>
      <c r="T860" s="184"/>
      <c r="AT860" s="178" t="s">
        <v>143</v>
      </c>
      <c r="AU860" s="178" t="s">
        <v>86</v>
      </c>
      <c r="AV860" s="176" t="s">
        <v>139</v>
      </c>
      <c r="AW860" s="176" t="s">
        <v>38</v>
      </c>
      <c r="AX860" s="176" t="s">
        <v>21</v>
      </c>
      <c r="AY860" s="178" t="s">
        <v>131</v>
      </c>
    </row>
    <row r="861" spans="1:65" s="34" customFormat="1" ht="16.5" customHeight="1">
      <c r="A861" s="30"/>
      <c r="B861" s="147"/>
      <c r="C861" s="185" t="s">
        <v>1769</v>
      </c>
      <c r="D861" s="185" t="s">
        <v>188</v>
      </c>
      <c r="E861" s="186" t="s">
        <v>1770</v>
      </c>
      <c r="F861" s="187" t="s">
        <v>1771</v>
      </c>
      <c r="G861" s="188" t="s">
        <v>184</v>
      </c>
      <c r="H861" s="189">
        <v>2</v>
      </c>
      <c r="I861" s="190"/>
      <c r="J861" s="191">
        <f>ROUND(I861*H861,2)</f>
        <v>0</v>
      </c>
      <c r="K861" s="187" t="s">
        <v>1772</v>
      </c>
      <c r="L861" s="192"/>
      <c r="M861" s="193"/>
      <c r="N861" s="194" t="s">
        <v>48</v>
      </c>
      <c r="O861" s="53"/>
      <c r="P861" s="157">
        <f>O861*H861</f>
        <v>0</v>
      </c>
      <c r="Q861" s="157">
        <v>7.1999999999999995E-2</v>
      </c>
      <c r="R861" s="157">
        <f>Q861*H861</f>
        <v>0.14399999999999999</v>
      </c>
      <c r="S861" s="157">
        <v>0</v>
      </c>
      <c r="T861" s="158">
        <f>S861*H861</f>
        <v>0</v>
      </c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R861" s="159" t="s">
        <v>323</v>
      </c>
      <c r="AT861" s="159" t="s">
        <v>188</v>
      </c>
      <c r="AU861" s="159" t="s">
        <v>86</v>
      </c>
      <c r="AY861" s="16" t="s">
        <v>131</v>
      </c>
      <c r="BE861" s="160">
        <f>IF(N861="základní",J861,0)</f>
        <v>0</v>
      </c>
      <c r="BF861" s="160">
        <f>IF(N861="snížená",J861,0)</f>
        <v>0</v>
      </c>
      <c r="BG861" s="160">
        <f>IF(N861="zákl. přenesená",J861,0)</f>
        <v>0</v>
      </c>
      <c r="BH861" s="160">
        <f>IF(N861="sníž. přenesená",J861,0)</f>
        <v>0</v>
      </c>
      <c r="BI861" s="160">
        <f>IF(N861="nulová",J861,0)</f>
        <v>0</v>
      </c>
      <c r="BJ861" s="16" t="s">
        <v>21</v>
      </c>
      <c r="BK861" s="160">
        <f>ROUND(I861*H861,2)</f>
        <v>0</v>
      </c>
      <c r="BL861" s="16" t="s">
        <v>229</v>
      </c>
      <c r="BM861" s="159" t="s">
        <v>1773</v>
      </c>
    </row>
    <row r="862" spans="1:65" s="34" customFormat="1" ht="21.75" customHeight="1">
      <c r="A862" s="30"/>
      <c r="B862" s="147"/>
      <c r="C862" s="148" t="s">
        <v>1774</v>
      </c>
      <c r="D862" s="148" t="s">
        <v>134</v>
      </c>
      <c r="E862" s="149" t="s">
        <v>1775</v>
      </c>
      <c r="F862" s="150" t="s">
        <v>1776</v>
      </c>
      <c r="G862" s="151" t="s">
        <v>137</v>
      </c>
      <c r="H862" s="152">
        <v>1.4730000000000001</v>
      </c>
      <c r="I862" s="153"/>
      <c r="J862" s="154">
        <f>ROUND(I862*H862,2)</f>
        <v>0</v>
      </c>
      <c r="K862" s="150" t="s">
        <v>138</v>
      </c>
      <c r="L862" s="31"/>
      <c r="M862" s="155"/>
      <c r="N862" s="156" t="s">
        <v>48</v>
      </c>
      <c r="O862" s="53"/>
      <c r="P862" s="157">
        <f>O862*H862</f>
        <v>0</v>
      </c>
      <c r="Q862" s="157">
        <v>2.7E-4</v>
      </c>
      <c r="R862" s="157">
        <f>Q862*H862</f>
        <v>3.9771000000000001E-4</v>
      </c>
      <c r="S862" s="157">
        <v>0</v>
      </c>
      <c r="T862" s="158">
        <f>S862*H862</f>
        <v>0</v>
      </c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R862" s="159" t="s">
        <v>229</v>
      </c>
      <c r="AT862" s="159" t="s">
        <v>134</v>
      </c>
      <c r="AU862" s="159" t="s">
        <v>86</v>
      </c>
      <c r="AY862" s="16" t="s">
        <v>131</v>
      </c>
      <c r="BE862" s="160">
        <f>IF(N862="základní",J862,0)</f>
        <v>0</v>
      </c>
      <c r="BF862" s="160">
        <f>IF(N862="snížená",J862,0)</f>
        <v>0</v>
      </c>
      <c r="BG862" s="160">
        <f>IF(N862="zákl. přenesená",J862,0)</f>
        <v>0</v>
      </c>
      <c r="BH862" s="160">
        <f>IF(N862="sníž. přenesená",J862,0)</f>
        <v>0</v>
      </c>
      <c r="BI862" s="160">
        <f>IF(N862="nulová",J862,0)</f>
        <v>0</v>
      </c>
      <c r="BJ862" s="16" t="s">
        <v>21</v>
      </c>
      <c r="BK862" s="160">
        <f>ROUND(I862*H862,2)</f>
        <v>0</v>
      </c>
      <c r="BL862" s="16" t="s">
        <v>229</v>
      </c>
      <c r="BM862" s="159" t="s">
        <v>1777</v>
      </c>
    </row>
    <row r="863" spans="1:65" s="34" customFormat="1" ht="11.25">
      <c r="A863" s="30"/>
      <c r="B863" s="31"/>
      <c r="C863" s="30"/>
      <c r="D863" s="161" t="s">
        <v>141</v>
      </c>
      <c r="E863" s="30"/>
      <c r="F863" s="162" t="s">
        <v>1778</v>
      </c>
      <c r="G863" s="30"/>
      <c r="H863" s="30"/>
      <c r="I863" s="163"/>
      <c r="J863" s="30"/>
      <c r="K863" s="30"/>
      <c r="L863" s="31"/>
      <c r="M863" s="164"/>
      <c r="N863" s="165"/>
      <c r="O863" s="53"/>
      <c r="P863" s="53"/>
      <c r="Q863" s="53"/>
      <c r="R863" s="53"/>
      <c r="S863" s="53"/>
      <c r="T863" s="54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T863" s="16" t="s">
        <v>141</v>
      </c>
      <c r="AU863" s="16" t="s">
        <v>86</v>
      </c>
    </row>
    <row r="864" spans="1:65" s="166" customFormat="1" ht="11.25">
      <c r="B864" s="167"/>
      <c r="D864" s="168" t="s">
        <v>143</v>
      </c>
      <c r="E864" s="169"/>
      <c r="F864" s="170" t="s">
        <v>1779</v>
      </c>
      <c r="H864" s="171">
        <v>1.4730000000000001</v>
      </c>
      <c r="I864" s="172"/>
      <c r="L864" s="167"/>
      <c r="M864" s="173"/>
      <c r="N864" s="174"/>
      <c r="O864" s="174"/>
      <c r="P864" s="174"/>
      <c r="Q864" s="174"/>
      <c r="R864" s="174"/>
      <c r="S864" s="174"/>
      <c r="T864" s="175"/>
      <c r="AT864" s="169" t="s">
        <v>143</v>
      </c>
      <c r="AU864" s="169" t="s">
        <v>86</v>
      </c>
      <c r="AV864" s="166" t="s">
        <v>86</v>
      </c>
      <c r="AW864" s="166" t="s">
        <v>38</v>
      </c>
      <c r="AX864" s="166" t="s">
        <v>77</v>
      </c>
      <c r="AY864" s="169" t="s">
        <v>131</v>
      </c>
    </row>
    <row r="865" spans="1:65" s="176" customFormat="1" ht="11.25">
      <c r="B865" s="177"/>
      <c r="D865" s="168" t="s">
        <v>143</v>
      </c>
      <c r="E865" s="178"/>
      <c r="F865" s="179" t="s">
        <v>145</v>
      </c>
      <c r="H865" s="180">
        <v>1.4730000000000001</v>
      </c>
      <c r="I865" s="181"/>
      <c r="L865" s="177"/>
      <c r="M865" s="182"/>
      <c r="N865" s="183"/>
      <c r="O865" s="183"/>
      <c r="P865" s="183"/>
      <c r="Q865" s="183"/>
      <c r="R865" s="183"/>
      <c r="S865" s="183"/>
      <c r="T865" s="184"/>
      <c r="AT865" s="178" t="s">
        <v>143</v>
      </c>
      <c r="AU865" s="178" t="s">
        <v>86</v>
      </c>
      <c r="AV865" s="176" t="s">
        <v>139</v>
      </c>
      <c r="AW865" s="176" t="s">
        <v>38</v>
      </c>
      <c r="AX865" s="176" t="s">
        <v>21</v>
      </c>
      <c r="AY865" s="178" t="s">
        <v>131</v>
      </c>
    </row>
    <row r="866" spans="1:65" s="34" customFormat="1" ht="16.5" customHeight="1">
      <c r="A866" s="30"/>
      <c r="B866" s="147"/>
      <c r="C866" s="185" t="s">
        <v>1780</v>
      </c>
      <c r="D866" s="185" t="s">
        <v>188</v>
      </c>
      <c r="E866" s="186" t="s">
        <v>1781</v>
      </c>
      <c r="F866" s="187" t="s">
        <v>1782</v>
      </c>
      <c r="G866" s="188" t="s">
        <v>184</v>
      </c>
      <c r="H866" s="189">
        <v>1</v>
      </c>
      <c r="I866" s="190"/>
      <c r="J866" s="191">
        <f>ROUND(I866*H866,2)</f>
        <v>0</v>
      </c>
      <c r="K866" s="187" t="s">
        <v>1371</v>
      </c>
      <c r="L866" s="192"/>
      <c r="M866" s="193"/>
      <c r="N866" s="194" t="s">
        <v>48</v>
      </c>
      <c r="O866" s="53"/>
      <c r="P866" s="157">
        <f>O866*H866</f>
        <v>0</v>
      </c>
      <c r="Q866" s="157">
        <v>0.03</v>
      </c>
      <c r="R866" s="157">
        <f>Q866*H866</f>
        <v>0.03</v>
      </c>
      <c r="S866" s="157">
        <v>0</v>
      </c>
      <c r="T866" s="158">
        <f>S866*H866</f>
        <v>0</v>
      </c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R866" s="159" t="s">
        <v>323</v>
      </c>
      <c r="AT866" s="159" t="s">
        <v>188</v>
      </c>
      <c r="AU866" s="159" t="s">
        <v>86</v>
      </c>
      <c r="AY866" s="16" t="s">
        <v>131</v>
      </c>
      <c r="BE866" s="160">
        <f>IF(N866="základní",J866,0)</f>
        <v>0</v>
      </c>
      <c r="BF866" s="160">
        <f>IF(N866="snížená",J866,0)</f>
        <v>0</v>
      </c>
      <c r="BG866" s="160">
        <f>IF(N866="zákl. přenesená",J866,0)</f>
        <v>0</v>
      </c>
      <c r="BH866" s="160">
        <f>IF(N866="sníž. přenesená",J866,0)</f>
        <v>0</v>
      </c>
      <c r="BI866" s="160">
        <f>IF(N866="nulová",J866,0)</f>
        <v>0</v>
      </c>
      <c r="BJ866" s="16" t="s">
        <v>21</v>
      </c>
      <c r="BK866" s="160">
        <f>ROUND(I866*H866,2)</f>
        <v>0</v>
      </c>
      <c r="BL866" s="16" t="s">
        <v>229</v>
      </c>
      <c r="BM866" s="159" t="s">
        <v>1783</v>
      </c>
    </row>
    <row r="867" spans="1:65" s="166" customFormat="1" ht="11.25">
      <c r="B867" s="167"/>
      <c r="D867" s="168" t="s">
        <v>143</v>
      </c>
      <c r="E867" s="169"/>
      <c r="F867" s="170" t="s">
        <v>21</v>
      </c>
      <c r="H867" s="171">
        <v>1</v>
      </c>
      <c r="I867" s="172"/>
      <c r="L867" s="167"/>
      <c r="M867" s="173"/>
      <c r="N867" s="174"/>
      <c r="O867" s="174"/>
      <c r="P867" s="174"/>
      <c r="Q867" s="174"/>
      <c r="R867" s="174"/>
      <c r="S867" s="174"/>
      <c r="T867" s="175"/>
      <c r="AT867" s="169" t="s">
        <v>143</v>
      </c>
      <c r="AU867" s="169" t="s">
        <v>86</v>
      </c>
      <c r="AV867" s="166" t="s">
        <v>86</v>
      </c>
      <c r="AW867" s="166" t="s">
        <v>38</v>
      </c>
      <c r="AX867" s="166" t="s">
        <v>77</v>
      </c>
      <c r="AY867" s="169" t="s">
        <v>131</v>
      </c>
    </row>
    <row r="868" spans="1:65" s="176" customFormat="1" ht="11.25">
      <c r="B868" s="177"/>
      <c r="D868" s="168" t="s">
        <v>143</v>
      </c>
      <c r="E868" s="178"/>
      <c r="F868" s="179" t="s">
        <v>145</v>
      </c>
      <c r="H868" s="180">
        <v>1</v>
      </c>
      <c r="I868" s="181"/>
      <c r="L868" s="177"/>
      <c r="M868" s="182"/>
      <c r="N868" s="183"/>
      <c r="O868" s="183"/>
      <c r="P868" s="183"/>
      <c r="Q868" s="183"/>
      <c r="R868" s="183"/>
      <c r="S868" s="183"/>
      <c r="T868" s="184"/>
      <c r="AT868" s="178" t="s">
        <v>143</v>
      </c>
      <c r="AU868" s="178" t="s">
        <v>86</v>
      </c>
      <c r="AV868" s="176" t="s">
        <v>139</v>
      </c>
      <c r="AW868" s="176" t="s">
        <v>38</v>
      </c>
      <c r="AX868" s="176" t="s">
        <v>21</v>
      </c>
      <c r="AY868" s="178" t="s">
        <v>131</v>
      </c>
    </row>
    <row r="869" spans="1:65" s="34" customFormat="1" ht="24.2" customHeight="1">
      <c r="A869" s="30"/>
      <c r="B869" s="147"/>
      <c r="C869" s="148" t="s">
        <v>1784</v>
      </c>
      <c r="D869" s="148" t="s">
        <v>134</v>
      </c>
      <c r="E869" s="149" t="s">
        <v>1785</v>
      </c>
      <c r="F869" s="150" t="s">
        <v>1786</v>
      </c>
      <c r="G869" s="151" t="s">
        <v>184</v>
      </c>
      <c r="H869" s="152">
        <v>1</v>
      </c>
      <c r="I869" s="153"/>
      <c r="J869" s="154">
        <f>ROUND(I869*H869,2)</f>
        <v>0</v>
      </c>
      <c r="K869" s="150" t="s">
        <v>138</v>
      </c>
      <c r="L869" s="31"/>
      <c r="M869" s="155"/>
      <c r="N869" s="156" t="s">
        <v>48</v>
      </c>
      <c r="O869" s="53"/>
      <c r="P869" s="157">
        <f>O869*H869</f>
        <v>0</v>
      </c>
      <c r="Q869" s="157">
        <v>0</v>
      </c>
      <c r="R869" s="157">
        <f>Q869*H869</f>
        <v>0</v>
      </c>
      <c r="S869" s="157">
        <v>0</v>
      </c>
      <c r="T869" s="158">
        <f>S869*H869</f>
        <v>0</v>
      </c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R869" s="159" t="s">
        <v>229</v>
      </c>
      <c r="AT869" s="159" t="s">
        <v>134</v>
      </c>
      <c r="AU869" s="159" t="s">
        <v>86</v>
      </c>
      <c r="AY869" s="16" t="s">
        <v>131</v>
      </c>
      <c r="BE869" s="160">
        <f>IF(N869="základní",J869,0)</f>
        <v>0</v>
      </c>
      <c r="BF869" s="160">
        <f>IF(N869="snížená",J869,0)</f>
        <v>0</v>
      </c>
      <c r="BG869" s="160">
        <f>IF(N869="zákl. přenesená",J869,0)</f>
        <v>0</v>
      </c>
      <c r="BH869" s="160">
        <f>IF(N869="sníž. přenesená",J869,0)</f>
        <v>0</v>
      </c>
      <c r="BI869" s="160">
        <f>IF(N869="nulová",J869,0)</f>
        <v>0</v>
      </c>
      <c r="BJ869" s="16" t="s">
        <v>21</v>
      </c>
      <c r="BK869" s="160">
        <f>ROUND(I869*H869,2)</f>
        <v>0</v>
      </c>
      <c r="BL869" s="16" t="s">
        <v>229</v>
      </c>
      <c r="BM869" s="159" t="s">
        <v>1787</v>
      </c>
    </row>
    <row r="870" spans="1:65" s="34" customFormat="1" ht="11.25">
      <c r="A870" s="30"/>
      <c r="B870" s="31"/>
      <c r="C870" s="30"/>
      <c r="D870" s="161" t="s">
        <v>141</v>
      </c>
      <c r="E870" s="30"/>
      <c r="F870" s="162" t="s">
        <v>1788</v>
      </c>
      <c r="G870" s="30"/>
      <c r="H870" s="30"/>
      <c r="I870" s="163"/>
      <c r="J870" s="30"/>
      <c r="K870" s="30"/>
      <c r="L870" s="31"/>
      <c r="M870" s="164"/>
      <c r="N870" s="165"/>
      <c r="O870" s="53"/>
      <c r="P870" s="53"/>
      <c r="Q870" s="53"/>
      <c r="R870" s="53"/>
      <c r="S870" s="53"/>
      <c r="T870" s="54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T870" s="16" t="s">
        <v>141</v>
      </c>
      <c r="AU870" s="16" t="s">
        <v>86</v>
      </c>
    </row>
    <row r="871" spans="1:65" s="166" customFormat="1" ht="11.25">
      <c r="B871" s="167"/>
      <c r="D871" s="168" t="s">
        <v>143</v>
      </c>
      <c r="E871" s="169"/>
      <c r="F871" s="170" t="s">
        <v>21</v>
      </c>
      <c r="H871" s="171">
        <v>1</v>
      </c>
      <c r="I871" s="172"/>
      <c r="L871" s="167"/>
      <c r="M871" s="173"/>
      <c r="N871" s="174"/>
      <c r="O871" s="174"/>
      <c r="P871" s="174"/>
      <c r="Q871" s="174"/>
      <c r="R871" s="174"/>
      <c r="S871" s="174"/>
      <c r="T871" s="175"/>
      <c r="AT871" s="169" t="s">
        <v>143</v>
      </c>
      <c r="AU871" s="169" t="s">
        <v>86</v>
      </c>
      <c r="AV871" s="166" t="s">
        <v>86</v>
      </c>
      <c r="AW871" s="166" t="s">
        <v>38</v>
      </c>
      <c r="AX871" s="166" t="s">
        <v>77</v>
      </c>
      <c r="AY871" s="169" t="s">
        <v>131</v>
      </c>
    </row>
    <row r="872" spans="1:65" s="176" customFormat="1" ht="11.25">
      <c r="B872" s="177"/>
      <c r="D872" s="168" t="s">
        <v>143</v>
      </c>
      <c r="E872" s="178"/>
      <c r="F872" s="179" t="s">
        <v>145</v>
      </c>
      <c r="H872" s="180">
        <v>1</v>
      </c>
      <c r="I872" s="181"/>
      <c r="L872" s="177"/>
      <c r="M872" s="182"/>
      <c r="N872" s="183"/>
      <c r="O872" s="183"/>
      <c r="P872" s="183"/>
      <c r="Q872" s="183"/>
      <c r="R872" s="183"/>
      <c r="S872" s="183"/>
      <c r="T872" s="184"/>
      <c r="AT872" s="178" t="s">
        <v>143</v>
      </c>
      <c r="AU872" s="178" t="s">
        <v>86</v>
      </c>
      <c r="AV872" s="176" t="s">
        <v>139</v>
      </c>
      <c r="AW872" s="176" t="s">
        <v>38</v>
      </c>
      <c r="AX872" s="176" t="s">
        <v>21</v>
      </c>
      <c r="AY872" s="178" t="s">
        <v>131</v>
      </c>
    </row>
    <row r="873" spans="1:65" s="34" customFormat="1" ht="21.75" customHeight="1">
      <c r="A873" s="30"/>
      <c r="B873" s="147"/>
      <c r="C873" s="185" t="s">
        <v>1789</v>
      </c>
      <c r="D873" s="185" t="s">
        <v>188</v>
      </c>
      <c r="E873" s="186" t="s">
        <v>1790</v>
      </c>
      <c r="F873" s="187" t="s">
        <v>1791</v>
      </c>
      <c r="G873" s="188" t="s">
        <v>184</v>
      </c>
      <c r="H873" s="189">
        <v>1</v>
      </c>
      <c r="I873" s="190"/>
      <c r="J873" s="191">
        <f>ROUND(I873*H873,2)</f>
        <v>0</v>
      </c>
      <c r="K873" s="187" t="s">
        <v>138</v>
      </c>
      <c r="L873" s="192"/>
      <c r="M873" s="193"/>
      <c r="N873" s="194" t="s">
        <v>48</v>
      </c>
      <c r="O873" s="53"/>
      <c r="P873" s="157">
        <f>O873*H873</f>
        <v>0</v>
      </c>
      <c r="Q873" s="157">
        <v>4.2999999999999997E-2</v>
      </c>
      <c r="R873" s="157">
        <f>Q873*H873</f>
        <v>4.2999999999999997E-2</v>
      </c>
      <c r="S873" s="157">
        <v>0</v>
      </c>
      <c r="T873" s="158">
        <f>S873*H873</f>
        <v>0</v>
      </c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R873" s="159" t="s">
        <v>323</v>
      </c>
      <c r="AT873" s="159" t="s">
        <v>188</v>
      </c>
      <c r="AU873" s="159" t="s">
        <v>86</v>
      </c>
      <c r="AY873" s="16" t="s">
        <v>131</v>
      </c>
      <c r="BE873" s="160">
        <f>IF(N873="základní",J873,0)</f>
        <v>0</v>
      </c>
      <c r="BF873" s="160">
        <f>IF(N873="snížená",J873,0)</f>
        <v>0</v>
      </c>
      <c r="BG873" s="160">
        <f>IF(N873="zákl. přenesená",J873,0)</f>
        <v>0</v>
      </c>
      <c r="BH873" s="160">
        <f>IF(N873="sníž. přenesená",J873,0)</f>
        <v>0</v>
      </c>
      <c r="BI873" s="160">
        <f>IF(N873="nulová",J873,0)</f>
        <v>0</v>
      </c>
      <c r="BJ873" s="16" t="s">
        <v>21</v>
      </c>
      <c r="BK873" s="160">
        <f>ROUND(I873*H873,2)</f>
        <v>0</v>
      </c>
      <c r="BL873" s="16" t="s">
        <v>229</v>
      </c>
      <c r="BM873" s="159" t="s">
        <v>1792</v>
      </c>
    </row>
    <row r="874" spans="1:65" s="34" customFormat="1" ht="24.2" customHeight="1">
      <c r="A874" s="30"/>
      <c r="B874" s="147"/>
      <c r="C874" s="148" t="s">
        <v>1793</v>
      </c>
      <c r="D874" s="148" t="s">
        <v>134</v>
      </c>
      <c r="E874" s="149" t="s">
        <v>1794</v>
      </c>
      <c r="F874" s="150" t="s">
        <v>1795</v>
      </c>
      <c r="G874" s="151" t="s">
        <v>184</v>
      </c>
      <c r="H874" s="152">
        <v>1</v>
      </c>
      <c r="I874" s="153"/>
      <c r="J874" s="154">
        <f>ROUND(I874*H874,2)</f>
        <v>0</v>
      </c>
      <c r="K874" s="150" t="s">
        <v>138</v>
      </c>
      <c r="L874" s="31"/>
      <c r="M874" s="155"/>
      <c r="N874" s="156" t="s">
        <v>48</v>
      </c>
      <c r="O874" s="53"/>
      <c r="P874" s="157">
        <f>O874*H874</f>
        <v>0</v>
      </c>
      <c r="Q874" s="157">
        <v>0</v>
      </c>
      <c r="R874" s="157">
        <f>Q874*H874</f>
        <v>0</v>
      </c>
      <c r="S874" s="157">
        <v>0</v>
      </c>
      <c r="T874" s="158">
        <f>S874*H874</f>
        <v>0</v>
      </c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R874" s="159" t="s">
        <v>229</v>
      </c>
      <c r="AT874" s="159" t="s">
        <v>134</v>
      </c>
      <c r="AU874" s="159" t="s">
        <v>86</v>
      </c>
      <c r="AY874" s="16" t="s">
        <v>131</v>
      </c>
      <c r="BE874" s="160">
        <f>IF(N874="základní",J874,0)</f>
        <v>0</v>
      </c>
      <c r="BF874" s="160">
        <f>IF(N874="snížená",J874,0)</f>
        <v>0</v>
      </c>
      <c r="BG874" s="160">
        <f>IF(N874="zákl. přenesená",J874,0)</f>
        <v>0</v>
      </c>
      <c r="BH874" s="160">
        <f>IF(N874="sníž. přenesená",J874,0)</f>
        <v>0</v>
      </c>
      <c r="BI874" s="160">
        <f>IF(N874="nulová",J874,0)</f>
        <v>0</v>
      </c>
      <c r="BJ874" s="16" t="s">
        <v>21</v>
      </c>
      <c r="BK874" s="160">
        <f>ROUND(I874*H874,2)</f>
        <v>0</v>
      </c>
      <c r="BL874" s="16" t="s">
        <v>229</v>
      </c>
      <c r="BM874" s="159" t="s">
        <v>1796</v>
      </c>
    </row>
    <row r="875" spans="1:65" s="34" customFormat="1" ht="11.25">
      <c r="A875" s="30"/>
      <c r="B875" s="31"/>
      <c r="C875" s="30"/>
      <c r="D875" s="161" t="s">
        <v>141</v>
      </c>
      <c r="E875" s="30"/>
      <c r="F875" s="162" t="s">
        <v>1797</v>
      </c>
      <c r="G875" s="30"/>
      <c r="H875" s="30"/>
      <c r="I875" s="163"/>
      <c r="J875" s="30"/>
      <c r="K875" s="30"/>
      <c r="L875" s="31"/>
      <c r="M875" s="164"/>
      <c r="N875" s="165"/>
      <c r="O875" s="53"/>
      <c r="P875" s="53"/>
      <c r="Q875" s="53"/>
      <c r="R875" s="53"/>
      <c r="S875" s="53"/>
      <c r="T875" s="54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T875" s="16" t="s">
        <v>141</v>
      </c>
      <c r="AU875" s="16" t="s">
        <v>86</v>
      </c>
    </row>
    <row r="876" spans="1:65" s="166" customFormat="1" ht="11.25">
      <c r="B876" s="167"/>
      <c r="D876" s="168" t="s">
        <v>143</v>
      </c>
      <c r="E876" s="169"/>
      <c r="F876" s="170" t="s">
        <v>21</v>
      </c>
      <c r="H876" s="171">
        <v>1</v>
      </c>
      <c r="I876" s="172"/>
      <c r="L876" s="167"/>
      <c r="M876" s="173"/>
      <c r="N876" s="174"/>
      <c r="O876" s="174"/>
      <c r="P876" s="174"/>
      <c r="Q876" s="174"/>
      <c r="R876" s="174"/>
      <c r="S876" s="174"/>
      <c r="T876" s="175"/>
      <c r="AT876" s="169" t="s">
        <v>143</v>
      </c>
      <c r="AU876" s="169" t="s">
        <v>86</v>
      </c>
      <c r="AV876" s="166" t="s">
        <v>86</v>
      </c>
      <c r="AW876" s="166" t="s">
        <v>38</v>
      </c>
      <c r="AX876" s="166" t="s">
        <v>77</v>
      </c>
      <c r="AY876" s="169" t="s">
        <v>131</v>
      </c>
    </row>
    <row r="877" spans="1:65" s="176" customFormat="1" ht="11.25">
      <c r="B877" s="177"/>
      <c r="D877" s="168" t="s">
        <v>143</v>
      </c>
      <c r="E877" s="178"/>
      <c r="F877" s="179" t="s">
        <v>145</v>
      </c>
      <c r="H877" s="180">
        <v>1</v>
      </c>
      <c r="I877" s="181"/>
      <c r="L877" s="177"/>
      <c r="M877" s="182"/>
      <c r="N877" s="183"/>
      <c r="O877" s="183"/>
      <c r="P877" s="183"/>
      <c r="Q877" s="183"/>
      <c r="R877" s="183"/>
      <c r="S877" s="183"/>
      <c r="T877" s="184"/>
      <c r="AT877" s="178" t="s">
        <v>143</v>
      </c>
      <c r="AU877" s="178" t="s">
        <v>86</v>
      </c>
      <c r="AV877" s="176" t="s">
        <v>139</v>
      </c>
      <c r="AW877" s="176" t="s">
        <v>38</v>
      </c>
      <c r="AX877" s="176" t="s">
        <v>21</v>
      </c>
      <c r="AY877" s="178" t="s">
        <v>131</v>
      </c>
    </row>
    <row r="878" spans="1:65" s="34" customFormat="1" ht="24.2" customHeight="1">
      <c r="A878" s="30"/>
      <c r="B878" s="147"/>
      <c r="C878" s="185" t="s">
        <v>1798</v>
      </c>
      <c r="D878" s="185" t="s">
        <v>188</v>
      </c>
      <c r="E878" s="186" t="s">
        <v>1799</v>
      </c>
      <c r="F878" s="187" t="s">
        <v>1800</v>
      </c>
      <c r="G878" s="188" t="s">
        <v>184</v>
      </c>
      <c r="H878" s="189">
        <v>1</v>
      </c>
      <c r="I878" s="190"/>
      <c r="J878" s="191">
        <f>ROUND(I878*H878,2)</f>
        <v>0</v>
      </c>
      <c r="K878" s="187" t="s">
        <v>138</v>
      </c>
      <c r="L878" s="192"/>
      <c r="M878" s="193"/>
      <c r="N878" s="194" t="s">
        <v>48</v>
      </c>
      <c r="O878" s="53"/>
      <c r="P878" s="157">
        <f>O878*H878</f>
        <v>0</v>
      </c>
      <c r="Q878" s="157">
        <v>2.7E-2</v>
      </c>
      <c r="R878" s="157">
        <f>Q878*H878</f>
        <v>2.7E-2</v>
      </c>
      <c r="S878" s="157">
        <v>0</v>
      </c>
      <c r="T878" s="158">
        <f>S878*H878</f>
        <v>0</v>
      </c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R878" s="159" t="s">
        <v>323</v>
      </c>
      <c r="AT878" s="159" t="s">
        <v>188</v>
      </c>
      <c r="AU878" s="159" t="s">
        <v>86</v>
      </c>
      <c r="AY878" s="16" t="s">
        <v>131</v>
      </c>
      <c r="BE878" s="160">
        <f>IF(N878="základní",J878,0)</f>
        <v>0</v>
      </c>
      <c r="BF878" s="160">
        <f>IF(N878="snížená",J878,0)</f>
        <v>0</v>
      </c>
      <c r="BG878" s="160">
        <f>IF(N878="zákl. přenesená",J878,0)</f>
        <v>0</v>
      </c>
      <c r="BH878" s="160">
        <f>IF(N878="sníž. přenesená",J878,0)</f>
        <v>0</v>
      </c>
      <c r="BI878" s="160">
        <f>IF(N878="nulová",J878,0)</f>
        <v>0</v>
      </c>
      <c r="BJ878" s="16" t="s">
        <v>21</v>
      </c>
      <c r="BK878" s="160">
        <f>ROUND(I878*H878,2)</f>
        <v>0</v>
      </c>
      <c r="BL878" s="16" t="s">
        <v>229</v>
      </c>
      <c r="BM878" s="159" t="s">
        <v>1801</v>
      </c>
    </row>
    <row r="879" spans="1:65" s="34" customFormat="1" ht="16.5" customHeight="1">
      <c r="A879" s="30"/>
      <c r="B879" s="147"/>
      <c r="C879" s="148" t="s">
        <v>1802</v>
      </c>
      <c r="D879" s="148" t="s">
        <v>134</v>
      </c>
      <c r="E879" s="149" t="s">
        <v>1803</v>
      </c>
      <c r="F879" s="150" t="s">
        <v>1804</v>
      </c>
      <c r="G879" s="151" t="s">
        <v>184</v>
      </c>
      <c r="H879" s="152">
        <v>1</v>
      </c>
      <c r="I879" s="153"/>
      <c r="J879" s="154">
        <f>ROUND(I879*H879,2)</f>
        <v>0</v>
      </c>
      <c r="K879" s="150" t="s">
        <v>138</v>
      </c>
      <c r="L879" s="31"/>
      <c r="M879" s="155"/>
      <c r="N879" s="156" t="s">
        <v>48</v>
      </c>
      <c r="O879" s="53"/>
      <c r="P879" s="157">
        <f>O879*H879</f>
        <v>0</v>
      </c>
      <c r="Q879" s="157">
        <v>9.2000000000000003E-4</v>
      </c>
      <c r="R879" s="157">
        <f>Q879*H879</f>
        <v>9.2000000000000003E-4</v>
      </c>
      <c r="S879" s="157">
        <v>0</v>
      </c>
      <c r="T879" s="158">
        <f>S879*H879</f>
        <v>0</v>
      </c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R879" s="159" t="s">
        <v>229</v>
      </c>
      <c r="AT879" s="159" t="s">
        <v>134</v>
      </c>
      <c r="AU879" s="159" t="s">
        <v>86</v>
      </c>
      <c r="AY879" s="16" t="s">
        <v>131</v>
      </c>
      <c r="BE879" s="160">
        <f>IF(N879="základní",J879,0)</f>
        <v>0</v>
      </c>
      <c r="BF879" s="160">
        <f>IF(N879="snížená",J879,0)</f>
        <v>0</v>
      </c>
      <c r="BG879" s="160">
        <f>IF(N879="zákl. přenesená",J879,0)</f>
        <v>0</v>
      </c>
      <c r="BH879" s="160">
        <f>IF(N879="sníž. přenesená",J879,0)</f>
        <v>0</v>
      </c>
      <c r="BI879" s="160">
        <f>IF(N879="nulová",J879,0)</f>
        <v>0</v>
      </c>
      <c r="BJ879" s="16" t="s">
        <v>21</v>
      </c>
      <c r="BK879" s="160">
        <f>ROUND(I879*H879,2)</f>
        <v>0</v>
      </c>
      <c r="BL879" s="16" t="s">
        <v>229</v>
      </c>
      <c r="BM879" s="159" t="s">
        <v>1805</v>
      </c>
    </row>
    <row r="880" spans="1:65" s="34" customFormat="1" ht="11.25">
      <c r="A880" s="30"/>
      <c r="B880" s="31"/>
      <c r="C880" s="30"/>
      <c r="D880" s="161" t="s">
        <v>141</v>
      </c>
      <c r="E880" s="30"/>
      <c r="F880" s="162" t="s">
        <v>1806</v>
      </c>
      <c r="G880" s="30"/>
      <c r="H880" s="30"/>
      <c r="I880" s="163"/>
      <c r="J880" s="30"/>
      <c r="K880" s="30"/>
      <c r="L880" s="31"/>
      <c r="M880" s="164"/>
      <c r="N880" s="165"/>
      <c r="O880" s="53"/>
      <c r="P880" s="53"/>
      <c r="Q880" s="53"/>
      <c r="R880" s="53"/>
      <c r="S880" s="53"/>
      <c r="T880" s="54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T880" s="16" t="s">
        <v>141</v>
      </c>
      <c r="AU880" s="16" t="s">
        <v>86</v>
      </c>
    </row>
    <row r="881" spans="1:65" s="166" customFormat="1" ht="11.25">
      <c r="B881" s="167"/>
      <c r="D881" s="168" t="s">
        <v>143</v>
      </c>
      <c r="E881" s="169"/>
      <c r="F881" s="170" t="s">
        <v>21</v>
      </c>
      <c r="H881" s="171">
        <v>1</v>
      </c>
      <c r="I881" s="172"/>
      <c r="L881" s="167"/>
      <c r="M881" s="173"/>
      <c r="N881" s="174"/>
      <c r="O881" s="174"/>
      <c r="P881" s="174"/>
      <c r="Q881" s="174"/>
      <c r="R881" s="174"/>
      <c r="S881" s="174"/>
      <c r="T881" s="175"/>
      <c r="AT881" s="169" t="s">
        <v>143</v>
      </c>
      <c r="AU881" s="169" t="s">
        <v>86</v>
      </c>
      <c r="AV881" s="166" t="s">
        <v>86</v>
      </c>
      <c r="AW881" s="166" t="s">
        <v>38</v>
      </c>
      <c r="AX881" s="166" t="s">
        <v>77</v>
      </c>
      <c r="AY881" s="169" t="s">
        <v>131</v>
      </c>
    </row>
    <row r="882" spans="1:65" s="176" customFormat="1" ht="11.25">
      <c r="B882" s="177"/>
      <c r="D882" s="168" t="s">
        <v>143</v>
      </c>
      <c r="E882" s="178"/>
      <c r="F882" s="179" t="s">
        <v>145</v>
      </c>
      <c r="H882" s="180">
        <v>1</v>
      </c>
      <c r="I882" s="181"/>
      <c r="L882" s="177"/>
      <c r="M882" s="182"/>
      <c r="N882" s="183"/>
      <c r="O882" s="183"/>
      <c r="P882" s="183"/>
      <c r="Q882" s="183"/>
      <c r="R882" s="183"/>
      <c r="S882" s="183"/>
      <c r="T882" s="184"/>
      <c r="AT882" s="178" t="s">
        <v>143</v>
      </c>
      <c r="AU882" s="178" t="s">
        <v>86</v>
      </c>
      <c r="AV882" s="176" t="s">
        <v>139</v>
      </c>
      <c r="AW882" s="176" t="s">
        <v>38</v>
      </c>
      <c r="AX882" s="176" t="s">
        <v>21</v>
      </c>
      <c r="AY882" s="178" t="s">
        <v>131</v>
      </c>
    </row>
    <row r="883" spans="1:65" s="34" customFormat="1" ht="21.75" customHeight="1">
      <c r="A883" s="30"/>
      <c r="B883" s="147"/>
      <c r="C883" s="185" t="s">
        <v>1807</v>
      </c>
      <c r="D883" s="185" t="s">
        <v>188</v>
      </c>
      <c r="E883" s="186" t="s">
        <v>1808</v>
      </c>
      <c r="F883" s="187" t="s">
        <v>1809</v>
      </c>
      <c r="G883" s="188" t="s">
        <v>184</v>
      </c>
      <c r="H883" s="189">
        <v>1</v>
      </c>
      <c r="I883" s="190"/>
      <c r="J883" s="191">
        <f>ROUND(I883*H883,2)</f>
        <v>0</v>
      </c>
      <c r="K883" s="187" t="s">
        <v>138</v>
      </c>
      <c r="L883" s="192"/>
      <c r="M883" s="193"/>
      <c r="N883" s="194" t="s">
        <v>48</v>
      </c>
      <c r="O883" s="53"/>
      <c r="P883" s="157">
        <f>O883*H883</f>
        <v>0</v>
      </c>
      <c r="Q883" s="157">
        <v>4.1000000000000002E-2</v>
      </c>
      <c r="R883" s="157">
        <f>Q883*H883</f>
        <v>4.1000000000000002E-2</v>
      </c>
      <c r="S883" s="157">
        <v>0</v>
      </c>
      <c r="T883" s="158">
        <f>S883*H883</f>
        <v>0</v>
      </c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R883" s="159" t="s">
        <v>323</v>
      </c>
      <c r="AT883" s="159" t="s">
        <v>188</v>
      </c>
      <c r="AU883" s="159" t="s">
        <v>86</v>
      </c>
      <c r="AY883" s="16" t="s">
        <v>131</v>
      </c>
      <c r="BE883" s="160">
        <f>IF(N883="základní",J883,0)</f>
        <v>0</v>
      </c>
      <c r="BF883" s="160">
        <f>IF(N883="snížená",J883,0)</f>
        <v>0</v>
      </c>
      <c r="BG883" s="160">
        <f>IF(N883="zákl. přenesená",J883,0)</f>
        <v>0</v>
      </c>
      <c r="BH883" s="160">
        <f>IF(N883="sníž. přenesená",J883,0)</f>
        <v>0</v>
      </c>
      <c r="BI883" s="160">
        <f>IF(N883="nulová",J883,0)</f>
        <v>0</v>
      </c>
      <c r="BJ883" s="16" t="s">
        <v>21</v>
      </c>
      <c r="BK883" s="160">
        <f>ROUND(I883*H883,2)</f>
        <v>0</v>
      </c>
      <c r="BL883" s="16" t="s">
        <v>229</v>
      </c>
      <c r="BM883" s="159" t="s">
        <v>1810</v>
      </c>
    </row>
    <row r="884" spans="1:65" s="166" customFormat="1" ht="11.25">
      <c r="B884" s="167"/>
      <c r="D884" s="168" t="s">
        <v>143</v>
      </c>
      <c r="E884" s="169"/>
      <c r="F884" s="170" t="s">
        <v>21</v>
      </c>
      <c r="H884" s="171">
        <v>1</v>
      </c>
      <c r="I884" s="172"/>
      <c r="L884" s="167"/>
      <c r="M884" s="173"/>
      <c r="N884" s="174"/>
      <c r="O884" s="174"/>
      <c r="P884" s="174"/>
      <c r="Q884" s="174"/>
      <c r="R884" s="174"/>
      <c r="S884" s="174"/>
      <c r="T884" s="175"/>
      <c r="AT884" s="169" t="s">
        <v>143</v>
      </c>
      <c r="AU884" s="169" t="s">
        <v>86</v>
      </c>
      <c r="AV884" s="166" t="s">
        <v>86</v>
      </c>
      <c r="AW884" s="166" t="s">
        <v>38</v>
      </c>
      <c r="AX884" s="166" t="s">
        <v>77</v>
      </c>
      <c r="AY884" s="169" t="s">
        <v>131</v>
      </c>
    </row>
    <row r="885" spans="1:65" s="176" customFormat="1" ht="11.25">
      <c r="B885" s="177"/>
      <c r="D885" s="168" t="s">
        <v>143</v>
      </c>
      <c r="E885" s="178"/>
      <c r="F885" s="179" t="s">
        <v>145</v>
      </c>
      <c r="H885" s="180">
        <v>1</v>
      </c>
      <c r="I885" s="181"/>
      <c r="L885" s="177"/>
      <c r="M885" s="182"/>
      <c r="N885" s="183"/>
      <c r="O885" s="183"/>
      <c r="P885" s="183"/>
      <c r="Q885" s="183"/>
      <c r="R885" s="183"/>
      <c r="S885" s="183"/>
      <c r="T885" s="184"/>
      <c r="AT885" s="178" t="s">
        <v>143</v>
      </c>
      <c r="AU885" s="178" t="s">
        <v>86</v>
      </c>
      <c r="AV885" s="176" t="s">
        <v>139</v>
      </c>
      <c r="AW885" s="176" t="s">
        <v>38</v>
      </c>
      <c r="AX885" s="176" t="s">
        <v>21</v>
      </c>
      <c r="AY885" s="178" t="s">
        <v>131</v>
      </c>
    </row>
    <row r="886" spans="1:65" s="34" customFormat="1" ht="16.5" customHeight="1">
      <c r="A886" s="30"/>
      <c r="B886" s="147"/>
      <c r="C886" s="148" t="s">
        <v>1811</v>
      </c>
      <c r="D886" s="148" t="s">
        <v>134</v>
      </c>
      <c r="E886" s="149" t="s">
        <v>1812</v>
      </c>
      <c r="F886" s="150" t="s">
        <v>1813</v>
      </c>
      <c r="G886" s="151" t="s">
        <v>305</v>
      </c>
      <c r="H886" s="152">
        <v>6.25</v>
      </c>
      <c r="I886" s="153"/>
      <c r="J886" s="154">
        <f>ROUND(I886*H886,2)</f>
        <v>0</v>
      </c>
      <c r="K886" s="150" t="s">
        <v>138</v>
      </c>
      <c r="L886" s="31"/>
      <c r="M886" s="155"/>
      <c r="N886" s="156" t="s">
        <v>48</v>
      </c>
      <c r="O886" s="53"/>
      <c r="P886" s="157">
        <f>O886*H886</f>
        <v>0</v>
      </c>
      <c r="Q886" s="157">
        <v>0</v>
      </c>
      <c r="R886" s="157">
        <f>Q886*H886</f>
        <v>0</v>
      </c>
      <c r="S886" s="157">
        <v>2E-3</v>
      </c>
      <c r="T886" s="158">
        <f>S886*H886</f>
        <v>1.2500000000000001E-2</v>
      </c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R886" s="159" t="s">
        <v>229</v>
      </c>
      <c r="AT886" s="159" t="s">
        <v>134</v>
      </c>
      <c r="AU886" s="159" t="s">
        <v>86</v>
      </c>
      <c r="AY886" s="16" t="s">
        <v>131</v>
      </c>
      <c r="BE886" s="160">
        <f>IF(N886="základní",J886,0)</f>
        <v>0</v>
      </c>
      <c r="BF886" s="160">
        <f>IF(N886="snížená",J886,0)</f>
        <v>0</v>
      </c>
      <c r="BG886" s="160">
        <f>IF(N886="zákl. přenesená",J886,0)</f>
        <v>0</v>
      </c>
      <c r="BH886" s="160">
        <f>IF(N886="sníž. přenesená",J886,0)</f>
        <v>0</v>
      </c>
      <c r="BI886" s="160">
        <f>IF(N886="nulová",J886,0)</f>
        <v>0</v>
      </c>
      <c r="BJ886" s="16" t="s">
        <v>21</v>
      </c>
      <c r="BK886" s="160">
        <f>ROUND(I886*H886,2)</f>
        <v>0</v>
      </c>
      <c r="BL886" s="16" t="s">
        <v>229</v>
      </c>
      <c r="BM886" s="159" t="s">
        <v>1814</v>
      </c>
    </row>
    <row r="887" spans="1:65" s="34" customFormat="1" ht="11.25">
      <c r="A887" s="30"/>
      <c r="B887" s="31"/>
      <c r="C887" s="30"/>
      <c r="D887" s="161" t="s">
        <v>141</v>
      </c>
      <c r="E887" s="30"/>
      <c r="F887" s="162" t="s">
        <v>1815</v>
      </c>
      <c r="G887" s="30"/>
      <c r="H887" s="30"/>
      <c r="I887" s="163"/>
      <c r="J887" s="30"/>
      <c r="K887" s="30"/>
      <c r="L887" s="31"/>
      <c r="M887" s="164"/>
      <c r="N887" s="165"/>
      <c r="O887" s="53"/>
      <c r="P887" s="53"/>
      <c r="Q887" s="53"/>
      <c r="R887" s="53"/>
      <c r="S887" s="53"/>
      <c r="T887" s="54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T887" s="16" t="s">
        <v>141</v>
      </c>
      <c r="AU887" s="16" t="s">
        <v>86</v>
      </c>
    </row>
    <row r="888" spans="1:65" s="34" customFormat="1" ht="21.75" customHeight="1">
      <c r="A888" s="30"/>
      <c r="B888" s="147"/>
      <c r="C888" s="148" t="s">
        <v>1816</v>
      </c>
      <c r="D888" s="148" t="s">
        <v>134</v>
      </c>
      <c r="E888" s="149" t="s">
        <v>1817</v>
      </c>
      <c r="F888" s="150" t="s">
        <v>1818</v>
      </c>
      <c r="G888" s="151" t="s">
        <v>305</v>
      </c>
      <c r="H888" s="152">
        <v>3.2</v>
      </c>
      <c r="I888" s="153"/>
      <c r="J888" s="154">
        <f>ROUND(I888*H888,2)</f>
        <v>0</v>
      </c>
      <c r="K888" s="150" t="s">
        <v>138</v>
      </c>
      <c r="L888" s="31"/>
      <c r="M888" s="155"/>
      <c r="N888" s="156" t="s">
        <v>48</v>
      </c>
      <c r="O888" s="53"/>
      <c r="P888" s="157">
        <f>O888*H888</f>
        <v>0</v>
      </c>
      <c r="Q888" s="157">
        <v>0</v>
      </c>
      <c r="R888" s="157">
        <f>Q888*H888</f>
        <v>0</v>
      </c>
      <c r="S888" s="157">
        <v>0</v>
      </c>
      <c r="T888" s="158">
        <f>S888*H888</f>
        <v>0</v>
      </c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R888" s="159" t="s">
        <v>229</v>
      </c>
      <c r="AT888" s="159" t="s">
        <v>134</v>
      </c>
      <c r="AU888" s="159" t="s">
        <v>86</v>
      </c>
      <c r="AY888" s="16" t="s">
        <v>131</v>
      </c>
      <c r="BE888" s="160">
        <f>IF(N888="základní",J888,0)</f>
        <v>0</v>
      </c>
      <c r="BF888" s="160">
        <f>IF(N888="snížená",J888,0)</f>
        <v>0</v>
      </c>
      <c r="BG888" s="160">
        <f>IF(N888="zákl. přenesená",J888,0)</f>
        <v>0</v>
      </c>
      <c r="BH888" s="160">
        <f>IF(N888="sníž. přenesená",J888,0)</f>
        <v>0</v>
      </c>
      <c r="BI888" s="160">
        <f>IF(N888="nulová",J888,0)</f>
        <v>0</v>
      </c>
      <c r="BJ888" s="16" t="s">
        <v>21</v>
      </c>
      <c r="BK888" s="160">
        <f>ROUND(I888*H888,2)</f>
        <v>0</v>
      </c>
      <c r="BL888" s="16" t="s">
        <v>229</v>
      </c>
      <c r="BM888" s="159" t="s">
        <v>1819</v>
      </c>
    </row>
    <row r="889" spans="1:65" s="34" customFormat="1" ht="11.25">
      <c r="A889" s="30"/>
      <c r="B889" s="31"/>
      <c r="C889" s="30"/>
      <c r="D889" s="161" t="s">
        <v>141</v>
      </c>
      <c r="E889" s="30"/>
      <c r="F889" s="162" t="s">
        <v>1820</v>
      </c>
      <c r="G889" s="30"/>
      <c r="H889" s="30"/>
      <c r="I889" s="163"/>
      <c r="J889" s="30"/>
      <c r="K889" s="30"/>
      <c r="L889" s="31"/>
      <c r="M889" s="164"/>
      <c r="N889" s="165"/>
      <c r="O889" s="53"/>
      <c r="P889" s="53"/>
      <c r="Q889" s="53"/>
      <c r="R889" s="53"/>
      <c r="S889" s="53"/>
      <c r="T889" s="54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T889" s="16" t="s">
        <v>141</v>
      </c>
      <c r="AU889" s="16" t="s">
        <v>86</v>
      </c>
    </row>
    <row r="890" spans="1:65" s="34" customFormat="1" ht="16.5" customHeight="1">
      <c r="A890" s="30"/>
      <c r="B890" s="147"/>
      <c r="C890" s="185" t="s">
        <v>1821</v>
      </c>
      <c r="D890" s="185" t="s">
        <v>188</v>
      </c>
      <c r="E890" s="186" t="s">
        <v>1822</v>
      </c>
      <c r="F890" s="187" t="s">
        <v>1823</v>
      </c>
      <c r="G890" s="188" t="s">
        <v>305</v>
      </c>
      <c r="H890" s="189">
        <v>3.2</v>
      </c>
      <c r="I890" s="190"/>
      <c r="J890" s="191">
        <f>ROUND(I890*H890,2)</f>
        <v>0</v>
      </c>
      <c r="K890" s="187" t="s">
        <v>138</v>
      </c>
      <c r="L890" s="192"/>
      <c r="M890" s="193"/>
      <c r="N890" s="194" t="s">
        <v>48</v>
      </c>
      <c r="O890" s="53"/>
      <c r="P890" s="157">
        <f>O890*H890</f>
        <v>0</v>
      </c>
      <c r="Q890" s="157">
        <v>4.0000000000000001E-3</v>
      </c>
      <c r="R890" s="157">
        <f>Q890*H890</f>
        <v>1.2800000000000001E-2</v>
      </c>
      <c r="S890" s="157">
        <v>0</v>
      </c>
      <c r="T890" s="158">
        <f>S890*H890</f>
        <v>0</v>
      </c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R890" s="159" t="s">
        <v>323</v>
      </c>
      <c r="AT890" s="159" t="s">
        <v>188</v>
      </c>
      <c r="AU890" s="159" t="s">
        <v>86</v>
      </c>
      <c r="AY890" s="16" t="s">
        <v>131</v>
      </c>
      <c r="BE890" s="160">
        <f>IF(N890="základní",J890,0)</f>
        <v>0</v>
      </c>
      <c r="BF890" s="160">
        <f>IF(N890="snížená",J890,0)</f>
        <v>0</v>
      </c>
      <c r="BG890" s="160">
        <f>IF(N890="zákl. přenesená",J890,0)</f>
        <v>0</v>
      </c>
      <c r="BH890" s="160">
        <f>IF(N890="sníž. přenesená",J890,0)</f>
        <v>0</v>
      </c>
      <c r="BI890" s="160">
        <f>IF(N890="nulová",J890,0)</f>
        <v>0</v>
      </c>
      <c r="BJ890" s="16" t="s">
        <v>21</v>
      </c>
      <c r="BK890" s="160">
        <f>ROUND(I890*H890,2)</f>
        <v>0</v>
      </c>
      <c r="BL890" s="16" t="s">
        <v>229</v>
      </c>
      <c r="BM890" s="159" t="s">
        <v>1824</v>
      </c>
    </row>
    <row r="891" spans="1:65" s="34" customFormat="1" ht="24.2" customHeight="1">
      <c r="A891" s="30"/>
      <c r="B891" s="147"/>
      <c r="C891" s="148" t="s">
        <v>1825</v>
      </c>
      <c r="D891" s="148" t="s">
        <v>134</v>
      </c>
      <c r="E891" s="149" t="s">
        <v>1826</v>
      </c>
      <c r="F891" s="150" t="s">
        <v>1827</v>
      </c>
      <c r="G891" s="151" t="s">
        <v>282</v>
      </c>
      <c r="H891" s="195"/>
      <c r="I891" s="153"/>
      <c r="J891" s="154">
        <f>ROUND(I891*H891,2)</f>
        <v>0</v>
      </c>
      <c r="K891" s="150" t="s">
        <v>138</v>
      </c>
      <c r="L891" s="31"/>
      <c r="M891" s="155"/>
      <c r="N891" s="156" t="s">
        <v>48</v>
      </c>
      <c r="O891" s="53"/>
      <c r="P891" s="157">
        <f>O891*H891</f>
        <v>0</v>
      </c>
      <c r="Q891" s="157">
        <v>0</v>
      </c>
      <c r="R891" s="157">
        <f>Q891*H891</f>
        <v>0</v>
      </c>
      <c r="S891" s="157">
        <v>0</v>
      </c>
      <c r="T891" s="158">
        <f>S891*H891</f>
        <v>0</v>
      </c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R891" s="159" t="s">
        <v>229</v>
      </c>
      <c r="AT891" s="159" t="s">
        <v>134</v>
      </c>
      <c r="AU891" s="159" t="s">
        <v>86</v>
      </c>
      <c r="AY891" s="16" t="s">
        <v>131</v>
      </c>
      <c r="BE891" s="160">
        <f>IF(N891="základní",J891,0)</f>
        <v>0</v>
      </c>
      <c r="BF891" s="160">
        <f>IF(N891="snížená",J891,0)</f>
        <v>0</v>
      </c>
      <c r="BG891" s="160">
        <f>IF(N891="zákl. přenesená",J891,0)</f>
        <v>0</v>
      </c>
      <c r="BH891" s="160">
        <f>IF(N891="sníž. přenesená",J891,0)</f>
        <v>0</v>
      </c>
      <c r="BI891" s="160">
        <f>IF(N891="nulová",J891,0)</f>
        <v>0</v>
      </c>
      <c r="BJ891" s="16" t="s">
        <v>21</v>
      </c>
      <c r="BK891" s="160">
        <f>ROUND(I891*H891,2)</f>
        <v>0</v>
      </c>
      <c r="BL891" s="16" t="s">
        <v>229</v>
      </c>
      <c r="BM891" s="159" t="s">
        <v>1828</v>
      </c>
    </row>
    <row r="892" spans="1:65" s="34" customFormat="1" ht="11.25">
      <c r="A892" s="30"/>
      <c r="B892" s="31"/>
      <c r="C892" s="30"/>
      <c r="D892" s="161" t="s">
        <v>141</v>
      </c>
      <c r="E892" s="30"/>
      <c r="F892" s="162" t="s">
        <v>1829</v>
      </c>
      <c r="G892" s="30"/>
      <c r="H892" s="30"/>
      <c r="I892" s="163"/>
      <c r="J892" s="30"/>
      <c r="K892" s="30"/>
      <c r="L892" s="31"/>
      <c r="M892" s="164"/>
      <c r="N892" s="165"/>
      <c r="O892" s="53"/>
      <c r="P892" s="53"/>
      <c r="Q892" s="53"/>
      <c r="R892" s="53"/>
      <c r="S892" s="53"/>
      <c r="T892" s="54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T892" s="16" t="s">
        <v>141</v>
      </c>
      <c r="AU892" s="16" t="s">
        <v>86</v>
      </c>
    </row>
    <row r="893" spans="1:65" s="133" customFormat="1" ht="22.9" customHeight="1">
      <c r="B893" s="134"/>
      <c r="D893" s="135" t="s">
        <v>76</v>
      </c>
      <c r="E893" s="145" t="s">
        <v>1830</v>
      </c>
      <c r="F893" s="145" t="s">
        <v>1831</v>
      </c>
      <c r="I893" s="137"/>
      <c r="J893" s="146">
        <f>BK893</f>
        <v>0</v>
      </c>
      <c r="L893" s="134"/>
      <c r="M893" s="139"/>
      <c r="N893" s="140"/>
      <c r="O893" s="140"/>
      <c r="P893" s="141">
        <f>SUM(P894:P911)</f>
        <v>0</v>
      </c>
      <c r="Q893" s="140"/>
      <c r="R893" s="141">
        <f>SUM(R894:R911)</f>
        <v>0.22814200000000001</v>
      </c>
      <c r="S893" s="140"/>
      <c r="T893" s="142">
        <f>SUM(T894:T911)</f>
        <v>0.1386</v>
      </c>
      <c r="AR893" s="135" t="s">
        <v>86</v>
      </c>
      <c r="AT893" s="143" t="s">
        <v>76</v>
      </c>
      <c r="AU893" s="143" t="s">
        <v>21</v>
      </c>
      <c r="AY893" s="135" t="s">
        <v>131</v>
      </c>
      <c r="BK893" s="144">
        <f>SUM(BK894:BK911)</f>
        <v>0</v>
      </c>
    </row>
    <row r="894" spans="1:65" s="34" customFormat="1" ht="16.5" customHeight="1">
      <c r="A894" s="30"/>
      <c r="B894" s="147"/>
      <c r="C894" s="148" t="s">
        <v>1832</v>
      </c>
      <c r="D894" s="148" t="s">
        <v>134</v>
      </c>
      <c r="E894" s="149" t="s">
        <v>1833</v>
      </c>
      <c r="F894" s="150" t="s">
        <v>1834</v>
      </c>
      <c r="G894" s="151" t="s">
        <v>137</v>
      </c>
      <c r="H894" s="152">
        <v>4.2</v>
      </c>
      <c r="I894" s="153"/>
      <c r="J894" s="154">
        <f>ROUND(I894*H894,2)</f>
        <v>0</v>
      </c>
      <c r="K894" s="150" t="s">
        <v>138</v>
      </c>
      <c r="L894" s="31"/>
      <c r="M894" s="155"/>
      <c r="N894" s="156" t="s">
        <v>48</v>
      </c>
      <c r="O894" s="53"/>
      <c r="P894" s="157">
        <f>O894*H894</f>
        <v>0</v>
      </c>
      <c r="Q894" s="157">
        <v>0</v>
      </c>
      <c r="R894" s="157">
        <f>Q894*H894</f>
        <v>0</v>
      </c>
      <c r="S894" s="157">
        <v>3.3000000000000002E-2</v>
      </c>
      <c r="T894" s="158">
        <f>S894*H894</f>
        <v>0.1386</v>
      </c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  <c r="AE894" s="30"/>
      <c r="AR894" s="159" t="s">
        <v>229</v>
      </c>
      <c r="AT894" s="159" t="s">
        <v>134</v>
      </c>
      <c r="AU894" s="159" t="s">
        <v>86</v>
      </c>
      <c r="AY894" s="16" t="s">
        <v>131</v>
      </c>
      <c r="BE894" s="160">
        <f>IF(N894="základní",J894,0)</f>
        <v>0</v>
      </c>
      <c r="BF894" s="160">
        <f>IF(N894="snížená",J894,0)</f>
        <v>0</v>
      </c>
      <c r="BG894" s="160">
        <f>IF(N894="zákl. přenesená",J894,0)</f>
        <v>0</v>
      </c>
      <c r="BH894" s="160">
        <f>IF(N894="sníž. přenesená",J894,0)</f>
        <v>0</v>
      </c>
      <c r="BI894" s="160">
        <f>IF(N894="nulová",J894,0)</f>
        <v>0</v>
      </c>
      <c r="BJ894" s="16" t="s">
        <v>21</v>
      </c>
      <c r="BK894" s="160">
        <f>ROUND(I894*H894,2)</f>
        <v>0</v>
      </c>
      <c r="BL894" s="16" t="s">
        <v>229</v>
      </c>
      <c r="BM894" s="159" t="s">
        <v>1835</v>
      </c>
    </row>
    <row r="895" spans="1:65" s="34" customFormat="1" ht="11.25">
      <c r="A895" s="30"/>
      <c r="B895" s="31"/>
      <c r="C895" s="30"/>
      <c r="D895" s="161" t="s">
        <v>141</v>
      </c>
      <c r="E895" s="30"/>
      <c r="F895" s="162" t="s">
        <v>1836</v>
      </c>
      <c r="G895" s="30"/>
      <c r="H895" s="30"/>
      <c r="I895" s="163"/>
      <c r="J895" s="30"/>
      <c r="K895" s="30"/>
      <c r="L895" s="31"/>
      <c r="M895" s="164"/>
      <c r="N895" s="165"/>
      <c r="O895" s="53"/>
      <c r="P895" s="53"/>
      <c r="Q895" s="53"/>
      <c r="R895" s="53"/>
      <c r="S895" s="53"/>
      <c r="T895" s="54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T895" s="16" t="s">
        <v>141</v>
      </c>
      <c r="AU895" s="16" t="s">
        <v>86</v>
      </c>
    </row>
    <row r="896" spans="1:65" s="166" customFormat="1" ht="11.25">
      <c r="B896" s="167"/>
      <c r="D896" s="168" t="s">
        <v>143</v>
      </c>
      <c r="E896" s="169"/>
      <c r="F896" s="170" t="s">
        <v>1837</v>
      </c>
      <c r="H896" s="171">
        <v>4.2</v>
      </c>
      <c r="I896" s="172"/>
      <c r="L896" s="167"/>
      <c r="M896" s="173"/>
      <c r="N896" s="174"/>
      <c r="O896" s="174"/>
      <c r="P896" s="174"/>
      <c r="Q896" s="174"/>
      <c r="R896" s="174"/>
      <c r="S896" s="174"/>
      <c r="T896" s="175"/>
      <c r="AT896" s="169" t="s">
        <v>143</v>
      </c>
      <c r="AU896" s="169" t="s">
        <v>86</v>
      </c>
      <c r="AV896" s="166" t="s">
        <v>86</v>
      </c>
      <c r="AW896" s="166" t="s">
        <v>38</v>
      </c>
      <c r="AX896" s="166" t="s">
        <v>77</v>
      </c>
      <c r="AY896" s="169" t="s">
        <v>131</v>
      </c>
    </row>
    <row r="897" spans="1:65" s="176" customFormat="1" ht="11.25">
      <c r="B897" s="177"/>
      <c r="D897" s="168" t="s">
        <v>143</v>
      </c>
      <c r="E897" s="178"/>
      <c r="F897" s="179" t="s">
        <v>145</v>
      </c>
      <c r="H897" s="180">
        <v>4.2</v>
      </c>
      <c r="I897" s="181"/>
      <c r="L897" s="177"/>
      <c r="M897" s="182"/>
      <c r="N897" s="183"/>
      <c r="O897" s="183"/>
      <c r="P897" s="183"/>
      <c r="Q897" s="183"/>
      <c r="R897" s="183"/>
      <c r="S897" s="183"/>
      <c r="T897" s="184"/>
      <c r="AT897" s="178" t="s">
        <v>143</v>
      </c>
      <c r="AU897" s="178" t="s">
        <v>86</v>
      </c>
      <c r="AV897" s="176" t="s">
        <v>139</v>
      </c>
      <c r="AW897" s="176" t="s">
        <v>38</v>
      </c>
      <c r="AX897" s="176" t="s">
        <v>21</v>
      </c>
      <c r="AY897" s="178" t="s">
        <v>131</v>
      </c>
    </row>
    <row r="898" spans="1:65" s="34" customFormat="1" ht="24.2" customHeight="1">
      <c r="A898" s="30"/>
      <c r="B898" s="147"/>
      <c r="C898" s="148" t="s">
        <v>1838</v>
      </c>
      <c r="D898" s="148" t="s">
        <v>134</v>
      </c>
      <c r="E898" s="149" t="s">
        <v>1839</v>
      </c>
      <c r="F898" s="150" t="s">
        <v>1840</v>
      </c>
      <c r="G898" s="151" t="s">
        <v>305</v>
      </c>
      <c r="H898" s="152">
        <v>9.6999999999999993</v>
      </c>
      <c r="I898" s="153"/>
      <c r="J898" s="154">
        <f>ROUND(I898*H898,2)</f>
        <v>0</v>
      </c>
      <c r="K898" s="150" t="s">
        <v>138</v>
      </c>
      <c r="L898" s="31"/>
      <c r="M898" s="155"/>
      <c r="N898" s="156" t="s">
        <v>48</v>
      </c>
      <c r="O898" s="53"/>
      <c r="P898" s="157">
        <f>O898*H898</f>
        <v>0</v>
      </c>
      <c r="Q898" s="157">
        <v>6.0000000000000002E-5</v>
      </c>
      <c r="R898" s="157">
        <f>Q898*H898</f>
        <v>5.8199999999999994E-4</v>
      </c>
      <c r="S898" s="157">
        <v>0</v>
      </c>
      <c r="T898" s="158">
        <f>S898*H898</f>
        <v>0</v>
      </c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R898" s="159" t="s">
        <v>229</v>
      </c>
      <c r="AT898" s="159" t="s">
        <v>134</v>
      </c>
      <c r="AU898" s="159" t="s">
        <v>86</v>
      </c>
      <c r="AY898" s="16" t="s">
        <v>131</v>
      </c>
      <c r="BE898" s="160">
        <f>IF(N898="základní",J898,0)</f>
        <v>0</v>
      </c>
      <c r="BF898" s="160">
        <f>IF(N898="snížená",J898,0)</f>
        <v>0</v>
      </c>
      <c r="BG898" s="160">
        <f>IF(N898="zákl. přenesená",J898,0)</f>
        <v>0</v>
      </c>
      <c r="BH898" s="160">
        <f>IF(N898="sníž. přenesená",J898,0)</f>
        <v>0</v>
      </c>
      <c r="BI898" s="160">
        <f>IF(N898="nulová",J898,0)</f>
        <v>0</v>
      </c>
      <c r="BJ898" s="16" t="s">
        <v>21</v>
      </c>
      <c r="BK898" s="160">
        <f>ROUND(I898*H898,2)</f>
        <v>0</v>
      </c>
      <c r="BL898" s="16" t="s">
        <v>229</v>
      </c>
      <c r="BM898" s="159" t="s">
        <v>1841</v>
      </c>
    </row>
    <row r="899" spans="1:65" s="34" customFormat="1" ht="11.25">
      <c r="A899" s="30"/>
      <c r="B899" s="31"/>
      <c r="C899" s="30"/>
      <c r="D899" s="161" t="s">
        <v>141</v>
      </c>
      <c r="E899" s="30"/>
      <c r="F899" s="162" t="s">
        <v>1842</v>
      </c>
      <c r="G899" s="30"/>
      <c r="H899" s="30"/>
      <c r="I899" s="163"/>
      <c r="J899" s="30"/>
      <c r="K899" s="30"/>
      <c r="L899" s="31"/>
      <c r="M899" s="164"/>
      <c r="N899" s="165"/>
      <c r="O899" s="53"/>
      <c r="P899" s="53"/>
      <c r="Q899" s="53"/>
      <c r="R899" s="53"/>
      <c r="S899" s="53"/>
      <c r="T899" s="54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  <c r="AE899" s="30"/>
      <c r="AT899" s="16" t="s">
        <v>141</v>
      </c>
      <c r="AU899" s="16" t="s">
        <v>86</v>
      </c>
    </row>
    <row r="900" spans="1:65" s="166" customFormat="1" ht="11.25">
      <c r="B900" s="167"/>
      <c r="D900" s="168" t="s">
        <v>143</v>
      </c>
      <c r="E900" s="169"/>
      <c r="F900" s="170" t="s">
        <v>1843</v>
      </c>
      <c r="H900" s="171">
        <v>9.6999999999999993</v>
      </c>
      <c r="I900" s="172"/>
      <c r="L900" s="167"/>
      <c r="M900" s="173"/>
      <c r="N900" s="174"/>
      <c r="O900" s="174"/>
      <c r="P900" s="174"/>
      <c r="Q900" s="174"/>
      <c r="R900" s="174"/>
      <c r="S900" s="174"/>
      <c r="T900" s="175"/>
      <c r="AT900" s="169" t="s">
        <v>143</v>
      </c>
      <c r="AU900" s="169" t="s">
        <v>86</v>
      </c>
      <c r="AV900" s="166" t="s">
        <v>86</v>
      </c>
      <c r="AW900" s="166" t="s">
        <v>38</v>
      </c>
      <c r="AX900" s="166" t="s">
        <v>77</v>
      </c>
      <c r="AY900" s="169" t="s">
        <v>131</v>
      </c>
    </row>
    <row r="901" spans="1:65" s="176" customFormat="1" ht="11.25">
      <c r="B901" s="177"/>
      <c r="D901" s="168" t="s">
        <v>143</v>
      </c>
      <c r="E901" s="178"/>
      <c r="F901" s="179" t="s">
        <v>145</v>
      </c>
      <c r="H901" s="180">
        <v>9.6999999999999993</v>
      </c>
      <c r="I901" s="181"/>
      <c r="L901" s="177"/>
      <c r="M901" s="182"/>
      <c r="N901" s="183"/>
      <c r="O901" s="183"/>
      <c r="P901" s="183"/>
      <c r="Q901" s="183"/>
      <c r="R901" s="183"/>
      <c r="S901" s="183"/>
      <c r="T901" s="184"/>
      <c r="AT901" s="178" t="s">
        <v>143</v>
      </c>
      <c r="AU901" s="178" t="s">
        <v>86</v>
      </c>
      <c r="AV901" s="176" t="s">
        <v>139</v>
      </c>
      <c r="AW901" s="176" t="s">
        <v>38</v>
      </c>
      <c r="AX901" s="176" t="s">
        <v>21</v>
      </c>
      <c r="AY901" s="178" t="s">
        <v>131</v>
      </c>
    </row>
    <row r="902" spans="1:65" s="34" customFormat="1" ht="16.5" customHeight="1">
      <c r="A902" s="30"/>
      <c r="B902" s="147"/>
      <c r="C902" s="185" t="s">
        <v>1844</v>
      </c>
      <c r="D902" s="185" t="s">
        <v>188</v>
      </c>
      <c r="E902" s="186" t="s">
        <v>1845</v>
      </c>
      <c r="F902" s="187" t="s">
        <v>1846</v>
      </c>
      <c r="G902" s="188" t="s">
        <v>305</v>
      </c>
      <c r="H902" s="189">
        <v>9.6999999999999993</v>
      </c>
      <c r="I902" s="190"/>
      <c r="J902" s="191">
        <f>ROUND(I902*H902,2)</f>
        <v>0</v>
      </c>
      <c r="K902" s="187" t="s">
        <v>138</v>
      </c>
      <c r="L902" s="192"/>
      <c r="M902" s="193"/>
      <c r="N902" s="194" t="s">
        <v>48</v>
      </c>
      <c r="O902" s="53"/>
      <c r="P902" s="157">
        <f>O902*H902</f>
        <v>0</v>
      </c>
      <c r="Q902" s="157">
        <v>1.4800000000000001E-2</v>
      </c>
      <c r="R902" s="157">
        <f>Q902*H902</f>
        <v>0.14355999999999999</v>
      </c>
      <c r="S902" s="157">
        <v>0</v>
      </c>
      <c r="T902" s="158">
        <f>S902*H902</f>
        <v>0</v>
      </c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R902" s="159" t="s">
        <v>323</v>
      </c>
      <c r="AT902" s="159" t="s">
        <v>188</v>
      </c>
      <c r="AU902" s="159" t="s">
        <v>86</v>
      </c>
      <c r="AY902" s="16" t="s">
        <v>131</v>
      </c>
      <c r="BE902" s="160">
        <f>IF(N902="základní",J902,0)</f>
        <v>0</v>
      </c>
      <c r="BF902" s="160">
        <f>IF(N902="snížená",J902,0)</f>
        <v>0</v>
      </c>
      <c r="BG902" s="160">
        <f>IF(N902="zákl. přenesená",J902,0)</f>
        <v>0</v>
      </c>
      <c r="BH902" s="160">
        <f>IF(N902="sníž. přenesená",J902,0)</f>
        <v>0</v>
      </c>
      <c r="BI902" s="160">
        <f>IF(N902="nulová",J902,0)</f>
        <v>0</v>
      </c>
      <c r="BJ902" s="16" t="s">
        <v>21</v>
      </c>
      <c r="BK902" s="160">
        <f>ROUND(I902*H902,2)</f>
        <v>0</v>
      </c>
      <c r="BL902" s="16" t="s">
        <v>229</v>
      </c>
      <c r="BM902" s="159" t="s">
        <v>1847</v>
      </c>
    </row>
    <row r="903" spans="1:65" s="34" customFormat="1" ht="16.5" customHeight="1">
      <c r="A903" s="30"/>
      <c r="B903" s="147"/>
      <c r="C903" s="148" t="s">
        <v>1848</v>
      </c>
      <c r="D903" s="148" t="s">
        <v>134</v>
      </c>
      <c r="E903" s="149" t="s">
        <v>1849</v>
      </c>
      <c r="F903" s="150" t="s">
        <v>1850</v>
      </c>
      <c r="G903" s="151" t="s">
        <v>184</v>
      </c>
      <c r="H903" s="152">
        <v>1</v>
      </c>
      <c r="I903" s="153"/>
      <c r="J903" s="154">
        <f>ROUND(I903*H903,2)</f>
        <v>0</v>
      </c>
      <c r="K903" s="150" t="s">
        <v>138</v>
      </c>
      <c r="L903" s="31"/>
      <c r="M903" s="155"/>
      <c r="N903" s="156" t="s">
        <v>48</v>
      </c>
      <c r="O903" s="53"/>
      <c r="P903" s="157">
        <f>O903*H903</f>
        <v>0</v>
      </c>
      <c r="Q903" s="157">
        <v>0</v>
      </c>
      <c r="R903" s="157">
        <f>Q903*H903</f>
        <v>0</v>
      </c>
      <c r="S903" s="157">
        <v>0</v>
      </c>
      <c r="T903" s="158">
        <f>S903*H903</f>
        <v>0</v>
      </c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R903" s="159" t="s">
        <v>229</v>
      </c>
      <c r="AT903" s="159" t="s">
        <v>134</v>
      </c>
      <c r="AU903" s="159" t="s">
        <v>86</v>
      </c>
      <c r="AY903" s="16" t="s">
        <v>131</v>
      </c>
      <c r="BE903" s="160">
        <f>IF(N903="základní",J903,0)</f>
        <v>0</v>
      </c>
      <c r="BF903" s="160">
        <f>IF(N903="snížená",J903,0)</f>
        <v>0</v>
      </c>
      <c r="BG903" s="160">
        <f>IF(N903="zákl. přenesená",J903,0)</f>
        <v>0</v>
      </c>
      <c r="BH903" s="160">
        <f>IF(N903="sníž. přenesená",J903,0)</f>
        <v>0</v>
      </c>
      <c r="BI903" s="160">
        <f>IF(N903="nulová",J903,0)</f>
        <v>0</v>
      </c>
      <c r="BJ903" s="16" t="s">
        <v>21</v>
      </c>
      <c r="BK903" s="160">
        <f>ROUND(I903*H903,2)</f>
        <v>0</v>
      </c>
      <c r="BL903" s="16" t="s">
        <v>229</v>
      </c>
      <c r="BM903" s="159" t="s">
        <v>1851</v>
      </c>
    </row>
    <row r="904" spans="1:65" s="34" customFormat="1" ht="11.25">
      <c r="A904" s="30"/>
      <c r="B904" s="31"/>
      <c r="C904" s="30"/>
      <c r="D904" s="161" t="s">
        <v>141</v>
      </c>
      <c r="E904" s="30"/>
      <c r="F904" s="162" t="s">
        <v>1852</v>
      </c>
      <c r="G904" s="30"/>
      <c r="H904" s="30"/>
      <c r="I904" s="163"/>
      <c r="J904" s="30"/>
      <c r="K904" s="30"/>
      <c r="L904" s="31"/>
      <c r="M904" s="164"/>
      <c r="N904" s="165"/>
      <c r="O904" s="53"/>
      <c r="P904" s="53"/>
      <c r="Q904" s="53"/>
      <c r="R904" s="53"/>
      <c r="S904" s="53"/>
      <c r="T904" s="54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T904" s="16" t="s">
        <v>141</v>
      </c>
      <c r="AU904" s="16" t="s">
        <v>86</v>
      </c>
    </row>
    <row r="905" spans="1:65" s="166" customFormat="1" ht="11.25">
      <c r="B905" s="167"/>
      <c r="D905" s="168" t="s">
        <v>143</v>
      </c>
      <c r="E905" s="169"/>
      <c r="F905" s="170" t="s">
        <v>21</v>
      </c>
      <c r="H905" s="171">
        <v>1</v>
      </c>
      <c r="I905" s="172"/>
      <c r="L905" s="167"/>
      <c r="M905" s="173"/>
      <c r="N905" s="174"/>
      <c r="O905" s="174"/>
      <c r="P905" s="174"/>
      <c r="Q905" s="174"/>
      <c r="R905" s="174"/>
      <c r="S905" s="174"/>
      <c r="T905" s="175"/>
      <c r="AT905" s="169" t="s">
        <v>143</v>
      </c>
      <c r="AU905" s="169" t="s">
        <v>86</v>
      </c>
      <c r="AV905" s="166" t="s">
        <v>86</v>
      </c>
      <c r="AW905" s="166" t="s">
        <v>38</v>
      </c>
      <c r="AX905" s="166" t="s">
        <v>77</v>
      </c>
      <c r="AY905" s="169" t="s">
        <v>131</v>
      </c>
    </row>
    <row r="906" spans="1:65" s="176" customFormat="1" ht="11.25">
      <c r="B906" s="177"/>
      <c r="D906" s="168" t="s">
        <v>143</v>
      </c>
      <c r="E906" s="178"/>
      <c r="F906" s="179" t="s">
        <v>145</v>
      </c>
      <c r="H906" s="180">
        <v>1</v>
      </c>
      <c r="I906" s="181"/>
      <c r="L906" s="177"/>
      <c r="M906" s="182"/>
      <c r="N906" s="183"/>
      <c r="O906" s="183"/>
      <c r="P906" s="183"/>
      <c r="Q906" s="183"/>
      <c r="R906" s="183"/>
      <c r="S906" s="183"/>
      <c r="T906" s="184"/>
      <c r="AT906" s="178" t="s">
        <v>143</v>
      </c>
      <c r="AU906" s="178" t="s">
        <v>86</v>
      </c>
      <c r="AV906" s="176" t="s">
        <v>139</v>
      </c>
      <c r="AW906" s="176" t="s">
        <v>38</v>
      </c>
      <c r="AX906" s="176" t="s">
        <v>21</v>
      </c>
      <c r="AY906" s="178" t="s">
        <v>131</v>
      </c>
    </row>
    <row r="907" spans="1:65" s="34" customFormat="1" ht="24.2" customHeight="1">
      <c r="A907" s="30"/>
      <c r="B907" s="147"/>
      <c r="C907" s="185" t="s">
        <v>1853</v>
      </c>
      <c r="D907" s="185" t="s">
        <v>188</v>
      </c>
      <c r="E907" s="186" t="s">
        <v>1854</v>
      </c>
      <c r="F907" s="187" t="s">
        <v>1855</v>
      </c>
      <c r="G907" s="188" t="s">
        <v>184</v>
      </c>
      <c r="H907" s="189">
        <v>1</v>
      </c>
      <c r="I907" s="190"/>
      <c r="J907" s="191">
        <f>ROUND(I907*H907,2)</f>
        <v>0</v>
      </c>
      <c r="K907" s="187" t="s">
        <v>138</v>
      </c>
      <c r="L907" s="192"/>
      <c r="M907" s="193"/>
      <c r="N907" s="194" t="s">
        <v>48</v>
      </c>
      <c r="O907" s="53"/>
      <c r="P907" s="157">
        <f>O907*H907</f>
        <v>0</v>
      </c>
      <c r="Q907" s="157">
        <v>8.4000000000000005E-2</v>
      </c>
      <c r="R907" s="157">
        <f>Q907*H907</f>
        <v>8.4000000000000005E-2</v>
      </c>
      <c r="S907" s="157">
        <v>0</v>
      </c>
      <c r="T907" s="158">
        <f>S907*H907</f>
        <v>0</v>
      </c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  <c r="AE907" s="30"/>
      <c r="AR907" s="159" t="s">
        <v>323</v>
      </c>
      <c r="AT907" s="159" t="s">
        <v>188</v>
      </c>
      <c r="AU907" s="159" t="s">
        <v>86</v>
      </c>
      <c r="AY907" s="16" t="s">
        <v>131</v>
      </c>
      <c r="BE907" s="160">
        <f>IF(N907="základní",J907,0)</f>
        <v>0</v>
      </c>
      <c r="BF907" s="160">
        <f>IF(N907="snížená",J907,0)</f>
        <v>0</v>
      </c>
      <c r="BG907" s="160">
        <f>IF(N907="zákl. přenesená",J907,0)</f>
        <v>0</v>
      </c>
      <c r="BH907" s="160">
        <f>IF(N907="sníž. přenesená",J907,0)</f>
        <v>0</v>
      </c>
      <c r="BI907" s="160">
        <f>IF(N907="nulová",J907,0)</f>
        <v>0</v>
      </c>
      <c r="BJ907" s="16" t="s">
        <v>21</v>
      </c>
      <c r="BK907" s="160">
        <f>ROUND(I907*H907,2)</f>
        <v>0</v>
      </c>
      <c r="BL907" s="16" t="s">
        <v>229</v>
      </c>
      <c r="BM907" s="159" t="s">
        <v>1856</v>
      </c>
    </row>
    <row r="908" spans="1:65" s="166" customFormat="1" ht="11.25">
      <c r="B908" s="167"/>
      <c r="D908" s="168" t="s">
        <v>143</v>
      </c>
      <c r="E908" s="169"/>
      <c r="F908" s="170" t="s">
        <v>21</v>
      </c>
      <c r="H908" s="171">
        <v>1</v>
      </c>
      <c r="I908" s="172"/>
      <c r="L908" s="167"/>
      <c r="M908" s="173"/>
      <c r="N908" s="174"/>
      <c r="O908" s="174"/>
      <c r="P908" s="174"/>
      <c r="Q908" s="174"/>
      <c r="R908" s="174"/>
      <c r="S908" s="174"/>
      <c r="T908" s="175"/>
      <c r="AT908" s="169" t="s">
        <v>143</v>
      </c>
      <c r="AU908" s="169" t="s">
        <v>86</v>
      </c>
      <c r="AV908" s="166" t="s">
        <v>86</v>
      </c>
      <c r="AW908" s="166" t="s">
        <v>38</v>
      </c>
      <c r="AX908" s="166" t="s">
        <v>77</v>
      </c>
      <c r="AY908" s="169" t="s">
        <v>131</v>
      </c>
    </row>
    <row r="909" spans="1:65" s="176" customFormat="1" ht="11.25">
      <c r="B909" s="177"/>
      <c r="D909" s="168" t="s">
        <v>143</v>
      </c>
      <c r="E909" s="178"/>
      <c r="F909" s="179" t="s">
        <v>145</v>
      </c>
      <c r="H909" s="180">
        <v>1</v>
      </c>
      <c r="I909" s="181"/>
      <c r="L909" s="177"/>
      <c r="M909" s="182"/>
      <c r="N909" s="183"/>
      <c r="O909" s="183"/>
      <c r="P909" s="183"/>
      <c r="Q909" s="183"/>
      <c r="R909" s="183"/>
      <c r="S909" s="183"/>
      <c r="T909" s="184"/>
      <c r="AT909" s="178" t="s">
        <v>143</v>
      </c>
      <c r="AU909" s="178" t="s">
        <v>86</v>
      </c>
      <c r="AV909" s="176" t="s">
        <v>139</v>
      </c>
      <c r="AW909" s="176" t="s">
        <v>38</v>
      </c>
      <c r="AX909" s="176" t="s">
        <v>21</v>
      </c>
      <c r="AY909" s="178" t="s">
        <v>131</v>
      </c>
    </row>
    <row r="910" spans="1:65" s="34" customFormat="1" ht="24.2" customHeight="1">
      <c r="A910" s="30"/>
      <c r="B910" s="147"/>
      <c r="C910" s="148" t="s">
        <v>1857</v>
      </c>
      <c r="D910" s="148" t="s">
        <v>134</v>
      </c>
      <c r="E910" s="149" t="s">
        <v>1858</v>
      </c>
      <c r="F910" s="150" t="s">
        <v>1859</v>
      </c>
      <c r="G910" s="151" t="s">
        <v>282</v>
      </c>
      <c r="H910" s="195"/>
      <c r="I910" s="153"/>
      <c r="J910" s="154">
        <f>ROUND(I910*H910,2)</f>
        <v>0</v>
      </c>
      <c r="K910" s="150" t="s">
        <v>138</v>
      </c>
      <c r="L910" s="31"/>
      <c r="M910" s="155"/>
      <c r="N910" s="156" t="s">
        <v>48</v>
      </c>
      <c r="O910" s="53"/>
      <c r="P910" s="157">
        <f>O910*H910</f>
        <v>0</v>
      </c>
      <c r="Q910" s="157">
        <v>0</v>
      </c>
      <c r="R910" s="157">
        <f>Q910*H910</f>
        <v>0</v>
      </c>
      <c r="S910" s="157">
        <v>0</v>
      </c>
      <c r="T910" s="158">
        <f>S910*H910</f>
        <v>0</v>
      </c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  <c r="AE910" s="30"/>
      <c r="AR910" s="159" t="s">
        <v>229</v>
      </c>
      <c r="AT910" s="159" t="s">
        <v>134</v>
      </c>
      <c r="AU910" s="159" t="s">
        <v>86</v>
      </c>
      <c r="AY910" s="16" t="s">
        <v>131</v>
      </c>
      <c r="BE910" s="160">
        <f>IF(N910="základní",J910,0)</f>
        <v>0</v>
      </c>
      <c r="BF910" s="160">
        <f>IF(N910="snížená",J910,0)</f>
        <v>0</v>
      </c>
      <c r="BG910" s="160">
        <f>IF(N910="zákl. přenesená",J910,0)</f>
        <v>0</v>
      </c>
      <c r="BH910" s="160">
        <f>IF(N910="sníž. přenesená",J910,0)</f>
        <v>0</v>
      </c>
      <c r="BI910" s="160">
        <f>IF(N910="nulová",J910,0)</f>
        <v>0</v>
      </c>
      <c r="BJ910" s="16" t="s">
        <v>21</v>
      </c>
      <c r="BK910" s="160">
        <f>ROUND(I910*H910,2)</f>
        <v>0</v>
      </c>
      <c r="BL910" s="16" t="s">
        <v>229</v>
      </c>
      <c r="BM910" s="159" t="s">
        <v>1860</v>
      </c>
    </row>
    <row r="911" spans="1:65" s="34" customFormat="1" ht="11.25">
      <c r="A911" s="30"/>
      <c r="B911" s="31"/>
      <c r="C911" s="30"/>
      <c r="D911" s="161" t="s">
        <v>141</v>
      </c>
      <c r="E911" s="30"/>
      <c r="F911" s="162" t="s">
        <v>1861</v>
      </c>
      <c r="G911" s="30"/>
      <c r="H911" s="30"/>
      <c r="I911" s="163"/>
      <c r="J911" s="30"/>
      <c r="K911" s="30"/>
      <c r="L911" s="31"/>
      <c r="M911" s="164"/>
      <c r="N911" s="165"/>
      <c r="O911" s="53"/>
      <c r="P911" s="53"/>
      <c r="Q911" s="53"/>
      <c r="R911" s="53"/>
      <c r="S911" s="53"/>
      <c r="T911" s="54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  <c r="AE911" s="30"/>
      <c r="AT911" s="16" t="s">
        <v>141</v>
      </c>
      <c r="AU911" s="16" t="s">
        <v>86</v>
      </c>
    </row>
    <row r="912" spans="1:65" s="133" customFormat="1" ht="22.9" customHeight="1">
      <c r="B912" s="134"/>
      <c r="D912" s="135" t="s">
        <v>76</v>
      </c>
      <c r="E912" s="145" t="s">
        <v>605</v>
      </c>
      <c r="F912" s="145" t="s">
        <v>606</v>
      </c>
      <c r="I912" s="137"/>
      <c r="J912" s="146">
        <f>BK912</f>
        <v>0</v>
      </c>
      <c r="L912" s="134"/>
      <c r="M912" s="139"/>
      <c r="N912" s="140"/>
      <c r="O912" s="140"/>
      <c r="P912" s="141">
        <f>SUM(P913:P935)</f>
        <v>0</v>
      </c>
      <c r="Q912" s="140"/>
      <c r="R912" s="141">
        <f>SUM(R913:R935)</f>
        <v>1.0882528</v>
      </c>
      <c r="S912" s="140"/>
      <c r="T912" s="142">
        <f>SUM(T913:T935)</f>
        <v>0</v>
      </c>
      <c r="AR912" s="135" t="s">
        <v>86</v>
      </c>
      <c r="AT912" s="143" t="s">
        <v>76</v>
      </c>
      <c r="AU912" s="143" t="s">
        <v>21</v>
      </c>
      <c r="AY912" s="135" t="s">
        <v>131</v>
      </c>
      <c r="BK912" s="144">
        <f>SUM(BK913:BK935)</f>
        <v>0</v>
      </c>
    </row>
    <row r="913" spans="1:65" s="34" customFormat="1" ht="16.5" customHeight="1">
      <c r="A913" s="30"/>
      <c r="B913" s="147"/>
      <c r="C913" s="148" t="s">
        <v>1862</v>
      </c>
      <c r="D913" s="148" t="s">
        <v>134</v>
      </c>
      <c r="E913" s="149" t="s">
        <v>608</v>
      </c>
      <c r="F913" s="150" t="s">
        <v>609</v>
      </c>
      <c r="G913" s="151" t="s">
        <v>137</v>
      </c>
      <c r="H913" s="152">
        <v>30.908000000000001</v>
      </c>
      <c r="I913" s="153"/>
      <c r="J913" s="154">
        <f>ROUND(I913*H913,2)</f>
        <v>0</v>
      </c>
      <c r="K913" s="150" t="s">
        <v>138</v>
      </c>
      <c r="L913" s="31"/>
      <c r="M913" s="155"/>
      <c r="N913" s="156" t="s">
        <v>48</v>
      </c>
      <c r="O913" s="53"/>
      <c r="P913" s="157">
        <f>O913*H913</f>
        <v>0</v>
      </c>
      <c r="Q913" s="157">
        <v>2.9999999999999997E-4</v>
      </c>
      <c r="R913" s="157">
        <f>Q913*H913</f>
        <v>9.2724000000000001E-3</v>
      </c>
      <c r="S913" s="157">
        <v>0</v>
      </c>
      <c r="T913" s="158">
        <f>S913*H913</f>
        <v>0</v>
      </c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  <c r="AE913" s="30"/>
      <c r="AR913" s="159" t="s">
        <v>229</v>
      </c>
      <c r="AT913" s="159" t="s">
        <v>134</v>
      </c>
      <c r="AU913" s="159" t="s">
        <v>86</v>
      </c>
      <c r="AY913" s="16" t="s">
        <v>131</v>
      </c>
      <c r="BE913" s="160">
        <f>IF(N913="základní",J913,0)</f>
        <v>0</v>
      </c>
      <c r="BF913" s="160">
        <f>IF(N913="snížená",J913,0)</f>
        <v>0</v>
      </c>
      <c r="BG913" s="160">
        <f>IF(N913="zákl. přenesená",J913,0)</f>
        <v>0</v>
      </c>
      <c r="BH913" s="160">
        <f>IF(N913="sníž. přenesená",J913,0)</f>
        <v>0</v>
      </c>
      <c r="BI913" s="160">
        <f>IF(N913="nulová",J913,0)</f>
        <v>0</v>
      </c>
      <c r="BJ913" s="16" t="s">
        <v>21</v>
      </c>
      <c r="BK913" s="160">
        <f>ROUND(I913*H913,2)</f>
        <v>0</v>
      </c>
      <c r="BL913" s="16" t="s">
        <v>229</v>
      </c>
      <c r="BM913" s="159" t="s">
        <v>1863</v>
      </c>
    </row>
    <row r="914" spans="1:65" s="34" customFormat="1" ht="11.25">
      <c r="A914" s="30"/>
      <c r="B914" s="31"/>
      <c r="C914" s="30"/>
      <c r="D914" s="161" t="s">
        <v>141</v>
      </c>
      <c r="E914" s="30"/>
      <c r="F914" s="162" t="s">
        <v>611</v>
      </c>
      <c r="G914" s="30"/>
      <c r="H914" s="30"/>
      <c r="I914" s="163"/>
      <c r="J914" s="30"/>
      <c r="K914" s="30"/>
      <c r="L914" s="31"/>
      <c r="M914" s="164"/>
      <c r="N914" s="165"/>
      <c r="O914" s="53"/>
      <c r="P914" s="53"/>
      <c r="Q914" s="53"/>
      <c r="R914" s="53"/>
      <c r="S914" s="53"/>
      <c r="T914" s="54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  <c r="AE914" s="30"/>
      <c r="AT914" s="16" t="s">
        <v>141</v>
      </c>
      <c r="AU914" s="16" t="s">
        <v>86</v>
      </c>
    </row>
    <row r="915" spans="1:65" s="34" customFormat="1" ht="16.5" customHeight="1">
      <c r="A915" s="30"/>
      <c r="B915" s="147"/>
      <c r="C915" s="185" t="s">
        <v>1864</v>
      </c>
      <c r="D915" s="185" t="s">
        <v>188</v>
      </c>
      <c r="E915" s="186" t="s">
        <v>618</v>
      </c>
      <c r="F915" s="187" t="s">
        <v>619</v>
      </c>
      <c r="G915" s="188" t="s">
        <v>137</v>
      </c>
      <c r="H915" s="189">
        <v>40.719000000000001</v>
      </c>
      <c r="I915" s="190"/>
      <c r="J915" s="191">
        <f>ROUND(I915*H915,2)</f>
        <v>0</v>
      </c>
      <c r="K915" s="187" t="s">
        <v>138</v>
      </c>
      <c r="L915" s="192"/>
      <c r="M915" s="193"/>
      <c r="N915" s="194" t="s">
        <v>48</v>
      </c>
      <c r="O915" s="53"/>
      <c r="P915" s="157">
        <f>O915*H915</f>
        <v>0</v>
      </c>
      <c r="Q915" s="157">
        <v>2.1999999999999999E-2</v>
      </c>
      <c r="R915" s="157">
        <f>Q915*H915</f>
        <v>0.895818</v>
      </c>
      <c r="S915" s="157">
        <v>0</v>
      </c>
      <c r="T915" s="158">
        <f>S915*H915</f>
        <v>0</v>
      </c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R915" s="159" t="s">
        <v>323</v>
      </c>
      <c r="AT915" s="159" t="s">
        <v>188</v>
      </c>
      <c r="AU915" s="159" t="s">
        <v>86</v>
      </c>
      <c r="AY915" s="16" t="s">
        <v>131</v>
      </c>
      <c r="BE915" s="160">
        <f>IF(N915="základní",J915,0)</f>
        <v>0</v>
      </c>
      <c r="BF915" s="160">
        <f>IF(N915="snížená",J915,0)</f>
        <v>0</v>
      </c>
      <c r="BG915" s="160">
        <f>IF(N915="zákl. přenesená",J915,0)</f>
        <v>0</v>
      </c>
      <c r="BH915" s="160">
        <f>IF(N915="sníž. přenesená",J915,0)</f>
        <v>0</v>
      </c>
      <c r="BI915" s="160">
        <f>IF(N915="nulová",J915,0)</f>
        <v>0</v>
      </c>
      <c r="BJ915" s="16" t="s">
        <v>21</v>
      </c>
      <c r="BK915" s="160">
        <f>ROUND(I915*H915,2)</f>
        <v>0</v>
      </c>
      <c r="BL915" s="16" t="s">
        <v>229</v>
      </c>
      <c r="BM915" s="159" t="s">
        <v>1865</v>
      </c>
    </row>
    <row r="916" spans="1:65" s="166" customFormat="1" ht="11.25">
      <c r="B916" s="167"/>
      <c r="D916" s="168" t="s">
        <v>143</v>
      </c>
      <c r="E916" s="169"/>
      <c r="F916" s="170" t="s">
        <v>1866</v>
      </c>
      <c r="H916" s="171">
        <v>35.408000000000001</v>
      </c>
      <c r="I916" s="172"/>
      <c r="L916" s="167"/>
      <c r="M916" s="173"/>
      <c r="N916" s="174"/>
      <c r="O916" s="174"/>
      <c r="P916" s="174"/>
      <c r="Q916" s="174"/>
      <c r="R916" s="174"/>
      <c r="S916" s="174"/>
      <c r="T916" s="175"/>
      <c r="AT916" s="169" t="s">
        <v>143</v>
      </c>
      <c r="AU916" s="169" t="s">
        <v>86</v>
      </c>
      <c r="AV916" s="166" t="s">
        <v>86</v>
      </c>
      <c r="AW916" s="166" t="s">
        <v>38</v>
      </c>
      <c r="AX916" s="166" t="s">
        <v>21</v>
      </c>
      <c r="AY916" s="169" t="s">
        <v>131</v>
      </c>
    </row>
    <row r="917" spans="1:65" s="166" customFormat="1" ht="11.25">
      <c r="B917" s="167"/>
      <c r="D917" s="168" t="s">
        <v>143</v>
      </c>
      <c r="F917" s="170" t="s">
        <v>1867</v>
      </c>
      <c r="H917" s="171">
        <v>40.719000000000001</v>
      </c>
      <c r="I917" s="172"/>
      <c r="L917" s="167"/>
      <c r="M917" s="173"/>
      <c r="N917" s="174"/>
      <c r="O917" s="174"/>
      <c r="P917" s="174"/>
      <c r="Q917" s="174"/>
      <c r="R917" s="174"/>
      <c r="S917" s="174"/>
      <c r="T917" s="175"/>
      <c r="AT917" s="169" t="s">
        <v>143</v>
      </c>
      <c r="AU917" s="169" t="s">
        <v>86</v>
      </c>
      <c r="AV917" s="166" t="s">
        <v>86</v>
      </c>
      <c r="AW917" s="166" t="s">
        <v>3</v>
      </c>
      <c r="AX917" s="166" t="s">
        <v>21</v>
      </c>
      <c r="AY917" s="169" t="s">
        <v>131</v>
      </c>
    </row>
    <row r="918" spans="1:65" s="34" customFormat="1" ht="24.2" customHeight="1">
      <c r="A918" s="30"/>
      <c r="B918" s="147"/>
      <c r="C918" s="148" t="s">
        <v>1868</v>
      </c>
      <c r="D918" s="148" t="s">
        <v>134</v>
      </c>
      <c r="E918" s="149" t="s">
        <v>1869</v>
      </c>
      <c r="F918" s="150" t="s">
        <v>1870</v>
      </c>
      <c r="G918" s="151" t="s">
        <v>305</v>
      </c>
      <c r="H918" s="152">
        <v>45</v>
      </c>
      <c r="I918" s="153"/>
      <c r="J918" s="154">
        <f>ROUND(I918*H918,2)</f>
        <v>0</v>
      </c>
      <c r="K918" s="150" t="s">
        <v>138</v>
      </c>
      <c r="L918" s="31"/>
      <c r="M918" s="155"/>
      <c r="N918" s="156" t="s">
        <v>48</v>
      </c>
      <c r="O918" s="53"/>
      <c r="P918" s="157">
        <f>O918*H918</f>
        <v>0</v>
      </c>
      <c r="Q918" s="157">
        <v>4.2999999999999999E-4</v>
      </c>
      <c r="R918" s="157">
        <f>Q918*H918</f>
        <v>1.9349999999999999E-2</v>
      </c>
      <c r="S918" s="157">
        <v>0</v>
      </c>
      <c r="T918" s="158">
        <f>S918*H918</f>
        <v>0</v>
      </c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  <c r="AE918" s="30"/>
      <c r="AR918" s="159" t="s">
        <v>229</v>
      </c>
      <c r="AT918" s="159" t="s">
        <v>134</v>
      </c>
      <c r="AU918" s="159" t="s">
        <v>86</v>
      </c>
      <c r="AY918" s="16" t="s">
        <v>131</v>
      </c>
      <c r="BE918" s="160">
        <f>IF(N918="základní",J918,0)</f>
        <v>0</v>
      </c>
      <c r="BF918" s="160">
        <f>IF(N918="snížená",J918,0)</f>
        <v>0</v>
      </c>
      <c r="BG918" s="160">
        <f>IF(N918="zákl. přenesená",J918,0)</f>
        <v>0</v>
      </c>
      <c r="BH918" s="160">
        <f>IF(N918="sníž. přenesená",J918,0)</f>
        <v>0</v>
      </c>
      <c r="BI918" s="160">
        <f>IF(N918="nulová",J918,0)</f>
        <v>0</v>
      </c>
      <c r="BJ918" s="16" t="s">
        <v>21</v>
      </c>
      <c r="BK918" s="160">
        <f>ROUND(I918*H918,2)</f>
        <v>0</v>
      </c>
      <c r="BL918" s="16" t="s">
        <v>229</v>
      </c>
      <c r="BM918" s="159" t="s">
        <v>1871</v>
      </c>
    </row>
    <row r="919" spans="1:65" s="34" customFormat="1" ht="11.25">
      <c r="A919" s="30"/>
      <c r="B919" s="31"/>
      <c r="C919" s="30"/>
      <c r="D919" s="161" t="s">
        <v>141</v>
      </c>
      <c r="E919" s="30"/>
      <c r="F919" s="162" t="s">
        <v>1872</v>
      </c>
      <c r="G919" s="30"/>
      <c r="H919" s="30"/>
      <c r="I919" s="163"/>
      <c r="J919" s="30"/>
      <c r="K919" s="30"/>
      <c r="L919" s="31"/>
      <c r="M919" s="164"/>
      <c r="N919" s="165"/>
      <c r="O919" s="53"/>
      <c r="P919" s="53"/>
      <c r="Q919" s="53"/>
      <c r="R919" s="53"/>
      <c r="S919" s="53"/>
      <c r="T919" s="54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  <c r="AE919" s="30"/>
      <c r="AT919" s="16" t="s">
        <v>141</v>
      </c>
      <c r="AU919" s="16" t="s">
        <v>86</v>
      </c>
    </row>
    <row r="920" spans="1:65" s="166" customFormat="1" ht="11.25">
      <c r="B920" s="167"/>
      <c r="D920" s="168" t="s">
        <v>143</v>
      </c>
      <c r="E920" s="169"/>
      <c r="F920" s="170" t="s">
        <v>1873</v>
      </c>
      <c r="H920" s="171">
        <v>8.9</v>
      </c>
      <c r="I920" s="172"/>
      <c r="L920" s="167"/>
      <c r="M920" s="173"/>
      <c r="N920" s="174"/>
      <c r="O920" s="174"/>
      <c r="P920" s="174"/>
      <c r="Q920" s="174"/>
      <c r="R920" s="174"/>
      <c r="S920" s="174"/>
      <c r="T920" s="175"/>
      <c r="AT920" s="169" t="s">
        <v>143</v>
      </c>
      <c r="AU920" s="169" t="s">
        <v>86</v>
      </c>
      <c r="AV920" s="166" t="s">
        <v>86</v>
      </c>
      <c r="AW920" s="166" t="s">
        <v>38</v>
      </c>
      <c r="AX920" s="166" t="s">
        <v>77</v>
      </c>
      <c r="AY920" s="169" t="s">
        <v>131</v>
      </c>
    </row>
    <row r="921" spans="1:65" s="166" customFormat="1" ht="11.25">
      <c r="B921" s="167"/>
      <c r="D921" s="168" t="s">
        <v>143</v>
      </c>
      <c r="E921" s="169"/>
      <c r="F921" s="170" t="s">
        <v>1874</v>
      </c>
      <c r="H921" s="171">
        <v>12</v>
      </c>
      <c r="I921" s="172"/>
      <c r="L921" s="167"/>
      <c r="M921" s="173"/>
      <c r="N921" s="174"/>
      <c r="O921" s="174"/>
      <c r="P921" s="174"/>
      <c r="Q921" s="174"/>
      <c r="R921" s="174"/>
      <c r="S921" s="174"/>
      <c r="T921" s="175"/>
      <c r="AT921" s="169" t="s">
        <v>143</v>
      </c>
      <c r="AU921" s="169" t="s">
        <v>86</v>
      </c>
      <c r="AV921" s="166" t="s">
        <v>86</v>
      </c>
      <c r="AW921" s="166" t="s">
        <v>38</v>
      </c>
      <c r="AX921" s="166" t="s">
        <v>77</v>
      </c>
      <c r="AY921" s="169" t="s">
        <v>131</v>
      </c>
    </row>
    <row r="922" spans="1:65" s="166" customFormat="1" ht="11.25">
      <c r="B922" s="167"/>
      <c r="D922" s="168" t="s">
        <v>143</v>
      </c>
      <c r="E922" s="169"/>
      <c r="F922" s="170" t="s">
        <v>1875</v>
      </c>
      <c r="H922" s="171">
        <v>12.6</v>
      </c>
      <c r="I922" s="172"/>
      <c r="L922" s="167"/>
      <c r="M922" s="173"/>
      <c r="N922" s="174"/>
      <c r="O922" s="174"/>
      <c r="P922" s="174"/>
      <c r="Q922" s="174"/>
      <c r="R922" s="174"/>
      <c r="S922" s="174"/>
      <c r="T922" s="175"/>
      <c r="AT922" s="169" t="s">
        <v>143</v>
      </c>
      <c r="AU922" s="169" t="s">
        <v>86</v>
      </c>
      <c r="AV922" s="166" t="s">
        <v>86</v>
      </c>
      <c r="AW922" s="166" t="s">
        <v>38</v>
      </c>
      <c r="AX922" s="166" t="s">
        <v>77</v>
      </c>
      <c r="AY922" s="169" t="s">
        <v>131</v>
      </c>
    </row>
    <row r="923" spans="1:65" s="166" customFormat="1" ht="11.25">
      <c r="B923" s="167"/>
      <c r="D923" s="168" t="s">
        <v>143</v>
      </c>
      <c r="E923" s="169"/>
      <c r="F923" s="170" t="s">
        <v>1876</v>
      </c>
      <c r="H923" s="171">
        <v>3.2</v>
      </c>
      <c r="I923" s="172"/>
      <c r="L923" s="167"/>
      <c r="M923" s="173"/>
      <c r="N923" s="174"/>
      <c r="O923" s="174"/>
      <c r="P923" s="174"/>
      <c r="Q923" s="174"/>
      <c r="R923" s="174"/>
      <c r="S923" s="174"/>
      <c r="T923" s="175"/>
      <c r="AT923" s="169" t="s">
        <v>143</v>
      </c>
      <c r="AU923" s="169" t="s">
        <v>86</v>
      </c>
      <c r="AV923" s="166" t="s">
        <v>86</v>
      </c>
      <c r="AW923" s="166" t="s">
        <v>38</v>
      </c>
      <c r="AX923" s="166" t="s">
        <v>77</v>
      </c>
      <c r="AY923" s="169" t="s">
        <v>131</v>
      </c>
    </row>
    <row r="924" spans="1:65" s="166" customFormat="1" ht="11.25">
      <c r="B924" s="167"/>
      <c r="D924" s="168" t="s">
        <v>143</v>
      </c>
      <c r="E924" s="169"/>
      <c r="F924" s="170" t="s">
        <v>1877</v>
      </c>
      <c r="H924" s="171">
        <v>8.3000000000000007</v>
      </c>
      <c r="I924" s="172"/>
      <c r="L924" s="167"/>
      <c r="M924" s="173"/>
      <c r="N924" s="174"/>
      <c r="O924" s="174"/>
      <c r="P924" s="174"/>
      <c r="Q924" s="174"/>
      <c r="R924" s="174"/>
      <c r="S924" s="174"/>
      <c r="T924" s="175"/>
      <c r="AT924" s="169" t="s">
        <v>143</v>
      </c>
      <c r="AU924" s="169" t="s">
        <v>86</v>
      </c>
      <c r="AV924" s="166" t="s">
        <v>86</v>
      </c>
      <c r="AW924" s="166" t="s">
        <v>38</v>
      </c>
      <c r="AX924" s="166" t="s">
        <v>77</v>
      </c>
      <c r="AY924" s="169" t="s">
        <v>131</v>
      </c>
    </row>
    <row r="925" spans="1:65" s="176" customFormat="1" ht="11.25">
      <c r="B925" s="177"/>
      <c r="D925" s="168" t="s">
        <v>143</v>
      </c>
      <c r="E925" s="178"/>
      <c r="F925" s="179" t="s">
        <v>145</v>
      </c>
      <c r="H925" s="180">
        <v>45</v>
      </c>
      <c r="I925" s="181"/>
      <c r="L925" s="177"/>
      <c r="M925" s="182"/>
      <c r="N925" s="183"/>
      <c r="O925" s="183"/>
      <c r="P925" s="183"/>
      <c r="Q925" s="183"/>
      <c r="R925" s="183"/>
      <c r="S925" s="183"/>
      <c r="T925" s="184"/>
      <c r="AT925" s="178" t="s">
        <v>143</v>
      </c>
      <c r="AU925" s="178" t="s">
        <v>86</v>
      </c>
      <c r="AV925" s="176" t="s">
        <v>139</v>
      </c>
      <c r="AW925" s="176" t="s">
        <v>38</v>
      </c>
      <c r="AX925" s="176" t="s">
        <v>21</v>
      </c>
      <c r="AY925" s="178" t="s">
        <v>131</v>
      </c>
    </row>
    <row r="926" spans="1:65" s="34" customFormat="1" ht="24.2" customHeight="1">
      <c r="A926" s="30"/>
      <c r="B926" s="147"/>
      <c r="C926" s="148" t="s">
        <v>1878</v>
      </c>
      <c r="D926" s="148" t="s">
        <v>134</v>
      </c>
      <c r="E926" s="149" t="s">
        <v>613</v>
      </c>
      <c r="F926" s="150" t="s">
        <v>614</v>
      </c>
      <c r="G926" s="151" t="s">
        <v>137</v>
      </c>
      <c r="H926" s="152">
        <v>30.908000000000001</v>
      </c>
      <c r="I926" s="153"/>
      <c r="J926" s="154">
        <f>ROUND(I926*H926,2)</f>
        <v>0</v>
      </c>
      <c r="K926" s="150" t="s">
        <v>138</v>
      </c>
      <c r="L926" s="31"/>
      <c r="M926" s="155"/>
      <c r="N926" s="156" t="s">
        <v>48</v>
      </c>
      <c r="O926" s="53"/>
      <c r="P926" s="157">
        <f>O926*H926</f>
        <v>0</v>
      </c>
      <c r="Q926" s="157">
        <v>5.3E-3</v>
      </c>
      <c r="R926" s="157">
        <f>Q926*H926</f>
        <v>0.1638124</v>
      </c>
      <c r="S926" s="157">
        <v>0</v>
      </c>
      <c r="T926" s="158">
        <f>S926*H926</f>
        <v>0</v>
      </c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  <c r="AE926" s="30"/>
      <c r="AR926" s="159" t="s">
        <v>229</v>
      </c>
      <c r="AT926" s="159" t="s">
        <v>134</v>
      </c>
      <c r="AU926" s="159" t="s">
        <v>86</v>
      </c>
      <c r="AY926" s="16" t="s">
        <v>131</v>
      </c>
      <c r="BE926" s="160">
        <f>IF(N926="základní",J926,0)</f>
        <v>0</v>
      </c>
      <c r="BF926" s="160">
        <f>IF(N926="snížená",J926,0)</f>
        <v>0</v>
      </c>
      <c r="BG926" s="160">
        <f>IF(N926="zákl. přenesená",J926,0)</f>
        <v>0</v>
      </c>
      <c r="BH926" s="160">
        <f>IF(N926="sníž. přenesená",J926,0)</f>
        <v>0</v>
      </c>
      <c r="BI926" s="160">
        <f>IF(N926="nulová",J926,0)</f>
        <v>0</v>
      </c>
      <c r="BJ926" s="16" t="s">
        <v>21</v>
      </c>
      <c r="BK926" s="160">
        <f>ROUND(I926*H926,2)</f>
        <v>0</v>
      </c>
      <c r="BL926" s="16" t="s">
        <v>229</v>
      </c>
      <c r="BM926" s="159" t="s">
        <v>1879</v>
      </c>
    </row>
    <row r="927" spans="1:65" s="34" customFormat="1" ht="11.25">
      <c r="A927" s="30"/>
      <c r="B927" s="31"/>
      <c r="C927" s="30"/>
      <c r="D927" s="161" t="s">
        <v>141</v>
      </c>
      <c r="E927" s="30"/>
      <c r="F927" s="162" t="s">
        <v>616</v>
      </c>
      <c r="G927" s="30"/>
      <c r="H927" s="30"/>
      <c r="I927" s="163"/>
      <c r="J927" s="30"/>
      <c r="K927" s="30"/>
      <c r="L927" s="31"/>
      <c r="M927" s="164"/>
      <c r="N927" s="165"/>
      <c r="O927" s="53"/>
      <c r="P927" s="53"/>
      <c r="Q927" s="53"/>
      <c r="R927" s="53"/>
      <c r="S927" s="53"/>
      <c r="T927" s="54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  <c r="AE927" s="30"/>
      <c r="AT927" s="16" t="s">
        <v>141</v>
      </c>
      <c r="AU927" s="16" t="s">
        <v>86</v>
      </c>
    </row>
    <row r="928" spans="1:65" s="166" customFormat="1" ht="11.25">
      <c r="B928" s="167"/>
      <c r="D928" s="168" t="s">
        <v>143</v>
      </c>
      <c r="E928" s="169"/>
      <c r="F928" s="170" t="s">
        <v>1880</v>
      </c>
      <c r="H928" s="171">
        <v>7.3390000000000004</v>
      </c>
      <c r="I928" s="172"/>
      <c r="L928" s="167"/>
      <c r="M928" s="173"/>
      <c r="N928" s="174"/>
      <c r="O928" s="174"/>
      <c r="P928" s="174"/>
      <c r="Q928" s="174"/>
      <c r="R928" s="174"/>
      <c r="S928" s="174"/>
      <c r="T928" s="175"/>
      <c r="AT928" s="169" t="s">
        <v>143</v>
      </c>
      <c r="AU928" s="169" t="s">
        <v>86</v>
      </c>
      <c r="AV928" s="166" t="s">
        <v>86</v>
      </c>
      <c r="AW928" s="166" t="s">
        <v>38</v>
      </c>
      <c r="AX928" s="166" t="s">
        <v>77</v>
      </c>
      <c r="AY928" s="169" t="s">
        <v>131</v>
      </c>
    </row>
    <row r="929" spans="1:65" s="166" customFormat="1" ht="11.25">
      <c r="B929" s="167"/>
      <c r="D929" s="168" t="s">
        <v>143</v>
      </c>
      <c r="E929" s="169"/>
      <c r="F929" s="170" t="s">
        <v>1881</v>
      </c>
      <c r="H929" s="171">
        <v>8.0470000000000006</v>
      </c>
      <c r="I929" s="172"/>
      <c r="L929" s="167"/>
      <c r="M929" s="173"/>
      <c r="N929" s="174"/>
      <c r="O929" s="174"/>
      <c r="P929" s="174"/>
      <c r="Q929" s="174"/>
      <c r="R929" s="174"/>
      <c r="S929" s="174"/>
      <c r="T929" s="175"/>
      <c r="AT929" s="169" t="s">
        <v>143</v>
      </c>
      <c r="AU929" s="169" t="s">
        <v>86</v>
      </c>
      <c r="AV929" s="166" t="s">
        <v>86</v>
      </c>
      <c r="AW929" s="166" t="s">
        <v>38</v>
      </c>
      <c r="AX929" s="166" t="s">
        <v>77</v>
      </c>
      <c r="AY929" s="169" t="s">
        <v>131</v>
      </c>
    </row>
    <row r="930" spans="1:65" s="166" customFormat="1" ht="11.25">
      <c r="B930" s="167"/>
      <c r="D930" s="168" t="s">
        <v>143</v>
      </c>
      <c r="E930" s="169"/>
      <c r="F930" s="170" t="s">
        <v>1882</v>
      </c>
      <c r="H930" s="171">
        <v>7.9509999999999996</v>
      </c>
      <c r="I930" s="172"/>
      <c r="L930" s="167"/>
      <c r="M930" s="173"/>
      <c r="N930" s="174"/>
      <c r="O930" s="174"/>
      <c r="P930" s="174"/>
      <c r="Q930" s="174"/>
      <c r="R930" s="174"/>
      <c r="S930" s="174"/>
      <c r="T930" s="175"/>
      <c r="AT930" s="169" t="s">
        <v>143</v>
      </c>
      <c r="AU930" s="169" t="s">
        <v>86</v>
      </c>
      <c r="AV930" s="166" t="s">
        <v>86</v>
      </c>
      <c r="AW930" s="166" t="s">
        <v>38</v>
      </c>
      <c r="AX930" s="166" t="s">
        <v>77</v>
      </c>
      <c r="AY930" s="169" t="s">
        <v>131</v>
      </c>
    </row>
    <row r="931" spans="1:65" s="166" customFormat="1" ht="11.25">
      <c r="B931" s="167"/>
      <c r="D931" s="168" t="s">
        <v>143</v>
      </c>
      <c r="E931" s="169"/>
      <c r="F931" s="170" t="s">
        <v>1883</v>
      </c>
      <c r="H931" s="171">
        <v>1.413</v>
      </c>
      <c r="I931" s="172"/>
      <c r="L931" s="167"/>
      <c r="M931" s="173"/>
      <c r="N931" s="174"/>
      <c r="O931" s="174"/>
      <c r="P931" s="174"/>
      <c r="Q931" s="174"/>
      <c r="R931" s="174"/>
      <c r="S931" s="174"/>
      <c r="T931" s="175"/>
      <c r="AT931" s="169" t="s">
        <v>143</v>
      </c>
      <c r="AU931" s="169" t="s">
        <v>86</v>
      </c>
      <c r="AV931" s="166" t="s">
        <v>86</v>
      </c>
      <c r="AW931" s="166" t="s">
        <v>38</v>
      </c>
      <c r="AX931" s="166" t="s">
        <v>77</v>
      </c>
      <c r="AY931" s="169" t="s">
        <v>131</v>
      </c>
    </row>
    <row r="932" spans="1:65" s="166" customFormat="1" ht="11.25">
      <c r="B932" s="167"/>
      <c r="D932" s="168" t="s">
        <v>143</v>
      </c>
      <c r="E932" s="169"/>
      <c r="F932" s="170" t="s">
        <v>1884</v>
      </c>
      <c r="H932" s="171">
        <v>6.1580000000000004</v>
      </c>
      <c r="I932" s="172"/>
      <c r="L932" s="167"/>
      <c r="M932" s="173"/>
      <c r="N932" s="174"/>
      <c r="O932" s="174"/>
      <c r="P932" s="174"/>
      <c r="Q932" s="174"/>
      <c r="R932" s="174"/>
      <c r="S932" s="174"/>
      <c r="T932" s="175"/>
      <c r="AT932" s="169" t="s">
        <v>143</v>
      </c>
      <c r="AU932" s="169" t="s">
        <v>86</v>
      </c>
      <c r="AV932" s="166" t="s">
        <v>86</v>
      </c>
      <c r="AW932" s="166" t="s">
        <v>38</v>
      </c>
      <c r="AX932" s="166" t="s">
        <v>77</v>
      </c>
      <c r="AY932" s="169" t="s">
        <v>131</v>
      </c>
    </row>
    <row r="933" spans="1:65" s="176" customFormat="1" ht="11.25">
      <c r="B933" s="177"/>
      <c r="D933" s="168" t="s">
        <v>143</v>
      </c>
      <c r="E933" s="178"/>
      <c r="F933" s="179" t="s">
        <v>145</v>
      </c>
      <c r="H933" s="180">
        <v>30.908000000000001</v>
      </c>
      <c r="I933" s="181"/>
      <c r="L933" s="177"/>
      <c r="M933" s="182"/>
      <c r="N933" s="183"/>
      <c r="O933" s="183"/>
      <c r="P933" s="183"/>
      <c r="Q933" s="183"/>
      <c r="R933" s="183"/>
      <c r="S933" s="183"/>
      <c r="T933" s="184"/>
      <c r="AT933" s="178" t="s">
        <v>143</v>
      </c>
      <c r="AU933" s="178" t="s">
        <v>86</v>
      </c>
      <c r="AV933" s="176" t="s">
        <v>139</v>
      </c>
      <c r="AW933" s="176" t="s">
        <v>38</v>
      </c>
      <c r="AX933" s="176" t="s">
        <v>21</v>
      </c>
      <c r="AY933" s="178" t="s">
        <v>131</v>
      </c>
    </row>
    <row r="934" spans="1:65" s="34" customFormat="1" ht="24.2" customHeight="1">
      <c r="A934" s="30"/>
      <c r="B934" s="147"/>
      <c r="C934" s="148" t="s">
        <v>1885</v>
      </c>
      <c r="D934" s="148" t="s">
        <v>134</v>
      </c>
      <c r="E934" s="149" t="s">
        <v>1886</v>
      </c>
      <c r="F934" s="150" t="s">
        <v>1887</v>
      </c>
      <c r="G934" s="151" t="s">
        <v>282</v>
      </c>
      <c r="H934" s="195"/>
      <c r="I934" s="153"/>
      <c r="J934" s="154">
        <f>ROUND(I934*H934,2)</f>
        <v>0</v>
      </c>
      <c r="K934" s="150" t="s">
        <v>138</v>
      </c>
      <c r="L934" s="31"/>
      <c r="M934" s="155"/>
      <c r="N934" s="156" t="s">
        <v>48</v>
      </c>
      <c r="O934" s="53"/>
      <c r="P934" s="157">
        <f>O934*H934</f>
        <v>0</v>
      </c>
      <c r="Q934" s="157">
        <v>0</v>
      </c>
      <c r="R934" s="157">
        <f>Q934*H934</f>
        <v>0</v>
      </c>
      <c r="S934" s="157">
        <v>0</v>
      </c>
      <c r="T934" s="158">
        <f>S934*H934</f>
        <v>0</v>
      </c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  <c r="AE934" s="30"/>
      <c r="AR934" s="159" t="s">
        <v>229</v>
      </c>
      <c r="AT934" s="159" t="s">
        <v>134</v>
      </c>
      <c r="AU934" s="159" t="s">
        <v>86</v>
      </c>
      <c r="AY934" s="16" t="s">
        <v>131</v>
      </c>
      <c r="BE934" s="160">
        <f>IF(N934="základní",J934,0)</f>
        <v>0</v>
      </c>
      <c r="BF934" s="160">
        <f>IF(N934="snížená",J934,0)</f>
        <v>0</v>
      </c>
      <c r="BG934" s="160">
        <f>IF(N934="zákl. přenesená",J934,0)</f>
        <v>0</v>
      </c>
      <c r="BH934" s="160">
        <f>IF(N934="sníž. přenesená",J934,0)</f>
        <v>0</v>
      </c>
      <c r="BI934" s="160">
        <f>IF(N934="nulová",J934,0)</f>
        <v>0</v>
      </c>
      <c r="BJ934" s="16" t="s">
        <v>21</v>
      </c>
      <c r="BK934" s="160">
        <f>ROUND(I934*H934,2)</f>
        <v>0</v>
      </c>
      <c r="BL934" s="16" t="s">
        <v>229</v>
      </c>
      <c r="BM934" s="159" t="s">
        <v>1888</v>
      </c>
    </row>
    <row r="935" spans="1:65" s="34" customFormat="1" ht="11.25">
      <c r="A935" s="30"/>
      <c r="B935" s="31"/>
      <c r="C935" s="30"/>
      <c r="D935" s="161" t="s">
        <v>141</v>
      </c>
      <c r="E935" s="30"/>
      <c r="F935" s="162" t="s">
        <v>1889</v>
      </c>
      <c r="G935" s="30"/>
      <c r="H935" s="30"/>
      <c r="I935" s="163"/>
      <c r="J935" s="30"/>
      <c r="K935" s="30"/>
      <c r="L935" s="31"/>
      <c r="M935" s="164"/>
      <c r="N935" s="165"/>
      <c r="O935" s="53"/>
      <c r="P935" s="53"/>
      <c r="Q935" s="53"/>
      <c r="R935" s="53"/>
      <c r="S935" s="53"/>
      <c r="T935" s="54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  <c r="AE935" s="30"/>
      <c r="AT935" s="16" t="s">
        <v>141</v>
      </c>
      <c r="AU935" s="16" t="s">
        <v>86</v>
      </c>
    </row>
    <row r="936" spans="1:65" s="133" customFormat="1" ht="22.9" customHeight="1">
      <c r="B936" s="134"/>
      <c r="D936" s="135" t="s">
        <v>76</v>
      </c>
      <c r="E936" s="145" t="s">
        <v>672</v>
      </c>
      <c r="F936" s="145" t="s">
        <v>673</v>
      </c>
      <c r="I936" s="137"/>
      <c r="J936" s="146">
        <f>BK936</f>
        <v>0</v>
      </c>
      <c r="L936" s="134"/>
      <c r="M936" s="139"/>
      <c r="N936" s="140"/>
      <c r="O936" s="140"/>
      <c r="P936" s="141">
        <f>SUM(P937:P950)</f>
        <v>0</v>
      </c>
      <c r="Q936" s="140"/>
      <c r="R936" s="141">
        <f>SUM(R937:R950)</f>
        <v>0.29415337000000003</v>
      </c>
      <c r="S936" s="140"/>
      <c r="T936" s="142">
        <f>SUM(T937:T950)</f>
        <v>0</v>
      </c>
      <c r="AR936" s="135" t="s">
        <v>86</v>
      </c>
      <c r="AT936" s="143" t="s">
        <v>76</v>
      </c>
      <c r="AU936" s="143" t="s">
        <v>21</v>
      </c>
      <c r="AY936" s="135" t="s">
        <v>131</v>
      </c>
      <c r="BK936" s="144">
        <f>SUM(BK937:BK950)</f>
        <v>0</v>
      </c>
    </row>
    <row r="937" spans="1:65" s="34" customFormat="1" ht="16.5" customHeight="1">
      <c r="A937" s="30"/>
      <c r="B937" s="147"/>
      <c r="C937" s="148" t="s">
        <v>1890</v>
      </c>
      <c r="D937" s="148" t="s">
        <v>134</v>
      </c>
      <c r="E937" s="149" t="s">
        <v>680</v>
      </c>
      <c r="F937" s="150" t="s">
        <v>681</v>
      </c>
      <c r="G937" s="151" t="s">
        <v>137</v>
      </c>
      <c r="H937" s="152">
        <v>600.31299999999999</v>
      </c>
      <c r="I937" s="153"/>
      <c r="J937" s="154">
        <f>ROUND(I937*H937,2)</f>
        <v>0</v>
      </c>
      <c r="K937" s="150" t="s">
        <v>138</v>
      </c>
      <c r="L937" s="31"/>
      <c r="M937" s="155"/>
      <c r="N937" s="156" t="s">
        <v>48</v>
      </c>
      <c r="O937" s="53"/>
      <c r="P937" s="157">
        <f>O937*H937</f>
        <v>0</v>
      </c>
      <c r="Q937" s="157">
        <v>2.0000000000000001E-4</v>
      </c>
      <c r="R937" s="157">
        <f>Q937*H937</f>
        <v>0.12006260000000001</v>
      </c>
      <c r="S937" s="157">
        <v>0</v>
      </c>
      <c r="T937" s="158">
        <f>S937*H937</f>
        <v>0</v>
      </c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R937" s="159" t="s">
        <v>229</v>
      </c>
      <c r="AT937" s="159" t="s">
        <v>134</v>
      </c>
      <c r="AU937" s="159" t="s">
        <v>86</v>
      </c>
      <c r="AY937" s="16" t="s">
        <v>131</v>
      </c>
      <c r="BE937" s="160">
        <f>IF(N937="základní",J937,0)</f>
        <v>0</v>
      </c>
      <c r="BF937" s="160">
        <f>IF(N937="snížená",J937,0)</f>
        <v>0</v>
      </c>
      <c r="BG937" s="160">
        <f>IF(N937="zákl. přenesená",J937,0)</f>
        <v>0</v>
      </c>
      <c r="BH937" s="160">
        <f>IF(N937="sníž. přenesená",J937,0)</f>
        <v>0</v>
      </c>
      <c r="BI937" s="160">
        <f>IF(N937="nulová",J937,0)</f>
        <v>0</v>
      </c>
      <c r="BJ937" s="16" t="s">
        <v>21</v>
      </c>
      <c r="BK937" s="160">
        <f>ROUND(I937*H937,2)</f>
        <v>0</v>
      </c>
      <c r="BL937" s="16" t="s">
        <v>229</v>
      </c>
      <c r="BM937" s="159" t="s">
        <v>1891</v>
      </c>
    </row>
    <row r="938" spans="1:65" s="34" customFormat="1" ht="11.25">
      <c r="A938" s="30"/>
      <c r="B938" s="31"/>
      <c r="C938" s="30"/>
      <c r="D938" s="161" t="s">
        <v>141</v>
      </c>
      <c r="E938" s="30"/>
      <c r="F938" s="162" t="s">
        <v>683</v>
      </c>
      <c r="G938" s="30"/>
      <c r="H938" s="30"/>
      <c r="I938" s="163"/>
      <c r="J938" s="30"/>
      <c r="K938" s="30"/>
      <c r="L938" s="31"/>
      <c r="M938" s="164"/>
      <c r="N938" s="165"/>
      <c r="O938" s="53"/>
      <c r="P938" s="53"/>
      <c r="Q938" s="53"/>
      <c r="R938" s="53"/>
      <c r="S938" s="53"/>
      <c r="T938" s="54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T938" s="16" t="s">
        <v>141</v>
      </c>
      <c r="AU938" s="16" t="s">
        <v>86</v>
      </c>
    </row>
    <row r="939" spans="1:65" s="166" customFormat="1" ht="11.25">
      <c r="B939" s="167"/>
      <c r="D939" s="168" t="s">
        <v>143</v>
      </c>
      <c r="E939" s="169"/>
      <c r="F939" s="170" t="s">
        <v>1892</v>
      </c>
      <c r="H939" s="171">
        <v>193.54499999999999</v>
      </c>
      <c r="I939" s="172"/>
      <c r="L939" s="167"/>
      <c r="M939" s="173"/>
      <c r="N939" s="174"/>
      <c r="O939" s="174"/>
      <c r="P939" s="174"/>
      <c r="Q939" s="174"/>
      <c r="R939" s="174"/>
      <c r="S939" s="174"/>
      <c r="T939" s="175"/>
      <c r="AT939" s="169" t="s">
        <v>143</v>
      </c>
      <c r="AU939" s="169" t="s">
        <v>86</v>
      </c>
      <c r="AV939" s="166" t="s">
        <v>86</v>
      </c>
      <c r="AW939" s="166" t="s">
        <v>38</v>
      </c>
      <c r="AX939" s="166" t="s">
        <v>77</v>
      </c>
      <c r="AY939" s="169" t="s">
        <v>131</v>
      </c>
    </row>
    <row r="940" spans="1:65" s="166" customFormat="1" ht="11.25">
      <c r="B940" s="167"/>
      <c r="D940" s="168" t="s">
        <v>143</v>
      </c>
      <c r="E940" s="169"/>
      <c r="F940" s="170" t="s">
        <v>1893</v>
      </c>
      <c r="H940" s="171">
        <v>209.72800000000001</v>
      </c>
      <c r="I940" s="172"/>
      <c r="L940" s="167"/>
      <c r="M940" s="173"/>
      <c r="N940" s="174"/>
      <c r="O940" s="174"/>
      <c r="P940" s="174"/>
      <c r="Q940" s="174"/>
      <c r="R940" s="174"/>
      <c r="S940" s="174"/>
      <c r="T940" s="175"/>
      <c r="AT940" s="169" t="s">
        <v>143</v>
      </c>
      <c r="AU940" s="169" t="s">
        <v>86</v>
      </c>
      <c r="AV940" s="166" t="s">
        <v>86</v>
      </c>
      <c r="AW940" s="166" t="s">
        <v>38</v>
      </c>
      <c r="AX940" s="166" t="s">
        <v>77</v>
      </c>
      <c r="AY940" s="169" t="s">
        <v>131</v>
      </c>
    </row>
    <row r="941" spans="1:65" s="208" customFormat="1" ht="11.25">
      <c r="B941" s="209"/>
      <c r="D941" s="168" t="s">
        <v>143</v>
      </c>
      <c r="E941" s="210"/>
      <c r="F941" s="211" t="s">
        <v>1894</v>
      </c>
      <c r="H941" s="210"/>
      <c r="I941" s="212"/>
      <c r="L941" s="209"/>
      <c r="M941" s="213"/>
      <c r="N941" s="214"/>
      <c r="O941" s="214"/>
      <c r="P941" s="214"/>
      <c r="Q941" s="214"/>
      <c r="R941" s="214"/>
      <c r="S941" s="214"/>
      <c r="T941" s="215"/>
      <c r="AT941" s="210" t="s">
        <v>143</v>
      </c>
      <c r="AU941" s="210" t="s">
        <v>86</v>
      </c>
      <c r="AV941" s="208" t="s">
        <v>21</v>
      </c>
      <c r="AW941" s="208" t="s">
        <v>38</v>
      </c>
      <c r="AX941" s="208" t="s">
        <v>77</v>
      </c>
      <c r="AY941" s="210" t="s">
        <v>131</v>
      </c>
    </row>
    <row r="942" spans="1:65" s="166" customFormat="1" ht="11.25">
      <c r="B942" s="167"/>
      <c r="D942" s="168" t="s">
        <v>143</v>
      </c>
      <c r="E942" s="169"/>
      <c r="F942" s="170" t="s">
        <v>1895</v>
      </c>
      <c r="H942" s="171">
        <v>197.04</v>
      </c>
      <c r="I942" s="172"/>
      <c r="L942" s="167"/>
      <c r="M942" s="173"/>
      <c r="N942" s="174"/>
      <c r="O942" s="174"/>
      <c r="P942" s="174"/>
      <c r="Q942" s="174"/>
      <c r="R942" s="174"/>
      <c r="S942" s="174"/>
      <c r="T942" s="175"/>
      <c r="AT942" s="169" t="s">
        <v>143</v>
      </c>
      <c r="AU942" s="169" t="s">
        <v>86</v>
      </c>
      <c r="AV942" s="166" t="s">
        <v>86</v>
      </c>
      <c r="AW942" s="166" t="s">
        <v>38</v>
      </c>
      <c r="AX942" s="166" t="s">
        <v>77</v>
      </c>
      <c r="AY942" s="169" t="s">
        <v>131</v>
      </c>
    </row>
    <row r="943" spans="1:65" s="176" customFormat="1" ht="11.25">
      <c r="B943" s="177"/>
      <c r="D943" s="168" t="s">
        <v>143</v>
      </c>
      <c r="E943" s="178"/>
      <c r="F943" s="179" t="s">
        <v>145</v>
      </c>
      <c r="H943" s="180">
        <v>600.31299999999999</v>
      </c>
      <c r="I943" s="181"/>
      <c r="L943" s="177"/>
      <c r="M943" s="182"/>
      <c r="N943" s="183"/>
      <c r="O943" s="183"/>
      <c r="P943" s="183"/>
      <c r="Q943" s="183"/>
      <c r="R943" s="183"/>
      <c r="S943" s="183"/>
      <c r="T943" s="184"/>
      <c r="AT943" s="178" t="s">
        <v>143</v>
      </c>
      <c r="AU943" s="178" t="s">
        <v>86</v>
      </c>
      <c r="AV943" s="176" t="s">
        <v>139</v>
      </c>
      <c r="AW943" s="176" t="s">
        <v>38</v>
      </c>
      <c r="AX943" s="176" t="s">
        <v>21</v>
      </c>
      <c r="AY943" s="178" t="s">
        <v>131</v>
      </c>
    </row>
    <row r="944" spans="1:65" s="34" customFormat="1" ht="24.2" customHeight="1">
      <c r="A944" s="30"/>
      <c r="B944" s="147"/>
      <c r="C944" s="148" t="s">
        <v>1896</v>
      </c>
      <c r="D944" s="148" t="s">
        <v>134</v>
      </c>
      <c r="E944" s="149" t="s">
        <v>686</v>
      </c>
      <c r="F944" s="150" t="s">
        <v>687</v>
      </c>
      <c r="G944" s="151" t="s">
        <v>137</v>
      </c>
      <c r="H944" s="152">
        <v>600.31299999999999</v>
      </c>
      <c r="I944" s="153"/>
      <c r="J944" s="154">
        <f>ROUND(I944*H944,2)</f>
        <v>0</v>
      </c>
      <c r="K944" s="150" t="s">
        <v>138</v>
      </c>
      <c r="L944" s="31"/>
      <c r="M944" s="155"/>
      <c r="N944" s="156" t="s">
        <v>48</v>
      </c>
      <c r="O944" s="53"/>
      <c r="P944" s="157">
        <f>O944*H944</f>
        <v>0</v>
      </c>
      <c r="Q944" s="157">
        <v>2.9E-4</v>
      </c>
      <c r="R944" s="157">
        <f>Q944*H944</f>
        <v>0.17409077000000001</v>
      </c>
      <c r="S944" s="157">
        <v>0</v>
      </c>
      <c r="T944" s="158">
        <f>S944*H944</f>
        <v>0</v>
      </c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  <c r="AE944" s="30"/>
      <c r="AR944" s="159" t="s">
        <v>229</v>
      </c>
      <c r="AT944" s="159" t="s">
        <v>134</v>
      </c>
      <c r="AU944" s="159" t="s">
        <v>86</v>
      </c>
      <c r="AY944" s="16" t="s">
        <v>131</v>
      </c>
      <c r="BE944" s="160">
        <f>IF(N944="základní",J944,0)</f>
        <v>0</v>
      </c>
      <c r="BF944" s="160">
        <f>IF(N944="snížená",J944,0)</f>
        <v>0</v>
      </c>
      <c r="BG944" s="160">
        <f>IF(N944="zákl. přenesená",J944,0)</f>
        <v>0</v>
      </c>
      <c r="BH944" s="160">
        <f>IF(N944="sníž. přenesená",J944,0)</f>
        <v>0</v>
      </c>
      <c r="BI944" s="160">
        <f>IF(N944="nulová",J944,0)</f>
        <v>0</v>
      </c>
      <c r="BJ944" s="16" t="s">
        <v>21</v>
      </c>
      <c r="BK944" s="160">
        <f>ROUND(I944*H944,2)</f>
        <v>0</v>
      </c>
      <c r="BL944" s="16" t="s">
        <v>229</v>
      </c>
      <c r="BM944" s="159" t="s">
        <v>1897</v>
      </c>
    </row>
    <row r="945" spans="1:65" s="34" customFormat="1" ht="11.25">
      <c r="A945" s="30"/>
      <c r="B945" s="31"/>
      <c r="C945" s="30"/>
      <c r="D945" s="161" t="s">
        <v>141</v>
      </c>
      <c r="E945" s="30"/>
      <c r="F945" s="162" t="s">
        <v>689</v>
      </c>
      <c r="G945" s="30"/>
      <c r="H945" s="30"/>
      <c r="I945" s="163"/>
      <c r="J945" s="30"/>
      <c r="K945" s="30"/>
      <c r="L945" s="31"/>
      <c r="M945" s="164"/>
      <c r="N945" s="165"/>
      <c r="O945" s="53"/>
      <c r="P945" s="53"/>
      <c r="Q945" s="53"/>
      <c r="R945" s="53"/>
      <c r="S945" s="53"/>
      <c r="T945" s="54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  <c r="AE945" s="30"/>
      <c r="AT945" s="16" t="s">
        <v>141</v>
      </c>
      <c r="AU945" s="16" t="s">
        <v>86</v>
      </c>
    </row>
    <row r="946" spans="1:65" s="166" customFormat="1" ht="11.25">
      <c r="B946" s="167"/>
      <c r="D946" s="168" t="s">
        <v>143</v>
      </c>
      <c r="E946" s="169"/>
      <c r="F946" s="170" t="s">
        <v>1892</v>
      </c>
      <c r="H946" s="171">
        <v>193.54499999999999</v>
      </c>
      <c r="I946" s="172"/>
      <c r="L946" s="167"/>
      <c r="M946" s="173"/>
      <c r="N946" s="174"/>
      <c r="O946" s="174"/>
      <c r="P946" s="174"/>
      <c r="Q946" s="174"/>
      <c r="R946" s="174"/>
      <c r="S946" s="174"/>
      <c r="T946" s="175"/>
      <c r="AT946" s="169" t="s">
        <v>143</v>
      </c>
      <c r="AU946" s="169" t="s">
        <v>86</v>
      </c>
      <c r="AV946" s="166" t="s">
        <v>86</v>
      </c>
      <c r="AW946" s="166" t="s">
        <v>38</v>
      </c>
      <c r="AX946" s="166" t="s">
        <v>77</v>
      </c>
      <c r="AY946" s="169" t="s">
        <v>131</v>
      </c>
    </row>
    <row r="947" spans="1:65" s="166" customFormat="1" ht="11.25">
      <c r="B947" s="167"/>
      <c r="D947" s="168" t="s">
        <v>143</v>
      </c>
      <c r="E947" s="169"/>
      <c r="F947" s="170" t="s">
        <v>1893</v>
      </c>
      <c r="H947" s="171">
        <v>209.72800000000001</v>
      </c>
      <c r="I947" s="172"/>
      <c r="L947" s="167"/>
      <c r="M947" s="173"/>
      <c r="N947" s="174"/>
      <c r="O947" s="174"/>
      <c r="P947" s="174"/>
      <c r="Q947" s="174"/>
      <c r="R947" s="174"/>
      <c r="S947" s="174"/>
      <c r="T947" s="175"/>
      <c r="AT947" s="169" t="s">
        <v>143</v>
      </c>
      <c r="AU947" s="169" t="s">
        <v>86</v>
      </c>
      <c r="AV947" s="166" t="s">
        <v>86</v>
      </c>
      <c r="AW947" s="166" t="s">
        <v>38</v>
      </c>
      <c r="AX947" s="166" t="s">
        <v>77</v>
      </c>
      <c r="AY947" s="169" t="s">
        <v>131</v>
      </c>
    </row>
    <row r="948" spans="1:65" s="208" customFormat="1" ht="11.25">
      <c r="B948" s="209"/>
      <c r="D948" s="168" t="s">
        <v>143</v>
      </c>
      <c r="E948" s="210"/>
      <c r="F948" s="211" t="s">
        <v>1894</v>
      </c>
      <c r="H948" s="210"/>
      <c r="I948" s="212"/>
      <c r="L948" s="209"/>
      <c r="M948" s="213"/>
      <c r="N948" s="214"/>
      <c r="O948" s="214"/>
      <c r="P948" s="214"/>
      <c r="Q948" s="214"/>
      <c r="R948" s="214"/>
      <c r="S948" s="214"/>
      <c r="T948" s="215"/>
      <c r="AT948" s="210" t="s">
        <v>143</v>
      </c>
      <c r="AU948" s="210" t="s">
        <v>86</v>
      </c>
      <c r="AV948" s="208" t="s">
        <v>21</v>
      </c>
      <c r="AW948" s="208" t="s">
        <v>38</v>
      </c>
      <c r="AX948" s="208" t="s">
        <v>77</v>
      </c>
      <c r="AY948" s="210" t="s">
        <v>131</v>
      </c>
    </row>
    <row r="949" spans="1:65" s="166" customFormat="1" ht="11.25">
      <c r="B949" s="167"/>
      <c r="D949" s="168" t="s">
        <v>143</v>
      </c>
      <c r="E949" s="169"/>
      <c r="F949" s="170" t="s">
        <v>1895</v>
      </c>
      <c r="H949" s="171">
        <v>197.04</v>
      </c>
      <c r="I949" s="172"/>
      <c r="L949" s="167"/>
      <c r="M949" s="173"/>
      <c r="N949" s="174"/>
      <c r="O949" s="174"/>
      <c r="P949" s="174"/>
      <c r="Q949" s="174"/>
      <c r="R949" s="174"/>
      <c r="S949" s="174"/>
      <c r="T949" s="175"/>
      <c r="AT949" s="169" t="s">
        <v>143</v>
      </c>
      <c r="AU949" s="169" t="s">
        <v>86</v>
      </c>
      <c r="AV949" s="166" t="s">
        <v>86</v>
      </c>
      <c r="AW949" s="166" t="s">
        <v>38</v>
      </c>
      <c r="AX949" s="166" t="s">
        <v>77</v>
      </c>
      <c r="AY949" s="169" t="s">
        <v>131</v>
      </c>
    </row>
    <row r="950" spans="1:65" s="176" customFormat="1" ht="11.25">
      <c r="B950" s="177"/>
      <c r="D950" s="168" t="s">
        <v>143</v>
      </c>
      <c r="E950" s="178"/>
      <c r="F950" s="179" t="s">
        <v>145</v>
      </c>
      <c r="H950" s="180">
        <v>600.31299999999999</v>
      </c>
      <c r="I950" s="181"/>
      <c r="L950" s="177"/>
      <c r="M950" s="182"/>
      <c r="N950" s="183"/>
      <c r="O950" s="183"/>
      <c r="P950" s="183"/>
      <c r="Q950" s="183"/>
      <c r="R950" s="183"/>
      <c r="S950" s="183"/>
      <c r="T950" s="184"/>
      <c r="AT950" s="178" t="s">
        <v>143</v>
      </c>
      <c r="AU950" s="178" t="s">
        <v>86</v>
      </c>
      <c r="AV950" s="176" t="s">
        <v>139</v>
      </c>
      <c r="AW950" s="176" t="s">
        <v>38</v>
      </c>
      <c r="AX950" s="176" t="s">
        <v>21</v>
      </c>
      <c r="AY950" s="178" t="s">
        <v>131</v>
      </c>
    </row>
    <row r="951" spans="1:65" s="133" customFormat="1" ht="25.9" customHeight="1">
      <c r="B951" s="134"/>
      <c r="D951" s="135" t="s">
        <v>76</v>
      </c>
      <c r="E951" s="136" t="s">
        <v>188</v>
      </c>
      <c r="F951" s="136" t="s">
        <v>1898</v>
      </c>
      <c r="I951" s="137"/>
      <c r="J951" s="138">
        <f>BK951</f>
        <v>0</v>
      </c>
      <c r="L951" s="134"/>
      <c r="M951" s="139"/>
      <c r="N951" s="140"/>
      <c r="O951" s="140"/>
      <c r="P951" s="141">
        <f>P952+P977+P980</f>
        <v>0</v>
      </c>
      <c r="Q951" s="140"/>
      <c r="R951" s="141">
        <f>R952+R977+R980</f>
        <v>0.4929944</v>
      </c>
      <c r="S951" s="140"/>
      <c r="T951" s="142">
        <f>T952+T977+T980</f>
        <v>0.48600000000000004</v>
      </c>
      <c r="AR951" s="135" t="s">
        <v>151</v>
      </c>
      <c r="AT951" s="143" t="s">
        <v>76</v>
      </c>
      <c r="AU951" s="143" t="s">
        <v>77</v>
      </c>
      <c r="AY951" s="135" t="s">
        <v>131</v>
      </c>
      <c r="BK951" s="144">
        <f>BK952+BK977+BK980</f>
        <v>0</v>
      </c>
    </row>
    <row r="952" spans="1:65" s="133" customFormat="1" ht="22.9" customHeight="1">
      <c r="B952" s="134"/>
      <c r="D952" s="135" t="s">
        <v>76</v>
      </c>
      <c r="E952" s="145" t="s">
        <v>1899</v>
      </c>
      <c r="F952" s="145" t="s">
        <v>1900</v>
      </c>
      <c r="I952" s="137"/>
      <c r="J952" s="146">
        <f>BK952</f>
        <v>0</v>
      </c>
      <c r="L952" s="134"/>
      <c r="M952" s="139"/>
      <c r="N952" s="140"/>
      <c r="O952" s="140"/>
      <c r="P952" s="141">
        <f>SUM(P953:P976)</f>
        <v>0</v>
      </c>
      <c r="Q952" s="140"/>
      <c r="R952" s="141">
        <f>SUM(R953:R976)</f>
        <v>4.1796E-2</v>
      </c>
      <c r="S952" s="140"/>
      <c r="T952" s="142">
        <f>SUM(T953:T976)</f>
        <v>0</v>
      </c>
      <c r="AR952" s="135" t="s">
        <v>151</v>
      </c>
      <c r="AT952" s="143" t="s">
        <v>76</v>
      </c>
      <c r="AU952" s="143" t="s">
        <v>21</v>
      </c>
      <c r="AY952" s="135" t="s">
        <v>131</v>
      </c>
      <c r="BK952" s="144">
        <f>SUM(BK953:BK976)</f>
        <v>0</v>
      </c>
    </row>
    <row r="953" spans="1:65" s="34" customFormat="1" ht="24.2" customHeight="1">
      <c r="A953" s="30"/>
      <c r="B953" s="147"/>
      <c r="C953" s="148" t="s">
        <v>1901</v>
      </c>
      <c r="D953" s="148" t="s">
        <v>134</v>
      </c>
      <c r="E953" s="149" t="s">
        <v>1902</v>
      </c>
      <c r="F953" s="150" t="s">
        <v>1903</v>
      </c>
      <c r="G953" s="151" t="s">
        <v>184</v>
      </c>
      <c r="H953" s="152">
        <v>1</v>
      </c>
      <c r="I953" s="153"/>
      <c r="J953" s="154">
        <f>ROUND(I953*H953,2)</f>
        <v>0</v>
      </c>
      <c r="K953" s="150" t="s">
        <v>138</v>
      </c>
      <c r="L953" s="31"/>
      <c r="M953" s="155"/>
      <c r="N953" s="156" t="s">
        <v>48</v>
      </c>
      <c r="O953" s="53"/>
      <c r="P953" s="157">
        <f>O953*H953</f>
        <v>0</v>
      </c>
      <c r="Q953" s="157">
        <v>0</v>
      </c>
      <c r="R953" s="157">
        <f>Q953*H953</f>
        <v>0</v>
      </c>
      <c r="S953" s="157">
        <v>0</v>
      </c>
      <c r="T953" s="158">
        <f>S953*H953</f>
        <v>0</v>
      </c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  <c r="AE953" s="30"/>
      <c r="AR953" s="159" t="s">
        <v>487</v>
      </c>
      <c r="AT953" s="159" t="s">
        <v>134</v>
      </c>
      <c r="AU953" s="159" t="s">
        <v>86</v>
      </c>
      <c r="AY953" s="16" t="s">
        <v>131</v>
      </c>
      <c r="BE953" s="160">
        <f>IF(N953="základní",J953,0)</f>
        <v>0</v>
      </c>
      <c r="BF953" s="160">
        <f>IF(N953="snížená",J953,0)</f>
        <v>0</v>
      </c>
      <c r="BG953" s="160">
        <f>IF(N953="zákl. přenesená",J953,0)</f>
        <v>0</v>
      </c>
      <c r="BH953" s="160">
        <f>IF(N953="sníž. přenesená",J953,0)</f>
        <v>0</v>
      </c>
      <c r="BI953" s="160">
        <f>IF(N953="nulová",J953,0)</f>
        <v>0</v>
      </c>
      <c r="BJ953" s="16" t="s">
        <v>21</v>
      </c>
      <c r="BK953" s="160">
        <f>ROUND(I953*H953,2)</f>
        <v>0</v>
      </c>
      <c r="BL953" s="16" t="s">
        <v>487</v>
      </c>
      <c r="BM953" s="159" t="s">
        <v>1904</v>
      </c>
    </row>
    <row r="954" spans="1:65" s="34" customFormat="1" ht="11.25">
      <c r="A954" s="30"/>
      <c r="B954" s="31"/>
      <c r="C954" s="30"/>
      <c r="D954" s="161" t="s">
        <v>141</v>
      </c>
      <c r="E954" s="30"/>
      <c r="F954" s="162" t="s">
        <v>1905</v>
      </c>
      <c r="G954" s="30"/>
      <c r="H954" s="30"/>
      <c r="I954" s="163"/>
      <c r="J954" s="30"/>
      <c r="K954" s="30"/>
      <c r="L954" s="31"/>
      <c r="M954" s="164"/>
      <c r="N954" s="165"/>
      <c r="O954" s="53"/>
      <c r="P954" s="53"/>
      <c r="Q954" s="53"/>
      <c r="R954" s="53"/>
      <c r="S954" s="53"/>
      <c r="T954" s="54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E954" s="30"/>
      <c r="AT954" s="16" t="s">
        <v>141</v>
      </c>
      <c r="AU954" s="16" t="s">
        <v>86</v>
      </c>
    </row>
    <row r="955" spans="1:65" s="34" customFormat="1" ht="21.75" customHeight="1">
      <c r="A955" s="30"/>
      <c r="B955" s="147"/>
      <c r="C955" s="148" t="s">
        <v>1906</v>
      </c>
      <c r="D955" s="148" t="s">
        <v>134</v>
      </c>
      <c r="E955" s="149" t="s">
        <v>1907</v>
      </c>
      <c r="F955" s="150" t="s">
        <v>1908</v>
      </c>
      <c r="G955" s="151" t="s">
        <v>184</v>
      </c>
      <c r="H955" s="152">
        <v>1</v>
      </c>
      <c r="I955" s="153"/>
      <c r="J955" s="154">
        <f>ROUND(I955*H955,2)</f>
        <v>0</v>
      </c>
      <c r="K955" s="150" t="s">
        <v>138</v>
      </c>
      <c r="L955" s="31"/>
      <c r="M955" s="155"/>
      <c r="N955" s="156" t="s">
        <v>48</v>
      </c>
      <c r="O955" s="53"/>
      <c r="P955" s="157">
        <f>O955*H955</f>
        <v>0</v>
      </c>
      <c r="Q955" s="157">
        <v>0</v>
      </c>
      <c r="R955" s="157">
        <f>Q955*H955</f>
        <v>0</v>
      </c>
      <c r="S955" s="157">
        <v>0</v>
      </c>
      <c r="T955" s="158">
        <f>S955*H955</f>
        <v>0</v>
      </c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R955" s="159" t="s">
        <v>487</v>
      </c>
      <c r="AT955" s="159" t="s">
        <v>134</v>
      </c>
      <c r="AU955" s="159" t="s">
        <v>86</v>
      </c>
      <c r="AY955" s="16" t="s">
        <v>131</v>
      </c>
      <c r="BE955" s="160">
        <f>IF(N955="základní",J955,0)</f>
        <v>0</v>
      </c>
      <c r="BF955" s="160">
        <f>IF(N955="snížená",J955,0)</f>
        <v>0</v>
      </c>
      <c r="BG955" s="160">
        <f>IF(N955="zákl. přenesená",J955,0)</f>
        <v>0</v>
      </c>
      <c r="BH955" s="160">
        <f>IF(N955="sníž. přenesená",J955,0)</f>
        <v>0</v>
      </c>
      <c r="BI955" s="160">
        <f>IF(N955="nulová",J955,0)</f>
        <v>0</v>
      </c>
      <c r="BJ955" s="16" t="s">
        <v>21</v>
      </c>
      <c r="BK955" s="160">
        <f>ROUND(I955*H955,2)</f>
        <v>0</v>
      </c>
      <c r="BL955" s="16" t="s">
        <v>487</v>
      </c>
      <c r="BM955" s="159" t="s">
        <v>1909</v>
      </c>
    </row>
    <row r="956" spans="1:65" s="34" customFormat="1" ht="11.25">
      <c r="A956" s="30"/>
      <c r="B956" s="31"/>
      <c r="C956" s="30"/>
      <c r="D956" s="161" t="s">
        <v>141</v>
      </c>
      <c r="E956" s="30"/>
      <c r="F956" s="162" t="s">
        <v>1910</v>
      </c>
      <c r="G956" s="30"/>
      <c r="H956" s="30"/>
      <c r="I956" s="163"/>
      <c r="J956" s="30"/>
      <c r="K956" s="30"/>
      <c r="L956" s="31"/>
      <c r="M956" s="164"/>
      <c r="N956" s="165"/>
      <c r="O956" s="53"/>
      <c r="P956" s="53"/>
      <c r="Q956" s="53"/>
      <c r="R956" s="53"/>
      <c r="S956" s="53"/>
      <c r="T956" s="54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T956" s="16" t="s">
        <v>141</v>
      </c>
      <c r="AU956" s="16" t="s">
        <v>86</v>
      </c>
    </row>
    <row r="957" spans="1:65" s="34" customFormat="1" ht="24.2" customHeight="1">
      <c r="A957" s="30"/>
      <c r="B957" s="147"/>
      <c r="C957" s="148" t="s">
        <v>1911</v>
      </c>
      <c r="D957" s="148" t="s">
        <v>134</v>
      </c>
      <c r="E957" s="149" t="s">
        <v>1912</v>
      </c>
      <c r="F957" s="150" t="s">
        <v>1913</v>
      </c>
      <c r="G957" s="151" t="s">
        <v>184</v>
      </c>
      <c r="H957" s="152">
        <v>1</v>
      </c>
      <c r="I957" s="153"/>
      <c r="J957" s="154">
        <f>ROUND(I957*H957,2)</f>
        <v>0</v>
      </c>
      <c r="K957" s="150" t="s">
        <v>138</v>
      </c>
      <c r="L957" s="31"/>
      <c r="M957" s="155"/>
      <c r="N957" s="156" t="s">
        <v>48</v>
      </c>
      <c r="O957" s="53"/>
      <c r="P957" s="157">
        <f>O957*H957</f>
        <v>0</v>
      </c>
      <c r="Q957" s="157">
        <v>0</v>
      </c>
      <c r="R957" s="157">
        <f>Q957*H957</f>
        <v>0</v>
      </c>
      <c r="S957" s="157">
        <v>0</v>
      </c>
      <c r="T957" s="158">
        <f>S957*H957</f>
        <v>0</v>
      </c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  <c r="AE957" s="30"/>
      <c r="AR957" s="159" t="s">
        <v>487</v>
      </c>
      <c r="AT957" s="159" t="s">
        <v>134</v>
      </c>
      <c r="AU957" s="159" t="s">
        <v>86</v>
      </c>
      <c r="AY957" s="16" t="s">
        <v>131</v>
      </c>
      <c r="BE957" s="160">
        <f>IF(N957="základní",J957,0)</f>
        <v>0</v>
      </c>
      <c r="BF957" s="160">
        <f>IF(N957="snížená",J957,0)</f>
        <v>0</v>
      </c>
      <c r="BG957" s="160">
        <f>IF(N957="zákl. přenesená",J957,0)</f>
        <v>0</v>
      </c>
      <c r="BH957" s="160">
        <f>IF(N957="sníž. přenesená",J957,0)</f>
        <v>0</v>
      </c>
      <c r="BI957" s="160">
        <f>IF(N957="nulová",J957,0)</f>
        <v>0</v>
      </c>
      <c r="BJ957" s="16" t="s">
        <v>21</v>
      </c>
      <c r="BK957" s="160">
        <f>ROUND(I957*H957,2)</f>
        <v>0</v>
      </c>
      <c r="BL957" s="16" t="s">
        <v>487</v>
      </c>
      <c r="BM957" s="159" t="s">
        <v>1914</v>
      </c>
    </row>
    <row r="958" spans="1:65" s="34" customFormat="1" ht="11.25">
      <c r="A958" s="30"/>
      <c r="B958" s="31"/>
      <c r="C958" s="30"/>
      <c r="D958" s="161" t="s">
        <v>141</v>
      </c>
      <c r="E958" s="30"/>
      <c r="F958" s="162" t="s">
        <v>1915</v>
      </c>
      <c r="G958" s="30"/>
      <c r="H958" s="30"/>
      <c r="I958" s="163"/>
      <c r="J958" s="30"/>
      <c r="K958" s="30"/>
      <c r="L958" s="31"/>
      <c r="M958" s="164"/>
      <c r="N958" s="165"/>
      <c r="O958" s="53"/>
      <c r="P958" s="53"/>
      <c r="Q958" s="53"/>
      <c r="R958" s="53"/>
      <c r="S958" s="53"/>
      <c r="T958" s="54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  <c r="AE958" s="30"/>
      <c r="AT958" s="16" t="s">
        <v>141</v>
      </c>
      <c r="AU958" s="16" t="s">
        <v>86</v>
      </c>
    </row>
    <row r="959" spans="1:65" s="34" customFormat="1" ht="24.2" customHeight="1">
      <c r="A959" s="30"/>
      <c r="B959" s="147"/>
      <c r="C959" s="148" t="s">
        <v>1916</v>
      </c>
      <c r="D959" s="148" t="s">
        <v>134</v>
      </c>
      <c r="E959" s="149" t="s">
        <v>1917</v>
      </c>
      <c r="F959" s="150" t="s">
        <v>1918</v>
      </c>
      <c r="G959" s="151" t="s">
        <v>305</v>
      </c>
      <c r="H959" s="152">
        <v>10</v>
      </c>
      <c r="I959" s="153"/>
      <c r="J959" s="154">
        <f>ROUND(I959*H959,2)</f>
        <v>0</v>
      </c>
      <c r="K959" s="150" t="s">
        <v>138</v>
      </c>
      <c r="L959" s="31"/>
      <c r="M959" s="155"/>
      <c r="N959" s="156" t="s">
        <v>48</v>
      </c>
      <c r="O959" s="53"/>
      <c r="P959" s="157">
        <f>O959*H959</f>
        <v>0</v>
      </c>
      <c r="Q959" s="157">
        <v>0</v>
      </c>
      <c r="R959" s="157">
        <f>Q959*H959</f>
        <v>0</v>
      </c>
      <c r="S959" s="157">
        <v>0</v>
      </c>
      <c r="T959" s="158">
        <f>S959*H959</f>
        <v>0</v>
      </c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R959" s="159" t="s">
        <v>487</v>
      </c>
      <c r="AT959" s="159" t="s">
        <v>134</v>
      </c>
      <c r="AU959" s="159" t="s">
        <v>86</v>
      </c>
      <c r="AY959" s="16" t="s">
        <v>131</v>
      </c>
      <c r="BE959" s="160">
        <f>IF(N959="základní",J959,0)</f>
        <v>0</v>
      </c>
      <c r="BF959" s="160">
        <f>IF(N959="snížená",J959,0)</f>
        <v>0</v>
      </c>
      <c r="BG959" s="160">
        <f>IF(N959="zákl. přenesená",J959,0)</f>
        <v>0</v>
      </c>
      <c r="BH959" s="160">
        <f>IF(N959="sníž. přenesená",J959,0)</f>
        <v>0</v>
      </c>
      <c r="BI959" s="160">
        <f>IF(N959="nulová",J959,0)</f>
        <v>0</v>
      </c>
      <c r="BJ959" s="16" t="s">
        <v>21</v>
      </c>
      <c r="BK959" s="160">
        <f>ROUND(I959*H959,2)</f>
        <v>0</v>
      </c>
      <c r="BL959" s="16" t="s">
        <v>487</v>
      </c>
      <c r="BM959" s="159" t="s">
        <v>1919</v>
      </c>
    </row>
    <row r="960" spans="1:65" s="34" customFormat="1" ht="11.25">
      <c r="A960" s="30"/>
      <c r="B960" s="31"/>
      <c r="C960" s="30"/>
      <c r="D960" s="161" t="s">
        <v>141</v>
      </c>
      <c r="E960" s="30"/>
      <c r="F960" s="162" t="s">
        <v>1920</v>
      </c>
      <c r="G960" s="30"/>
      <c r="H960" s="30"/>
      <c r="I960" s="163"/>
      <c r="J960" s="30"/>
      <c r="K960" s="30"/>
      <c r="L960" s="31"/>
      <c r="M960" s="164"/>
      <c r="N960" s="165"/>
      <c r="O960" s="53"/>
      <c r="P960" s="53"/>
      <c r="Q960" s="53"/>
      <c r="R960" s="53"/>
      <c r="S960" s="53"/>
      <c r="T960" s="54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  <c r="AE960" s="30"/>
      <c r="AT960" s="16" t="s">
        <v>141</v>
      </c>
      <c r="AU960" s="16" t="s">
        <v>86</v>
      </c>
    </row>
    <row r="961" spans="1:65" s="34" customFormat="1" ht="16.5" customHeight="1">
      <c r="A961" s="30"/>
      <c r="B961" s="147"/>
      <c r="C961" s="185" t="s">
        <v>1921</v>
      </c>
      <c r="D961" s="185" t="s">
        <v>188</v>
      </c>
      <c r="E961" s="186" t="s">
        <v>1922</v>
      </c>
      <c r="F961" s="187" t="s">
        <v>1923</v>
      </c>
      <c r="G961" s="188" t="s">
        <v>305</v>
      </c>
      <c r="H961" s="189">
        <v>10</v>
      </c>
      <c r="I961" s="190"/>
      <c r="J961" s="191">
        <f>ROUND(I961*H961,2)</f>
        <v>0</v>
      </c>
      <c r="K961" s="187" t="s">
        <v>138</v>
      </c>
      <c r="L961" s="192"/>
      <c r="M961" s="193"/>
      <c r="N961" s="194" t="s">
        <v>48</v>
      </c>
      <c r="O961" s="53"/>
      <c r="P961" s="157">
        <f>O961*H961</f>
        <v>0</v>
      </c>
      <c r="Q961" s="157">
        <v>7.2999999999999999E-5</v>
      </c>
      <c r="R961" s="157">
        <f>Q961*H961</f>
        <v>7.2999999999999996E-4</v>
      </c>
      <c r="S961" s="157">
        <v>0</v>
      </c>
      <c r="T961" s="158">
        <f>S961*H961</f>
        <v>0</v>
      </c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  <c r="AE961" s="30"/>
      <c r="AR961" s="159" t="s">
        <v>1363</v>
      </c>
      <c r="AT961" s="159" t="s">
        <v>188</v>
      </c>
      <c r="AU961" s="159" t="s">
        <v>86</v>
      </c>
      <c r="AY961" s="16" t="s">
        <v>131</v>
      </c>
      <c r="BE961" s="160">
        <f>IF(N961="základní",J961,0)</f>
        <v>0</v>
      </c>
      <c r="BF961" s="160">
        <f>IF(N961="snížená",J961,0)</f>
        <v>0</v>
      </c>
      <c r="BG961" s="160">
        <f>IF(N961="zákl. přenesená",J961,0)</f>
        <v>0</v>
      </c>
      <c r="BH961" s="160">
        <f>IF(N961="sníž. přenesená",J961,0)</f>
        <v>0</v>
      </c>
      <c r="BI961" s="160">
        <f>IF(N961="nulová",J961,0)</f>
        <v>0</v>
      </c>
      <c r="BJ961" s="16" t="s">
        <v>21</v>
      </c>
      <c r="BK961" s="160">
        <f>ROUND(I961*H961,2)</f>
        <v>0</v>
      </c>
      <c r="BL961" s="16" t="s">
        <v>1363</v>
      </c>
      <c r="BM961" s="159" t="s">
        <v>1924</v>
      </c>
    </row>
    <row r="962" spans="1:65" s="34" customFormat="1" ht="21.75" customHeight="1">
      <c r="A962" s="30"/>
      <c r="B962" s="147"/>
      <c r="C962" s="148" t="s">
        <v>1925</v>
      </c>
      <c r="D962" s="148" t="s">
        <v>134</v>
      </c>
      <c r="E962" s="149" t="s">
        <v>1926</v>
      </c>
      <c r="F962" s="150" t="s">
        <v>1927</v>
      </c>
      <c r="G962" s="151" t="s">
        <v>305</v>
      </c>
      <c r="H962" s="152">
        <v>32</v>
      </c>
      <c r="I962" s="153"/>
      <c r="J962" s="154">
        <f>ROUND(I962*H962,2)</f>
        <v>0</v>
      </c>
      <c r="K962" s="150" t="s">
        <v>138</v>
      </c>
      <c r="L962" s="31"/>
      <c r="M962" s="155"/>
      <c r="N962" s="156" t="s">
        <v>48</v>
      </c>
      <c r="O962" s="53"/>
      <c r="P962" s="157">
        <f>O962*H962</f>
        <v>0</v>
      </c>
      <c r="Q962" s="157">
        <v>0</v>
      </c>
      <c r="R962" s="157">
        <f>Q962*H962</f>
        <v>0</v>
      </c>
      <c r="S962" s="157">
        <v>0</v>
      </c>
      <c r="T962" s="158">
        <f>S962*H962</f>
        <v>0</v>
      </c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  <c r="AE962" s="30"/>
      <c r="AR962" s="159" t="s">
        <v>487</v>
      </c>
      <c r="AT962" s="159" t="s">
        <v>134</v>
      </c>
      <c r="AU962" s="159" t="s">
        <v>86</v>
      </c>
      <c r="AY962" s="16" t="s">
        <v>131</v>
      </c>
      <c r="BE962" s="160">
        <f>IF(N962="základní",J962,0)</f>
        <v>0</v>
      </c>
      <c r="BF962" s="160">
        <f>IF(N962="snížená",J962,0)</f>
        <v>0</v>
      </c>
      <c r="BG962" s="160">
        <f>IF(N962="zákl. přenesená",J962,0)</f>
        <v>0</v>
      </c>
      <c r="BH962" s="160">
        <f>IF(N962="sníž. přenesená",J962,0)</f>
        <v>0</v>
      </c>
      <c r="BI962" s="160">
        <f>IF(N962="nulová",J962,0)</f>
        <v>0</v>
      </c>
      <c r="BJ962" s="16" t="s">
        <v>21</v>
      </c>
      <c r="BK962" s="160">
        <f>ROUND(I962*H962,2)</f>
        <v>0</v>
      </c>
      <c r="BL962" s="16" t="s">
        <v>487</v>
      </c>
      <c r="BM962" s="159" t="s">
        <v>1928</v>
      </c>
    </row>
    <row r="963" spans="1:65" s="34" customFormat="1" ht="11.25">
      <c r="A963" s="30"/>
      <c r="B963" s="31"/>
      <c r="C963" s="30"/>
      <c r="D963" s="161" t="s">
        <v>141</v>
      </c>
      <c r="E963" s="30"/>
      <c r="F963" s="162" t="s">
        <v>1929</v>
      </c>
      <c r="G963" s="30"/>
      <c r="H963" s="30"/>
      <c r="I963" s="163"/>
      <c r="J963" s="30"/>
      <c r="K963" s="30"/>
      <c r="L963" s="31"/>
      <c r="M963" s="164"/>
      <c r="N963" s="165"/>
      <c r="O963" s="53"/>
      <c r="P963" s="53"/>
      <c r="Q963" s="53"/>
      <c r="R963" s="53"/>
      <c r="S963" s="53"/>
      <c r="T963" s="54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  <c r="AE963" s="30"/>
      <c r="AT963" s="16" t="s">
        <v>141</v>
      </c>
      <c r="AU963" s="16" t="s">
        <v>86</v>
      </c>
    </row>
    <row r="964" spans="1:65" s="34" customFormat="1" ht="16.5" customHeight="1">
      <c r="A964" s="30"/>
      <c r="B964" s="147"/>
      <c r="C964" s="185" t="s">
        <v>1930</v>
      </c>
      <c r="D964" s="185" t="s">
        <v>188</v>
      </c>
      <c r="E964" s="186" t="s">
        <v>1922</v>
      </c>
      <c r="F964" s="187" t="s">
        <v>1923</v>
      </c>
      <c r="G964" s="188" t="s">
        <v>305</v>
      </c>
      <c r="H964" s="189">
        <v>32</v>
      </c>
      <c r="I964" s="190"/>
      <c r="J964" s="191">
        <f>ROUND(I964*H964,2)</f>
        <v>0</v>
      </c>
      <c r="K964" s="187" t="s">
        <v>138</v>
      </c>
      <c r="L964" s="192"/>
      <c r="M964" s="193"/>
      <c r="N964" s="194" t="s">
        <v>48</v>
      </c>
      <c r="O964" s="53"/>
      <c r="P964" s="157">
        <f>O964*H964</f>
        <v>0</v>
      </c>
      <c r="Q964" s="157">
        <v>7.2999999999999999E-5</v>
      </c>
      <c r="R964" s="157">
        <f>Q964*H964</f>
        <v>2.336E-3</v>
      </c>
      <c r="S964" s="157">
        <v>0</v>
      </c>
      <c r="T964" s="158">
        <f>S964*H964</f>
        <v>0</v>
      </c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  <c r="AE964" s="30"/>
      <c r="AR964" s="159" t="s">
        <v>1363</v>
      </c>
      <c r="AT964" s="159" t="s">
        <v>188</v>
      </c>
      <c r="AU964" s="159" t="s">
        <v>86</v>
      </c>
      <c r="AY964" s="16" t="s">
        <v>131</v>
      </c>
      <c r="BE964" s="160">
        <f>IF(N964="základní",J964,0)</f>
        <v>0</v>
      </c>
      <c r="BF964" s="160">
        <f>IF(N964="snížená",J964,0)</f>
        <v>0</v>
      </c>
      <c r="BG964" s="160">
        <f>IF(N964="zákl. přenesená",J964,0)</f>
        <v>0</v>
      </c>
      <c r="BH964" s="160">
        <f>IF(N964="sníž. přenesená",J964,0)</f>
        <v>0</v>
      </c>
      <c r="BI964" s="160">
        <f>IF(N964="nulová",J964,0)</f>
        <v>0</v>
      </c>
      <c r="BJ964" s="16" t="s">
        <v>21</v>
      </c>
      <c r="BK964" s="160">
        <f>ROUND(I964*H964,2)</f>
        <v>0</v>
      </c>
      <c r="BL964" s="16" t="s">
        <v>1363</v>
      </c>
      <c r="BM964" s="159" t="s">
        <v>1931</v>
      </c>
    </row>
    <row r="965" spans="1:65" s="34" customFormat="1" ht="24.2" customHeight="1">
      <c r="A965" s="30"/>
      <c r="B965" s="147"/>
      <c r="C965" s="148" t="s">
        <v>1932</v>
      </c>
      <c r="D965" s="148" t="s">
        <v>134</v>
      </c>
      <c r="E965" s="149" t="s">
        <v>1933</v>
      </c>
      <c r="F965" s="150" t="s">
        <v>1934</v>
      </c>
      <c r="G965" s="151" t="s">
        <v>305</v>
      </c>
      <c r="H965" s="152">
        <v>130</v>
      </c>
      <c r="I965" s="153"/>
      <c r="J965" s="154">
        <f>ROUND(I965*H965,2)</f>
        <v>0</v>
      </c>
      <c r="K965" s="150" t="s">
        <v>138</v>
      </c>
      <c r="L965" s="31"/>
      <c r="M965" s="155"/>
      <c r="N965" s="156" t="s">
        <v>48</v>
      </c>
      <c r="O965" s="53"/>
      <c r="P965" s="157">
        <f>O965*H965</f>
        <v>0</v>
      </c>
      <c r="Q965" s="157">
        <v>0</v>
      </c>
      <c r="R965" s="157">
        <f>Q965*H965</f>
        <v>0</v>
      </c>
      <c r="S965" s="157">
        <v>0</v>
      </c>
      <c r="T965" s="158">
        <f>S965*H965</f>
        <v>0</v>
      </c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  <c r="AE965" s="30"/>
      <c r="AR965" s="159" t="s">
        <v>487</v>
      </c>
      <c r="AT965" s="159" t="s">
        <v>134</v>
      </c>
      <c r="AU965" s="159" t="s">
        <v>86</v>
      </c>
      <c r="AY965" s="16" t="s">
        <v>131</v>
      </c>
      <c r="BE965" s="160">
        <f>IF(N965="základní",J965,0)</f>
        <v>0</v>
      </c>
      <c r="BF965" s="160">
        <f>IF(N965="snížená",J965,0)</f>
        <v>0</v>
      </c>
      <c r="BG965" s="160">
        <f>IF(N965="zákl. přenesená",J965,0)</f>
        <v>0</v>
      </c>
      <c r="BH965" s="160">
        <f>IF(N965="sníž. přenesená",J965,0)</f>
        <v>0</v>
      </c>
      <c r="BI965" s="160">
        <f>IF(N965="nulová",J965,0)</f>
        <v>0</v>
      </c>
      <c r="BJ965" s="16" t="s">
        <v>21</v>
      </c>
      <c r="BK965" s="160">
        <f>ROUND(I965*H965,2)</f>
        <v>0</v>
      </c>
      <c r="BL965" s="16" t="s">
        <v>487</v>
      </c>
      <c r="BM965" s="159" t="s">
        <v>1935</v>
      </c>
    </row>
    <row r="966" spans="1:65" s="34" customFormat="1" ht="11.25">
      <c r="A966" s="30"/>
      <c r="B966" s="31"/>
      <c r="C966" s="30"/>
      <c r="D966" s="161" t="s">
        <v>141</v>
      </c>
      <c r="E966" s="30"/>
      <c r="F966" s="162" t="s">
        <v>1936</v>
      </c>
      <c r="G966" s="30"/>
      <c r="H966" s="30"/>
      <c r="I966" s="163"/>
      <c r="J966" s="30"/>
      <c r="K966" s="30"/>
      <c r="L966" s="31"/>
      <c r="M966" s="164"/>
      <c r="N966" s="165"/>
      <c r="O966" s="53"/>
      <c r="P966" s="53"/>
      <c r="Q966" s="53"/>
      <c r="R966" s="53"/>
      <c r="S966" s="53"/>
      <c r="T966" s="54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  <c r="AE966" s="30"/>
      <c r="AT966" s="16" t="s">
        <v>141</v>
      </c>
      <c r="AU966" s="16" t="s">
        <v>86</v>
      </c>
    </row>
    <row r="967" spans="1:65" s="34" customFormat="1" ht="16.5" customHeight="1">
      <c r="A967" s="30"/>
      <c r="B967" s="147"/>
      <c r="C967" s="185" t="s">
        <v>1937</v>
      </c>
      <c r="D967" s="185" t="s">
        <v>188</v>
      </c>
      <c r="E967" s="186" t="s">
        <v>1938</v>
      </c>
      <c r="F967" s="187" t="s">
        <v>1939</v>
      </c>
      <c r="G967" s="188" t="s">
        <v>305</v>
      </c>
      <c r="H967" s="189">
        <v>130</v>
      </c>
      <c r="I967" s="190"/>
      <c r="J967" s="191">
        <f>ROUND(I967*H967,2)</f>
        <v>0</v>
      </c>
      <c r="K967" s="187" t="s">
        <v>138</v>
      </c>
      <c r="L967" s="192"/>
      <c r="M967" s="193"/>
      <c r="N967" s="194" t="s">
        <v>48</v>
      </c>
      <c r="O967" s="53"/>
      <c r="P967" s="157">
        <f>O967*H967</f>
        <v>0</v>
      </c>
      <c r="Q967" s="157">
        <v>1.6699999999999999E-4</v>
      </c>
      <c r="R967" s="157">
        <f>Q967*H967</f>
        <v>2.171E-2</v>
      </c>
      <c r="S967" s="157">
        <v>0</v>
      </c>
      <c r="T967" s="158">
        <f>S967*H967</f>
        <v>0</v>
      </c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  <c r="AE967" s="30"/>
      <c r="AR967" s="159" t="s">
        <v>1363</v>
      </c>
      <c r="AT967" s="159" t="s">
        <v>188</v>
      </c>
      <c r="AU967" s="159" t="s">
        <v>86</v>
      </c>
      <c r="AY967" s="16" t="s">
        <v>131</v>
      </c>
      <c r="BE967" s="160">
        <f>IF(N967="základní",J967,0)</f>
        <v>0</v>
      </c>
      <c r="BF967" s="160">
        <f>IF(N967="snížená",J967,0)</f>
        <v>0</v>
      </c>
      <c r="BG967" s="160">
        <f>IF(N967="zákl. přenesená",J967,0)</f>
        <v>0</v>
      </c>
      <c r="BH967" s="160">
        <f>IF(N967="sníž. přenesená",J967,0)</f>
        <v>0</v>
      </c>
      <c r="BI967" s="160">
        <f>IF(N967="nulová",J967,0)</f>
        <v>0</v>
      </c>
      <c r="BJ967" s="16" t="s">
        <v>21</v>
      </c>
      <c r="BK967" s="160">
        <f>ROUND(I967*H967,2)</f>
        <v>0</v>
      </c>
      <c r="BL967" s="16" t="s">
        <v>1363</v>
      </c>
      <c r="BM967" s="159" t="s">
        <v>1940</v>
      </c>
    </row>
    <row r="968" spans="1:65" s="34" customFormat="1" ht="24.2" customHeight="1">
      <c r="A968" s="30"/>
      <c r="B968" s="147"/>
      <c r="C968" s="148" t="s">
        <v>1941</v>
      </c>
      <c r="D968" s="148" t="s">
        <v>134</v>
      </c>
      <c r="E968" s="149" t="s">
        <v>1942</v>
      </c>
      <c r="F968" s="150" t="s">
        <v>1943</v>
      </c>
      <c r="G968" s="151" t="s">
        <v>305</v>
      </c>
      <c r="H968" s="152">
        <v>10</v>
      </c>
      <c r="I968" s="153"/>
      <c r="J968" s="154">
        <f>ROUND(I968*H968,2)</f>
        <v>0</v>
      </c>
      <c r="K968" s="150" t="s">
        <v>138</v>
      </c>
      <c r="L968" s="31"/>
      <c r="M968" s="155"/>
      <c r="N968" s="156" t="s">
        <v>48</v>
      </c>
      <c r="O968" s="53"/>
      <c r="P968" s="157">
        <f>O968*H968</f>
        <v>0</v>
      </c>
      <c r="Q968" s="157">
        <v>0</v>
      </c>
      <c r="R968" s="157">
        <f>Q968*H968</f>
        <v>0</v>
      </c>
      <c r="S968" s="157">
        <v>0</v>
      </c>
      <c r="T968" s="158">
        <f>S968*H968</f>
        <v>0</v>
      </c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  <c r="AE968" s="30"/>
      <c r="AR968" s="159" t="s">
        <v>487</v>
      </c>
      <c r="AT968" s="159" t="s">
        <v>134</v>
      </c>
      <c r="AU968" s="159" t="s">
        <v>86</v>
      </c>
      <c r="AY968" s="16" t="s">
        <v>131</v>
      </c>
      <c r="BE968" s="160">
        <f>IF(N968="základní",J968,0)</f>
        <v>0</v>
      </c>
      <c r="BF968" s="160">
        <f>IF(N968="snížená",J968,0)</f>
        <v>0</v>
      </c>
      <c r="BG968" s="160">
        <f>IF(N968="zákl. přenesená",J968,0)</f>
        <v>0</v>
      </c>
      <c r="BH968" s="160">
        <f>IF(N968="sníž. přenesená",J968,0)</f>
        <v>0</v>
      </c>
      <c r="BI968" s="160">
        <f>IF(N968="nulová",J968,0)</f>
        <v>0</v>
      </c>
      <c r="BJ968" s="16" t="s">
        <v>21</v>
      </c>
      <c r="BK968" s="160">
        <f>ROUND(I968*H968,2)</f>
        <v>0</v>
      </c>
      <c r="BL968" s="16" t="s">
        <v>487</v>
      </c>
      <c r="BM968" s="159" t="s">
        <v>1944</v>
      </c>
    </row>
    <row r="969" spans="1:65" s="34" customFormat="1" ht="11.25">
      <c r="A969" s="30"/>
      <c r="B969" s="31"/>
      <c r="C969" s="30"/>
      <c r="D969" s="161" t="s">
        <v>141</v>
      </c>
      <c r="E969" s="30"/>
      <c r="F969" s="162" t="s">
        <v>1945</v>
      </c>
      <c r="G969" s="30"/>
      <c r="H969" s="30"/>
      <c r="I969" s="163"/>
      <c r="J969" s="30"/>
      <c r="K969" s="30"/>
      <c r="L969" s="31"/>
      <c r="M969" s="164"/>
      <c r="N969" s="165"/>
      <c r="O969" s="53"/>
      <c r="P969" s="53"/>
      <c r="Q969" s="53"/>
      <c r="R969" s="53"/>
      <c r="S969" s="53"/>
      <c r="T969" s="54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  <c r="AE969" s="30"/>
      <c r="AT969" s="16" t="s">
        <v>141</v>
      </c>
      <c r="AU969" s="16" t="s">
        <v>86</v>
      </c>
    </row>
    <row r="970" spans="1:65" s="34" customFormat="1" ht="16.5" customHeight="1">
      <c r="A970" s="30"/>
      <c r="B970" s="147"/>
      <c r="C970" s="185" t="s">
        <v>1946</v>
      </c>
      <c r="D970" s="185" t="s">
        <v>188</v>
      </c>
      <c r="E970" s="186" t="s">
        <v>1947</v>
      </c>
      <c r="F970" s="187" t="s">
        <v>1948</v>
      </c>
      <c r="G970" s="188" t="s">
        <v>305</v>
      </c>
      <c r="H970" s="189">
        <v>10</v>
      </c>
      <c r="I970" s="190"/>
      <c r="J970" s="191">
        <f>ROUND(I970*H970,2)</f>
        <v>0</v>
      </c>
      <c r="K970" s="187" t="s">
        <v>138</v>
      </c>
      <c r="L970" s="192"/>
      <c r="M970" s="193"/>
      <c r="N970" s="194" t="s">
        <v>48</v>
      </c>
      <c r="O970" s="53"/>
      <c r="P970" s="157">
        <f>O970*H970</f>
        <v>0</v>
      </c>
      <c r="Q970" s="157">
        <v>2.5300000000000002E-4</v>
      </c>
      <c r="R970" s="157">
        <f>Q970*H970</f>
        <v>2.5300000000000001E-3</v>
      </c>
      <c r="S970" s="157">
        <v>0</v>
      </c>
      <c r="T970" s="158">
        <f>S970*H970</f>
        <v>0</v>
      </c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R970" s="159" t="s">
        <v>1363</v>
      </c>
      <c r="AT970" s="159" t="s">
        <v>188</v>
      </c>
      <c r="AU970" s="159" t="s">
        <v>86</v>
      </c>
      <c r="AY970" s="16" t="s">
        <v>131</v>
      </c>
      <c r="BE970" s="160">
        <f>IF(N970="základní",J970,0)</f>
        <v>0</v>
      </c>
      <c r="BF970" s="160">
        <f>IF(N970="snížená",J970,0)</f>
        <v>0</v>
      </c>
      <c r="BG970" s="160">
        <f>IF(N970="zákl. přenesená",J970,0)</f>
        <v>0</v>
      </c>
      <c r="BH970" s="160">
        <f>IF(N970="sníž. přenesená",J970,0)</f>
        <v>0</v>
      </c>
      <c r="BI970" s="160">
        <f>IF(N970="nulová",J970,0)</f>
        <v>0</v>
      </c>
      <c r="BJ970" s="16" t="s">
        <v>21</v>
      </c>
      <c r="BK970" s="160">
        <f>ROUND(I970*H970,2)</f>
        <v>0</v>
      </c>
      <c r="BL970" s="16" t="s">
        <v>1363</v>
      </c>
      <c r="BM970" s="159" t="s">
        <v>1949</v>
      </c>
    </row>
    <row r="971" spans="1:65" s="34" customFormat="1" ht="16.5" customHeight="1">
      <c r="A971" s="30"/>
      <c r="B971" s="147"/>
      <c r="C971" s="185" t="s">
        <v>1950</v>
      </c>
      <c r="D971" s="185" t="s">
        <v>188</v>
      </c>
      <c r="E971" s="186" t="s">
        <v>1951</v>
      </c>
      <c r="F971" s="187" t="s">
        <v>1952</v>
      </c>
      <c r="G971" s="188" t="s">
        <v>1953</v>
      </c>
      <c r="H971" s="189">
        <v>2</v>
      </c>
      <c r="I971" s="190"/>
      <c r="J971" s="191">
        <f>ROUND(I971*H971,2)</f>
        <v>0</v>
      </c>
      <c r="K971" s="187" t="s">
        <v>138</v>
      </c>
      <c r="L971" s="192"/>
      <c r="M971" s="193"/>
      <c r="N971" s="194" t="s">
        <v>48</v>
      </c>
      <c r="O971" s="53"/>
      <c r="P971" s="157">
        <f>O971*H971</f>
        <v>0</v>
      </c>
      <c r="Q971" s="157">
        <v>0</v>
      </c>
      <c r="R971" s="157">
        <f>Q971*H971</f>
        <v>0</v>
      </c>
      <c r="S971" s="157">
        <v>0</v>
      </c>
      <c r="T971" s="158">
        <f>S971*H971</f>
        <v>0</v>
      </c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  <c r="AE971" s="30"/>
      <c r="AR971" s="159" t="s">
        <v>323</v>
      </c>
      <c r="AT971" s="159" t="s">
        <v>188</v>
      </c>
      <c r="AU971" s="159" t="s">
        <v>86</v>
      </c>
      <c r="AY971" s="16" t="s">
        <v>131</v>
      </c>
      <c r="BE971" s="160">
        <f>IF(N971="základní",J971,0)</f>
        <v>0</v>
      </c>
      <c r="BF971" s="160">
        <f>IF(N971="snížená",J971,0)</f>
        <v>0</v>
      </c>
      <c r="BG971" s="160">
        <f>IF(N971="zákl. přenesená",J971,0)</f>
        <v>0</v>
      </c>
      <c r="BH971" s="160">
        <f>IF(N971="sníž. přenesená",J971,0)</f>
        <v>0</v>
      </c>
      <c r="BI971" s="160">
        <f>IF(N971="nulová",J971,0)</f>
        <v>0</v>
      </c>
      <c r="BJ971" s="16" t="s">
        <v>21</v>
      </c>
      <c r="BK971" s="160">
        <f>ROUND(I971*H971,2)</f>
        <v>0</v>
      </c>
      <c r="BL971" s="16" t="s">
        <v>229</v>
      </c>
      <c r="BM971" s="159" t="s">
        <v>1954</v>
      </c>
    </row>
    <row r="972" spans="1:65" s="34" customFormat="1" ht="24.2" customHeight="1">
      <c r="A972" s="30"/>
      <c r="B972" s="147"/>
      <c r="C972" s="148" t="s">
        <v>1955</v>
      </c>
      <c r="D972" s="148" t="s">
        <v>134</v>
      </c>
      <c r="E972" s="149" t="s">
        <v>1956</v>
      </c>
      <c r="F972" s="150" t="s">
        <v>1957</v>
      </c>
      <c r="G972" s="151" t="s">
        <v>305</v>
      </c>
      <c r="H972" s="152">
        <v>42</v>
      </c>
      <c r="I972" s="153"/>
      <c r="J972" s="154">
        <f>ROUND(I972*H972,2)</f>
        <v>0</v>
      </c>
      <c r="K972" s="150" t="s">
        <v>138</v>
      </c>
      <c r="L972" s="31"/>
      <c r="M972" s="155"/>
      <c r="N972" s="156" t="s">
        <v>48</v>
      </c>
      <c r="O972" s="53"/>
      <c r="P972" s="157">
        <f>O972*H972</f>
        <v>0</v>
      </c>
      <c r="Q972" s="157">
        <v>0</v>
      </c>
      <c r="R972" s="157">
        <f>Q972*H972</f>
        <v>0</v>
      </c>
      <c r="S972" s="157">
        <v>0</v>
      </c>
      <c r="T972" s="158">
        <f>S972*H972</f>
        <v>0</v>
      </c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  <c r="AE972" s="30"/>
      <c r="AR972" s="159" t="s">
        <v>487</v>
      </c>
      <c r="AT972" s="159" t="s">
        <v>134</v>
      </c>
      <c r="AU972" s="159" t="s">
        <v>86</v>
      </c>
      <c r="AY972" s="16" t="s">
        <v>131</v>
      </c>
      <c r="BE972" s="160">
        <f>IF(N972="základní",J972,0)</f>
        <v>0</v>
      </c>
      <c r="BF972" s="160">
        <f>IF(N972="snížená",J972,0)</f>
        <v>0</v>
      </c>
      <c r="BG972" s="160">
        <f>IF(N972="zákl. přenesená",J972,0)</f>
        <v>0</v>
      </c>
      <c r="BH972" s="160">
        <f>IF(N972="sníž. přenesená",J972,0)</f>
        <v>0</v>
      </c>
      <c r="BI972" s="160">
        <f>IF(N972="nulová",J972,0)</f>
        <v>0</v>
      </c>
      <c r="BJ972" s="16" t="s">
        <v>21</v>
      </c>
      <c r="BK972" s="160">
        <f>ROUND(I972*H972,2)</f>
        <v>0</v>
      </c>
      <c r="BL972" s="16" t="s">
        <v>487</v>
      </c>
      <c r="BM972" s="159" t="s">
        <v>1958</v>
      </c>
    </row>
    <row r="973" spans="1:65" s="34" customFormat="1" ht="11.25">
      <c r="A973" s="30"/>
      <c r="B973" s="31"/>
      <c r="C973" s="30"/>
      <c r="D973" s="161" t="s">
        <v>141</v>
      </c>
      <c r="E973" s="30"/>
      <c r="F973" s="162" t="s">
        <v>1959</v>
      </c>
      <c r="G973" s="30"/>
      <c r="H973" s="30"/>
      <c r="I973" s="163"/>
      <c r="J973" s="30"/>
      <c r="K973" s="30"/>
      <c r="L973" s="31"/>
      <c r="M973" s="164"/>
      <c r="N973" s="165"/>
      <c r="O973" s="53"/>
      <c r="P973" s="53"/>
      <c r="Q973" s="53"/>
      <c r="R973" s="53"/>
      <c r="S973" s="53"/>
      <c r="T973" s="54"/>
      <c r="U973" s="30"/>
      <c r="V973" s="30"/>
      <c r="W973" s="30"/>
      <c r="X973" s="30"/>
      <c r="Y973" s="30"/>
      <c r="Z973" s="30"/>
      <c r="AA973" s="30"/>
      <c r="AB973" s="30"/>
      <c r="AC973" s="30"/>
      <c r="AD973" s="30"/>
      <c r="AE973" s="30"/>
      <c r="AT973" s="16" t="s">
        <v>141</v>
      </c>
      <c r="AU973" s="16" t="s">
        <v>86</v>
      </c>
    </row>
    <row r="974" spans="1:65" s="34" customFormat="1" ht="16.5" customHeight="1">
      <c r="A974" s="30"/>
      <c r="B974" s="147"/>
      <c r="C974" s="185" t="s">
        <v>1960</v>
      </c>
      <c r="D974" s="185" t="s">
        <v>188</v>
      </c>
      <c r="E974" s="186" t="s">
        <v>1961</v>
      </c>
      <c r="F974" s="187" t="s">
        <v>1962</v>
      </c>
      <c r="G974" s="188" t="s">
        <v>305</v>
      </c>
      <c r="H974" s="189">
        <v>42</v>
      </c>
      <c r="I974" s="190"/>
      <c r="J974" s="191">
        <f>ROUND(I974*H974,2)</f>
        <v>0</v>
      </c>
      <c r="K974" s="187" t="s">
        <v>138</v>
      </c>
      <c r="L974" s="192"/>
      <c r="M974" s="193"/>
      <c r="N974" s="194" t="s">
        <v>48</v>
      </c>
      <c r="O974" s="53"/>
      <c r="P974" s="157">
        <f>O974*H974</f>
        <v>0</v>
      </c>
      <c r="Q974" s="157">
        <v>3.4499999999999998E-4</v>
      </c>
      <c r="R974" s="157">
        <f>Q974*H974</f>
        <v>1.4489999999999999E-2</v>
      </c>
      <c r="S974" s="157">
        <v>0</v>
      </c>
      <c r="T974" s="158">
        <f>S974*H974</f>
        <v>0</v>
      </c>
      <c r="U974" s="30"/>
      <c r="V974" s="30"/>
      <c r="W974" s="30"/>
      <c r="X974" s="30"/>
      <c r="Y974" s="30"/>
      <c r="Z974" s="30"/>
      <c r="AA974" s="30"/>
      <c r="AB974" s="30"/>
      <c r="AC974" s="30"/>
      <c r="AD974" s="30"/>
      <c r="AE974" s="30"/>
      <c r="AR974" s="159" t="s">
        <v>1363</v>
      </c>
      <c r="AT974" s="159" t="s">
        <v>188</v>
      </c>
      <c r="AU974" s="159" t="s">
        <v>86</v>
      </c>
      <c r="AY974" s="16" t="s">
        <v>131</v>
      </c>
      <c r="BE974" s="160">
        <f>IF(N974="základní",J974,0)</f>
        <v>0</v>
      </c>
      <c r="BF974" s="160">
        <f>IF(N974="snížená",J974,0)</f>
        <v>0</v>
      </c>
      <c r="BG974" s="160">
        <f>IF(N974="zákl. přenesená",J974,0)</f>
        <v>0</v>
      </c>
      <c r="BH974" s="160">
        <f>IF(N974="sníž. přenesená",J974,0)</f>
        <v>0</v>
      </c>
      <c r="BI974" s="160">
        <f>IF(N974="nulová",J974,0)</f>
        <v>0</v>
      </c>
      <c r="BJ974" s="16" t="s">
        <v>21</v>
      </c>
      <c r="BK974" s="160">
        <f>ROUND(I974*H974,2)</f>
        <v>0</v>
      </c>
      <c r="BL974" s="16" t="s">
        <v>1363</v>
      </c>
      <c r="BM974" s="159" t="s">
        <v>1963</v>
      </c>
    </row>
    <row r="975" spans="1:65" s="34" customFormat="1" ht="24.2" customHeight="1">
      <c r="A975" s="30"/>
      <c r="B975" s="147"/>
      <c r="C975" s="148" t="s">
        <v>1964</v>
      </c>
      <c r="D975" s="148" t="s">
        <v>134</v>
      </c>
      <c r="E975" s="149" t="s">
        <v>1533</v>
      </c>
      <c r="F975" s="150" t="s">
        <v>1534</v>
      </c>
      <c r="G975" s="151" t="s">
        <v>184</v>
      </c>
      <c r="H975" s="152">
        <v>7</v>
      </c>
      <c r="I975" s="153"/>
      <c r="J975" s="154">
        <f>ROUND(I975*H975,2)</f>
        <v>0</v>
      </c>
      <c r="K975" s="150" t="s">
        <v>138</v>
      </c>
      <c r="L975" s="31"/>
      <c r="M975" s="155"/>
      <c r="N975" s="156" t="s">
        <v>48</v>
      </c>
      <c r="O975" s="53"/>
      <c r="P975" s="157">
        <f>O975*H975</f>
        <v>0</v>
      </c>
      <c r="Q975" s="157">
        <v>0</v>
      </c>
      <c r="R975" s="157">
        <f>Q975*H975</f>
        <v>0</v>
      </c>
      <c r="S975" s="157">
        <v>0</v>
      </c>
      <c r="T975" s="158">
        <f>S975*H975</f>
        <v>0</v>
      </c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  <c r="AE975" s="30"/>
      <c r="AR975" s="159" t="s">
        <v>229</v>
      </c>
      <c r="AT975" s="159" t="s">
        <v>134</v>
      </c>
      <c r="AU975" s="159" t="s">
        <v>86</v>
      </c>
      <c r="AY975" s="16" t="s">
        <v>131</v>
      </c>
      <c r="BE975" s="160">
        <f>IF(N975="základní",J975,0)</f>
        <v>0</v>
      </c>
      <c r="BF975" s="160">
        <f>IF(N975="snížená",J975,0)</f>
        <v>0</v>
      </c>
      <c r="BG975" s="160">
        <f>IF(N975="zákl. přenesená",J975,0)</f>
        <v>0</v>
      </c>
      <c r="BH975" s="160">
        <f>IF(N975="sníž. přenesená",J975,0)</f>
        <v>0</v>
      </c>
      <c r="BI975" s="160">
        <f>IF(N975="nulová",J975,0)</f>
        <v>0</v>
      </c>
      <c r="BJ975" s="16" t="s">
        <v>21</v>
      </c>
      <c r="BK975" s="160">
        <f>ROUND(I975*H975,2)</f>
        <v>0</v>
      </c>
      <c r="BL975" s="16" t="s">
        <v>229</v>
      </c>
      <c r="BM975" s="159" t="s">
        <v>1965</v>
      </c>
    </row>
    <row r="976" spans="1:65" s="34" customFormat="1" ht="11.25">
      <c r="A976" s="30"/>
      <c r="B976" s="31"/>
      <c r="C976" s="30"/>
      <c r="D976" s="161" t="s">
        <v>141</v>
      </c>
      <c r="E976" s="30"/>
      <c r="F976" s="162" t="s">
        <v>1536</v>
      </c>
      <c r="G976" s="30"/>
      <c r="H976" s="30"/>
      <c r="I976" s="163"/>
      <c r="J976" s="30"/>
      <c r="K976" s="30"/>
      <c r="L976" s="31"/>
      <c r="M976" s="164"/>
      <c r="N976" s="165"/>
      <c r="O976" s="53"/>
      <c r="P976" s="53"/>
      <c r="Q976" s="53"/>
      <c r="R976" s="53"/>
      <c r="S976" s="53"/>
      <c r="T976" s="54"/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  <c r="AE976" s="30"/>
      <c r="AT976" s="16" t="s">
        <v>141</v>
      </c>
      <c r="AU976" s="16" t="s">
        <v>86</v>
      </c>
    </row>
    <row r="977" spans="1:65" s="133" customFormat="1" ht="22.9" customHeight="1">
      <c r="B977" s="134"/>
      <c r="D977" s="135" t="s">
        <v>76</v>
      </c>
      <c r="E977" s="145" t="s">
        <v>1966</v>
      </c>
      <c r="F977" s="145" t="s">
        <v>1967</v>
      </c>
      <c r="I977" s="137"/>
      <c r="J977" s="146">
        <f>BK977</f>
        <v>0</v>
      </c>
      <c r="L977" s="134"/>
      <c r="M977" s="139"/>
      <c r="N977" s="140"/>
      <c r="O977" s="140"/>
      <c r="P977" s="141">
        <f>SUM(P978:P979)</f>
        <v>0</v>
      </c>
      <c r="Q977" s="140"/>
      <c r="R977" s="141">
        <f>SUM(R978:R979)</f>
        <v>0.45116000000000001</v>
      </c>
      <c r="S977" s="140"/>
      <c r="T977" s="142">
        <f>SUM(T978:T979)</f>
        <v>0</v>
      </c>
      <c r="AR977" s="135" t="s">
        <v>151</v>
      </c>
      <c r="AT977" s="143" t="s">
        <v>76</v>
      </c>
      <c r="AU977" s="143" t="s">
        <v>21</v>
      </c>
      <c r="AY977" s="135" t="s">
        <v>131</v>
      </c>
      <c r="BK977" s="144">
        <f>SUM(BK978:BK979)</f>
        <v>0</v>
      </c>
    </row>
    <row r="978" spans="1:65" s="34" customFormat="1" ht="37.9" customHeight="1">
      <c r="A978" s="30"/>
      <c r="B978" s="147"/>
      <c r="C978" s="148" t="s">
        <v>1968</v>
      </c>
      <c r="D978" s="148" t="s">
        <v>134</v>
      </c>
      <c r="E978" s="149" t="s">
        <v>1969</v>
      </c>
      <c r="F978" s="150" t="s">
        <v>1970</v>
      </c>
      <c r="G978" s="151" t="s">
        <v>184</v>
      </c>
      <c r="H978" s="152">
        <v>1</v>
      </c>
      <c r="I978" s="153"/>
      <c r="J978" s="154">
        <f>ROUND(I978*H978,2)</f>
        <v>0</v>
      </c>
      <c r="K978" s="150" t="s">
        <v>138</v>
      </c>
      <c r="L978" s="31"/>
      <c r="M978" s="155"/>
      <c r="N978" s="156" t="s">
        <v>48</v>
      </c>
      <c r="O978" s="53"/>
      <c r="P978" s="157">
        <f>O978*H978</f>
        <v>0</v>
      </c>
      <c r="Q978" s="157">
        <v>0.45116000000000001</v>
      </c>
      <c r="R978" s="157">
        <f>Q978*H978</f>
        <v>0.45116000000000001</v>
      </c>
      <c r="S978" s="157">
        <v>0</v>
      </c>
      <c r="T978" s="158">
        <f>S978*H978</f>
        <v>0</v>
      </c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  <c r="AE978" s="30"/>
      <c r="AR978" s="159" t="s">
        <v>487</v>
      </c>
      <c r="AT978" s="159" t="s">
        <v>134</v>
      </c>
      <c r="AU978" s="159" t="s">
        <v>86</v>
      </c>
      <c r="AY978" s="16" t="s">
        <v>131</v>
      </c>
      <c r="BE978" s="160">
        <f>IF(N978="základní",J978,0)</f>
        <v>0</v>
      </c>
      <c r="BF978" s="160">
        <f>IF(N978="snížená",J978,0)</f>
        <v>0</v>
      </c>
      <c r="BG978" s="160">
        <f>IF(N978="zákl. přenesená",J978,0)</f>
        <v>0</v>
      </c>
      <c r="BH978" s="160">
        <f>IF(N978="sníž. přenesená",J978,0)</f>
        <v>0</v>
      </c>
      <c r="BI978" s="160">
        <f>IF(N978="nulová",J978,0)</f>
        <v>0</v>
      </c>
      <c r="BJ978" s="16" t="s">
        <v>21</v>
      </c>
      <c r="BK978" s="160">
        <f>ROUND(I978*H978,2)</f>
        <v>0</v>
      </c>
      <c r="BL978" s="16" t="s">
        <v>487</v>
      </c>
      <c r="BM978" s="159" t="s">
        <v>1971</v>
      </c>
    </row>
    <row r="979" spans="1:65" s="34" customFormat="1" ht="11.25">
      <c r="A979" s="30"/>
      <c r="B979" s="31"/>
      <c r="C979" s="30"/>
      <c r="D979" s="161" t="s">
        <v>141</v>
      </c>
      <c r="E979" s="30"/>
      <c r="F979" s="162" t="s">
        <v>1972</v>
      </c>
      <c r="G979" s="30"/>
      <c r="H979" s="30"/>
      <c r="I979" s="163"/>
      <c r="J979" s="30"/>
      <c r="K979" s="30"/>
      <c r="L979" s="31"/>
      <c r="M979" s="164"/>
      <c r="N979" s="165"/>
      <c r="O979" s="53"/>
      <c r="P979" s="53"/>
      <c r="Q979" s="53"/>
      <c r="R979" s="53"/>
      <c r="S979" s="53"/>
      <c r="T979" s="54"/>
      <c r="U979" s="30"/>
      <c r="V979" s="30"/>
      <c r="W979" s="30"/>
      <c r="X979" s="30"/>
      <c r="Y979" s="30"/>
      <c r="Z979" s="30"/>
      <c r="AA979" s="30"/>
      <c r="AB979" s="30"/>
      <c r="AC979" s="30"/>
      <c r="AD979" s="30"/>
      <c r="AE979" s="30"/>
      <c r="AT979" s="16" t="s">
        <v>141</v>
      </c>
      <c r="AU979" s="16" t="s">
        <v>86</v>
      </c>
    </row>
    <row r="980" spans="1:65" s="133" customFormat="1" ht="22.9" customHeight="1">
      <c r="B980" s="134"/>
      <c r="D980" s="135" t="s">
        <v>76</v>
      </c>
      <c r="E980" s="145" t="s">
        <v>1973</v>
      </c>
      <c r="F980" s="145" t="s">
        <v>1974</v>
      </c>
      <c r="I980" s="137"/>
      <c r="J980" s="146">
        <f>BK980</f>
        <v>0</v>
      </c>
      <c r="L980" s="134"/>
      <c r="M980" s="139"/>
      <c r="N980" s="140"/>
      <c r="O980" s="140"/>
      <c r="P980" s="141">
        <f>SUM(P981:P992)</f>
        <v>0</v>
      </c>
      <c r="Q980" s="140"/>
      <c r="R980" s="141">
        <f>SUM(R981:R992)</f>
        <v>3.8399999999999998E-5</v>
      </c>
      <c r="S980" s="140"/>
      <c r="T980" s="142">
        <f>SUM(T981:T992)</f>
        <v>0.48600000000000004</v>
      </c>
      <c r="AR980" s="135" t="s">
        <v>151</v>
      </c>
      <c r="AT980" s="143" t="s">
        <v>76</v>
      </c>
      <c r="AU980" s="143" t="s">
        <v>21</v>
      </c>
      <c r="AY980" s="135" t="s">
        <v>131</v>
      </c>
      <c r="BK980" s="144">
        <f>SUM(BK981:BK992)</f>
        <v>0</v>
      </c>
    </row>
    <row r="981" spans="1:65" s="34" customFormat="1" ht="21.75" customHeight="1">
      <c r="A981" s="30"/>
      <c r="B981" s="147"/>
      <c r="C981" s="148" t="s">
        <v>1975</v>
      </c>
      <c r="D981" s="148" t="s">
        <v>134</v>
      </c>
      <c r="E981" s="149" t="s">
        <v>1976</v>
      </c>
      <c r="F981" s="150" t="s">
        <v>1977</v>
      </c>
      <c r="G981" s="151" t="s">
        <v>184</v>
      </c>
      <c r="H981" s="152">
        <v>7</v>
      </c>
      <c r="I981" s="153"/>
      <c r="J981" s="154">
        <f>ROUND(I981*H981,2)</f>
        <v>0</v>
      </c>
      <c r="K981" s="150" t="s">
        <v>138</v>
      </c>
      <c r="L981" s="31"/>
      <c r="M981" s="155"/>
      <c r="N981" s="156" t="s">
        <v>48</v>
      </c>
      <c r="O981" s="53"/>
      <c r="P981" s="157">
        <f>O981*H981</f>
        <v>0</v>
      </c>
      <c r="Q981" s="157">
        <v>0</v>
      </c>
      <c r="R981" s="157">
        <f>Q981*H981</f>
        <v>0</v>
      </c>
      <c r="S981" s="157">
        <v>0.03</v>
      </c>
      <c r="T981" s="158">
        <f>S981*H981</f>
        <v>0.21</v>
      </c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  <c r="AE981" s="30"/>
      <c r="AR981" s="159" t="s">
        <v>139</v>
      </c>
      <c r="AT981" s="159" t="s">
        <v>134</v>
      </c>
      <c r="AU981" s="159" t="s">
        <v>86</v>
      </c>
      <c r="AY981" s="16" t="s">
        <v>131</v>
      </c>
      <c r="BE981" s="160">
        <f>IF(N981="základní",J981,0)</f>
        <v>0</v>
      </c>
      <c r="BF981" s="160">
        <f>IF(N981="snížená",J981,0)</f>
        <v>0</v>
      </c>
      <c r="BG981" s="160">
        <f>IF(N981="zákl. přenesená",J981,0)</f>
        <v>0</v>
      </c>
      <c r="BH981" s="160">
        <f>IF(N981="sníž. přenesená",J981,0)</f>
        <v>0</v>
      </c>
      <c r="BI981" s="160">
        <f>IF(N981="nulová",J981,0)</f>
        <v>0</v>
      </c>
      <c r="BJ981" s="16" t="s">
        <v>21</v>
      </c>
      <c r="BK981" s="160">
        <f>ROUND(I981*H981,2)</f>
        <v>0</v>
      </c>
      <c r="BL981" s="16" t="s">
        <v>139</v>
      </c>
      <c r="BM981" s="159" t="s">
        <v>1978</v>
      </c>
    </row>
    <row r="982" spans="1:65" s="34" customFormat="1" ht="11.25">
      <c r="A982" s="30"/>
      <c r="B982" s="31"/>
      <c r="C982" s="30"/>
      <c r="D982" s="161" t="s">
        <v>141</v>
      </c>
      <c r="E982" s="30"/>
      <c r="F982" s="162" t="s">
        <v>1979</v>
      </c>
      <c r="G982" s="30"/>
      <c r="H982" s="30"/>
      <c r="I982" s="163"/>
      <c r="J982" s="30"/>
      <c r="K982" s="30"/>
      <c r="L982" s="31"/>
      <c r="M982" s="164"/>
      <c r="N982" s="165"/>
      <c r="O982" s="53"/>
      <c r="P982" s="53"/>
      <c r="Q982" s="53"/>
      <c r="R982" s="53"/>
      <c r="S982" s="53"/>
      <c r="T982" s="54"/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  <c r="AE982" s="30"/>
      <c r="AT982" s="16" t="s">
        <v>141</v>
      </c>
      <c r="AU982" s="16" t="s">
        <v>86</v>
      </c>
    </row>
    <row r="983" spans="1:65" s="34" customFormat="1" ht="21.75" customHeight="1">
      <c r="A983" s="30"/>
      <c r="B983" s="147"/>
      <c r="C983" s="148" t="s">
        <v>1980</v>
      </c>
      <c r="D983" s="148" t="s">
        <v>134</v>
      </c>
      <c r="E983" s="149" t="s">
        <v>1981</v>
      </c>
      <c r="F983" s="150" t="s">
        <v>1982</v>
      </c>
      <c r="G983" s="151" t="s">
        <v>184</v>
      </c>
      <c r="H983" s="152">
        <v>4</v>
      </c>
      <c r="I983" s="153"/>
      <c r="J983" s="154">
        <f>ROUND(I983*H983,2)</f>
        <v>0</v>
      </c>
      <c r="K983" s="150" t="s">
        <v>138</v>
      </c>
      <c r="L983" s="31"/>
      <c r="M983" s="155"/>
      <c r="N983" s="156" t="s">
        <v>48</v>
      </c>
      <c r="O983" s="53"/>
      <c r="P983" s="157">
        <f>O983*H983</f>
        <v>0</v>
      </c>
      <c r="Q983" s="157">
        <v>0</v>
      </c>
      <c r="R983" s="157">
        <f>Q983*H983</f>
        <v>0</v>
      </c>
      <c r="S983" s="157">
        <v>4.9000000000000002E-2</v>
      </c>
      <c r="T983" s="158">
        <f>S983*H983</f>
        <v>0.19600000000000001</v>
      </c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  <c r="AE983" s="30"/>
      <c r="AR983" s="159" t="s">
        <v>139</v>
      </c>
      <c r="AT983" s="159" t="s">
        <v>134</v>
      </c>
      <c r="AU983" s="159" t="s">
        <v>86</v>
      </c>
      <c r="AY983" s="16" t="s">
        <v>131</v>
      </c>
      <c r="BE983" s="160">
        <f>IF(N983="základní",J983,0)</f>
        <v>0</v>
      </c>
      <c r="BF983" s="160">
        <f>IF(N983="snížená",J983,0)</f>
        <v>0</v>
      </c>
      <c r="BG983" s="160">
        <f>IF(N983="zákl. přenesená",J983,0)</f>
        <v>0</v>
      </c>
      <c r="BH983" s="160">
        <f>IF(N983="sníž. přenesená",J983,0)</f>
        <v>0</v>
      </c>
      <c r="BI983" s="160">
        <f>IF(N983="nulová",J983,0)</f>
        <v>0</v>
      </c>
      <c r="BJ983" s="16" t="s">
        <v>21</v>
      </c>
      <c r="BK983" s="160">
        <f>ROUND(I983*H983,2)</f>
        <v>0</v>
      </c>
      <c r="BL983" s="16" t="s">
        <v>139</v>
      </c>
      <c r="BM983" s="159" t="s">
        <v>1983</v>
      </c>
    </row>
    <row r="984" spans="1:65" s="34" customFormat="1" ht="11.25">
      <c r="A984" s="30"/>
      <c r="B984" s="31"/>
      <c r="C984" s="30"/>
      <c r="D984" s="161" t="s">
        <v>141</v>
      </c>
      <c r="E984" s="30"/>
      <c r="F984" s="162" t="s">
        <v>1984</v>
      </c>
      <c r="G984" s="30"/>
      <c r="H984" s="30"/>
      <c r="I984" s="163"/>
      <c r="J984" s="30"/>
      <c r="K984" s="30"/>
      <c r="L984" s="31"/>
      <c r="M984" s="164"/>
      <c r="N984" s="165"/>
      <c r="O984" s="53"/>
      <c r="P984" s="53"/>
      <c r="Q984" s="53"/>
      <c r="R984" s="53"/>
      <c r="S984" s="53"/>
      <c r="T984" s="54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  <c r="AE984" s="30"/>
      <c r="AT984" s="16" t="s">
        <v>141</v>
      </c>
      <c r="AU984" s="16" t="s">
        <v>86</v>
      </c>
    </row>
    <row r="985" spans="1:65" s="34" customFormat="1" ht="24.2" customHeight="1">
      <c r="A985" s="30"/>
      <c r="B985" s="147"/>
      <c r="C985" s="148" t="s">
        <v>1985</v>
      </c>
      <c r="D985" s="148" t="s">
        <v>134</v>
      </c>
      <c r="E985" s="149" t="s">
        <v>1986</v>
      </c>
      <c r="F985" s="150" t="s">
        <v>1987</v>
      </c>
      <c r="G985" s="151" t="s">
        <v>184</v>
      </c>
      <c r="H985" s="152">
        <v>5</v>
      </c>
      <c r="I985" s="153"/>
      <c r="J985" s="154">
        <f>ROUND(I985*H985,2)</f>
        <v>0</v>
      </c>
      <c r="K985" s="150" t="s">
        <v>138</v>
      </c>
      <c r="L985" s="31"/>
      <c r="M985" s="155"/>
      <c r="N985" s="156" t="s">
        <v>48</v>
      </c>
      <c r="O985" s="53"/>
      <c r="P985" s="157">
        <f>O985*H985</f>
        <v>0</v>
      </c>
      <c r="Q985" s="157">
        <v>0</v>
      </c>
      <c r="R985" s="157">
        <f>Q985*H985</f>
        <v>0</v>
      </c>
      <c r="S985" s="157">
        <v>1.6E-2</v>
      </c>
      <c r="T985" s="158">
        <f>S985*H985</f>
        <v>0.08</v>
      </c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  <c r="AE985" s="30"/>
      <c r="AR985" s="159" t="s">
        <v>139</v>
      </c>
      <c r="AT985" s="159" t="s">
        <v>134</v>
      </c>
      <c r="AU985" s="159" t="s">
        <v>86</v>
      </c>
      <c r="AY985" s="16" t="s">
        <v>131</v>
      </c>
      <c r="BE985" s="160">
        <f>IF(N985="základní",J985,0)</f>
        <v>0</v>
      </c>
      <c r="BF985" s="160">
        <f>IF(N985="snížená",J985,0)</f>
        <v>0</v>
      </c>
      <c r="BG985" s="160">
        <f>IF(N985="zákl. přenesená",J985,0)</f>
        <v>0</v>
      </c>
      <c r="BH985" s="160">
        <f>IF(N985="sníž. přenesená",J985,0)</f>
        <v>0</v>
      </c>
      <c r="BI985" s="160">
        <f>IF(N985="nulová",J985,0)</f>
        <v>0</v>
      </c>
      <c r="BJ985" s="16" t="s">
        <v>21</v>
      </c>
      <c r="BK985" s="160">
        <f>ROUND(I985*H985,2)</f>
        <v>0</v>
      </c>
      <c r="BL985" s="16" t="s">
        <v>139</v>
      </c>
      <c r="BM985" s="159" t="s">
        <v>1988</v>
      </c>
    </row>
    <row r="986" spans="1:65" s="34" customFormat="1" ht="11.25">
      <c r="A986" s="30"/>
      <c r="B986" s="31"/>
      <c r="C986" s="30"/>
      <c r="D986" s="161" t="s">
        <v>141</v>
      </c>
      <c r="E986" s="30"/>
      <c r="F986" s="162" t="s">
        <v>1989</v>
      </c>
      <c r="G986" s="30"/>
      <c r="H986" s="30"/>
      <c r="I986" s="163"/>
      <c r="J986" s="30"/>
      <c r="K986" s="30"/>
      <c r="L986" s="31"/>
      <c r="M986" s="164"/>
      <c r="N986" s="165"/>
      <c r="O986" s="53"/>
      <c r="P986" s="53"/>
      <c r="Q986" s="53"/>
      <c r="R986" s="53"/>
      <c r="S986" s="53"/>
      <c r="T986" s="54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  <c r="AE986" s="30"/>
      <c r="AT986" s="16" t="s">
        <v>141</v>
      </c>
      <c r="AU986" s="16" t="s">
        <v>86</v>
      </c>
    </row>
    <row r="987" spans="1:65" s="34" customFormat="1" ht="24.2" customHeight="1">
      <c r="A987" s="30"/>
      <c r="B987" s="147"/>
      <c r="C987" s="148" t="s">
        <v>1990</v>
      </c>
      <c r="D987" s="148" t="s">
        <v>134</v>
      </c>
      <c r="E987" s="149" t="s">
        <v>1991</v>
      </c>
      <c r="F987" s="150" t="s">
        <v>1992</v>
      </c>
      <c r="G987" s="151" t="s">
        <v>184</v>
      </c>
      <c r="H987" s="152">
        <v>18</v>
      </c>
      <c r="I987" s="153"/>
      <c r="J987" s="154">
        <f>ROUND(I987*H987,2)</f>
        <v>0</v>
      </c>
      <c r="K987" s="150" t="s">
        <v>138</v>
      </c>
      <c r="L987" s="31"/>
      <c r="M987" s="155"/>
      <c r="N987" s="156" t="s">
        <v>48</v>
      </c>
      <c r="O987" s="53"/>
      <c r="P987" s="157">
        <f>O987*H987</f>
        <v>0</v>
      </c>
      <c r="Q987" s="157">
        <v>0</v>
      </c>
      <c r="R987" s="157">
        <f>Q987*H987</f>
        <v>0</v>
      </c>
      <c r="S987" s="157">
        <v>0</v>
      </c>
      <c r="T987" s="158">
        <f>S987*H987</f>
        <v>0</v>
      </c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  <c r="AE987" s="30"/>
      <c r="AR987" s="159" t="s">
        <v>487</v>
      </c>
      <c r="AT987" s="159" t="s">
        <v>134</v>
      </c>
      <c r="AU987" s="159" t="s">
        <v>86</v>
      </c>
      <c r="AY987" s="16" t="s">
        <v>131</v>
      </c>
      <c r="BE987" s="160">
        <f>IF(N987="základní",J987,0)</f>
        <v>0</v>
      </c>
      <c r="BF987" s="160">
        <f>IF(N987="snížená",J987,0)</f>
        <v>0</v>
      </c>
      <c r="BG987" s="160">
        <f>IF(N987="zákl. přenesená",J987,0)</f>
        <v>0</v>
      </c>
      <c r="BH987" s="160">
        <f>IF(N987="sníž. přenesená",J987,0)</f>
        <v>0</v>
      </c>
      <c r="BI987" s="160">
        <f>IF(N987="nulová",J987,0)</f>
        <v>0</v>
      </c>
      <c r="BJ987" s="16" t="s">
        <v>21</v>
      </c>
      <c r="BK987" s="160">
        <f>ROUND(I987*H987,2)</f>
        <v>0</v>
      </c>
      <c r="BL987" s="16" t="s">
        <v>487</v>
      </c>
      <c r="BM987" s="159" t="s">
        <v>1993</v>
      </c>
    </row>
    <row r="988" spans="1:65" s="34" customFormat="1" ht="11.25">
      <c r="A988" s="30"/>
      <c r="B988" s="31"/>
      <c r="C988" s="30"/>
      <c r="D988" s="161" t="s">
        <v>141</v>
      </c>
      <c r="E988" s="30"/>
      <c r="F988" s="162" t="s">
        <v>1994</v>
      </c>
      <c r="G988" s="30"/>
      <c r="H988" s="30"/>
      <c r="I988" s="163"/>
      <c r="J988" s="30"/>
      <c r="K988" s="30"/>
      <c r="L988" s="31"/>
      <c r="M988" s="164"/>
      <c r="N988" s="165"/>
      <c r="O988" s="53"/>
      <c r="P988" s="53"/>
      <c r="Q988" s="53"/>
      <c r="R988" s="53"/>
      <c r="S988" s="53"/>
      <c r="T988" s="54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  <c r="AE988" s="30"/>
      <c r="AT988" s="16" t="s">
        <v>141</v>
      </c>
      <c r="AU988" s="16" t="s">
        <v>86</v>
      </c>
    </row>
    <row r="989" spans="1:65" s="34" customFormat="1" ht="16.5" customHeight="1">
      <c r="A989" s="30"/>
      <c r="B989" s="147"/>
      <c r="C989" s="185" t="s">
        <v>1995</v>
      </c>
      <c r="D989" s="185" t="s">
        <v>188</v>
      </c>
      <c r="E989" s="186" t="s">
        <v>1996</v>
      </c>
      <c r="F989" s="187" t="s">
        <v>1997</v>
      </c>
      <c r="G989" s="188" t="s">
        <v>1998</v>
      </c>
      <c r="H989" s="189">
        <v>1.7999999999999999E-2</v>
      </c>
      <c r="I989" s="190"/>
      <c r="J989" s="191">
        <f>ROUND(I989*H989,2)</f>
        <v>0</v>
      </c>
      <c r="K989" s="187" t="s">
        <v>138</v>
      </c>
      <c r="L989" s="192"/>
      <c r="M989" s="193"/>
      <c r="N989" s="194" t="s">
        <v>48</v>
      </c>
      <c r="O989" s="53"/>
      <c r="P989" s="157">
        <f>O989*H989</f>
        <v>0</v>
      </c>
      <c r="Q989" s="157">
        <v>1.6000000000000001E-3</v>
      </c>
      <c r="R989" s="157">
        <f>Q989*H989</f>
        <v>2.8799999999999999E-5</v>
      </c>
      <c r="S989" s="157">
        <v>0</v>
      </c>
      <c r="T989" s="158">
        <f>S989*H989</f>
        <v>0</v>
      </c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  <c r="AE989" s="30"/>
      <c r="AR989" s="159" t="s">
        <v>1363</v>
      </c>
      <c r="AT989" s="159" t="s">
        <v>188</v>
      </c>
      <c r="AU989" s="159" t="s">
        <v>86</v>
      </c>
      <c r="AY989" s="16" t="s">
        <v>131</v>
      </c>
      <c r="BE989" s="160">
        <f>IF(N989="základní",J989,0)</f>
        <v>0</v>
      </c>
      <c r="BF989" s="160">
        <f>IF(N989="snížená",J989,0)</f>
        <v>0</v>
      </c>
      <c r="BG989" s="160">
        <f>IF(N989="zákl. přenesená",J989,0)</f>
        <v>0</v>
      </c>
      <c r="BH989" s="160">
        <f>IF(N989="sníž. přenesená",J989,0)</f>
        <v>0</v>
      </c>
      <c r="BI989" s="160">
        <f>IF(N989="nulová",J989,0)</f>
        <v>0</v>
      </c>
      <c r="BJ989" s="16" t="s">
        <v>21</v>
      </c>
      <c r="BK989" s="160">
        <f>ROUND(I989*H989,2)</f>
        <v>0</v>
      </c>
      <c r="BL989" s="16" t="s">
        <v>1363</v>
      </c>
      <c r="BM989" s="159" t="s">
        <v>1999</v>
      </c>
    </row>
    <row r="990" spans="1:65" s="34" customFormat="1" ht="24.2" customHeight="1">
      <c r="A990" s="30"/>
      <c r="B990" s="147"/>
      <c r="C990" s="148" t="s">
        <v>2000</v>
      </c>
      <c r="D990" s="148" t="s">
        <v>134</v>
      </c>
      <c r="E990" s="149" t="s">
        <v>2001</v>
      </c>
      <c r="F990" s="150" t="s">
        <v>2002</v>
      </c>
      <c r="G990" s="151" t="s">
        <v>184</v>
      </c>
      <c r="H990" s="152">
        <v>6</v>
      </c>
      <c r="I990" s="153"/>
      <c r="J990" s="154">
        <f>ROUND(I990*H990,2)</f>
        <v>0</v>
      </c>
      <c r="K990" s="150" t="s">
        <v>138</v>
      </c>
      <c r="L990" s="31"/>
      <c r="M990" s="155"/>
      <c r="N990" s="156" t="s">
        <v>48</v>
      </c>
      <c r="O990" s="53"/>
      <c r="P990" s="157">
        <f>O990*H990</f>
        <v>0</v>
      </c>
      <c r="Q990" s="157">
        <v>0</v>
      </c>
      <c r="R990" s="157">
        <f>Q990*H990</f>
        <v>0</v>
      </c>
      <c r="S990" s="157">
        <v>0</v>
      </c>
      <c r="T990" s="158">
        <f>S990*H990</f>
        <v>0</v>
      </c>
      <c r="U990" s="30"/>
      <c r="V990" s="30"/>
      <c r="W990" s="30"/>
      <c r="X990" s="30"/>
      <c r="Y990" s="30"/>
      <c r="Z990" s="30"/>
      <c r="AA990" s="30"/>
      <c r="AB990" s="30"/>
      <c r="AC990" s="30"/>
      <c r="AD990" s="30"/>
      <c r="AE990" s="30"/>
      <c r="AR990" s="159" t="s">
        <v>487</v>
      </c>
      <c r="AT990" s="159" t="s">
        <v>134</v>
      </c>
      <c r="AU990" s="159" t="s">
        <v>86</v>
      </c>
      <c r="AY990" s="16" t="s">
        <v>131</v>
      </c>
      <c r="BE990" s="160">
        <f>IF(N990="základní",J990,0)</f>
        <v>0</v>
      </c>
      <c r="BF990" s="160">
        <f>IF(N990="snížená",J990,0)</f>
        <v>0</v>
      </c>
      <c r="BG990" s="160">
        <f>IF(N990="zákl. přenesená",J990,0)</f>
        <v>0</v>
      </c>
      <c r="BH990" s="160">
        <f>IF(N990="sníž. přenesená",J990,0)</f>
        <v>0</v>
      </c>
      <c r="BI990" s="160">
        <f>IF(N990="nulová",J990,0)</f>
        <v>0</v>
      </c>
      <c r="BJ990" s="16" t="s">
        <v>21</v>
      </c>
      <c r="BK990" s="160">
        <f>ROUND(I990*H990,2)</f>
        <v>0</v>
      </c>
      <c r="BL990" s="16" t="s">
        <v>487</v>
      </c>
      <c r="BM990" s="159" t="s">
        <v>2003</v>
      </c>
    </row>
    <row r="991" spans="1:65" s="34" customFormat="1" ht="11.25">
      <c r="A991" s="30"/>
      <c r="B991" s="31"/>
      <c r="C991" s="30"/>
      <c r="D991" s="161" t="s">
        <v>141</v>
      </c>
      <c r="E991" s="30"/>
      <c r="F991" s="162" t="s">
        <v>2004</v>
      </c>
      <c r="G991" s="30"/>
      <c r="H991" s="30"/>
      <c r="I991" s="163"/>
      <c r="J991" s="30"/>
      <c r="K991" s="30"/>
      <c r="L991" s="31"/>
      <c r="M991" s="164"/>
      <c r="N991" s="165"/>
      <c r="O991" s="53"/>
      <c r="P991" s="53"/>
      <c r="Q991" s="53"/>
      <c r="R991" s="53"/>
      <c r="S991" s="53"/>
      <c r="T991" s="54"/>
      <c r="U991" s="30"/>
      <c r="V991" s="30"/>
      <c r="W991" s="30"/>
      <c r="X991" s="30"/>
      <c r="Y991" s="30"/>
      <c r="Z991" s="30"/>
      <c r="AA991" s="30"/>
      <c r="AB991" s="30"/>
      <c r="AC991" s="30"/>
      <c r="AD991" s="30"/>
      <c r="AE991" s="30"/>
      <c r="AT991" s="16" t="s">
        <v>141</v>
      </c>
      <c r="AU991" s="16" t="s">
        <v>86</v>
      </c>
    </row>
    <row r="992" spans="1:65" s="34" customFormat="1" ht="16.5" customHeight="1">
      <c r="A992" s="30"/>
      <c r="B992" s="147"/>
      <c r="C992" s="185" t="s">
        <v>2005</v>
      </c>
      <c r="D992" s="185" t="s">
        <v>188</v>
      </c>
      <c r="E992" s="186" t="s">
        <v>1996</v>
      </c>
      <c r="F992" s="187" t="s">
        <v>1997</v>
      </c>
      <c r="G992" s="188" t="s">
        <v>1998</v>
      </c>
      <c r="H992" s="189">
        <v>6.0000000000000001E-3</v>
      </c>
      <c r="I992" s="190"/>
      <c r="J992" s="191">
        <f>ROUND(I992*H992,2)</f>
        <v>0</v>
      </c>
      <c r="K992" s="187" t="s">
        <v>138</v>
      </c>
      <c r="L992" s="192"/>
      <c r="M992" s="193"/>
      <c r="N992" s="194" t="s">
        <v>48</v>
      </c>
      <c r="O992" s="53"/>
      <c r="P992" s="157">
        <f>O992*H992</f>
        <v>0</v>
      </c>
      <c r="Q992" s="157">
        <v>1.6000000000000001E-3</v>
      </c>
      <c r="R992" s="157">
        <f>Q992*H992</f>
        <v>9.6000000000000013E-6</v>
      </c>
      <c r="S992" s="157">
        <v>0</v>
      </c>
      <c r="T992" s="158">
        <f>S992*H992</f>
        <v>0</v>
      </c>
      <c r="U992" s="30"/>
      <c r="V992" s="30"/>
      <c r="W992" s="30"/>
      <c r="X992" s="30"/>
      <c r="Y992" s="30"/>
      <c r="Z992" s="30"/>
      <c r="AA992" s="30"/>
      <c r="AB992" s="30"/>
      <c r="AC992" s="30"/>
      <c r="AD992" s="30"/>
      <c r="AE992" s="30"/>
      <c r="AR992" s="159" t="s">
        <v>1363</v>
      </c>
      <c r="AT992" s="159" t="s">
        <v>188</v>
      </c>
      <c r="AU992" s="159" t="s">
        <v>86</v>
      </c>
      <c r="AY992" s="16" t="s">
        <v>131</v>
      </c>
      <c r="BE992" s="160">
        <f>IF(N992="základní",J992,0)</f>
        <v>0</v>
      </c>
      <c r="BF992" s="160">
        <f>IF(N992="snížená",J992,0)</f>
        <v>0</v>
      </c>
      <c r="BG992" s="160">
        <f>IF(N992="zákl. přenesená",J992,0)</f>
        <v>0</v>
      </c>
      <c r="BH992" s="160">
        <f>IF(N992="sníž. přenesená",J992,0)</f>
        <v>0</v>
      </c>
      <c r="BI992" s="160">
        <f>IF(N992="nulová",J992,0)</f>
        <v>0</v>
      </c>
      <c r="BJ992" s="16" t="s">
        <v>21</v>
      </c>
      <c r="BK992" s="160">
        <f>ROUND(I992*H992,2)</f>
        <v>0</v>
      </c>
      <c r="BL992" s="16" t="s">
        <v>1363</v>
      </c>
      <c r="BM992" s="159" t="s">
        <v>2006</v>
      </c>
    </row>
    <row r="993" spans="1:65" s="133" customFormat="1" ht="25.9" customHeight="1">
      <c r="B993" s="134"/>
      <c r="D993" s="135" t="s">
        <v>76</v>
      </c>
      <c r="E993" s="136" t="s">
        <v>2007</v>
      </c>
      <c r="F993" s="136" t="s">
        <v>2008</v>
      </c>
      <c r="I993" s="137"/>
      <c r="J993" s="138">
        <f>BK993</f>
        <v>0</v>
      </c>
      <c r="L993" s="134"/>
      <c r="M993" s="139"/>
      <c r="N993" s="140"/>
      <c r="O993" s="140"/>
      <c r="P993" s="141">
        <f>SUM(P994:P995)</f>
        <v>0</v>
      </c>
      <c r="Q993" s="140"/>
      <c r="R993" s="141">
        <f>SUM(R994:R995)</f>
        <v>0</v>
      </c>
      <c r="S993" s="140"/>
      <c r="T993" s="142">
        <f>SUM(T994:T995)</f>
        <v>0</v>
      </c>
      <c r="AR993" s="135" t="s">
        <v>139</v>
      </c>
      <c r="AT993" s="143" t="s">
        <v>76</v>
      </c>
      <c r="AU993" s="143" t="s">
        <v>77</v>
      </c>
      <c r="AY993" s="135" t="s">
        <v>131</v>
      </c>
      <c r="BK993" s="144">
        <f>SUM(BK994:BK995)</f>
        <v>0</v>
      </c>
    </row>
    <row r="994" spans="1:65" s="34" customFormat="1" ht="16.5" customHeight="1">
      <c r="A994" s="30"/>
      <c r="B994" s="147"/>
      <c r="C994" s="148" t="s">
        <v>2009</v>
      </c>
      <c r="D994" s="148" t="s">
        <v>134</v>
      </c>
      <c r="E994" s="149" t="s">
        <v>2010</v>
      </c>
      <c r="F994" s="150" t="s">
        <v>2011</v>
      </c>
      <c r="G994" s="151" t="s">
        <v>2012</v>
      </c>
      <c r="H994" s="152">
        <v>3</v>
      </c>
      <c r="I994" s="153"/>
      <c r="J994" s="154">
        <f>ROUND(I994*H994,2)</f>
        <v>0</v>
      </c>
      <c r="K994" s="150" t="s">
        <v>138</v>
      </c>
      <c r="L994" s="31"/>
      <c r="M994" s="155"/>
      <c r="N994" s="156" t="s">
        <v>48</v>
      </c>
      <c r="O994" s="53"/>
      <c r="P994" s="157">
        <f>O994*H994</f>
        <v>0</v>
      </c>
      <c r="Q994" s="157">
        <v>0</v>
      </c>
      <c r="R994" s="157">
        <f>Q994*H994</f>
        <v>0</v>
      </c>
      <c r="S994" s="157">
        <v>0</v>
      </c>
      <c r="T994" s="158">
        <f>S994*H994</f>
        <v>0</v>
      </c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  <c r="AE994" s="30"/>
      <c r="AR994" s="159" t="s">
        <v>2013</v>
      </c>
      <c r="AT994" s="159" t="s">
        <v>134</v>
      </c>
      <c r="AU994" s="159" t="s">
        <v>21</v>
      </c>
      <c r="AY994" s="16" t="s">
        <v>131</v>
      </c>
      <c r="BE994" s="160">
        <f>IF(N994="základní",J994,0)</f>
        <v>0</v>
      </c>
      <c r="BF994" s="160">
        <f>IF(N994="snížená",J994,0)</f>
        <v>0</v>
      </c>
      <c r="BG994" s="160">
        <f>IF(N994="zákl. přenesená",J994,0)</f>
        <v>0</v>
      </c>
      <c r="BH994" s="160">
        <f>IF(N994="sníž. přenesená",J994,0)</f>
        <v>0</v>
      </c>
      <c r="BI994" s="160">
        <f>IF(N994="nulová",J994,0)</f>
        <v>0</v>
      </c>
      <c r="BJ994" s="16" t="s">
        <v>21</v>
      </c>
      <c r="BK994" s="160">
        <f>ROUND(I994*H994,2)</f>
        <v>0</v>
      </c>
      <c r="BL994" s="16" t="s">
        <v>2013</v>
      </c>
      <c r="BM994" s="159" t="s">
        <v>2014</v>
      </c>
    </row>
    <row r="995" spans="1:65" s="34" customFormat="1" ht="11.25">
      <c r="A995" s="30"/>
      <c r="B995" s="31"/>
      <c r="C995" s="30"/>
      <c r="D995" s="161" t="s">
        <v>141</v>
      </c>
      <c r="E995" s="30"/>
      <c r="F995" s="162" t="s">
        <v>2015</v>
      </c>
      <c r="G995" s="30"/>
      <c r="H995" s="30"/>
      <c r="I995" s="163"/>
      <c r="J995" s="30"/>
      <c r="K995" s="30"/>
      <c r="L995" s="31"/>
      <c r="M995" s="164"/>
      <c r="N995" s="165"/>
      <c r="O995" s="53"/>
      <c r="P995" s="53"/>
      <c r="Q995" s="53"/>
      <c r="R995" s="53"/>
      <c r="S995" s="53"/>
      <c r="T995" s="54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  <c r="AE995" s="30"/>
      <c r="AT995" s="16" t="s">
        <v>141</v>
      </c>
      <c r="AU995" s="16" t="s">
        <v>21</v>
      </c>
    </row>
    <row r="996" spans="1:65" s="133" customFormat="1" ht="25.9" customHeight="1">
      <c r="B996" s="134"/>
      <c r="D996" s="135" t="s">
        <v>76</v>
      </c>
      <c r="E996" s="136" t="s">
        <v>2016</v>
      </c>
      <c r="F996" s="136" t="s">
        <v>2017</v>
      </c>
      <c r="I996" s="137"/>
      <c r="J996" s="138">
        <f>BK996</f>
        <v>0</v>
      </c>
      <c r="L996" s="134"/>
      <c r="M996" s="139"/>
      <c r="N996" s="140"/>
      <c r="O996" s="140"/>
      <c r="P996" s="141">
        <f>P997</f>
        <v>0</v>
      </c>
      <c r="Q996" s="140"/>
      <c r="R996" s="141">
        <f>R997</f>
        <v>0</v>
      </c>
      <c r="S996" s="140"/>
      <c r="T996" s="142">
        <f>T997</f>
        <v>0</v>
      </c>
      <c r="AR996" s="135" t="s">
        <v>162</v>
      </c>
      <c r="AT996" s="143" t="s">
        <v>76</v>
      </c>
      <c r="AU996" s="143" t="s">
        <v>77</v>
      </c>
      <c r="AY996" s="135" t="s">
        <v>131</v>
      </c>
      <c r="BK996" s="144">
        <f>BK997</f>
        <v>0</v>
      </c>
    </row>
    <row r="997" spans="1:65" s="133" customFormat="1" ht="22.9" customHeight="1">
      <c r="B997" s="134"/>
      <c r="D997" s="135" t="s">
        <v>76</v>
      </c>
      <c r="E997" s="145" t="s">
        <v>2018</v>
      </c>
      <c r="F997" s="145" t="s">
        <v>2019</v>
      </c>
      <c r="I997" s="137"/>
      <c r="J997" s="146">
        <f>BK997</f>
        <v>0</v>
      </c>
      <c r="L997" s="134"/>
      <c r="M997" s="139"/>
      <c r="N997" s="140"/>
      <c r="O997" s="140"/>
      <c r="P997" s="141">
        <f>P998+SUM(P999:P1006)+P1019</f>
        <v>0</v>
      </c>
      <c r="Q997" s="140"/>
      <c r="R997" s="141">
        <f>R998+SUM(R999:R1006)+R1019</f>
        <v>0</v>
      </c>
      <c r="S997" s="140"/>
      <c r="T997" s="142">
        <f>T998+SUM(T999:T1006)+T1019</f>
        <v>0</v>
      </c>
      <c r="AR997" s="135" t="s">
        <v>162</v>
      </c>
      <c r="AT997" s="143" t="s">
        <v>76</v>
      </c>
      <c r="AU997" s="143" t="s">
        <v>21</v>
      </c>
      <c r="AY997" s="135" t="s">
        <v>131</v>
      </c>
      <c r="BK997" s="144">
        <f>BK998+SUM(BK999:BK1006)+BK1019</f>
        <v>0</v>
      </c>
    </row>
    <row r="998" spans="1:65" s="34" customFormat="1" ht="16.5" customHeight="1">
      <c r="A998" s="30"/>
      <c r="B998" s="147"/>
      <c r="C998" s="148" t="s">
        <v>2020</v>
      </c>
      <c r="D998" s="148" t="s">
        <v>134</v>
      </c>
      <c r="E998" s="149" t="s">
        <v>2021</v>
      </c>
      <c r="F998" s="150" t="s">
        <v>2022</v>
      </c>
      <c r="G998" s="151" t="s">
        <v>2023</v>
      </c>
      <c r="H998" s="152">
        <v>1</v>
      </c>
      <c r="I998" s="153"/>
      <c r="J998" s="154">
        <f>ROUND(I998*H998,2)</f>
        <v>0</v>
      </c>
      <c r="K998" s="150" t="s">
        <v>138</v>
      </c>
      <c r="L998" s="31"/>
      <c r="M998" s="155"/>
      <c r="N998" s="156" t="s">
        <v>48</v>
      </c>
      <c r="O998" s="53"/>
      <c r="P998" s="157">
        <f>O998*H998</f>
        <v>0</v>
      </c>
      <c r="Q998" s="157">
        <v>0</v>
      </c>
      <c r="R998" s="157">
        <f>Q998*H998</f>
        <v>0</v>
      </c>
      <c r="S998" s="157">
        <v>0</v>
      </c>
      <c r="T998" s="158">
        <f>S998*H998</f>
        <v>0</v>
      </c>
      <c r="U998" s="30"/>
      <c r="V998" s="30"/>
      <c r="W998" s="30"/>
      <c r="X998" s="30"/>
      <c r="Y998" s="30"/>
      <c r="Z998" s="30"/>
      <c r="AA998" s="30"/>
      <c r="AB998" s="30"/>
      <c r="AC998" s="30"/>
      <c r="AD998" s="30"/>
      <c r="AE998" s="30"/>
      <c r="AR998" s="159" t="s">
        <v>2024</v>
      </c>
      <c r="AT998" s="159" t="s">
        <v>134</v>
      </c>
      <c r="AU998" s="159" t="s">
        <v>86</v>
      </c>
      <c r="AY998" s="16" t="s">
        <v>131</v>
      </c>
      <c r="BE998" s="160">
        <f>IF(N998="základní",J998,0)</f>
        <v>0</v>
      </c>
      <c r="BF998" s="160">
        <f>IF(N998="snížená",J998,0)</f>
        <v>0</v>
      </c>
      <c r="BG998" s="160">
        <f>IF(N998="zákl. přenesená",J998,0)</f>
        <v>0</v>
      </c>
      <c r="BH998" s="160">
        <f>IF(N998="sníž. přenesená",J998,0)</f>
        <v>0</v>
      </c>
      <c r="BI998" s="160">
        <f>IF(N998="nulová",J998,0)</f>
        <v>0</v>
      </c>
      <c r="BJ998" s="16" t="s">
        <v>21</v>
      </c>
      <c r="BK998" s="160">
        <f>ROUND(I998*H998,2)</f>
        <v>0</v>
      </c>
      <c r="BL998" s="16" t="s">
        <v>2024</v>
      </c>
      <c r="BM998" s="159" t="s">
        <v>2025</v>
      </c>
    </row>
    <row r="999" spans="1:65" s="34" customFormat="1" ht="11.25">
      <c r="A999" s="30"/>
      <c r="B999" s="31"/>
      <c r="C999" s="30"/>
      <c r="D999" s="161" t="s">
        <v>141</v>
      </c>
      <c r="E999" s="30"/>
      <c r="F999" s="162" t="s">
        <v>2026</v>
      </c>
      <c r="G999" s="30"/>
      <c r="H999" s="30"/>
      <c r="I999" s="163"/>
      <c r="J999" s="30"/>
      <c r="K999" s="30"/>
      <c r="L999" s="31"/>
      <c r="M999" s="164"/>
      <c r="N999" s="165"/>
      <c r="O999" s="53"/>
      <c r="P999" s="53"/>
      <c r="Q999" s="53"/>
      <c r="R999" s="53"/>
      <c r="S999" s="53"/>
      <c r="T999" s="54"/>
      <c r="U999" s="30"/>
      <c r="V999" s="30"/>
      <c r="W999" s="30"/>
      <c r="X999" s="30"/>
      <c r="Y999" s="30"/>
      <c r="Z999" s="30"/>
      <c r="AA999" s="30"/>
      <c r="AB999" s="30"/>
      <c r="AC999" s="30"/>
      <c r="AD999" s="30"/>
      <c r="AE999" s="30"/>
      <c r="AT999" s="16" t="s">
        <v>141</v>
      </c>
      <c r="AU999" s="16" t="s">
        <v>86</v>
      </c>
    </row>
    <row r="1000" spans="1:65" s="34" customFormat="1" ht="16.5" customHeight="1">
      <c r="A1000" s="30"/>
      <c r="B1000" s="147"/>
      <c r="C1000" s="148" t="s">
        <v>2027</v>
      </c>
      <c r="D1000" s="148" t="s">
        <v>134</v>
      </c>
      <c r="E1000" s="149" t="s">
        <v>2028</v>
      </c>
      <c r="F1000" s="150" t="s">
        <v>2029</v>
      </c>
      <c r="G1000" s="151" t="s">
        <v>2023</v>
      </c>
      <c r="H1000" s="152">
        <v>1</v>
      </c>
      <c r="I1000" s="153"/>
      <c r="J1000" s="154">
        <f>ROUND(I1000*H1000,2)</f>
        <v>0</v>
      </c>
      <c r="K1000" s="150" t="s">
        <v>138</v>
      </c>
      <c r="L1000" s="31"/>
      <c r="M1000" s="155"/>
      <c r="N1000" s="156" t="s">
        <v>48</v>
      </c>
      <c r="O1000" s="53"/>
      <c r="P1000" s="157">
        <f>O1000*H1000</f>
        <v>0</v>
      </c>
      <c r="Q1000" s="157">
        <v>0</v>
      </c>
      <c r="R1000" s="157">
        <f>Q1000*H1000</f>
        <v>0</v>
      </c>
      <c r="S1000" s="157">
        <v>0</v>
      </c>
      <c r="T1000" s="158">
        <f>S1000*H1000</f>
        <v>0</v>
      </c>
      <c r="U1000" s="30"/>
      <c r="V1000" s="30"/>
      <c r="W1000" s="30"/>
      <c r="X1000" s="30"/>
      <c r="Y1000" s="30"/>
      <c r="Z1000" s="30"/>
      <c r="AA1000" s="30"/>
      <c r="AB1000" s="30"/>
      <c r="AC1000" s="30"/>
      <c r="AD1000" s="30"/>
      <c r="AE1000" s="30"/>
      <c r="AR1000" s="159" t="s">
        <v>2024</v>
      </c>
      <c r="AT1000" s="159" t="s">
        <v>134</v>
      </c>
      <c r="AU1000" s="159" t="s">
        <v>86</v>
      </c>
      <c r="AY1000" s="16" t="s">
        <v>131</v>
      </c>
      <c r="BE1000" s="160">
        <f>IF(N1000="základní",J1000,0)</f>
        <v>0</v>
      </c>
      <c r="BF1000" s="160">
        <f>IF(N1000="snížená",J1000,0)</f>
        <v>0</v>
      </c>
      <c r="BG1000" s="160">
        <f>IF(N1000="zákl. přenesená",J1000,0)</f>
        <v>0</v>
      </c>
      <c r="BH1000" s="160">
        <f>IF(N1000="sníž. přenesená",J1000,0)</f>
        <v>0</v>
      </c>
      <c r="BI1000" s="160">
        <f>IF(N1000="nulová",J1000,0)</f>
        <v>0</v>
      </c>
      <c r="BJ1000" s="16" t="s">
        <v>21</v>
      </c>
      <c r="BK1000" s="160">
        <f>ROUND(I1000*H1000,2)</f>
        <v>0</v>
      </c>
      <c r="BL1000" s="16" t="s">
        <v>2024</v>
      </c>
      <c r="BM1000" s="159" t="s">
        <v>2030</v>
      </c>
    </row>
    <row r="1001" spans="1:65" s="34" customFormat="1" ht="11.25">
      <c r="A1001" s="30"/>
      <c r="B1001" s="31"/>
      <c r="C1001" s="30"/>
      <c r="D1001" s="161" t="s">
        <v>141</v>
      </c>
      <c r="E1001" s="30"/>
      <c r="F1001" s="162" t="s">
        <v>2031</v>
      </c>
      <c r="G1001" s="30"/>
      <c r="H1001" s="30"/>
      <c r="I1001" s="163"/>
      <c r="J1001" s="30"/>
      <c r="K1001" s="30"/>
      <c r="L1001" s="31"/>
      <c r="M1001" s="164"/>
      <c r="N1001" s="165"/>
      <c r="O1001" s="53"/>
      <c r="P1001" s="53"/>
      <c r="Q1001" s="53"/>
      <c r="R1001" s="53"/>
      <c r="S1001" s="53"/>
      <c r="T1001" s="54"/>
      <c r="U1001" s="30"/>
      <c r="V1001" s="30"/>
      <c r="W1001" s="30"/>
      <c r="X1001" s="30"/>
      <c r="Y1001" s="30"/>
      <c r="Z1001" s="30"/>
      <c r="AA1001" s="30"/>
      <c r="AB1001" s="30"/>
      <c r="AC1001" s="30"/>
      <c r="AD1001" s="30"/>
      <c r="AE1001" s="30"/>
      <c r="AT1001" s="16" t="s">
        <v>141</v>
      </c>
      <c r="AU1001" s="16" t="s">
        <v>86</v>
      </c>
    </row>
    <row r="1002" spans="1:65" s="34" customFormat="1" ht="16.5" customHeight="1">
      <c r="A1002" s="30"/>
      <c r="B1002" s="147"/>
      <c r="C1002" s="148" t="s">
        <v>2032</v>
      </c>
      <c r="D1002" s="148" t="s">
        <v>134</v>
      </c>
      <c r="E1002" s="149" t="s">
        <v>2033</v>
      </c>
      <c r="F1002" s="150" t="s">
        <v>2034</v>
      </c>
      <c r="G1002" s="151" t="s">
        <v>2023</v>
      </c>
      <c r="H1002" s="152">
        <v>1</v>
      </c>
      <c r="I1002" s="153"/>
      <c r="J1002" s="154">
        <f>ROUND(I1002*H1002,2)</f>
        <v>0</v>
      </c>
      <c r="K1002" s="150" t="s">
        <v>138</v>
      </c>
      <c r="L1002" s="31"/>
      <c r="M1002" s="155"/>
      <c r="N1002" s="156" t="s">
        <v>48</v>
      </c>
      <c r="O1002" s="53"/>
      <c r="P1002" s="157">
        <f>O1002*H1002</f>
        <v>0</v>
      </c>
      <c r="Q1002" s="157">
        <v>0</v>
      </c>
      <c r="R1002" s="157">
        <f>Q1002*H1002</f>
        <v>0</v>
      </c>
      <c r="S1002" s="157">
        <v>0</v>
      </c>
      <c r="T1002" s="158">
        <f>S1002*H1002</f>
        <v>0</v>
      </c>
      <c r="U1002" s="30"/>
      <c r="V1002" s="30"/>
      <c r="W1002" s="30"/>
      <c r="X1002" s="30"/>
      <c r="Y1002" s="30"/>
      <c r="Z1002" s="30"/>
      <c r="AA1002" s="30"/>
      <c r="AB1002" s="30"/>
      <c r="AC1002" s="30"/>
      <c r="AD1002" s="30"/>
      <c r="AE1002" s="30"/>
      <c r="AR1002" s="159" t="s">
        <v>2024</v>
      </c>
      <c r="AT1002" s="159" t="s">
        <v>134</v>
      </c>
      <c r="AU1002" s="159" t="s">
        <v>86</v>
      </c>
      <c r="AY1002" s="16" t="s">
        <v>131</v>
      </c>
      <c r="BE1002" s="160">
        <f>IF(N1002="základní",J1002,0)</f>
        <v>0</v>
      </c>
      <c r="BF1002" s="160">
        <f>IF(N1002="snížená",J1002,0)</f>
        <v>0</v>
      </c>
      <c r="BG1002" s="160">
        <f>IF(N1002="zákl. přenesená",J1002,0)</f>
        <v>0</v>
      </c>
      <c r="BH1002" s="160">
        <f>IF(N1002="sníž. přenesená",J1002,0)</f>
        <v>0</v>
      </c>
      <c r="BI1002" s="160">
        <f>IF(N1002="nulová",J1002,0)</f>
        <v>0</v>
      </c>
      <c r="BJ1002" s="16" t="s">
        <v>21</v>
      </c>
      <c r="BK1002" s="160">
        <f>ROUND(I1002*H1002,2)</f>
        <v>0</v>
      </c>
      <c r="BL1002" s="16" t="s">
        <v>2024</v>
      </c>
      <c r="BM1002" s="159" t="s">
        <v>2035</v>
      </c>
    </row>
    <row r="1003" spans="1:65" s="34" customFormat="1" ht="11.25">
      <c r="A1003" s="30"/>
      <c r="B1003" s="31"/>
      <c r="C1003" s="30"/>
      <c r="D1003" s="161" t="s">
        <v>141</v>
      </c>
      <c r="E1003" s="30"/>
      <c r="F1003" s="162" t="s">
        <v>2036</v>
      </c>
      <c r="G1003" s="30"/>
      <c r="H1003" s="30"/>
      <c r="I1003" s="163"/>
      <c r="J1003" s="30"/>
      <c r="K1003" s="30"/>
      <c r="L1003" s="31"/>
      <c r="M1003" s="164"/>
      <c r="N1003" s="165"/>
      <c r="O1003" s="53"/>
      <c r="P1003" s="53"/>
      <c r="Q1003" s="53"/>
      <c r="R1003" s="53"/>
      <c r="S1003" s="53"/>
      <c r="T1003" s="54"/>
      <c r="U1003" s="30"/>
      <c r="V1003" s="30"/>
      <c r="W1003" s="30"/>
      <c r="X1003" s="30"/>
      <c r="Y1003" s="30"/>
      <c r="Z1003" s="30"/>
      <c r="AA1003" s="30"/>
      <c r="AB1003" s="30"/>
      <c r="AC1003" s="30"/>
      <c r="AD1003" s="30"/>
      <c r="AE1003" s="30"/>
      <c r="AT1003" s="16" t="s">
        <v>141</v>
      </c>
      <c r="AU1003" s="16" t="s">
        <v>86</v>
      </c>
    </row>
    <row r="1004" spans="1:65" s="34" customFormat="1" ht="16.5" customHeight="1">
      <c r="A1004" s="30"/>
      <c r="B1004" s="147"/>
      <c r="C1004" s="148" t="s">
        <v>2037</v>
      </c>
      <c r="D1004" s="148" t="s">
        <v>134</v>
      </c>
      <c r="E1004" s="149" t="s">
        <v>2038</v>
      </c>
      <c r="F1004" s="150" t="s">
        <v>2039</v>
      </c>
      <c r="G1004" s="151" t="s">
        <v>2023</v>
      </c>
      <c r="H1004" s="152">
        <v>1</v>
      </c>
      <c r="I1004" s="153"/>
      <c r="J1004" s="154">
        <f>ROUND(I1004*H1004,2)</f>
        <v>0</v>
      </c>
      <c r="K1004" s="150" t="s">
        <v>138</v>
      </c>
      <c r="L1004" s="31"/>
      <c r="M1004" s="155"/>
      <c r="N1004" s="156" t="s">
        <v>48</v>
      </c>
      <c r="O1004" s="53"/>
      <c r="P1004" s="157">
        <f>O1004*H1004</f>
        <v>0</v>
      </c>
      <c r="Q1004" s="157">
        <v>0</v>
      </c>
      <c r="R1004" s="157">
        <f>Q1004*H1004</f>
        <v>0</v>
      </c>
      <c r="S1004" s="157">
        <v>0</v>
      </c>
      <c r="T1004" s="158">
        <f>S1004*H1004</f>
        <v>0</v>
      </c>
      <c r="U1004" s="30"/>
      <c r="V1004" s="30"/>
      <c r="W1004" s="30"/>
      <c r="X1004" s="30"/>
      <c r="Y1004" s="30"/>
      <c r="Z1004" s="30"/>
      <c r="AA1004" s="30"/>
      <c r="AB1004" s="30"/>
      <c r="AC1004" s="30"/>
      <c r="AD1004" s="30"/>
      <c r="AE1004" s="30"/>
      <c r="AR1004" s="159" t="s">
        <v>2024</v>
      </c>
      <c r="AT1004" s="159" t="s">
        <v>134</v>
      </c>
      <c r="AU1004" s="159" t="s">
        <v>86</v>
      </c>
      <c r="AY1004" s="16" t="s">
        <v>131</v>
      </c>
      <c r="BE1004" s="160">
        <f>IF(N1004="základní",J1004,0)</f>
        <v>0</v>
      </c>
      <c r="BF1004" s="160">
        <f>IF(N1004="snížená",J1004,0)</f>
        <v>0</v>
      </c>
      <c r="BG1004" s="160">
        <f>IF(N1004="zákl. přenesená",J1004,0)</f>
        <v>0</v>
      </c>
      <c r="BH1004" s="160">
        <f>IF(N1004="sníž. přenesená",J1004,0)</f>
        <v>0</v>
      </c>
      <c r="BI1004" s="160">
        <f>IF(N1004="nulová",J1004,0)</f>
        <v>0</v>
      </c>
      <c r="BJ1004" s="16" t="s">
        <v>21</v>
      </c>
      <c r="BK1004" s="160">
        <f>ROUND(I1004*H1004,2)</f>
        <v>0</v>
      </c>
      <c r="BL1004" s="16" t="s">
        <v>2024</v>
      </c>
      <c r="BM1004" s="159" t="s">
        <v>2040</v>
      </c>
    </row>
    <row r="1005" spans="1:65" s="34" customFormat="1" ht="11.25">
      <c r="A1005" s="30"/>
      <c r="B1005" s="31"/>
      <c r="C1005" s="30"/>
      <c r="D1005" s="161" t="s">
        <v>141</v>
      </c>
      <c r="E1005" s="30"/>
      <c r="F1005" s="162" t="s">
        <v>2041</v>
      </c>
      <c r="G1005" s="30"/>
      <c r="H1005" s="30"/>
      <c r="I1005" s="163"/>
      <c r="J1005" s="30"/>
      <c r="K1005" s="30"/>
      <c r="L1005" s="31"/>
      <c r="M1005" s="164"/>
      <c r="N1005" s="165"/>
      <c r="O1005" s="53"/>
      <c r="P1005" s="53"/>
      <c r="Q1005" s="53"/>
      <c r="R1005" s="53"/>
      <c r="S1005" s="53"/>
      <c r="T1005" s="54"/>
      <c r="U1005" s="30"/>
      <c r="V1005" s="30"/>
      <c r="W1005" s="30"/>
      <c r="X1005" s="30"/>
      <c r="Y1005" s="30"/>
      <c r="Z1005" s="30"/>
      <c r="AA1005" s="30"/>
      <c r="AB1005" s="30"/>
      <c r="AC1005" s="30"/>
      <c r="AD1005" s="30"/>
      <c r="AE1005" s="30"/>
      <c r="AT1005" s="16" t="s">
        <v>141</v>
      </c>
      <c r="AU1005" s="16" t="s">
        <v>86</v>
      </c>
    </row>
    <row r="1006" spans="1:65" s="133" customFormat="1" ht="20.85" customHeight="1">
      <c r="B1006" s="134"/>
      <c r="D1006" s="135" t="s">
        <v>76</v>
      </c>
      <c r="E1006" s="145" t="s">
        <v>2042</v>
      </c>
      <c r="F1006" s="145" t="s">
        <v>2043</v>
      </c>
      <c r="I1006" s="137"/>
      <c r="J1006" s="146">
        <f>BK1006</f>
        <v>0</v>
      </c>
      <c r="L1006" s="134"/>
      <c r="M1006" s="139"/>
      <c r="N1006" s="140"/>
      <c r="O1006" s="140"/>
      <c r="P1006" s="141">
        <f>SUM(P1007:P1018)</f>
        <v>0</v>
      </c>
      <c r="Q1006" s="140"/>
      <c r="R1006" s="141">
        <f>SUM(R1007:R1018)</f>
        <v>0</v>
      </c>
      <c r="S1006" s="140"/>
      <c r="T1006" s="142">
        <f>SUM(T1007:T1018)</f>
        <v>0</v>
      </c>
      <c r="AR1006" s="135" t="s">
        <v>162</v>
      </c>
      <c r="AT1006" s="143" t="s">
        <v>76</v>
      </c>
      <c r="AU1006" s="143" t="s">
        <v>86</v>
      </c>
      <c r="AY1006" s="135" t="s">
        <v>131</v>
      </c>
      <c r="BK1006" s="144">
        <f>SUM(BK1007:BK1018)</f>
        <v>0</v>
      </c>
    </row>
    <row r="1007" spans="1:65" s="34" customFormat="1" ht="16.5" customHeight="1">
      <c r="A1007" s="30"/>
      <c r="B1007" s="147"/>
      <c r="C1007" s="148" t="s">
        <v>2044</v>
      </c>
      <c r="D1007" s="148" t="s">
        <v>134</v>
      </c>
      <c r="E1007" s="149" t="s">
        <v>2045</v>
      </c>
      <c r="F1007" s="150" t="s">
        <v>2046</v>
      </c>
      <c r="G1007" s="151" t="s">
        <v>2023</v>
      </c>
      <c r="H1007" s="152">
        <v>1</v>
      </c>
      <c r="I1007" s="153"/>
      <c r="J1007" s="154">
        <f>ROUND(I1007*H1007,2)</f>
        <v>0</v>
      </c>
      <c r="K1007" s="150" t="s">
        <v>138</v>
      </c>
      <c r="L1007" s="31"/>
      <c r="M1007" s="155"/>
      <c r="N1007" s="156" t="s">
        <v>48</v>
      </c>
      <c r="O1007" s="53"/>
      <c r="P1007" s="157">
        <f>O1007*H1007</f>
        <v>0</v>
      </c>
      <c r="Q1007" s="157">
        <v>0</v>
      </c>
      <c r="R1007" s="157">
        <f>Q1007*H1007</f>
        <v>0</v>
      </c>
      <c r="S1007" s="157">
        <v>0</v>
      </c>
      <c r="T1007" s="158">
        <f>S1007*H1007</f>
        <v>0</v>
      </c>
      <c r="U1007" s="30"/>
      <c r="V1007" s="30"/>
      <c r="W1007" s="30"/>
      <c r="X1007" s="30"/>
      <c r="Y1007" s="30"/>
      <c r="Z1007" s="30"/>
      <c r="AA1007" s="30"/>
      <c r="AB1007" s="30"/>
      <c r="AC1007" s="30"/>
      <c r="AD1007" s="30"/>
      <c r="AE1007" s="30"/>
      <c r="AR1007" s="159" t="s">
        <v>2024</v>
      </c>
      <c r="AT1007" s="159" t="s">
        <v>134</v>
      </c>
      <c r="AU1007" s="159" t="s">
        <v>151</v>
      </c>
      <c r="AY1007" s="16" t="s">
        <v>131</v>
      </c>
      <c r="BE1007" s="160">
        <f>IF(N1007="základní",J1007,0)</f>
        <v>0</v>
      </c>
      <c r="BF1007" s="160">
        <f>IF(N1007="snížená",J1007,0)</f>
        <v>0</v>
      </c>
      <c r="BG1007" s="160">
        <f>IF(N1007="zákl. přenesená",J1007,0)</f>
        <v>0</v>
      </c>
      <c r="BH1007" s="160">
        <f>IF(N1007="sníž. přenesená",J1007,0)</f>
        <v>0</v>
      </c>
      <c r="BI1007" s="160">
        <f>IF(N1007="nulová",J1007,0)</f>
        <v>0</v>
      </c>
      <c r="BJ1007" s="16" t="s">
        <v>21</v>
      </c>
      <c r="BK1007" s="160">
        <f>ROUND(I1007*H1007,2)</f>
        <v>0</v>
      </c>
      <c r="BL1007" s="16" t="s">
        <v>2024</v>
      </c>
      <c r="BM1007" s="159" t="s">
        <v>2047</v>
      </c>
    </row>
    <row r="1008" spans="1:65" s="34" customFormat="1" ht="11.25">
      <c r="A1008" s="30"/>
      <c r="B1008" s="31"/>
      <c r="C1008" s="30"/>
      <c r="D1008" s="161" t="s">
        <v>141</v>
      </c>
      <c r="E1008" s="30"/>
      <c r="F1008" s="162" t="s">
        <v>2048</v>
      </c>
      <c r="G1008" s="30"/>
      <c r="H1008" s="30"/>
      <c r="I1008" s="163"/>
      <c r="J1008" s="30"/>
      <c r="K1008" s="30"/>
      <c r="L1008" s="31"/>
      <c r="M1008" s="164"/>
      <c r="N1008" s="165"/>
      <c r="O1008" s="53"/>
      <c r="P1008" s="53"/>
      <c r="Q1008" s="53"/>
      <c r="R1008" s="53"/>
      <c r="S1008" s="53"/>
      <c r="T1008" s="54"/>
      <c r="U1008" s="30"/>
      <c r="V1008" s="30"/>
      <c r="W1008" s="30"/>
      <c r="X1008" s="30"/>
      <c r="Y1008" s="30"/>
      <c r="Z1008" s="30"/>
      <c r="AA1008" s="30"/>
      <c r="AB1008" s="30"/>
      <c r="AC1008" s="30"/>
      <c r="AD1008" s="30"/>
      <c r="AE1008" s="30"/>
      <c r="AT1008" s="16" t="s">
        <v>141</v>
      </c>
      <c r="AU1008" s="16" t="s">
        <v>151</v>
      </c>
    </row>
    <row r="1009" spans="1:65" s="34" customFormat="1" ht="16.5" customHeight="1">
      <c r="A1009" s="30"/>
      <c r="B1009" s="147"/>
      <c r="C1009" s="148" t="s">
        <v>2049</v>
      </c>
      <c r="D1009" s="148" t="s">
        <v>134</v>
      </c>
      <c r="E1009" s="149" t="s">
        <v>2050</v>
      </c>
      <c r="F1009" s="150" t="s">
        <v>2051</v>
      </c>
      <c r="G1009" s="151" t="s">
        <v>2023</v>
      </c>
      <c r="H1009" s="152">
        <v>1</v>
      </c>
      <c r="I1009" s="153"/>
      <c r="J1009" s="154">
        <f>ROUND(I1009*H1009,2)</f>
        <v>0</v>
      </c>
      <c r="K1009" s="150" t="s">
        <v>138</v>
      </c>
      <c r="L1009" s="31"/>
      <c r="M1009" s="155"/>
      <c r="N1009" s="156" t="s">
        <v>48</v>
      </c>
      <c r="O1009" s="53"/>
      <c r="P1009" s="157">
        <f>O1009*H1009</f>
        <v>0</v>
      </c>
      <c r="Q1009" s="157">
        <v>0</v>
      </c>
      <c r="R1009" s="157">
        <f>Q1009*H1009</f>
        <v>0</v>
      </c>
      <c r="S1009" s="157">
        <v>0</v>
      </c>
      <c r="T1009" s="158">
        <f>S1009*H1009</f>
        <v>0</v>
      </c>
      <c r="U1009" s="30"/>
      <c r="V1009" s="30"/>
      <c r="W1009" s="30"/>
      <c r="X1009" s="30"/>
      <c r="Y1009" s="30"/>
      <c r="Z1009" s="30"/>
      <c r="AA1009" s="30"/>
      <c r="AB1009" s="30"/>
      <c r="AC1009" s="30"/>
      <c r="AD1009" s="30"/>
      <c r="AE1009" s="30"/>
      <c r="AR1009" s="159" t="s">
        <v>2024</v>
      </c>
      <c r="AT1009" s="159" t="s">
        <v>134</v>
      </c>
      <c r="AU1009" s="159" t="s">
        <v>151</v>
      </c>
      <c r="AY1009" s="16" t="s">
        <v>131</v>
      </c>
      <c r="BE1009" s="160">
        <f>IF(N1009="základní",J1009,0)</f>
        <v>0</v>
      </c>
      <c r="BF1009" s="160">
        <f>IF(N1009="snížená",J1009,0)</f>
        <v>0</v>
      </c>
      <c r="BG1009" s="160">
        <f>IF(N1009="zákl. přenesená",J1009,0)</f>
        <v>0</v>
      </c>
      <c r="BH1009" s="160">
        <f>IF(N1009="sníž. přenesená",J1009,0)</f>
        <v>0</v>
      </c>
      <c r="BI1009" s="160">
        <f>IF(N1009="nulová",J1009,0)</f>
        <v>0</v>
      </c>
      <c r="BJ1009" s="16" t="s">
        <v>21</v>
      </c>
      <c r="BK1009" s="160">
        <f>ROUND(I1009*H1009,2)</f>
        <v>0</v>
      </c>
      <c r="BL1009" s="16" t="s">
        <v>2024</v>
      </c>
      <c r="BM1009" s="159" t="s">
        <v>2052</v>
      </c>
    </row>
    <row r="1010" spans="1:65" s="34" customFormat="1" ht="11.25">
      <c r="A1010" s="30"/>
      <c r="B1010" s="31"/>
      <c r="C1010" s="30"/>
      <c r="D1010" s="161" t="s">
        <v>141</v>
      </c>
      <c r="E1010" s="30"/>
      <c r="F1010" s="162" t="s">
        <v>2053</v>
      </c>
      <c r="G1010" s="30"/>
      <c r="H1010" s="30"/>
      <c r="I1010" s="163"/>
      <c r="J1010" s="30"/>
      <c r="K1010" s="30"/>
      <c r="L1010" s="31"/>
      <c r="M1010" s="164"/>
      <c r="N1010" s="165"/>
      <c r="O1010" s="53"/>
      <c r="P1010" s="53"/>
      <c r="Q1010" s="53"/>
      <c r="R1010" s="53"/>
      <c r="S1010" s="53"/>
      <c r="T1010" s="54"/>
      <c r="U1010" s="30"/>
      <c r="V1010" s="30"/>
      <c r="W1010" s="30"/>
      <c r="X1010" s="30"/>
      <c r="Y1010" s="30"/>
      <c r="Z1010" s="30"/>
      <c r="AA1010" s="30"/>
      <c r="AB1010" s="30"/>
      <c r="AC1010" s="30"/>
      <c r="AD1010" s="30"/>
      <c r="AE1010" s="30"/>
      <c r="AT1010" s="16" t="s">
        <v>141</v>
      </c>
      <c r="AU1010" s="16" t="s">
        <v>151</v>
      </c>
    </row>
    <row r="1011" spans="1:65" s="34" customFormat="1" ht="16.5" customHeight="1">
      <c r="A1011" s="30"/>
      <c r="B1011" s="147"/>
      <c r="C1011" s="148" t="s">
        <v>2054</v>
      </c>
      <c r="D1011" s="148" t="s">
        <v>134</v>
      </c>
      <c r="E1011" s="149" t="s">
        <v>2055</v>
      </c>
      <c r="F1011" s="150" t="s">
        <v>2056</v>
      </c>
      <c r="G1011" s="151" t="s">
        <v>2023</v>
      </c>
      <c r="H1011" s="152">
        <v>1</v>
      </c>
      <c r="I1011" s="153"/>
      <c r="J1011" s="154">
        <f>ROUND(I1011*H1011,2)</f>
        <v>0</v>
      </c>
      <c r="K1011" s="150" t="s">
        <v>138</v>
      </c>
      <c r="L1011" s="31"/>
      <c r="M1011" s="155"/>
      <c r="N1011" s="156" t="s">
        <v>48</v>
      </c>
      <c r="O1011" s="53"/>
      <c r="P1011" s="157">
        <f>O1011*H1011</f>
        <v>0</v>
      </c>
      <c r="Q1011" s="157">
        <v>0</v>
      </c>
      <c r="R1011" s="157">
        <f>Q1011*H1011</f>
        <v>0</v>
      </c>
      <c r="S1011" s="157">
        <v>0</v>
      </c>
      <c r="T1011" s="158">
        <f>S1011*H1011</f>
        <v>0</v>
      </c>
      <c r="U1011" s="30"/>
      <c r="V1011" s="30"/>
      <c r="W1011" s="30"/>
      <c r="X1011" s="30"/>
      <c r="Y1011" s="30"/>
      <c r="Z1011" s="30"/>
      <c r="AA1011" s="30"/>
      <c r="AB1011" s="30"/>
      <c r="AC1011" s="30"/>
      <c r="AD1011" s="30"/>
      <c r="AE1011" s="30"/>
      <c r="AR1011" s="159" t="s">
        <v>2024</v>
      </c>
      <c r="AT1011" s="159" t="s">
        <v>134</v>
      </c>
      <c r="AU1011" s="159" t="s">
        <v>151</v>
      </c>
      <c r="AY1011" s="16" t="s">
        <v>131</v>
      </c>
      <c r="BE1011" s="160">
        <f>IF(N1011="základní",J1011,0)</f>
        <v>0</v>
      </c>
      <c r="BF1011" s="160">
        <f>IF(N1011="snížená",J1011,0)</f>
        <v>0</v>
      </c>
      <c r="BG1011" s="160">
        <f>IF(N1011="zákl. přenesená",J1011,0)</f>
        <v>0</v>
      </c>
      <c r="BH1011" s="160">
        <f>IF(N1011="sníž. přenesená",J1011,0)</f>
        <v>0</v>
      </c>
      <c r="BI1011" s="160">
        <f>IF(N1011="nulová",J1011,0)</f>
        <v>0</v>
      </c>
      <c r="BJ1011" s="16" t="s">
        <v>21</v>
      </c>
      <c r="BK1011" s="160">
        <f>ROUND(I1011*H1011,2)</f>
        <v>0</v>
      </c>
      <c r="BL1011" s="16" t="s">
        <v>2024</v>
      </c>
      <c r="BM1011" s="159" t="s">
        <v>2057</v>
      </c>
    </row>
    <row r="1012" spans="1:65" s="34" customFormat="1" ht="11.25">
      <c r="A1012" s="30"/>
      <c r="B1012" s="31"/>
      <c r="C1012" s="30"/>
      <c r="D1012" s="161" t="s">
        <v>141</v>
      </c>
      <c r="E1012" s="30"/>
      <c r="F1012" s="162" t="s">
        <v>2058</v>
      </c>
      <c r="G1012" s="30"/>
      <c r="H1012" s="30"/>
      <c r="I1012" s="163"/>
      <c r="J1012" s="30"/>
      <c r="K1012" s="30"/>
      <c r="L1012" s="31"/>
      <c r="M1012" s="164"/>
      <c r="N1012" s="165"/>
      <c r="O1012" s="53"/>
      <c r="P1012" s="53"/>
      <c r="Q1012" s="53"/>
      <c r="R1012" s="53"/>
      <c r="S1012" s="53"/>
      <c r="T1012" s="54"/>
      <c r="U1012" s="30"/>
      <c r="V1012" s="30"/>
      <c r="W1012" s="30"/>
      <c r="X1012" s="30"/>
      <c r="Y1012" s="30"/>
      <c r="Z1012" s="30"/>
      <c r="AA1012" s="30"/>
      <c r="AB1012" s="30"/>
      <c r="AC1012" s="30"/>
      <c r="AD1012" s="30"/>
      <c r="AE1012" s="30"/>
      <c r="AT1012" s="16" t="s">
        <v>141</v>
      </c>
      <c r="AU1012" s="16" t="s">
        <v>151</v>
      </c>
    </row>
    <row r="1013" spans="1:65" s="34" customFormat="1" ht="16.5" customHeight="1">
      <c r="A1013" s="30"/>
      <c r="B1013" s="147"/>
      <c r="C1013" s="148" t="s">
        <v>2059</v>
      </c>
      <c r="D1013" s="148" t="s">
        <v>134</v>
      </c>
      <c r="E1013" s="149" t="s">
        <v>2060</v>
      </c>
      <c r="F1013" s="150" t="s">
        <v>2061</v>
      </c>
      <c r="G1013" s="151" t="s">
        <v>2023</v>
      </c>
      <c r="H1013" s="152">
        <v>1</v>
      </c>
      <c r="I1013" s="153"/>
      <c r="J1013" s="154">
        <f>ROUND(I1013*H1013,2)</f>
        <v>0</v>
      </c>
      <c r="K1013" s="150" t="s">
        <v>138</v>
      </c>
      <c r="L1013" s="31"/>
      <c r="M1013" s="155"/>
      <c r="N1013" s="156" t="s">
        <v>48</v>
      </c>
      <c r="O1013" s="53"/>
      <c r="P1013" s="157">
        <f>O1013*H1013</f>
        <v>0</v>
      </c>
      <c r="Q1013" s="157">
        <v>0</v>
      </c>
      <c r="R1013" s="157">
        <f>Q1013*H1013</f>
        <v>0</v>
      </c>
      <c r="S1013" s="157">
        <v>0</v>
      </c>
      <c r="T1013" s="158">
        <f>S1013*H1013</f>
        <v>0</v>
      </c>
      <c r="U1013" s="30"/>
      <c r="V1013" s="30"/>
      <c r="W1013" s="30"/>
      <c r="X1013" s="30"/>
      <c r="Y1013" s="30"/>
      <c r="Z1013" s="30"/>
      <c r="AA1013" s="30"/>
      <c r="AB1013" s="30"/>
      <c r="AC1013" s="30"/>
      <c r="AD1013" s="30"/>
      <c r="AE1013" s="30"/>
      <c r="AR1013" s="159" t="s">
        <v>2024</v>
      </c>
      <c r="AT1013" s="159" t="s">
        <v>134</v>
      </c>
      <c r="AU1013" s="159" t="s">
        <v>151</v>
      </c>
      <c r="AY1013" s="16" t="s">
        <v>131</v>
      </c>
      <c r="BE1013" s="160">
        <f>IF(N1013="základní",J1013,0)</f>
        <v>0</v>
      </c>
      <c r="BF1013" s="160">
        <f>IF(N1013="snížená",J1013,0)</f>
        <v>0</v>
      </c>
      <c r="BG1013" s="160">
        <f>IF(N1013="zákl. přenesená",J1013,0)</f>
        <v>0</v>
      </c>
      <c r="BH1013" s="160">
        <f>IF(N1013="sníž. přenesená",J1013,0)</f>
        <v>0</v>
      </c>
      <c r="BI1013" s="160">
        <f>IF(N1013="nulová",J1013,0)</f>
        <v>0</v>
      </c>
      <c r="BJ1013" s="16" t="s">
        <v>21</v>
      </c>
      <c r="BK1013" s="160">
        <f>ROUND(I1013*H1013,2)</f>
        <v>0</v>
      </c>
      <c r="BL1013" s="16" t="s">
        <v>2024</v>
      </c>
      <c r="BM1013" s="159" t="s">
        <v>2062</v>
      </c>
    </row>
    <row r="1014" spans="1:65" s="34" customFormat="1" ht="11.25">
      <c r="A1014" s="30"/>
      <c r="B1014" s="31"/>
      <c r="C1014" s="30"/>
      <c r="D1014" s="161" t="s">
        <v>141</v>
      </c>
      <c r="E1014" s="30"/>
      <c r="F1014" s="162" t="s">
        <v>2063</v>
      </c>
      <c r="G1014" s="30"/>
      <c r="H1014" s="30"/>
      <c r="I1014" s="163"/>
      <c r="J1014" s="30"/>
      <c r="K1014" s="30"/>
      <c r="L1014" s="31"/>
      <c r="M1014" s="164"/>
      <c r="N1014" s="165"/>
      <c r="O1014" s="53"/>
      <c r="P1014" s="53"/>
      <c r="Q1014" s="53"/>
      <c r="R1014" s="53"/>
      <c r="S1014" s="53"/>
      <c r="T1014" s="54"/>
      <c r="U1014" s="30"/>
      <c r="V1014" s="30"/>
      <c r="W1014" s="30"/>
      <c r="X1014" s="30"/>
      <c r="Y1014" s="30"/>
      <c r="Z1014" s="30"/>
      <c r="AA1014" s="30"/>
      <c r="AB1014" s="30"/>
      <c r="AC1014" s="30"/>
      <c r="AD1014" s="30"/>
      <c r="AE1014" s="30"/>
      <c r="AT1014" s="16" t="s">
        <v>141</v>
      </c>
      <c r="AU1014" s="16" t="s">
        <v>151</v>
      </c>
    </row>
    <row r="1015" spans="1:65" s="34" customFormat="1" ht="16.5" customHeight="1">
      <c r="A1015" s="30"/>
      <c r="B1015" s="147"/>
      <c r="C1015" s="148" t="s">
        <v>2064</v>
      </c>
      <c r="D1015" s="148" t="s">
        <v>134</v>
      </c>
      <c r="E1015" s="149" t="s">
        <v>2065</v>
      </c>
      <c r="F1015" s="150" t="s">
        <v>2066</v>
      </c>
      <c r="G1015" s="151" t="s">
        <v>2023</v>
      </c>
      <c r="H1015" s="152">
        <v>1</v>
      </c>
      <c r="I1015" s="153"/>
      <c r="J1015" s="154">
        <f>ROUND(I1015*H1015,2)</f>
        <v>0</v>
      </c>
      <c r="K1015" s="150" t="s">
        <v>138</v>
      </c>
      <c r="L1015" s="31"/>
      <c r="M1015" s="155"/>
      <c r="N1015" s="156" t="s">
        <v>48</v>
      </c>
      <c r="O1015" s="53"/>
      <c r="P1015" s="157">
        <f>O1015*H1015</f>
        <v>0</v>
      </c>
      <c r="Q1015" s="157">
        <v>0</v>
      </c>
      <c r="R1015" s="157">
        <f>Q1015*H1015</f>
        <v>0</v>
      </c>
      <c r="S1015" s="157">
        <v>0</v>
      </c>
      <c r="T1015" s="158">
        <f>S1015*H1015</f>
        <v>0</v>
      </c>
      <c r="U1015" s="30"/>
      <c r="V1015" s="30"/>
      <c r="W1015" s="30"/>
      <c r="X1015" s="30"/>
      <c r="Y1015" s="30"/>
      <c r="Z1015" s="30"/>
      <c r="AA1015" s="30"/>
      <c r="AB1015" s="30"/>
      <c r="AC1015" s="30"/>
      <c r="AD1015" s="30"/>
      <c r="AE1015" s="30"/>
      <c r="AR1015" s="159" t="s">
        <v>2024</v>
      </c>
      <c r="AT1015" s="159" t="s">
        <v>134</v>
      </c>
      <c r="AU1015" s="159" t="s">
        <v>151</v>
      </c>
      <c r="AY1015" s="16" t="s">
        <v>131</v>
      </c>
      <c r="BE1015" s="160">
        <f>IF(N1015="základní",J1015,0)</f>
        <v>0</v>
      </c>
      <c r="BF1015" s="160">
        <f>IF(N1015="snížená",J1015,0)</f>
        <v>0</v>
      </c>
      <c r="BG1015" s="160">
        <f>IF(N1015="zákl. přenesená",J1015,0)</f>
        <v>0</v>
      </c>
      <c r="BH1015" s="160">
        <f>IF(N1015="sníž. přenesená",J1015,0)</f>
        <v>0</v>
      </c>
      <c r="BI1015" s="160">
        <f>IF(N1015="nulová",J1015,0)</f>
        <v>0</v>
      </c>
      <c r="BJ1015" s="16" t="s">
        <v>21</v>
      </c>
      <c r="BK1015" s="160">
        <f>ROUND(I1015*H1015,2)</f>
        <v>0</v>
      </c>
      <c r="BL1015" s="16" t="s">
        <v>2024</v>
      </c>
      <c r="BM1015" s="159" t="s">
        <v>2067</v>
      </c>
    </row>
    <row r="1016" spans="1:65" s="34" customFormat="1" ht="11.25">
      <c r="A1016" s="30"/>
      <c r="B1016" s="31"/>
      <c r="C1016" s="30"/>
      <c r="D1016" s="161" t="s">
        <v>141</v>
      </c>
      <c r="E1016" s="30"/>
      <c r="F1016" s="162" t="s">
        <v>2068</v>
      </c>
      <c r="G1016" s="30"/>
      <c r="H1016" s="30"/>
      <c r="I1016" s="163"/>
      <c r="J1016" s="30"/>
      <c r="K1016" s="30"/>
      <c r="L1016" s="31"/>
      <c r="M1016" s="164"/>
      <c r="N1016" s="165"/>
      <c r="O1016" s="53"/>
      <c r="P1016" s="53"/>
      <c r="Q1016" s="53"/>
      <c r="R1016" s="53"/>
      <c r="S1016" s="53"/>
      <c r="T1016" s="54"/>
      <c r="U1016" s="30"/>
      <c r="V1016" s="30"/>
      <c r="W1016" s="30"/>
      <c r="X1016" s="30"/>
      <c r="Y1016" s="30"/>
      <c r="Z1016" s="30"/>
      <c r="AA1016" s="30"/>
      <c r="AB1016" s="30"/>
      <c r="AC1016" s="30"/>
      <c r="AD1016" s="30"/>
      <c r="AE1016" s="30"/>
      <c r="AT1016" s="16" t="s">
        <v>141</v>
      </c>
      <c r="AU1016" s="16" t="s">
        <v>151</v>
      </c>
    </row>
    <row r="1017" spans="1:65" s="34" customFormat="1" ht="16.5" customHeight="1">
      <c r="A1017" s="30"/>
      <c r="B1017" s="147"/>
      <c r="C1017" s="148" t="s">
        <v>2069</v>
      </c>
      <c r="D1017" s="148" t="s">
        <v>134</v>
      </c>
      <c r="E1017" s="149" t="s">
        <v>2070</v>
      </c>
      <c r="F1017" s="150" t="s">
        <v>2071</v>
      </c>
      <c r="G1017" s="151" t="s">
        <v>2023</v>
      </c>
      <c r="H1017" s="152">
        <v>1</v>
      </c>
      <c r="I1017" s="153"/>
      <c r="J1017" s="154">
        <f>ROUND(I1017*H1017,2)</f>
        <v>0</v>
      </c>
      <c r="K1017" s="150" t="s">
        <v>138</v>
      </c>
      <c r="L1017" s="31"/>
      <c r="M1017" s="155"/>
      <c r="N1017" s="156" t="s">
        <v>48</v>
      </c>
      <c r="O1017" s="53"/>
      <c r="P1017" s="157">
        <f>O1017*H1017</f>
        <v>0</v>
      </c>
      <c r="Q1017" s="157">
        <v>0</v>
      </c>
      <c r="R1017" s="157">
        <f>Q1017*H1017</f>
        <v>0</v>
      </c>
      <c r="S1017" s="157">
        <v>0</v>
      </c>
      <c r="T1017" s="158">
        <f>S1017*H1017</f>
        <v>0</v>
      </c>
      <c r="U1017" s="30"/>
      <c r="V1017" s="30"/>
      <c r="W1017" s="30"/>
      <c r="X1017" s="30"/>
      <c r="Y1017" s="30"/>
      <c r="Z1017" s="30"/>
      <c r="AA1017" s="30"/>
      <c r="AB1017" s="30"/>
      <c r="AC1017" s="30"/>
      <c r="AD1017" s="30"/>
      <c r="AE1017" s="30"/>
      <c r="AR1017" s="159" t="s">
        <v>2024</v>
      </c>
      <c r="AT1017" s="159" t="s">
        <v>134</v>
      </c>
      <c r="AU1017" s="159" t="s">
        <v>151</v>
      </c>
      <c r="AY1017" s="16" t="s">
        <v>131</v>
      </c>
      <c r="BE1017" s="160">
        <f>IF(N1017="základní",J1017,0)</f>
        <v>0</v>
      </c>
      <c r="BF1017" s="160">
        <f>IF(N1017="snížená",J1017,0)</f>
        <v>0</v>
      </c>
      <c r="BG1017" s="160">
        <f>IF(N1017="zákl. přenesená",J1017,0)</f>
        <v>0</v>
      </c>
      <c r="BH1017" s="160">
        <f>IF(N1017="sníž. přenesená",J1017,0)</f>
        <v>0</v>
      </c>
      <c r="BI1017" s="160">
        <f>IF(N1017="nulová",J1017,0)</f>
        <v>0</v>
      </c>
      <c r="BJ1017" s="16" t="s">
        <v>21</v>
      </c>
      <c r="BK1017" s="160">
        <f>ROUND(I1017*H1017,2)</f>
        <v>0</v>
      </c>
      <c r="BL1017" s="16" t="s">
        <v>2024</v>
      </c>
      <c r="BM1017" s="159" t="s">
        <v>2072</v>
      </c>
    </row>
    <row r="1018" spans="1:65" s="34" customFormat="1" ht="11.25">
      <c r="A1018" s="30"/>
      <c r="B1018" s="31"/>
      <c r="C1018" s="30"/>
      <c r="D1018" s="161" t="s">
        <v>141</v>
      </c>
      <c r="E1018" s="30"/>
      <c r="F1018" s="162" t="s">
        <v>2073</v>
      </c>
      <c r="G1018" s="30"/>
      <c r="H1018" s="30"/>
      <c r="I1018" s="163"/>
      <c r="J1018" s="30"/>
      <c r="K1018" s="30"/>
      <c r="L1018" s="31"/>
      <c r="M1018" s="164"/>
      <c r="N1018" s="165"/>
      <c r="O1018" s="53"/>
      <c r="P1018" s="53"/>
      <c r="Q1018" s="53"/>
      <c r="R1018" s="53"/>
      <c r="S1018" s="53"/>
      <c r="T1018" s="54"/>
      <c r="U1018" s="30"/>
      <c r="V1018" s="30"/>
      <c r="W1018" s="30"/>
      <c r="X1018" s="30"/>
      <c r="Y1018" s="30"/>
      <c r="Z1018" s="30"/>
      <c r="AA1018" s="30"/>
      <c r="AB1018" s="30"/>
      <c r="AC1018" s="30"/>
      <c r="AD1018" s="30"/>
      <c r="AE1018" s="30"/>
      <c r="AT1018" s="16" t="s">
        <v>141</v>
      </c>
      <c r="AU1018" s="16" t="s">
        <v>151</v>
      </c>
    </row>
    <row r="1019" spans="1:65" s="133" customFormat="1" ht="20.85" customHeight="1">
      <c r="B1019" s="134"/>
      <c r="D1019" s="135" t="s">
        <v>76</v>
      </c>
      <c r="E1019" s="145" t="s">
        <v>2074</v>
      </c>
      <c r="F1019" s="145" t="s">
        <v>2075</v>
      </c>
      <c r="I1019" s="137"/>
      <c r="J1019" s="146">
        <f>BK1019</f>
        <v>0</v>
      </c>
      <c r="L1019" s="134"/>
      <c r="M1019" s="139"/>
      <c r="N1019" s="140"/>
      <c r="O1019" s="140"/>
      <c r="P1019" s="141">
        <f>SUM(P1020:P1023)</f>
        <v>0</v>
      </c>
      <c r="Q1019" s="140"/>
      <c r="R1019" s="141">
        <f>SUM(R1020:R1023)</f>
        <v>0</v>
      </c>
      <c r="S1019" s="140"/>
      <c r="T1019" s="142">
        <f>SUM(T1020:T1023)</f>
        <v>0</v>
      </c>
      <c r="AR1019" s="135" t="s">
        <v>162</v>
      </c>
      <c r="AT1019" s="143" t="s">
        <v>76</v>
      </c>
      <c r="AU1019" s="143" t="s">
        <v>86</v>
      </c>
      <c r="AY1019" s="135" t="s">
        <v>131</v>
      </c>
      <c r="BK1019" s="144">
        <f>SUM(BK1020:BK1023)</f>
        <v>0</v>
      </c>
    </row>
    <row r="1020" spans="1:65" s="34" customFormat="1" ht="16.5" customHeight="1">
      <c r="A1020" s="30"/>
      <c r="B1020" s="147"/>
      <c r="C1020" s="148" t="s">
        <v>2076</v>
      </c>
      <c r="D1020" s="148" t="s">
        <v>134</v>
      </c>
      <c r="E1020" s="149" t="s">
        <v>2077</v>
      </c>
      <c r="F1020" s="150" t="s">
        <v>2078</v>
      </c>
      <c r="G1020" s="151" t="s">
        <v>2023</v>
      </c>
      <c r="H1020" s="152">
        <v>1</v>
      </c>
      <c r="I1020" s="153"/>
      <c r="J1020" s="154">
        <f>ROUND(I1020*H1020,2)</f>
        <v>0</v>
      </c>
      <c r="K1020" s="150" t="s">
        <v>138</v>
      </c>
      <c r="L1020" s="31"/>
      <c r="M1020" s="155"/>
      <c r="N1020" s="156" t="s">
        <v>48</v>
      </c>
      <c r="O1020" s="53"/>
      <c r="P1020" s="157">
        <f>O1020*H1020</f>
        <v>0</v>
      </c>
      <c r="Q1020" s="157">
        <v>0</v>
      </c>
      <c r="R1020" s="157">
        <f>Q1020*H1020</f>
        <v>0</v>
      </c>
      <c r="S1020" s="157">
        <v>0</v>
      </c>
      <c r="T1020" s="158">
        <f>S1020*H1020</f>
        <v>0</v>
      </c>
      <c r="U1020" s="30"/>
      <c r="V1020" s="30"/>
      <c r="W1020" s="30"/>
      <c r="X1020" s="30"/>
      <c r="Y1020" s="30"/>
      <c r="Z1020" s="30"/>
      <c r="AA1020" s="30"/>
      <c r="AB1020" s="30"/>
      <c r="AC1020" s="30"/>
      <c r="AD1020" s="30"/>
      <c r="AE1020" s="30"/>
      <c r="AR1020" s="159" t="s">
        <v>2024</v>
      </c>
      <c r="AT1020" s="159" t="s">
        <v>134</v>
      </c>
      <c r="AU1020" s="159" t="s">
        <v>151</v>
      </c>
      <c r="AY1020" s="16" t="s">
        <v>131</v>
      </c>
      <c r="BE1020" s="160">
        <f>IF(N1020="základní",J1020,0)</f>
        <v>0</v>
      </c>
      <c r="BF1020" s="160">
        <f>IF(N1020="snížená",J1020,0)</f>
        <v>0</v>
      </c>
      <c r="BG1020" s="160">
        <f>IF(N1020="zákl. přenesená",J1020,0)</f>
        <v>0</v>
      </c>
      <c r="BH1020" s="160">
        <f>IF(N1020="sníž. přenesená",J1020,0)</f>
        <v>0</v>
      </c>
      <c r="BI1020" s="160">
        <f>IF(N1020="nulová",J1020,0)</f>
        <v>0</v>
      </c>
      <c r="BJ1020" s="16" t="s">
        <v>21</v>
      </c>
      <c r="BK1020" s="160">
        <f>ROUND(I1020*H1020,2)</f>
        <v>0</v>
      </c>
      <c r="BL1020" s="16" t="s">
        <v>2024</v>
      </c>
      <c r="BM1020" s="159" t="s">
        <v>2079</v>
      </c>
    </row>
    <row r="1021" spans="1:65" s="34" customFormat="1" ht="11.25">
      <c r="A1021" s="30"/>
      <c r="B1021" s="31"/>
      <c r="C1021" s="30"/>
      <c r="D1021" s="161" t="s">
        <v>141</v>
      </c>
      <c r="E1021" s="30"/>
      <c r="F1021" s="162" t="s">
        <v>2080</v>
      </c>
      <c r="G1021" s="30"/>
      <c r="H1021" s="30"/>
      <c r="I1021" s="163"/>
      <c r="J1021" s="30"/>
      <c r="K1021" s="30"/>
      <c r="L1021" s="31"/>
      <c r="M1021" s="164"/>
      <c r="N1021" s="165"/>
      <c r="O1021" s="53"/>
      <c r="P1021" s="53"/>
      <c r="Q1021" s="53"/>
      <c r="R1021" s="53"/>
      <c r="S1021" s="53"/>
      <c r="T1021" s="54"/>
      <c r="U1021" s="30"/>
      <c r="V1021" s="30"/>
      <c r="W1021" s="30"/>
      <c r="X1021" s="30"/>
      <c r="Y1021" s="30"/>
      <c r="Z1021" s="30"/>
      <c r="AA1021" s="30"/>
      <c r="AB1021" s="30"/>
      <c r="AC1021" s="30"/>
      <c r="AD1021" s="30"/>
      <c r="AE1021" s="30"/>
      <c r="AT1021" s="16" t="s">
        <v>141</v>
      </c>
      <c r="AU1021" s="16" t="s">
        <v>151</v>
      </c>
    </row>
    <row r="1022" spans="1:65" s="34" customFormat="1" ht="16.5" customHeight="1">
      <c r="A1022" s="30"/>
      <c r="B1022" s="147"/>
      <c r="C1022" s="148" t="s">
        <v>2081</v>
      </c>
      <c r="D1022" s="148" t="s">
        <v>134</v>
      </c>
      <c r="E1022" s="149" t="s">
        <v>2082</v>
      </c>
      <c r="F1022" s="150" t="s">
        <v>2083</v>
      </c>
      <c r="G1022" s="151" t="s">
        <v>2023</v>
      </c>
      <c r="H1022" s="152">
        <v>1</v>
      </c>
      <c r="I1022" s="153"/>
      <c r="J1022" s="154">
        <f>ROUND(I1022*H1022,2)</f>
        <v>0</v>
      </c>
      <c r="K1022" s="150" t="s">
        <v>138</v>
      </c>
      <c r="L1022" s="31"/>
      <c r="M1022" s="155"/>
      <c r="N1022" s="156" t="s">
        <v>48</v>
      </c>
      <c r="O1022" s="53"/>
      <c r="P1022" s="157">
        <f>O1022*H1022</f>
        <v>0</v>
      </c>
      <c r="Q1022" s="157">
        <v>0</v>
      </c>
      <c r="R1022" s="157">
        <f>Q1022*H1022</f>
        <v>0</v>
      </c>
      <c r="S1022" s="157">
        <v>0</v>
      </c>
      <c r="T1022" s="158">
        <f>S1022*H1022</f>
        <v>0</v>
      </c>
      <c r="U1022" s="30"/>
      <c r="V1022" s="30"/>
      <c r="W1022" s="30"/>
      <c r="X1022" s="30"/>
      <c r="Y1022" s="30"/>
      <c r="Z1022" s="30"/>
      <c r="AA1022" s="30"/>
      <c r="AB1022" s="30"/>
      <c r="AC1022" s="30"/>
      <c r="AD1022" s="30"/>
      <c r="AE1022" s="30"/>
      <c r="AR1022" s="159" t="s">
        <v>2024</v>
      </c>
      <c r="AT1022" s="159" t="s">
        <v>134</v>
      </c>
      <c r="AU1022" s="159" t="s">
        <v>151</v>
      </c>
      <c r="AY1022" s="16" t="s">
        <v>131</v>
      </c>
      <c r="BE1022" s="160">
        <f>IF(N1022="základní",J1022,0)</f>
        <v>0</v>
      </c>
      <c r="BF1022" s="160">
        <f>IF(N1022="snížená",J1022,0)</f>
        <v>0</v>
      </c>
      <c r="BG1022" s="160">
        <f>IF(N1022="zákl. přenesená",J1022,0)</f>
        <v>0</v>
      </c>
      <c r="BH1022" s="160">
        <f>IF(N1022="sníž. přenesená",J1022,0)</f>
        <v>0</v>
      </c>
      <c r="BI1022" s="160">
        <f>IF(N1022="nulová",J1022,0)</f>
        <v>0</v>
      </c>
      <c r="BJ1022" s="16" t="s">
        <v>21</v>
      </c>
      <c r="BK1022" s="160">
        <f>ROUND(I1022*H1022,2)</f>
        <v>0</v>
      </c>
      <c r="BL1022" s="16" t="s">
        <v>2024</v>
      </c>
      <c r="BM1022" s="159" t="s">
        <v>2084</v>
      </c>
    </row>
    <row r="1023" spans="1:65" s="34" customFormat="1" ht="11.25">
      <c r="A1023" s="30"/>
      <c r="B1023" s="31"/>
      <c r="C1023" s="30"/>
      <c r="D1023" s="161" t="s">
        <v>141</v>
      </c>
      <c r="E1023" s="30"/>
      <c r="F1023" s="162" t="s">
        <v>2085</v>
      </c>
      <c r="G1023" s="30"/>
      <c r="H1023" s="30"/>
      <c r="I1023" s="163"/>
      <c r="J1023" s="30"/>
      <c r="K1023" s="30"/>
      <c r="L1023" s="31"/>
      <c r="M1023" s="216"/>
      <c r="N1023" s="217"/>
      <c r="O1023" s="218"/>
      <c r="P1023" s="218"/>
      <c r="Q1023" s="218"/>
      <c r="R1023" s="218"/>
      <c r="S1023" s="218"/>
      <c r="T1023" s="219"/>
      <c r="U1023" s="30"/>
      <c r="V1023" s="30"/>
      <c r="W1023" s="30"/>
      <c r="X1023" s="30"/>
      <c r="Y1023" s="30"/>
      <c r="Z1023" s="30"/>
      <c r="AA1023" s="30"/>
      <c r="AB1023" s="30"/>
      <c r="AC1023" s="30"/>
      <c r="AD1023" s="30"/>
      <c r="AE1023" s="30"/>
      <c r="AT1023" s="16" t="s">
        <v>141</v>
      </c>
      <c r="AU1023" s="16" t="s">
        <v>151</v>
      </c>
    </row>
    <row r="1024" spans="1:65" s="34" customFormat="1" ht="6.95" customHeight="1">
      <c r="A1024" s="30"/>
      <c r="B1024" s="41"/>
      <c r="C1024" s="42"/>
      <c r="D1024" s="42"/>
      <c r="E1024" s="42"/>
      <c r="F1024" s="42"/>
      <c r="G1024" s="42"/>
      <c r="H1024" s="42"/>
      <c r="I1024" s="42"/>
      <c r="J1024" s="42"/>
      <c r="K1024" s="42"/>
      <c r="L1024" s="31"/>
      <c r="M1024" s="30"/>
      <c r="O1024" s="30"/>
      <c r="P1024" s="30"/>
      <c r="Q1024" s="30"/>
      <c r="R1024" s="30"/>
      <c r="S1024" s="30"/>
      <c r="T1024" s="30"/>
      <c r="U1024" s="30"/>
      <c r="V1024" s="30"/>
      <c r="W1024" s="30"/>
      <c r="X1024" s="30"/>
      <c r="Y1024" s="30"/>
      <c r="Z1024" s="30"/>
      <c r="AA1024" s="30"/>
      <c r="AB1024" s="30"/>
      <c r="AC1024" s="30"/>
      <c r="AD1024" s="30"/>
      <c r="AE1024" s="30"/>
    </row>
  </sheetData>
  <autoFilter ref="C113:K1023"/>
  <mergeCells count="9">
    <mergeCell ref="E48:H48"/>
    <mergeCell ref="E50:H50"/>
    <mergeCell ref="E104:H104"/>
    <mergeCell ref="E106:H106"/>
    <mergeCell ref="L2:V2"/>
    <mergeCell ref="E7:H7"/>
    <mergeCell ref="E9:H9"/>
    <mergeCell ref="E18:H18"/>
    <mergeCell ref="E27:H27"/>
  </mergeCells>
  <hyperlinks>
    <hyperlink ref="F118" r:id="rId1"/>
    <hyperlink ref="F122" r:id="rId2"/>
    <hyperlink ref="F126" r:id="rId3"/>
    <hyperlink ref="F131" r:id="rId4"/>
    <hyperlink ref="F136" r:id="rId5"/>
    <hyperlink ref="F140" r:id="rId6"/>
    <hyperlink ref="F144" r:id="rId7"/>
    <hyperlink ref="F148" r:id="rId8"/>
    <hyperlink ref="F152" r:id="rId9"/>
    <hyperlink ref="F156" r:id="rId10"/>
    <hyperlink ref="F158" r:id="rId11"/>
    <hyperlink ref="F162" r:id="rId12"/>
    <hyperlink ref="F167" r:id="rId13"/>
    <hyperlink ref="F169" r:id="rId14"/>
    <hyperlink ref="F172" r:id="rId15"/>
    <hyperlink ref="F174" r:id="rId16"/>
    <hyperlink ref="F177" r:id="rId17"/>
    <hyperlink ref="F181" r:id="rId18"/>
    <hyperlink ref="F185" r:id="rId19"/>
    <hyperlink ref="F189" r:id="rId20"/>
    <hyperlink ref="F193" r:id="rId21"/>
    <hyperlink ref="F195" r:id="rId22"/>
    <hyperlink ref="F207" r:id="rId23"/>
    <hyperlink ref="F211" r:id="rId24"/>
    <hyperlink ref="F215" r:id="rId25"/>
    <hyperlink ref="F222" r:id="rId26"/>
    <hyperlink ref="F227" r:id="rId27"/>
    <hyperlink ref="F236" r:id="rId28"/>
    <hyperlink ref="F246" r:id="rId29"/>
    <hyperlink ref="F250" r:id="rId30"/>
    <hyperlink ref="F260" r:id="rId31"/>
    <hyperlink ref="F266" r:id="rId32"/>
    <hyperlink ref="F273" r:id="rId33"/>
    <hyperlink ref="F278" r:id="rId34"/>
    <hyperlink ref="F285" r:id="rId35"/>
    <hyperlink ref="F289" r:id="rId36"/>
    <hyperlink ref="F293" r:id="rId37"/>
    <hyperlink ref="F298" r:id="rId38"/>
    <hyperlink ref="F302" r:id="rId39"/>
    <hyperlink ref="F306" r:id="rId40"/>
    <hyperlink ref="F315" r:id="rId41"/>
    <hyperlink ref="F320" r:id="rId42"/>
    <hyperlink ref="F325" r:id="rId43"/>
    <hyperlink ref="F330" r:id="rId44"/>
    <hyperlink ref="F337" r:id="rId45"/>
    <hyperlink ref="F341" r:id="rId46"/>
    <hyperlink ref="F345" r:id="rId47"/>
    <hyperlink ref="F348" r:id="rId48"/>
    <hyperlink ref="F352" r:id="rId49"/>
    <hyperlink ref="F370" r:id="rId50"/>
    <hyperlink ref="F381" r:id="rId51"/>
    <hyperlink ref="F386" r:id="rId52"/>
    <hyperlink ref="F390" r:id="rId53"/>
    <hyperlink ref="F394" r:id="rId54"/>
    <hyperlink ref="F403" r:id="rId55"/>
    <hyperlink ref="F409" r:id="rId56"/>
    <hyperlink ref="F415" r:id="rId57"/>
    <hyperlink ref="F420" r:id="rId58"/>
    <hyperlink ref="F426" r:id="rId59"/>
    <hyperlink ref="F432" r:id="rId60"/>
    <hyperlink ref="F436" r:id="rId61"/>
    <hyperlink ref="F440" r:id="rId62"/>
    <hyperlink ref="F448" r:id="rId63"/>
    <hyperlink ref="F452" r:id="rId64"/>
    <hyperlink ref="F456" r:id="rId65"/>
    <hyperlink ref="F460" r:id="rId66"/>
    <hyperlink ref="F464" r:id="rId67"/>
    <hyperlink ref="F471" r:id="rId68"/>
    <hyperlink ref="F475" r:id="rId69"/>
    <hyperlink ref="F481" r:id="rId70"/>
    <hyperlink ref="F485" r:id="rId71"/>
    <hyperlink ref="F489" r:id="rId72"/>
    <hyperlink ref="F493" r:id="rId73"/>
    <hyperlink ref="F497" r:id="rId74"/>
    <hyperlink ref="F501" r:id="rId75"/>
    <hyperlink ref="F505" r:id="rId76"/>
    <hyperlink ref="F511" r:id="rId77"/>
    <hyperlink ref="F515" r:id="rId78"/>
    <hyperlink ref="F519" r:id="rId79"/>
    <hyperlink ref="F523" r:id="rId80"/>
    <hyperlink ref="F527" r:id="rId81"/>
    <hyperlink ref="F531" r:id="rId82"/>
    <hyperlink ref="F535" r:id="rId83"/>
    <hyperlink ref="F539" r:id="rId84"/>
    <hyperlink ref="F543" r:id="rId85"/>
    <hyperlink ref="F548" r:id="rId86"/>
    <hyperlink ref="F552" r:id="rId87"/>
    <hyperlink ref="F556" r:id="rId88"/>
    <hyperlink ref="F560" r:id="rId89"/>
    <hyperlink ref="F564" r:id="rId90"/>
    <hyperlink ref="F568" r:id="rId91"/>
    <hyperlink ref="F572" r:id="rId92"/>
    <hyperlink ref="F576" r:id="rId93"/>
    <hyperlink ref="F580" r:id="rId94"/>
    <hyperlink ref="F592" r:id="rId95"/>
    <hyperlink ref="F596" r:id="rId96"/>
    <hyperlink ref="F602" r:id="rId97"/>
    <hyperlink ref="F604" r:id="rId98"/>
    <hyperlink ref="F607" r:id="rId99"/>
    <hyperlink ref="F609" r:id="rId100"/>
    <hyperlink ref="F612" r:id="rId101"/>
    <hyperlink ref="F615" r:id="rId102"/>
    <hyperlink ref="F619" r:id="rId103"/>
    <hyperlink ref="F624" r:id="rId104"/>
    <hyperlink ref="F628" r:id="rId105"/>
    <hyperlink ref="F634" r:id="rId106"/>
    <hyperlink ref="F638" r:id="rId107"/>
    <hyperlink ref="F641" r:id="rId108"/>
    <hyperlink ref="F653" r:id="rId109"/>
    <hyperlink ref="F657" r:id="rId110"/>
    <hyperlink ref="F662" r:id="rId111"/>
    <hyperlink ref="F664" r:id="rId112"/>
    <hyperlink ref="F666" r:id="rId113"/>
    <hyperlink ref="F669" r:id="rId114"/>
    <hyperlink ref="F674" r:id="rId115"/>
    <hyperlink ref="F676" r:id="rId116"/>
    <hyperlink ref="F678" r:id="rId117"/>
    <hyperlink ref="F680" r:id="rId118"/>
    <hyperlink ref="F682" r:id="rId119"/>
    <hyperlink ref="F684" r:id="rId120"/>
    <hyperlink ref="F686" r:id="rId121"/>
    <hyperlink ref="F688" r:id="rId122"/>
    <hyperlink ref="F690" r:id="rId123"/>
    <hyperlink ref="F692" r:id="rId124"/>
    <hyperlink ref="F694" r:id="rId125"/>
    <hyperlink ref="F696" r:id="rId126"/>
    <hyperlink ref="F698" r:id="rId127"/>
    <hyperlink ref="F701" r:id="rId128"/>
    <hyperlink ref="F703" r:id="rId129"/>
    <hyperlink ref="F705" r:id="rId130"/>
    <hyperlink ref="F708" r:id="rId131"/>
    <hyperlink ref="F710" r:id="rId132"/>
    <hyperlink ref="F712" r:id="rId133"/>
    <hyperlink ref="F714" r:id="rId134"/>
    <hyperlink ref="F716" r:id="rId135"/>
    <hyperlink ref="F718" r:id="rId136"/>
    <hyperlink ref="F720" r:id="rId137"/>
    <hyperlink ref="F723" r:id="rId138"/>
    <hyperlink ref="F726" r:id="rId139"/>
    <hyperlink ref="F729" r:id="rId140"/>
    <hyperlink ref="F732" r:id="rId141"/>
    <hyperlink ref="F735" r:id="rId142"/>
    <hyperlink ref="F739" r:id="rId143"/>
    <hyperlink ref="F744" r:id="rId144"/>
    <hyperlink ref="F747" r:id="rId145"/>
    <hyperlink ref="F751" r:id="rId146"/>
    <hyperlink ref="F753" r:id="rId147"/>
    <hyperlink ref="F757" r:id="rId148"/>
    <hyperlink ref="F761" r:id="rId149"/>
    <hyperlink ref="F769" r:id="rId150"/>
    <hyperlink ref="F774" r:id="rId151"/>
    <hyperlink ref="F777" r:id="rId152"/>
    <hyperlink ref="F781" r:id="rId153"/>
    <hyperlink ref="F785" r:id="rId154"/>
    <hyperlink ref="F789" r:id="rId155"/>
    <hyperlink ref="F793" r:id="rId156"/>
    <hyperlink ref="F796" r:id="rId157"/>
    <hyperlink ref="F800" r:id="rId158"/>
    <hyperlink ref="F802" r:id="rId159"/>
    <hyperlink ref="F805" r:id="rId160"/>
    <hyperlink ref="F809" r:id="rId161"/>
    <hyperlink ref="F813" r:id="rId162"/>
    <hyperlink ref="F817" r:id="rId163"/>
    <hyperlink ref="F821" r:id="rId164"/>
    <hyperlink ref="F825" r:id="rId165"/>
    <hyperlink ref="F827" r:id="rId166"/>
    <hyperlink ref="F831" r:id="rId167"/>
    <hyperlink ref="F835" r:id="rId168"/>
    <hyperlink ref="F839" r:id="rId169"/>
    <hyperlink ref="F843" r:id="rId170"/>
    <hyperlink ref="F847" r:id="rId171"/>
    <hyperlink ref="F851" r:id="rId172"/>
    <hyperlink ref="F855" r:id="rId173"/>
    <hyperlink ref="F858" r:id="rId174"/>
    <hyperlink ref="F863" r:id="rId175"/>
    <hyperlink ref="F870" r:id="rId176"/>
    <hyperlink ref="F875" r:id="rId177"/>
    <hyperlink ref="F880" r:id="rId178"/>
    <hyperlink ref="F887" r:id="rId179"/>
    <hyperlink ref="F889" r:id="rId180"/>
    <hyperlink ref="F892" r:id="rId181"/>
    <hyperlink ref="F895" r:id="rId182"/>
    <hyperlink ref="F899" r:id="rId183"/>
    <hyperlink ref="F904" r:id="rId184"/>
    <hyperlink ref="F911" r:id="rId185"/>
    <hyperlink ref="F914" r:id="rId186"/>
    <hyperlink ref="F919" r:id="rId187"/>
    <hyperlink ref="F927" r:id="rId188"/>
    <hyperlink ref="F935" r:id="rId189"/>
    <hyperlink ref="F938" r:id="rId190"/>
    <hyperlink ref="F945" r:id="rId191"/>
    <hyperlink ref="F954" r:id="rId192"/>
    <hyperlink ref="F956" r:id="rId193"/>
    <hyperlink ref="F958" r:id="rId194"/>
    <hyperlink ref="F960" r:id="rId195"/>
    <hyperlink ref="F963" r:id="rId196"/>
    <hyperlink ref="F966" r:id="rId197"/>
    <hyperlink ref="F969" r:id="rId198"/>
    <hyperlink ref="F973" r:id="rId199"/>
    <hyperlink ref="F976" r:id="rId200"/>
    <hyperlink ref="F979" r:id="rId201"/>
    <hyperlink ref="F982" r:id="rId202"/>
    <hyperlink ref="F984" r:id="rId203"/>
    <hyperlink ref="F986" r:id="rId204"/>
    <hyperlink ref="F988" r:id="rId205"/>
    <hyperlink ref="F991" r:id="rId206"/>
    <hyperlink ref="F995" r:id="rId207"/>
    <hyperlink ref="F999" r:id="rId208"/>
    <hyperlink ref="F1001" r:id="rId209"/>
    <hyperlink ref="F1003" r:id="rId210"/>
    <hyperlink ref="F1005" r:id="rId211"/>
    <hyperlink ref="F1008" r:id="rId212"/>
    <hyperlink ref="F1010" r:id="rId213"/>
    <hyperlink ref="F1012" r:id="rId214"/>
    <hyperlink ref="F1014" r:id="rId215"/>
    <hyperlink ref="F1016" r:id="rId216"/>
    <hyperlink ref="F1018" r:id="rId217"/>
    <hyperlink ref="F1021" r:id="rId218"/>
    <hyperlink ref="F1023" r:id="rId219"/>
  </hyperlinks>
  <pageMargins left="0.39374999999999999" right="0.39374999999999999" top="0.39374999999999999" bottom="0.39374999999999999" header="0.511811023622047" footer="0"/>
  <pageSetup paperSize="9" fitToHeight="100" orientation="landscape" horizontalDpi="300" verticalDpi="300"/>
  <headerFooter>
    <oddFooter>&amp;CStrana &amp;P z &amp;N</oddFooter>
  </headerFooter>
  <drawing r:id="rId22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tabSelected="1" topLeftCell="A144" zoomScaleNormal="100" workbookViewId="0">
      <selection activeCell="A170" sqref="A170:F186"/>
    </sheetView>
  </sheetViews>
  <sheetFormatPr defaultColWidth="10.83203125" defaultRowHeight="15" customHeight="1"/>
  <cols>
    <col min="1" max="1" width="43.1640625" customWidth="1"/>
    <col min="2" max="2" width="9.33203125" customWidth="1"/>
    <col min="3" max="4" width="11.6640625" customWidth="1"/>
    <col min="5" max="5" width="12.1640625" customWidth="1"/>
    <col min="6" max="6" width="15.5" customWidth="1"/>
    <col min="7" max="7" width="15.83203125" customWidth="1"/>
    <col min="8" max="8" width="16.83203125" customWidth="1"/>
  </cols>
  <sheetData>
    <row r="2" spans="1:2" ht="21">
      <c r="A2" s="220" t="s">
        <v>2086</v>
      </c>
    </row>
    <row r="3" spans="1:2" ht="21">
      <c r="A3" s="220" t="s">
        <v>2087</v>
      </c>
    </row>
    <row r="5" spans="1:2">
      <c r="A5" s="221" t="s">
        <v>2088</v>
      </c>
    </row>
    <row r="6" spans="1:2">
      <c r="A6" s="221" t="s">
        <v>2089</v>
      </c>
    </row>
    <row r="7" spans="1:2">
      <c r="A7" s="221" t="s">
        <v>40</v>
      </c>
    </row>
    <row r="8" spans="1:2">
      <c r="A8" s="221" t="s">
        <v>2090</v>
      </c>
    </row>
    <row r="9" spans="1:2">
      <c r="A9" s="222">
        <v>46034</v>
      </c>
    </row>
    <row r="10" spans="1:2" ht="11.25">
      <c r="A10" s="223"/>
    </row>
    <row r="11" spans="1:2" ht="11.25">
      <c r="A11" t="s">
        <v>40</v>
      </c>
    </row>
    <row r="12" spans="1:2" ht="11.25">
      <c r="B12" t="s">
        <v>2091</v>
      </c>
    </row>
    <row r="13" spans="1:2">
      <c r="A13" s="224" t="s">
        <v>2092</v>
      </c>
    </row>
    <row r="14" spans="1:2" ht="11.25">
      <c r="A14" t="s">
        <v>2093</v>
      </c>
      <c r="B14" t="s">
        <v>2094</v>
      </c>
    </row>
    <row r="15" spans="1:2" ht="11.25">
      <c r="A15" t="s">
        <v>2095</v>
      </c>
      <c r="B15" t="s">
        <v>2096</v>
      </c>
    </row>
    <row r="16" spans="1:2" ht="11.25">
      <c r="A16" t="s">
        <v>2097</v>
      </c>
      <c r="B16" t="s">
        <v>2098</v>
      </c>
    </row>
    <row r="17" spans="1:2" ht="11.25">
      <c r="A17" t="s">
        <v>2099</v>
      </c>
      <c r="B17" t="s">
        <v>2100</v>
      </c>
    </row>
    <row r="18" spans="1:2" ht="11.25">
      <c r="A18" t="s">
        <v>2101</v>
      </c>
      <c r="B18" t="s">
        <v>2102</v>
      </c>
    </row>
    <row r="19" spans="1:2" ht="11.25">
      <c r="A19" t="s">
        <v>2103</v>
      </c>
      <c r="B19" s="225">
        <v>1</v>
      </c>
    </row>
    <row r="20" spans="1:2" ht="11.25">
      <c r="A20" t="s">
        <v>2104</v>
      </c>
      <c r="B20" s="225" t="s">
        <v>2105</v>
      </c>
    </row>
    <row r="21" spans="1:2" ht="11.25">
      <c r="A21" t="s">
        <v>2106</v>
      </c>
      <c r="B21" s="225" t="s">
        <v>2107</v>
      </c>
    </row>
    <row r="22" spans="1:2" ht="11.25">
      <c r="A22" t="s">
        <v>2108</v>
      </c>
      <c r="B22" s="225">
        <v>8</v>
      </c>
    </row>
    <row r="23" spans="1:2" ht="11.25">
      <c r="A23" t="s">
        <v>2109</v>
      </c>
      <c r="B23" s="225">
        <v>4</v>
      </c>
    </row>
    <row r="24" spans="1:2" ht="11.25">
      <c r="A24" t="s">
        <v>2110</v>
      </c>
      <c r="B24" s="225">
        <v>4</v>
      </c>
    </row>
    <row r="25" spans="1:2" ht="11.25">
      <c r="A25" t="s">
        <v>2111</v>
      </c>
      <c r="B25" t="s">
        <v>2112</v>
      </c>
    </row>
    <row r="26" spans="1:2" ht="11.25">
      <c r="B26" t="s">
        <v>2113</v>
      </c>
    </row>
    <row r="27" spans="1:2" ht="11.25">
      <c r="A27" t="s">
        <v>2114</v>
      </c>
      <c r="B27" t="s">
        <v>2115</v>
      </c>
    </row>
    <row r="28" spans="1:2" ht="11.25">
      <c r="B28" t="s">
        <v>2116</v>
      </c>
    </row>
    <row r="29" spans="1:2" ht="11.25">
      <c r="B29" t="s">
        <v>2117</v>
      </c>
    </row>
    <row r="30" spans="1:2" ht="11.25">
      <c r="B30" t="s">
        <v>2118</v>
      </c>
    </row>
    <row r="33" spans="1:2">
      <c r="A33" s="224" t="s">
        <v>2119</v>
      </c>
    </row>
    <row r="34" spans="1:2" ht="11.25">
      <c r="A34" t="s">
        <v>2120</v>
      </c>
      <c r="B34" t="s">
        <v>2121</v>
      </c>
    </row>
    <row r="35" spans="1:2" ht="11.25">
      <c r="A35" t="s">
        <v>2122</v>
      </c>
      <c r="B35" s="225">
        <v>1100</v>
      </c>
    </row>
    <row r="36" spans="1:2" ht="11.25">
      <c r="A36" t="s">
        <v>2123</v>
      </c>
      <c r="B36" t="s">
        <v>2124</v>
      </c>
    </row>
    <row r="37" spans="1:2" ht="11.25">
      <c r="A37" t="s">
        <v>2125</v>
      </c>
      <c r="B37" t="s">
        <v>2126</v>
      </c>
    </row>
    <row r="38" spans="1:2" ht="11.25">
      <c r="A38" t="s">
        <v>2127</v>
      </c>
      <c r="B38" t="s">
        <v>2127</v>
      </c>
    </row>
    <row r="39" spans="1:2" ht="11.25">
      <c r="A39" t="s">
        <v>2128</v>
      </c>
      <c r="B39" t="s">
        <v>2129</v>
      </c>
    </row>
    <row r="40" spans="1:2" ht="11.25">
      <c r="B40" t="s">
        <v>2130</v>
      </c>
    </row>
    <row r="43" spans="1:2">
      <c r="A43" s="224" t="s">
        <v>2131</v>
      </c>
    </row>
    <row r="44" spans="1:2" ht="11.25">
      <c r="A44" t="s">
        <v>2132</v>
      </c>
      <c r="B44" t="s">
        <v>2133</v>
      </c>
    </row>
    <row r="45" spans="1:2" ht="11.25">
      <c r="A45" t="s">
        <v>2134</v>
      </c>
      <c r="B45" s="225">
        <v>15</v>
      </c>
    </row>
    <row r="46" spans="1:2" ht="11.25">
      <c r="A46" t="s">
        <v>2135</v>
      </c>
      <c r="B46" s="225">
        <v>18</v>
      </c>
    </row>
    <row r="47" spans="1:2" ht="11.25">
      <c r="A47" t="s">
        <v>2136</v>
      </c>
      <c r="B47" s="225" t="s">
        <v>2137</v>
      </c>
    </row>
    <row r="48" spans="1:2" ht="11.25">
      <c r="A48" t="s">
        <v>2138</v>
      </c>
      <c r="B48" s="225">
        <v>16</v>
      </c>
    </row>
    <row r="49" spans="1:2" ht="11.25">
      <c r="A49" t="s">
        <v>2139</v>
      </c>
      <c r="B49" s="225" t="s">
        <v>2140</v>
      </c>
    </row>
    <row r="50" spans="1:2" ht="11.25">
      <c r="A50" t="s">
        <v>2141</v>
      </c>
      <c r="B50" s="225" t="s">
        <v>2142</v>
      </c>
    </row>
    <row r="51" spans="1:2" ht="11.25">
      <c r="B51" s="225"/>
    </row>
    <row r="52" spans="1:2" ht="11.25">
      <c r="B52" s="225"/>
    </row>
    <row r="53" spans="1:2">
      <c r="A53" s="224" t="s">
        <v>2143</v>
      </c>
      <c r="B53" s="225"/>
    </row>
    <row r="54" spans="1:2" ht="11.25">
      <c r="A54" t="s">
        <v>2144</v>
      </c>
      <c r="B54" s="225" t="s">
        <v>2145</v>
      </c>
    </row>
    <row r="55" spans="1:2" ht="11.25">
      <c r="A55" t="s">
        <v>2146</v>
      </c>
      <c r="B55" t="s">
        <v>2147</v>
      </c>
    </row>
    <row r="56" spans="1:2" ht="11.25">
      <c r="A56" t="s">
        <v>2148</v>
      </c>
      <c r="B56" t="s">
        <v>2149</v>
      </c>
    </row>
    <row r="57" spans="1:2" ht="11.25">
      <c r="A57" t="s">
        <v>2150</v>
      </c>
    </row>
    <row r="58" spans="1:2" ht="11.25">
      <c r="A58" t="s">
        <v>2151</v>
      </c>
      <c r="B58" t="s">
        <v>2152</v>
      </c>
    </row>
    <row r="59" spans="1:2" ht="11.25">
      <c r="A59" t="s">
        <v>2153</v>
      </c>
    </row>
    <row r="60" spans="1:2" ht="11.25">
      <c r="A60" t="s">
        <v>2154</v>
      </c>
      <c r="B60" t="s">
        <v>2155</v>
      </c>
    </row>
    <row r="61" spans="1:2" ht="11.25">
      <c r="B61" t="s">
        <v>2156</v>
      </c>
    </row>
    <row r="62" spans="1:2" ht="11.25">
      <c r="B62" t="s">
        <v>2157</v>
      </c>
    </row>
    <row r="63" spans="1:2" ht="11.25">
      <c r="B63" t="s">
        <v>2158</v>
      </c>
    </row>
    <row r="67" spans="1:9">
      <c r="A67" s="224" t="s">
        <v>2159</v>
      </c>
      <c r="B67" s="224"/>
      <c r="C67" s="224"/>
      <c r="D67" s="224"/>
      <c r="E67" s="224"/>
      <c r="F67" s="224"/>
      <c r="G67" s="224"/>
      <c r="H67" s="224"/>
      <c r="I67" s="224"/>
    </row>
    <row r="68" spans="1:9">
      <c r="A68" s="224" t="s">
        <v>2160</v>
      </c>
      <c r="B68" s="224"/>
      <c r="C68" s="224"/>
      <c r="D68" s="224"/>
      <c r="E68" s="224"/>
      <c r="F68" s="224"/>
      <c r="G68" s="224"/>
      <c r="H68" s="224"/>
      <c r="I68" s="224"/>
    </row>
    <row r="69" spans="1:9">
      <c r="A69" s="226" t="s">
        <v>2161</v>
      </c>
      <c r="B69" s="224"/>
      <c r="C69" s="224"/>
      <c r="D69" s="224"/>
      <c r="E69" s="224"/>
      <c r="F69" s="224"/>
      <c r="G69" s="224"/>
      <c r="H69" s="224"/>
      <c r="I69" s="224"/>
    </row>
    <row r="70" spans="1:9" ht="11.25">
      <c r="A70" t="s">
        <v>2160</v>
      </c>
    </row>
    <row r="71" spans="1:9">
      <c r="A71" s="221" t="s">
        <v>2162</v>
      </c>
    </row>
    <row r="73" spans="1:9">
      <c r="A73" s="224" t="s">
        <v>2163</v>
      </c>
    </row>
    <row r="74" spans="1:9" ht="11.25">
      <c r="A74" t="s">
        <v>2164</v>
      </c>
      <c r="B74" t="s">
        <v>2165</v>
      </c>
    </row>
    <row r="75" spans="1:9">
      <c r="A75" t="s">
        <v>2166</v>
      </c>
      <c r="B75" s="221" t="s">
        <v>2167</v>
      </c>
    </row>
    <row r="76" spans="1:9">
      <c r="A76" t="s">
        <v>2168</v>
      </c>
      <c r="B76" s="221" t="s">
        <v>2167</v>
      </c>
    </row>
    <row r="78" spans="1:9">
      <c r="A78" s="224" t="s">
        <v>2169</v>
      </c>
    </row>
    <row r="79" spans="1:9" ht="11.25">
      <c r="A79" t="s">
        <v>2170</v>
      </c>
      <c r="B79" t="s">
        <v>2171</v>
      </c>
    </row>
    <row r="80" spans="1:9" ht="11.25">
      <c r="B80" t="s">
        <v>2172</v>
      </c>
    </row>
    <row r="82" spans="1:2">
      <c r="A82" s="224" t="s">
        <v>2173</v>
      </c>
    </row>
    <row r="83" spans="1:2" ht="11.25">
      <c r="A83" t="s">
        <v>2174</v>
      </c>
      <c r="B83" t="s">
        <v>2175</v>
      </c>
    </row>
    <row r="85" spans="1:2">
      <c r="A85" s="224" t="s">
        <v>2176</v>
      </c>
    </row>
    <row r="86" spans="1:2" ht="11.25">
      <c r="A86" t="s">
        <v>2177</v>
      </c>
      <c r="B86" t="s">
        <v>2178</v>
      </c>
    </row>
    <row r="87" spans="1:2" ht="11.25">
      <c r="B87" t="s">
        <v>2179</v>
      </c>
    </row>
    <row r="88" spans="1:2" ht="11.25">
      <c r="A88" t="s">
        <v>2180</v>
      </c>
      <c r="B88" t="s">
        <v>2172</v>
      </c>
    </row>
    <row r="89" spans="1:2" ht="11.25">
      <c r="B89" t="s">
        <v>2179</v>
      </c>
    </row>
    <row r="91" spans="1:2">
      <c r="A91" s="224" t="s">
        <v>2181</v>
      </c>
    </row>
    <row r="92" spans="1:2" ht="11.25">
      <c r="A92" t="s">
        <v>2182</v>
      </c>
      <c r="B92" t="s">
        <v>2183</v>
      </c>
    </row>
    <row r="93" spans="1:2">
      <c r="A93" t="s">
        <v>2184</v>
      </c>
      <c r="B93" s="221" t="s">
        <v>2167</v>
      </c>
    </row>
    <row r="94" spans="1:2" ht="11.25">
      <c r="A94" t="s">
        <v>2185</v>
      </c>
      <c r="B94" t="s">
        <v>2186</v>
      </c>
    </row>
    <row r="95" spans="1:2">
      <c r="A95" t="s">
        <v>2187</v>
      </c>
      <c r="B95" s="221" t="s">
        <v>2167</v>
      </c>
    </row>
    <row r="96" spans="1:2">
      <c r="A96" t="s">
        <v>2188</v>
      </c>
      <c r="B96" s="221" t="s">
        <v>2189</v>
      </c>
    </row>
    <row r="97" spans="1:9">
      <c r="B97" s="221" t="s">
        <v>2190</v>
      </c>
    </row>
    <row r="100" spans="1:9" ht="30.75" customHeight="1">
      <c r="A100" s="227" t="s">
        <v>2191</v>
      </c>
      <c r="B100" s="228" t="s">
        <v>2192</v>
      </c>
      <c r="C100" s="228" t="s">
        <v>2193</v>
      </c>
      <c r="D100" s="228" t="s">
        <v>2193</v>
      </c>
      <c r="E100" s="228" t="s">
        <v>2194</v>
      </c>
      <c r="F100" s="228" t="s">
        <v>2195</v>
      </c>
      <c r="G100" s="228" t="s">
        <v>2196</v>
      </c>
    </row>
    <row r="101" spans="1:9" ht="45">
      <c r="A101" s="229">
        <v>8</v>
      </c>
      <c r="B101" s="230">
        <v>4</v>
      </c>
      <c r="C101" s="230" t="s">
        <v>2197</v>
      </c>
      <c r="D101" s="230"/>
      <c r="E101" s="230"/>
      <c r="F101" s="231" t="s">
        <v>2167</v>
      </c>
      <c r="G101" s="230" t="s">
        <v>2198</v>
      </c>
      <c r="I101" s="225"/>
    </row>
    <row r="102" spans="1:9" ht="45">
      <c r="A102" s="229">
        <v>7</v>
      </c>
      <c r="B102" s="230">
        <v>3</v>
      </c>
      <c r="C102" s="230"/>
      <c r="D102" s="230" t="s">
        <v>2197</v>
      </c>
      <c r="E102" s="230">
        <v>5370</v>
      </c>
      <c r="F102" s="231" t="s">
        <v>2167</v>
      </c>
      <c r="G102" s="230" t="s">
        <v>2198</v>
      </c>
      <c r="I102" s="225"/>
    </row>
    <row r="103" spans="1:9" ht="45">
      <c r="A103" s="229">
        <v>6</v>
      </c>
      <c r="B103" s="230" t="s">
        <v>2199</v>
      </c>
      <c r="C103" s="230" t="s">
        <v>2197</v>
      </c>
      <c r="D103" s="230"/>
      <c r="E103" s="230">
        <v>2380</v>
      </c>
      <c r="F103" s="231" t="s">
        <v>2167</v>
      </c>
      <c r="G103" s="230" t="s">
        <v>2198</v>
      </c>
      <c r="I103" s="225"/>
    </row>
    <row r="104" spans="1:9" ht="45">
      <c r="A104" s="229">
        <v>5</v>
      </c>
      <c r="B104" s="230">
        <v>2</v>
      </c>
      <c r="C104" s="230"/>
      <c r="D104" s="230" t="s">
        <v>2197</v>
      </c>
      <c r="E104" s="230">
        <v>2390</v>
      </c>
      <c r="F104" s="231" t="s">
        <v>2167</v>
      </c>
      <c r="G104" s="230" t="s">
        <v>2198</v>
      </c>
      <c r="I104" s="225"/>
    </row>
    <row r="105" spans="1:9" ht="45">
      <c r="A105" s="229">
        <v>4</v>
      </c>
      <c r="B105" s="230" t="s">
        <v>2200</v>
      </c>
      <c r="C105" s="230" t="s">
        <v>2197</v>
      </c>
      <c r="D105" s="230"/>
      <c r="E105" s="230">
        <v>2390</v>
      </c>
      <c r="F105" s="231" t="s">
        <v>2167</v>
      </c>
      <c r="G105" s="230" t="s">
        <v>2198</v>
      </c>
      <c r="I105" s="225"/>
    </row>
    <row r="106" spans="1:9" ht="45">
      <c r="A106" s="229">
        <v>3</v>
      </c>
      <c r="B106" s="230">
        <v>1</v>
      </c>
      <c r="C106" s="230"/>
      <c r="D106" s="230" t="s">
        <v>188</v>
      </c>
      <c r="E106" s="230">
        <v>2410</v>
      </c>
      <c r="F106" s="231" t="s">
        <v>2167</v>
      </c>
      <c r="G106" s="230" t="s">
        <v>2198</v>
      </c>
      <c r="I106" s="225"/>
    </row>
    <row r="107" spans="1:9" ht="45">
      <c r="A107" s="229">
        <v>2</v>
      </c>
      <c r="B107" s="230">
        <v>0</v>
      </c>
      <c r="C107" s="230" t="s">
        <v>2197</v>
      </c>
      <c r="D107" s="230"/>
      <c r="E107" s="230">
        <v>960</v>
      </c>
      <c r="F107" s="231" t="s">
        <v>2167</v>
      </c>
      <c r="G107" s="230" t="s">
        <v>2198</v>
      </c>
      <c r="I107" s="225"/>
    </row>
    <row r="108" spans="1:9" ht="45">
      <c r="A108" s="229">
        <v>1</v>
      </c>
      <c r="B108" s="230">
        <v>-1</v>
      </c>
      <c r="C108" s="230"/>
      <c r="D108" s="232" t="s">
        <v>2197</v>
      </c>
      <c r="E108" s="230">
        <v>2050</v>
      </c>
      <c r="F108" s="231" t="s">
        <v>2167</v>
      </c>
      <c r="G108" s="230" t="s">
        <v>2198</v>
      </c>
    </row>
    <row r="111" spans="1:9">
      <c r="A111" s="221" t="s">
        <v>2201</v>
      </c>
    </row>
    <row r="113" spans="1:2">
      <c r="A113" s="224" t="s">
        <v>2202</v>
      </c>
    </row>
    <row r="114" spans="1:2" ht="11.25">
      <c r="A114" t="s">
        <v>2203</v>
      </c>
      <c r="B114" t="s">
        <v>2204</v>
      </c>
    </row>
    <row r="115" spans="1:2" ht="11.25">
      <c r="B115" t="s">
        <v>2205</v>
      </c>
    </row>
    <row r="116" spans="1:2" ht="11.25">
      <c r="B116" t="s">
        <v>2206</v>
      </c>
    </row>
    <row r="117" spans="1:2" ht="11.25">
      <c r="B117" t="s">
        <v>2207</v>
      </c>
    </row>
    <row r="118" spans="1:2" ht="11.25">
      <c r="B118" t="s">
        <v>2208</v>
      </c>
    </row>
    <row r="119" spans="1:2" ht="11.25">
      <c r="B119" t="s">
        <v>2209</v>
      </c>
    </row>
    <row r="120" spans="1:2" ht="11.25">
      <c r="B120" t="s">
        <v>2210</v>
      </c>
    </row>
    <row r="121" spans="1:2" ht="11.25">
      <c r="B121" t="s">
        <v>2211</v>
      </c>
    </row>
    <row r="124" spans="1:2" ht="11.25">
      <c r="A124" t="s">
        <v>2212</v>
      </c>
      <c r="B124" t="s">
        <v>2213</v>
      </c>
    </row>
    <row r="125" spans="1:2" ht="11.25">
      <c r="B125" t="s">
        <v>2214</v>
      </c>
    </row>
    <row r="127" spans="1:2">
      <c r="A127" s="224" t="s">
        <v>2215</v>
      </c>
    </row>
    <row r="128" spans="1:2" ht="11.25">
      <c r="A128" t="s">
        <v>2216</v>
      </c>
      <c r="B128" t="s">
        <v>2217</v>
      </c>
    </row>
    <row r="129" spans="1:2" ht="11.25">
      <c r="B129" t="s">
        <v>2205</v>
      </c>
    </row>
    <row r="130" spans="1:2" ht="11.25">
      <c r="B130" t="s">
        <v>2208</v>
      </c>
    </row>
    <row r="131" spans="1:2">
      <c r="A131" s="221" t="s">
        <v>2212</v>
      </c>
      <c r="B131" s="221" t="s">
        <v>2218</v>
      </c>
    </row>
    <row r="132" spans="1:2">
      <c r="B132" s="221" t="s">
        <v>2219</v>
      </c>
    </row>
    <row r="133" spans="1:2">
      <c r="B133" s="221" t="s">
        <v>2220</v>
      </c>
    </row>
    <row r="135" spans="1:2">
      <c r="A135" s="224" t="s">
        <v>2221</v>
      </c>
    </row>
    <row r="136" spans="1:2" ht="11.25">
      <c r="A136" t="s">
        <v>2222</v>
      </c>
      <c r="B136" t="s">
        <v>2223</v>
      </c>
    </row>
    <row r="137" spans="1:2" ht="11.25">
      <c r="B137" t="s">
        <v>2224</v>
      </c>
    </row>
    <row r="138" spans="1:2" ht="11.25">
      <c r="B138" t="s">
        <v>2225</v>
      </c>
    </row>
    <row r="139" spans="1:2" ht="11.25">
      <c r="B139" t="s">
        <v>2226</v>
      </c>
    </row>
    <row r="140" spans="1:2" ht="11.25">
      <c r="B140" t="s">
        <v>2227</v>
      </c>
    </row>
    <row r="142" spans="1:2">
      <c r="A142" s="224" t="s">
        <v>2228</v>
      </c>
    </row>
    <row r="143" spans="1:2" ht="11.25">
      <c r="A143" t="s">
        <v>2229</v>
      </c>
      <c r="B143" t="s">
        <v>2230</v>
      </c>
    </row>
    <row r="144" spans="1:2" ht="11.25">
      <c r="A144" t="s">
        <v>2231</v>
      </c>
    </row>
    <row r="146" spans="1:2">
      <c r="A146" s="224" t="s">
        <v>2232</v>
      </c>
    </row>
    <row r="147" spans="1:2" ht="11.25">
      <c r="A147" t="s">
        <v>2233</v>
      </c>
      <c r="B147" t="s">
        <v>2234</v>
      </c>
    </row>
    <row r="148" spans="1:2" ht="11.25">
      <c r="A148" t="s">
        <v>2235</v>
      </c>
      <c r="B148" t="s">
        <v>2236</v>
      </c>
    </row>
    <row r="149" spans="1:2" ht="11.25">
      <c r="B149" t="s">
        <v>2237</v>
      </c>
    </row>
    <row r="150" spans="1:2" ht="11.25">
      <c r="B150" t="s">
        <v>2238</v>
      </c>
    </row>
    <row r="151" spans="1:2" ht="11.25">
      <c r="B151" t="s">
        <v>2239</v>
      </c>
    </row>
    <row r="152" spans="1:2" ht="11.25">
      <c r="B152" t="s">
        <v>2240</v>
      </c>
    </row>
    <row r="153" spans="1:2" ht="11.25">
      <c r="A153" t="s">
        <v>2241</v>
      </c>
      <c r="B153" t="s">
        <v>2242</v>
      </c>
    </row>
    <row r="154" spans="1:2" ht="11.25">
      <c r="A154" t="s">
        <v>2243</v>
      </c>
      <c r="B154" t="s">
        <v>2244</v>
      </c>
    </row>
    <row r="155" spans="1:2" ht="11.25">
      <c r="A155" t="s">
        <v>2245</v>
      </c>
      <c r="B155" t="s">
        <v>2246</v>
      </c>
    </row>
    <row r="156" spans="1:2" ht="11.25">
      <c r="A156" t="s">
        <v>2247</v>
      </c>
      <c r="B156" t="s">
        <v>2248</v>
      </c>
    </row>
    <row r="157" spans="1:2" ht="11.25">
      <c r="A157" t="s">
        <v>2249</v>
      </c>
      <c r="B157" t="s">
        <v>2250</v>
      </c>
    </row>
    <row r="158" spans="1:2" ht="11.25">
      <c r="B158" t="s">
        <v>2251</v>
      </c>
    </row>
    <row r="159" spans="1:2" ht="11.25">
      <c r="B159" t="s">
        <v>2252</v>
      </c>
    </row>
    <row r="160" spans="1:2" ht="11.25">
      <c r="A160" t="s">
        <v>2253</v>
      </c>
      <c r="B160" t="s">
        <v>2254</v>
      </c>
    </row>
    <row r="161" spans="1:2" ht="11.25">
      <c r="A161" t="s">
        <v>2255</v>
      </c>
      <c r="B161" t="s">
        <v>2256</v>
      </c>
    </row>
    <row r="162" spans="1:2" ht="11.25">
      <c r="A162" t="s">
        <v>2257</v>
      </c>
      <c r="B162" t="s">
        <v>2258</v>
      </c>
    </row>
    <row r="163" spans="1:2" ht="11.25">
      <c r="B163" t="s">
        <v>2259</v>
      </c>
    </row>
    <row r="165" spans="1:2">
      <c r="A165" s="224" t="s">
        <v>2260</v>
      </c>
    </row>
    <row r="166" spans="1:2">
      <c r="A166" s="221" t="s">
        <v>2261</v>
      </c>
      <c r="B166" s="221" t="s">
        <v>2262</v>
      </c>
    </row>
    <row r="167" spans="1:2">
      <c r="A167" s="221"/>
      <c r="B167" s="221" t="s">
        <v>2263</v>
      </c>
    </row>
    <row r="168" spans="1:2">
      <c r="A168" s="221" t="s">
        <v>2264</v>
      </c>
      <c r="B168" s="221" t="s">
        <v>2265</v>
      </c>
    </row>
    <row r="170" spans="1:2">
      <c r="A170" s="224" t="s">
        <v>2266</v>
      </c>
    </row>
    <row r="171" spans="1:2" ht="11.25">
      <c r="A171" t="s">
        <v>2267</v>
      </c>
      <c r="B171" t="s">
        <v>2198</v>
      </c>
    </row>
    <row r="172" spans="1:2" ht="11.25">
      <c r="A172" t="s">
        <v>2268</v>
      </c>
      <c r="B172" t="s">
        <v>2269</v>
      </c>
    </row>
    <row r="173" spans="1:2" ht="11.25">
      <c r="A173" t="s">
        <v>2270</v>
      </c>
      <c r="B173" t="s">
        <v>2271</v>
      </c>
    </row>
    <row r="174" spans="1:2" ht="11.25">
      <c r="A174" t="s">
        <v>2272</v>
      </c>
      <c r="B174" t="s">
        <v>2273</v>
      </c>
    </row>
    <row r="175" spans="1:2" ht="11.25">
      <c r="B175" t="s">
        <v>2274</v>
      </c>
    </row>
    <row r="176" spans="1:2" ht="11.25">
      <c r="A176" t="s">
        <v>2275</v>
      </c>
      <c r="B176" t="s">
        <v>2276</v>
      </c>
    </row>
    <row r="177" spans="1:2" ht="11.25">
      <c r="A177" t="s">
        <v>2277</v>
      </c>
      <c r="B177" t="s">
        <v>2278</v>
      </c>
    </row>
    <row r="178" spans="1:2" ht="11.25">
      <c r="A178" t="s">
        <v>2279</v>
      </c>
      <c r="B178" t="s">
        <v>2280</v>
      </c>
    </row>
    <row r="179" spans="1:2" ht="11.25">
      <c r="A179" t="s">
        <v>2281</v>
      </c>
      <c r="B179" t="s">
        <v>2282</v>
      </c>
    </row>
    <row r="180" spans="1:2" ht="11.25">
      <c r="A180" t="s">
        <v>2283</v>
      </c>
      <c r="B180" t="s">
        <v>2284</v>
      </c>
    </row>
    <row r="181" spans="1:2" ht="11.25">
      <c r="A181" t="s">
        <v>2285</v>
      </c>
      <c r="B181" t="s">
        <v>2286</v>
      </c>
    </row>
    <row r="182" spans="1:2" ht="15" customHeight="1">
      <c r="A182" t="s">
        <v>2477</v>
      </c>
    </row>
    <row r="185" spans="1:2">
      <c r="A185" s="221" t="s">
        <v>2287</v>
      </c>
    </row>
    <row r="186" spans="1:2">
      <c r="A186" s="221" t="s">
        <v>2288</v>
      </c>
    </row>
    <row r="188" spans="1:2" ht="11.25">
      <c r="A188" t="s">
        <v>40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Roman,obyčejné"&amp;12&amp;A</oddHeader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zoomScaleNormal="100" workbookViewId="0">
      <selection activeCell="Q24" sqref="Q24"/>
    </sheetView>
  </sheetViews>
  <sheetFormatPr defaultColWidth="8.5" defaultRowHeight="12.75" customHeight="1"/>
  <cols>
    <col min="1" max="1" width="8.33203125" style="233" customWidth="1"/>
    <col min="2" max="2" width="1.6640625" style="233" customWidth="1"/>
    <col min="3" max="4" width="5" style="233" customWidth="1"/>
    <col min="5" max="5" width="11.6640625" style="233" customWidth="1"/>
    <col min="6" max="6" width="9.1640625" style="233" customWidth="1"/>
    <col min="7" max="7" width="5" style="233" customWidth="1"/>
    <col min="8" max="8" width="77.83203125" style="233" customWidth="1"/>
    <col min="9" max="10" width="20" style="233" customWidth="1"/>
    <col min="11" max="11" width="1.6640625" style="233" customWidth="1"/>
  </cols>
  <sheetData>
    <row r="1" spans="1:11" ht="37.5" customHeight="1">
      <c r="A1"/>
      <c r="B1"/>
      <c r="C1"/>
      <c r="D1"/>
      <c r="E1"/>
      <c r="F1"/>
      <c r="G1"/>
      <c r="H1"/>
      <c r="I1"/>
      <c r="J1"/>
      <c r="K1"/>
    </row>
    <row r="2" spans="1:11" ht="7.5" customHeight="1">
      <c r="A2"/>
      <c r="B2" s="234"/>
      <c r="C2" s="235"/>
      <c r="D2" s="235"/>
      <c r="E2" s="235"/>
      <c r="F2" s="235"/>
      <c r="G2" s="235"/>
      <c r="H2" s="235"/>
      <c r="I2" s="235"/>
      <c r="J2" s="235"/>
      <c r="K2" s="236"/>
    </row>
    <row r="3" spans="1:11" s="237" customFormat="1" ht="45" customHeight="1">
      <c r="B3" s="238"/>
      <c r="C3" s="333" t="s">
        <v>2289</v>
      </c>
      <c r="D3" s="333"/>
      <c r="E3" s="333"/>
      <c r="F3" s="333"/>
      <c r="G3" s="333"/>
      <c r="H3" s="333"/>
      <c r="I3" s="333"/>
      <c r="J3" s="333"/>
      <c r="K3" s="239"/>
    </row>
    <row r="4" spans="1:11" ht="25.5" customHeight="1">
      <c r="A4"/>
      <c r="B4" s="240"/>
      <c r="C4" s="334" t="s">
        <v>2290</v>
      </c>
      <c r="D4" s="334"/>
      <c r="E4" s="334"/>
      <c r="F4" s="334"/>
      <c r="G4" s="334"/>
      <c r="H4" s="334"/>
      <c r="I4" s="334"/>
      <c r="J4" s="334"/>
      <c r="K4" s="241"/>
    </row>
    <row r="5" spans="1:11" ht="5.25" customHeight="1">
      <c r="A5"/>
      <c r="B5" s="240"/>
      <c r="C5" s="242"/>
      <c r="D5" s="242"/>
      <c r="E5" s="242"/>
      <c r="F5" s="242"/>
      <c r="G5" s="242"/>
      <c r="H5" s="242"/>
      <c r="I5" s="242"/>
      <c r="J5" s="242"/>
      <c r="K5" s="241"/>
    </row>
    <row r="6" spans="1:11" ht="15" customHeight="1">
      <c r="A6"/>
      <c r="B6" s="240"/>
      <c r="C6" s="335" t="s">
        <v>2291</v>
      </c>
      <c r="D6" s="335"/>
      <c r="E6" s="335"/>
      <c r="F6" s="335"/>
      <c r="G6" s="335"/>
      <c r="H6" s="335"/>
      <c r="I6" s="335"/>
      <c r="J6" s="335"/>
      <c r="K6" s="241"/>
    </row>
    <row r="7" spans="1:11" ht="15" customHeight="1">
      <c r="A7"/>
      <c r="B7" s="244"/>
      <c r="C7" s="335" t="s">
        <v>2292</v>
      </c>
      <c r="D7" s="335"/>
      <c r="E7" s="335"/>
      <c r="F7" s="335"/>
      <c r="G7" s="335"/>
      <c r="H7" s="335"/>
      <c r="I7" s="335"/>
      <c r="J7" s="335"/>
      <c r="K7" s="241"/>
    </row>
    <row r="8" spans="1:11" ht="12.75" customHeight="1">
      <c r="A8"/>
      <c r="B8" s="244"/>
      <c r="C8" s="243"/>
      <c r="D8" s="243"/>
      <c r="E8" s="243"/>
      <c r="F8" s="243"/>
      <c r="G8" s="243"/>
      <c r="H8" s="243"/>
      <c r="I8" s="243"/>
      <c r="J8" s="243"/>
      <c r="K8" s="241"/>
    </row>
    <row r="9" spans="1:11" ht="15" customHeight="1">
      <c r="A9"/>
      <c r="B9" s="244"/>
      <c r="C9" s="336" t="s">
        <v>2293</v>
      </c>
      <c r="D9" s="336"/>
      <c r="E9" s="336"/>
      <c r="F9" s="336"/>
      <c r="G9" s="336"/>
      <c r="H9" s="336"/>
      <c r="I9" s="336"/>
      <c r="J9" s="336"/>
      <c r="K9" s="241"/>
    </row>
    <row r="10" spans="1:11" ht="15" customHeight="1">
      <c r="A10"/>
      <c r="B10" s="244"/>
      <c r="C10" s="243"/>
      <c r="D10" s="335" t="s">
        <v>2294</v>
      </c>
      <c r="E10" s="335"/>
      <c r="F10" s="335"/>
      <c r="G10" s="335"/>
      <c r="H10" s="335"/>
      <c r="I10" s="335"/>
      <c r="J10" s="335"/>
      <c r="K10" s="241"/>
    </row>
    <row r="11" spans="1:11" ht="15" customHeight="1">
      <c r="A11"/>
      <c r="B11" s="244"/>
      <c r="C11" s="245"/>
      <c r="D11" s="335" t="s">
        <v>2295</v>
      </c>
      <c r="E11" s="335"/>
      <c r="F11" s="335"/>
      <c r="G11" s="335"/>
      <c r="H11" s="335"/>
      <c r="I11" s="335"/>
      <c r="J11" s="335"/>
      <c r="K11" s="241"/>
    </row>
    <row r="12" spans="1:11" ht="15" customHeight="1">
      <c r="A12"/>
      <c r="B12" s="244"/>
      <c r="C12" s="245"/>
      <c r="D12" s="243"/>
      <c r="E12" s="243"/>
      <c r="F12" s="243"/>
      <c r="G12" s="243"/>
      <c r="H12" s="243"/>
      <c r="I12" s="243"/>
      <c r="J12" s="243"/>
      <c r="K12" s="241"/>
    </row>
    <row r="13" spans="1:11" ht="15" customHeight="1">
      <c r="A13"/>
      <c r="B13" s="244"/>
      <c r="C13" s="245"/>
      <c r="D13" s="246" t="s">
        <v>2296</v>
      </c>
      <c r="E13" s="243"/>
      <c r="F13" s="243"/>
      <c r="G13" s="243"/>
      <c r="H13" s="243"/>
      <c r="I13" s="243"/>
      <c r="J13" s="243"/>
      <c r="K13" s="241"/>
    </row>
    <row r="14" spans="1:11" ht="12.75" customHeight="1">
      <c r="A14"/>
      <c r="B14" s="244"/>
      <c r="C14" s="245"/>
      <c r="D14" s="245"/>
      <c r="E14" s="245"/>
      <c r="F14" s="245"/>
      <c r="G14" s="245"/>
      <c r="H14" s="245"/>
      <c r="I14" s="245"/>
      <c r="J14" s="245"/>
      <c r="K14" s="241"/>
    </row>
    <row r="15" spans="1:11" ht="15" customHeight="1">
      <c r="A15"/>
      <c r="B15" s="244"/>
      <c r="C15" s="245"/>
      <c r="D15" s="335" t="s">
        <v>2297</v>
      </c>
      <c r="E15" s="335"/>
      <c r="F15" s="335"/>
      <c r="G15" s="335"/>
      <c r="H15" s="335"/>
      <c r="I15" s="335"/>
      <c r="J15" s="335"/>
      <c r="K15" s="241"/>
    </row>
    <row r="16" spans="1:11" ht="15" customHeight="1">
      <c r="A16"/>
      <c r="B16" s="244"/>
      <c r="C16" s="245"/>
      <c r="D16" s="335" t="s">
        <v>2298</v>
      </c>
      <c r="E16" s="335"/>
      <c r="F16" s="335"/>
      <c r="G16" s="335"/>
      <c r="H16" s="335"/>
      <c r="I16" s="335"/>
      <c r="J16" s="335"/>
      <c r="K16" s="241"/>
    </row>
    <row r="17" spans="1:11" ht="15" customHeight="1">
      <c r="A17"/>
      <c r="B17" s="244"/>
      <c r="C17" s="245"/>
      <c r="D17" s="335" t="s">
        <v>2299</v>
      </c>
      <c r="E17" s="335"/>
      <c r="F17" s="335"/>
      <c r="G17" s="335"/>
      <c r="H17" s="335"/>
      <c r="I17" s="335"/>
      <c r="J17" s="335"/>
      <c r="K17" s="241"/>
    </row>
    <row r="18" spans="1:11" ht="15" customHeight="1">
      <c r="A18"/>
      <c r="B18" s="244"/>
      <c r="C18" s="245"/>
      <c r="D18" s="245"/>
      <c r="E18" s="247" t="s">
        <v>84</v>
      </c>
      <c r="F18" s="335" t="s">
        <v>2300</v>
      </c>
      <c r="G18" s="335"/>
      <c r="H18" s="335"/>
      <c r="I18" s="335"/>
      <c r="J18" s="335"/>
      <c r="K18" s="241"/>
    </row>
    <row r="19" spans="1:11" ht="15" customHeight="1">
      <c r="A19"/>
      <c r="B19" s="244"/>
      <c r="C19" s="245"/>
      <c r="D19" s="245"/>
      <c r="E19" s="247" t="s">
        <v>2301</v>
      </c>
      <c r="F19" s="335" t="s">
        <v>2302</v>
      </c>
      <c r="G19" s="335"/>
      <c r="H19" s="335"/>
      <c r="I19" s="335"/>
      <c r="J19" s="335"/>
      <c r="K19" s="241"/>
    </row>
    <row r="20" spans="1:11" ht="15" customHeight="1">
      <c r="A20"/>
      <c r="B20" s="244"/>
      <c r="C20" s="245"/>
      <c r="D20" s="245"/>
      <c r="E20" s="247" t="s">
        <v>2303</v>
      </c>
      <c r="F20" s="335" t="s">
        <v>2304</v>
      </c>
      <c r="G20" s="335"/>
      <c r="H20" s="335"/>
      <c r="I20" s="335"/>
      <c r="J20" s="335"/>
      <c r="K20" s="241"/>
    </row>
    <row r="21" spans="1:11" ht="15" customHeight="1">
      <c r="A21"/>
      <c r="B21" s="244"/>
      <c r="C21" s="245"/>
      <c r="D21" s="245"/>
      <c r="E21" s="247" t="s">
        <v>2305</v>
      </c>
      <c r="F21" s="335" t="s">
        <v>2306</v>
      </c>
      <c r="G21" s="335"/>
      <c r="H21" s="335"/>
      <c r="I21" s="335"/>
      <c r="J21" s="335"/>
      <c r="K21" s="241"/>
    </row>
    <row r="22" spans="1:11" ht="15" customHeight="1">
      <c r="A22"/>
      <c r="B22" s="244"/>
      <c r="C22" s="245"/>
      <c r="D22" s="245"/>
      <c r="E22" s="247" t="s">
        <v>2307</v>
      </c>
      <c r="F22" s="335" t="s">
        <v>2308</v>
      </c>
      <c r="G22" s="335"/>
      <c r="H22" s="335"/>
      <c r="I22" s="335"/>
      <c r="J22" s="335"/>
      <c r="K22" s="241"/>
    </row>
    <row r="23" spans="1:11" ht="15" customHeight="1">
      <c r="A23"/>
      <c r="B23" s="244"/>
      <c r="C23" s="245"/>
      <c r="D23" s="245"/>
      <c r="E23" s="247" t="s">
        <v>2309</v>
      </c>
      <c r="F23" s="335" t="s">
        <v>2310</v>
      </c>
      <c r="G23" s="335"/>
      <c r="H23" s="335"/>
      <c r="I23" s="335"/>
      <c r="J23" s="335"/>
      <c r="K23" s="241"/>
    </row>
    <row r="24" spans="1:11" ht="12.75" customHeight="1">
      <c r="A24"/>
      <c r="B24" s="244"/>
      <c r="C24" s="245"/>
      <c r="D24" s="245"/>
      <c r="E24" s="245"/>
      <c r="F24" s="245"/>
      <c r="G24" s="245"/>
      <c r="H24" s="245"/>
      <c r="I24" s="245"/>
      <c r="J24" s="245"/>
      <c r="K24" s="241"/>
    </row>
    <row r="25" spans="1:11" ht="15" customHeight="1">
      <c r="A25"/>
      <c r="B25" s="244"/>
      <c r="C25" s="336" t="s">
        <v>2311</v>
      </c>
      <c r="D25" s="336"/>
      <c r="E25" s="336"/>
      <c r="F25" s="336"/>
      <c r="G25" s="336"/>
      <c r="H25" s="336"/>
      <c r="I25" s="336"/>
      <c r="J25" s="336"/>
      <c r="K25" s="241"/>
    </row>
    <row r="26" spans="1:11" ht="15" customHeight="1">
      <c r="A26"/>
      <c r="B26" s="244"/>
      <c r="C26" s="335" t="s">
        <v>2312</v>
      </c>
      <c r="D26" s="335"/>
      <c r="E26" s="335"/>
      <c r="F26" s="335"/>
      <c r="G26" s="335"/>
      <c r="H26" s="335"/>
      <c r="I26" s="335"/>
      <c r="J26" s="335"/>
      <c r="K26" s="241"/>
    </row>
    <row r="27" spans="1:11" ht="15" customHeight="1">
      <c r="A27"/>
      <c r="B27" s="244"/>
      <c r="C27" s="243"/>
      <c r="D27" s="337" t="s">
        <v>2313</v>
      </c>
      <c r="E27" s="337"/>
      <c r="F27" s="337"/>
      <c r="G27" s="337"/>
      <c r="H27" s="337"/>
      <c r="I27" s="337"/>
      <c r="J27" s="337"/>
      <c r="K27" s="241"/>
    </row>
    <row r="28" spans="1:11" ht="15" customHeight="1">
      <c r="A28"/>
      <c r="B28" s="244"/>
      <c r="C28" s="245"/>
      <c r="D28" s="335" t="s">
        <v>2314</v>
      </c>
      <c r="E28" s="335"/>
      <c r="F28" s="335"/>
      <c r="G28" s="335"/>
      <c r="H28" s="335"/>
      <c r="I28" s="335"/>
      <c r="J28" s="335"/>
      <c r="K28" s="241"/>
    </row>
    <row r="29" spans="1:11" ht="12.75" customHeight="1">
      <c r="A29"/>
      <c r="B29" s="244"/>
      <c r="C29" s="245"/>
      <c r="D29" s="245"/>
      <c r="E29" s="245"/>
      <c r="F29" s="245"/>
      <c r="G29" s="245"/>
      <c r="H29" s="245"/>
      <c r="I29" s="245"/>
      <c r="J29" s="245"/>
      <c r="K29" s="241"/>
    </row>
    <row r="30" spans="1:11" ht="15" customHeight="1">
      <c r="A30"/>
      <c r="B30" s="244"/>
      <c r="C30" s="245"/>
      <c r="D30" s="337" t="s">
        <v>2315</v>
      </c>
      <c r="E30" s="337"/>
      <c r="F30" s="337"/>
      <c r="G30" s="337"/>
      <c r="H30" s="337"/>
      <c r="I30" s="337"/>
      <c r="J30" s="337"/>
      <c r="K30" s="241"/>
    </row>
    <row r="31" spans="1:11" ht="15" customHeight="1">
      <c r="A31"/>
      <c r="B31" s="244"/>
      <c r="C31" s="245"/>
      <c r="D31" s="335" t="s">
        <v>2316</v>
      </c>
      <c r="E31" s="335"/>
      <c r="F31" s="335"/>
      <c r="G31" s="335"/>
      <c r="H31" s="335"/>
      <c r="I31" s="335"/>
      <c r="J31" s="335"/>
      <c r="K31" s="241"/>
    </row>
    <row r="32" spans="1:11" ht="12.75" customHeight="1">
      <c r="A32"/>
      <c r="B32" s="244"/>
      <c r="C32" s="245"/>
      <c r="D32" s="245"/>
      <c r="E32" s="245"/>
      <c r="F32" s="245"/>
      <c r="G32" s="245"/>
      <c r="H32" s="245"/>
      <c r="I32" s="245"/>
      <c r="J32" s="245"/>
      <c r="K32" s="241"/>
    </row>
    <row r="33" spans="1:11" ht="15" customHeight="1">
      <c r="A33"/>
      <c r="B33" s="244"/>
      <c r="C33" s="245"/>
      <c r="D33" s="337" t="s">
        <v>2317</v>
      </c>
      <c r="E33" s="337"/>
      <c r="F33" s="337"/>
      <c r="G33" s="337"/>
      <c r="H33" s="337"/>
      <c r="I33" s="337"/>
      <c r="J33" s="337"/>
      <c r="K33" s="241"/>
    </row>
    <row r="34" spans="1:11" ht="15" customHeight="1">
      <c r="A34"/>
      <c r="B34" s="244"/>
      <c r="C34" s="245"/>
      <c r="D34" s="335" t="s">
        <v>2318</v>
      </c>
      <c r="E34" s="335"/>
      <c r="F34" s="335"/>
      <c r="G34" s="335"/>
      <c r="H34" s="335"/>
      <c r="I34" s="335"/>
      <c r="J34" s="335"/>
      <c r="K34" s="241"/>
    </row>
    <row r="35" spans="1:11" ht="15" customHeight="1">
      <c r="A35"/>
      <c r="B35" s="244"/>
      <c r="C35" s="245"/>
      <c r="D35" s="335" t="s">
        <v>2319</v>
      </c>
      <c r="E35" s="335"/>
      <c r="F35" s="335"/>
      <c r="G35" s="335"/>
      <c r="H35" s="335"/>
      <c r="I35" s="335"/>
      <c r="J35" s="335"/>
      <c r="K35" s="241"/>
    </row>
    <row r="36" spans="1:11" ht="15" customHeight="1">
      <c r="A36"/>
      <c r="B36" s="244"/>
      <c r="C36" s="245"/>
      <c r="D36" s="243"/>
      <c r="E36" s="246" t="s">
        <v>117</v>
      </c>
      <c r="F36" s="243"/>
      <c r="G36" s="335" t="s">
        <v>2320</v>
      </c>
      <c r="H36" s="335"/>
      <c r="I36" s="335"/>
      <c r="J36" s="335"/>
      <c r="K36" s="241"/>
    </row>
    <row r="37" spans="1:11" ht="30.75" customHeight="1">
      <c r="A37"/>
      <c r="B37" s="244"/>
      <c r="C37" s="245"/>
      <c r="D37" s="243"/>
      <c r="E37" s="246" t="s">
        <v>2321</v>
      </c>
      <c r="F37" s="243"/>
      <c r="G37" s="335" t="s">
        <v>2322</v>
      </c>
      <c r="H37" s="335"/>
      <c r="I37" s="335"/>
      <c r="J37" s="335"/>
      <c r="K37" s="241"/>
    </row>
    <row r="38" spans="1:11" ht="15" customHeight="1">
      <c r="A38"/>
      <c r="B38" s="244"/>
      <c r="C38" s="245"/>
      <c r="D38" s="243"/>
      <c r="E38" s="246" t="s">
        <v>58</v>
      </c>
      <c r="F38" s="243"/>
      <c r="G38" s="335" t="s">
        <v>2323</v>
      </c>
      <c r="H38" s="335"/>
      <c r="I38" s="335"/>
      <c r="J38" s="335"/>
      <c r="K38" s="241"/>
    </row>
    <row r="39" spans="1:11" ht="15" customHeight="1">
      <c r="A39"/>
      <c r="B39" s="244"/>
      <c r="C39" s="245"/>
      <c r="D39" s="243"/>
      <c r="E39" s="246" t="s">
        <v>59</v>
      </c>
      <c r="F39" s="243"/>
      <c r="G39" s="335" t="s">
        <v>2324</v>
      </c>
      <c r="H39" s="335"/>
      <c r="I39" s="335"/>
      <c r="J39" s="335"/>
      <c r="K39" s="241"/>
    </row>
    <row r="40" spans="1:11" ht="15" customHeight="1">
      <c r="A40"/>
      <c r="B40" s="244"/>
      <c r="C40" s="245"/>
      <c r="D40" s="243"/>
      <c r="E40" s="246" t="s">
        <v>118</v>
      </c>
      <c r="F40" s="243"/>
      <c r="G40" s="335" t="s">
        <v>2325</v>
      </c>
      <c r="H40" s="335"/>
      <c r="I40" s="335"/>
      <c r="J40" s="335"/>
      <c r="K40" s="241"/>
    </row>
    <row r="41" spans="1:11" ht="15" customHeight="1">
      <c r="A41"/>
      <c r="B41" s="244"/>
      <c r="C41" s="245"/>
      <c r="D41" s="243"/>
      <c r="E41" s="246" t="s">
        <v>119</v>
      </c>
      <c r="F41" s="243"/>
      <c r="G41" s="335" t="s">
        <v>2326</v>
      </c>
      <c r="H41" s="335"/>
      <c r="I41" s="335"/>
      <c r="J41" s="335"/>
      <c r="K41" s="241"/>
    </row>
    <row r="42" spans="1:11" ht="15" customHeight="1">
      <c r="A42"/>
      <c r="B42" s="244"/>
      <c r="C42" s="245"/>
      <c r="D42" s="243"/>
      <c r="E42" s="246" t="s">
        <v>2327</v>
      </c>
      <c r="F42" s="243"/>
      <c r="G42" s="335" t="s">
        <v>2328</v>
      </c>
      <c r="H42" s="335"/>
      <c r="I42" s="335"/>
      <c r="J42" s="335"/>
      <c r="K42" s="241"/>
    </row>
    <row r="43" spans="1:11" ht="15" customHeight="1">
      <c r="A43"/>
      <c r="B43" s="244"/>
      <c r="C43" s="245"/>
      <c r="D43" s="243"/>
      <c r="E43" s="246"/>
      <c r="F43" s="243"/>
      <c r="G43" s="335" t="s">
        <v>2329</v>
      </c>
      <c r="H43" s="335"/>
      <c r="I43" s="335"/>
      <c r="J43" s="335"/>
      <c r="K43" s="241"/>
    </row>
    <row r="44" spans="1:11" ht="15" customHeight="1">
      <c r="A44"/>
      <c r="B44" s="244"/>
      <c r="C44" s="245"/>
      <c r="D44" s="243"/>
      <c r="E44" s="246" t="s">
        <v>2330</v>
      </c>
      <c r="F44" s="243"/>
      <c r="G44" s="335" t="s">
        <v>2331</v>
      </c>
      <c r="H44" s="335"/>
      <c r="I44" s="335"/>
      <c r="J44" s="335"/>
      <c r="K44" s="241"/>
    </row>
    <row r="45" spans="1:11" ht="15" customHeight="1">
      <c r="A45"/>
      <c r="B45" s="244"/>
      <c r="C45" s="245"/>
      <c r="D45" s="243"/>
      <c r="E45" s="246" t="s">
        <v>121</v>
      </c>
      <c r="F45" s="243"/>
      <c r="G45" s="335" t="s">
        <v>2332</v>
      </c>
      <c r="H45" s="335"/>
      <c r="I45" s="335"/>
      <c r="J45" s="335"/>
      <c r="K45" s="241"/>
    </row>
    <row r="46" spans="1:11" ht="12.75" customHeight="1">
      <c r="A46"/>
      <c r="B46" s="244"/>
      <c r="C46" s="245"/>
      <c r="D46" s="243"/>
      <c r="E46" s="243"/>
      <c r="F46" s="243"/>
      <c r="G46" s="243"/>
      <c r="H46" s="243"/>
      <c r="I46" s="243"/>
      <c r="J46" s="243"/>
      <c r="K46" s="241"/>
    </row>
    <row r="47" spans="1:11" ht="15" customHeight="1">
      <c r="A47"/>
      <c r="B47" s="244"/>
      <c r="C47" s="245"/>
      <c r="D47" s="335" t="s">
        <v>2333</v>
      </c>
      <c r="E47" s="335"/>
      <c r="F47" s="335"/>
      <c r="G47" s="335"/>
      <c r="H47" s="335"/>
      <c r="I47" s="335"/>
      <c r="J47" s="335"/>
      <c r="K47" s="241"/>
    </row>
    <row r="48" spans="1:11" ht="15" customHeight="1">
      <c r="A48"/>
      <c r="B48" s="244"/>
      <c r="C48" s="245"/>
      <c r="D48" s="245"/>
      <c r="E48" s="335" t="s">
        <v>2334</v>
      </c>
      <c r="F48" s="335"/>
      <c r="G48" s="335"/>
      <c r="H48" s="335"/>
      <c r="I48" s="335"/>
      <c r="J48" s="335"/>
      <c r="K48" s="241"/>
    </row>
    <row r="49" spans="1:11" ht="15" customHeight="1">
      <c r="A49"/>
      <c r="B49" s="244"/>
      <c r="C49" s="245"/>
      <c r="D49" s="245"/>
      <c r="E49" s="335" t="s">
        <v>2335</v>
      </c>
      <c r="F49" s="335"/>
      <c r="G49" s="335"/>
      <c r="H49" s="335"/>
      <c r="I49" s="335"/>
      <c r="J49" s="335"/>
      <c r="K49" s="241"/>
    </row>
    <row r="50" spans="1:11" ht="15" customHeight="1">
      <c r="A50"/>
      <c r="B50" s="244"/>
      <c r="C50" s="245"/>
      <c r="D50" s="245"/>
      <c r="E50" s="335" t="s">
        <v>2336</v>
      </c>
      <c r="F50" s="335"/>
      <c r="G50" s="335"/>
      <c r="H50" s="335"/>
      <c r="I50" s="335"/>
      <c r="J50" s="335"/>
      <c r="K50" s="241"/>
    </row>
    <row r="51" spans="1:11" ht="15" customHeight="1">
      <c r="A51"/>
      <c r="B51" s="244"/>
      <c r="C51" s="245"/>
      <c r="D51" s="335" t="s">
        <v>2337</v>
      </c>
      <c r="E51" s="335"/>
      <c r="F51" s="335"/>
      <c r="G51" s="335"/>
      <c r="H51" s="335"/>
      <c r="I51" s="335"/>
      <c r="J51" s="335"/>
      <c r="K51" s="241"/>
    </row>
    <row r="52" spans="1:11" ht="25.5" customHeight="1">
      <c r="A52"/>
      <c r="B52" s="240"/>
      <c r="C52" s="334" t="s">
        <v>2338</v>
      </c>
      <c r="D52" s="334"/>
      <c r="E52" s="334"/>
      <c r="F52" s="334"/>
      <c r="G52" s="334"/>
      <c r="H52" s="334"/>
      <c r="I52" s="334"/>
      <c r="J52" s="334"/>
      <c r="K52" s="241"/>
    </row>
    <row r="53" spans="1:11" ht="5.25" customHeight="1">
      <c r="A53"/>
      <c r="B53" s="240"/>
      <c r="C53" s="242"/>
      <c r="D53" s="242"/>
      <c r="E53" s="242"/>
      <c r="F53" s="242"/>
      <c r="G53" s="242"/>
      <c r="H53" s="242"/>
      <c r="I53" s="242"/>
      <c r="J53" s="242"/>
      <c r="K53" s="241"/>
    </row>
    <row r="54" spans="1:11" ht="15" customHeight="1">
      <c r="A54"/>
      <c r="B54" s="240"/>
      <c r="C54" s="335" t="s">
        <v>2339</v>
      </c>
      <c r="D54" s="335"/>
      <c r="E54" s="335"/>
      <c r="F54" s="335"/>
      <c r="G54" s="335"/>
      <c r="H54" s="335"/>
      <c r="I54" s="335"/>
      <c r="J54" s="335"/>
      <c r="K54" s="241"/>
    </row>
    <row r="55" spans="1:11" ht="15" customHeight="1">
      <c r="A55"/>
      <c r="B55" s="240"/>
      <c r="C55" s="335" t="s">
        <v>2340</v>
      </c>
      <c r="D55" s="335"/>
      <c r="E55" s="335"/>
      <c r="F55" s="335"/>
      <c r="G55" s="335"/>
      <c r="H55" s="335"/>
      <c r="I55" s="335"/>
      <c r="J55" s="335"/>
      <c r="K55" s="241"/>
    </row>
    <row r="56" spans="1:11" ht="12.75" customHeight="1">
      <c r="A56"/>
      <c r="B56" s="240"/>
      <c r="C56" s="243"/>
      <c r="D56" s="243"/>
      <c r="E56" s="243"/>
      <c r="F56" s="243"/>
      <c r="G56" s="243"/>
      <c r="H56" s="243"/>
      <c r="I56" s="243"/>
      <c r="J56" s="243"/>
      <c r="K56" s="241"/>
    </row>
    <row r="57" spans="1:11" ht="15" customHeight="1">
      <c r="A57"/>
      <c r="B57" s="240"/>
      <c r="C57" s="335" t="s">
        <v>2341</v>
      </c>
      <c r="D57" s="335"/>
      <c r="E57" s="335"/>
      <c r="F57" s="335"/>
      <c r="G57" s="335"/>
      <c r="H57" s="335"/>
      <c r="I57" s="335"/>
      <c r="J57" s="335"/>
      <c r="K57" s="241"/>
    </row>
    <row r="58" spans="1:11" ht="15" customHeight="1">
      <c r="A58"/>
      <c r="B58" s="240"/>
      <c r="C58" s="245"/>
      <c r="D58" s="335" t="s">
        <v>2342</v>
      </c>
      <c r="E58" s="335"/>
      <c r="F58" s="335"/>
      <c r="G58" s="335"/>
      <c r="H58" s="335"/>
      <c r="I58" s="335"/>
      <c r="J58" s="335"/>
      <c r="K58" s="241"/>
    </row>
    <row r="59" spans="1:11" ht="15" customHeight="1">
      <c r="A59"/>
      <c r="B59" s="240"/>
      <c r="C59" s="245"/>
      <c r="D59" s="335" t="s">
        <v>2343</v>
      </c>
      <c r="E59" s="335"/>
      <c r="F59" s="335"/>
      <c r="G59" s="335"/>
      <c r="H59" s="335"/>
      <c r="I59" s="335"/>
      <c r="J59" s="335"/>
      <c r="K59" s="241"/>
    </row>
    <row r="60" spans="1:11" ht="15" customHeight="1">
      <c r="A60"/>
      <c r="B60" s="240"/>
      <c r="C60" s="245"/>
      <c r="D60" s="335" t="s">
        <v>2344</v>
      </c>
      <c r="E60" s="335"/>
      <c r="F60" s="335"/>
      <c r="G60" s="335"/>
      <c r="H60" s="335"/>
      <c r="I60" s="335"/>
      <c r="J60" s="335"/>
      <c r="K60" s="241"/>
    </row>
    <row r="61" spans="1:11" ht="15" customHeight="1">
      <c r="A61"/>
      <c r="B61" s="240"/>
      <c r="C61" s="245"/>
      <c r="D61" s="335" t="s">
        <v>2345</v>
      </c>
      <c r="E61" s="335"/>
      <c r="F61" s="335"/>
      <c r="G61" s="335"/>
      <c r="H61" s="335"/>
      <c r="I61" s="335"/>
      <c r="J61" s="335"/>
      <c r="K61" s="241"/>
    </row>
    <row r="62" spans="1:11" ht="15" customHeight="1">
      <c r="A62"/>
      <c r="B62" s="240"/>
      <c r="C62" s="245"/>
      <c r="D62" s="338" t="s">
        <v>2346</v>
      </c>
      <c r="E62" s="338"/>
      <c r="F62" s="338"/>
      <c r="G62" s="338"/>
      <c r="H62" s="338"/>
      <c r="I62" s="338"/>
      <c r="J62" s="338"/>
      <c r="K62" s="241"/>
    </row>
    <row r="63" spans="1:11" ht="15" customHeight="1">
      <c r="A63"/>
      <c r="B63" s="240"/>
      <c r="C63" s="245"/>
      <c r="D63" s="335" t="s">
        <v>2347</v>
      </c>
      <c r="E63" s="335"/>
      <c r="F63" s="335"/>
      <c r="G63" s="335"/>
      <c r="H63" s="335"/>
      <c r="I63" s="335"/>
      <c r="J63" s="335"/>
      <c r="K63" s="241"/>
    </row>
    <row r="64" spans="1:11" ht="12.75" customHeight="1">
      <c r="A64"/>
      <c r="B64" s="240"/>
      <c r="C64" s="245"/>
      <c r="D64" s="245"/>
      <c r="E64" s="248"/>
      <c r="F64" s="245"/>
      <c r="G64" s="245"/>
      <c r="H64" s="245"/>
      <c r="I64" s="245"/>
      <c r="J64" s="245"/>
      <c r="K64" s="241"/>
    </row>
    <row r="65" spans="1:11" ht="15" customHeight="1">
      <c r="A65"/>
      <c r="B65" s="240"/>
      <c r="C65" s="245"/>
      <c r="D65" s="335" t="s">
        <v>2348</v>
      </c>
      <c r="E65" s="335"/>
      <c r="F65" s="335"/>
      <c r="G65" s="335"/>
      <c r="H65" s="335"/>
      <c r="I65" s="335"/>
      <c r="J65" s="335"/>
      <c r="K65" s="241"/>
    </row>
    <row r="66" spans="1:11" ht="15" customHeight="1">
      <c r="A66"/>
      <c r="B66" s="240"/>
      <c r="C66" s="245"/>
      <c r="D66" s="338" t="s">
        <v>2349</v>
      </c>
      <c r="E66" s="338"/>
      <c r="F66" s="338"/>
      <c r="G66" s="338"/>
      <c r="H66" s="338"/>
      <c r="I66" s="338"/>
      <c r="J66" s="338"/>
      <c r="K66" s="241"/>
    </row>
    <row r="67" spans="1:11" ht="15" customHeight="1">
      <c r="A67"/>
      <c r="B67" s="240"/>
      <c r="C67" s="245"/>
      <c r="D67" s="335" t="s">
        <v>2350</v>
      </c>
      <c r="E67" s="335"/>
      <c r="F67" s="335"/>
      <c r="G67" s="335"/>
      <c r="H67" s="335"/>
      <c r="I67" s="335"/>
      <c r="J67" s="335"/>
      <c r="K67" s="241"/>
    </row>
    <row r="68" spans="1:11" ht="15" customHeight="1">
      <c r="A68"/>
      <c r="B68" s="240"/>
      <c r="C68" s="245"/>
      <c r="D68" s="335" t="s">
        <v>2351</v>
      </c>
      <c r="E68" s="335"/>
      <c r="F68" s="335"/>
      <c r="G68" s="335"/>
      <c r="H68" s="335"/>
      <c r="I68" s="335"/>
      <c r="J68" s="335"/>
      <c r="K68" s="241"/>
    </row>
    <row r="69" spans="1:11" ht="15" customHeight="1">
      <c r="A69"/>
      <c r="B69" s="240"/>
      <c r="C69" s="245"/>
      <c r="D69" s="335" t="s">
        <v>2352</v>
      </c>
      <c r="E69" s="335"/>
      <c r="F69" s="335"/>
      <c r="G69" s="335"/>
      <c r="H69" s="335"/>
      <c r="I69" s="335"/>
      <c r="J69" s="335"/>
      <c r="K69" s="241"/>
    </row>
    <row r="70" spans="1:11" ht="15" customHeight="1">
      <c r="A70"/>
      <c r="B70" s="240"/>
      <c r="C70" s="245"/>
      <c r="D70" s="335" t="s">
        <v>2353</v>
      </c>
      <c r="E70" s="335"/>
      <c r="F70" s="335"/>
      <c r="G70" s="335"/>
      <c r="H70" s="335"/>
      <c r="I70" s="335"/>
      <c r="J70" s="335"/>
      <c r="K70" s="241"/>
    </row>
    <row r="71" spans="1:11" ht="12.75" customHeight="1">
      <c r="A71"/>
      <c r="B71" s="249"/>
      <c r="C71" s="250"/>
      <c r="D71" s="250"/>
      <c r="E71" s="250"/>
      <c r="F71" s="250"/>
      <c r="G71" s="250"/>
      <c r="H71" s="250"/>
      <c r="I71" s="250"/>
      <c r="J71" s="250"/>
      <c r="K71" s="251"/>
    </row>
    <row r="72" spans="1:11" ht="18.75" customHeight="1">
      <c r="A72"/>
      <c r="B72" s="252"/>
      <c r="C72" s="252"/>
      <c r="D72" s="252"/>
      <c r="E72" s="252"/>
      <c r="F72" s="252"/>
      <c r="G72" s="252"/>
      <c r="H72" s="252"/>
      <c r="I72" s="252"/>
      <c r="J72" s="252"/>
      <c r="K72" s="253"/>
    </row>
    <row r="73" spans="1:11" ht="18.75" customHeight="1">
      <c r="A73"/>
      <c r="B73" s="253"/>
      <c r="C73" s="253"/>
      <c r="D73" s="253"/>
      <c r="E73" s="253"/>
      <c r="F73" s="253"/>
      <c r="G73" s="253"/>
      <c r="H73" s="253"/>
      <c r="I73" s="253"/>
      <c r="J73" s="253"/>
      <c r="K73" s="253"/>
    </row>
    <row r="74" spans="1:11" ht="7.5" customHeight="1">
      <c r="A74"/>
      <c r="B74" s="254"/>
      <c r="C74" s="255"/>
      <c r="D74" s="255"/>
      <c r="E74" s="255"/>
      <c r="F74" s="255"/>
      <c r="G74" s="255"/>
      <c r="H74" s="255"/>
      <c r="I74" s="255"/>
      <c r="J74" s="255"/>
      <c r="K74" s="256"/>
    </row>
    <row r="75" spans="1:11" ht="45" customHeight="1">
      <c r="A75"/>
      <c r="B75" s="257"/>
      <c r="C75" s="339" t="s">
        <v>2354</v>
      </c>
      <c r="D75" s="339"/>
      <c r="E75" s="339"/>
      <c r="F75" s="339"/>
      <c r="G75" s="339"/>
      <c r="H75" s="339"/>
      <c r="I75" s="339"/>
      <c r="J75" s="339"/>
      <c r="K75" s="258"/>
    </row>
    <row r="76" spans="1:11" ht="17.25" customHeight="1">
      <c r="A76"/>
      <c r="B76" s="257"/>
      <c r="C76" s="259" t="s">
        <v>2355</v>
      </c>
      <c r="D76" s="259"/>
      <c r="E76" s="259"/>
      <c r="F76" s="259" t="s">
        <v>2356</v>
      </c>
      <c r="G76" s="260"/>
      <c r="H76" s="259" t="s">
        <v>59</v>
      </c>
      <c r="I76" s="259" t="s">
        <v>62</v>
      </c>
      <c r="J76" s="259" t="s">
        <v>2357</v>
      </c>
      <c r="K76" s="258"/>
    </row>
    <row r="77" spans="1:11" ht="17.25" customHeight="1">
      <c r="A77"/>
      <c r="B77" s="257"/>
      <c r="C77" s="261" t="s">
        <v>2358</v>
      </c>
      <c r="D77" s="261"/>
      <c r="E77" s="261"/>
      <c r="F77" s="262" t="s">
        <v>2359</v>
      </c>
      <c r="G77" s="263"/>
      <c r="H77" s="261"/>
      <c r="I77" s="261"/>
      <c r="J77" s="261" t="s">
        <v>2360</v>
      </c>
      <c r="K77" s="258"/>
    </row>
    <row r="78" spans="1:11" ht="5.25" customHeight="1">
      <c r="A78"/>
      <c r="B78" s="257"/>
      <c r="C78" s="264"/>
      <c r="D78" s="264"/>
      <c r="E78" s="264"/>
      <c r="F78" s="264"/>
      <c r="G78" s="265"/>
      <c r="H78" s="264"/>
      <c r="I78" s="264"/>
      <c r="J78" s="264"/>
      <c r="K78" s="258"/>
    </row>
    <row r="79" spans="1:11" ht="15" customHeight="1">
      <c r="A79"/>
      <c r="B79" s="257"/>
      <c r="C79" s="246" t="s">
        <v>58</v>
      </c>
      <c r="D79" s="266"/>
      <c r="E79" s="266"/>
      <c r="F79" s="267" t="s">
        <v>2361</v>
      </c>
      <c r="G79" s="268"/>
      <c r="H79" s="246" t="s">
        <v>2362</v>
      </c>
      <c r="I79" s="246" t="s">
        <v>2363</v>
      </c>
      <c r="J79" s="246">
        <v>20</v>
      </c>
      <c r="K79" s="258"/>
    </row>
    <row r="80" spans="1:11" ht="15" customHeight="1">
      <c r="A80"/>
      <c r="B80" s="257"/>
      <c r="C80" s="246" t="s">
        <v>2364</v>
      </c>
      <c r="D80" s="246"/>
      <c r="E80" s="246"/>
      <c r="F80" s="267" t="s">
        <v>2361</v>
      </c>
      <c r="G80" s="268"/>
      <c r="H80" s="246" t="s">
        <v>2365</v>
      </c>
      <c r="I80" s="246" t="s">
        <v>2363</v>
      </c>
      <c r="J80" s="246">
        <v>120</v>
      </c>
      <c r="K80" s="258"/>
    </row>
    <row r="81" spans="1:11" ht="15" customHeight="1">
      <c r="A81"/>
      <c r="B81" s="269"/>
      <c r="C81" s="246" t="s">
        <v>2366</v>
      </c>
      <c r="D81" s="246"/>
      <c r="E81" s="246"/>
      <c r="F81" s="267" t="s">
        <v>2367</v>
      </c>
      <c r="G81" s="268"/>
      <c r="H81" s="246" t="s">
        <v>2368</v>
      </c>
      <c r="I81" s="246" t="s">
        <v>2363</v>
      </c>
      <c r="J81" s="246">
        <v>50</v>
      </c>
      <c r="K81" s="258"/>
    </row>
    <row r="82" spans="1:11" ht="15" customHeight="1">
      <c r="A82"/>
      <c r="B82" s="269"/>
      <c r="C82" s="246" t="s">
        <v>2369</v>
      </c>
      <c r="D82" s="246"/>
      <c r="E82" s="246"/>
      <c r="F82" s="267" t="s">
        <v>2361</v>
      </c>
      <c r="G82" s="268"/>
      <c r="H82" s="246" t="s">
        <v>2370</v>
      </c>
      <c r="I82" s="246" t="s">
        <v>2371</v>
      </c>
      <c r="J82" s="246"/>
      <c r="K82" s="258"/>
    </row>
    <row r="83" spans="1:11" ht="15" customHeight="1">
      <c r="A83"/>
      <c r="B83" s="269"/>
      <c r="C83" s="270" t="s">
        <v>2372</v>
      </c>
      <c r="D83" s="270"/>
      <c r="E83" s="270"/>
      <c r="F83" s="271" t="s">
        <v>2367</v>
      </c>
      <c r="G83" s="270"/>
      <c r="H83" s="270" t="s">
        <v>2373</v>
      </c>
      <c r="I83" s="270" t="s">
        <v>2363</v>
      </c>
      <c r="J83" s="270">
        <v>15</v>
      </c>
      <c r="K83" s="258"/>
    </row>
    <row r="84" spans="1:11" ht="15" customHeight="1">
      <c r="A84"/>
      <c r="B84" s="269"/>
      <c r="C84" s="270" t="s">
        <v>2374</v>
      </c>
      <c r="D84" s="270"/>
      <c r="E84" s="270"/>
      <c r="F84" s="271" t="s">
        <v>2367</v>
      </c>
      <c r="G84" s="270"/>
      <c r="H84" s="270" t="s">
        <v>2375</v>
      </c>
      <c r="I84" s="270" t="s">
        <v>2363</v>
      </c>
      <c r="J84" s="270">
        <v>15</v>
      </c>
      <c r="K84" s="258"/>
    </row>
    <row r="85" spans="1:11" ht="15" customHeight="1">
      <c r="A85"/>
      <c r="B85" s="269"/>
      <c r="C85" s="270" t="s">
        <v>2376</v>
      </c>
      <c r="D85" s="270"/>
      <c r="E85" s="270"/>
      <c r="F85" s="271" t="s">
        <v>2367</v>
      </c>
      <c r="G85" s="270"/>
      <c r="H85" s="270" t="s">
        <v>2377</v>
      </c>
      <c r="I85" s="270" t="s">
        <v>2363</v>
      </c>
      <c r="J85" s="270">
        <v>20</v>
      </c>
      <c r="K85" s="258"/>
    </row>
    <row r="86" spans="1:11" ht="15" customHeight="1">
      <c r="A86"/>
      <c r="B86" s="269"/>
      <c r="C86" s="270" t="s">
        <v>2378</v>
      </c>
      <c r="D86" s="270"/>
      <c r="E86" s="270"/>
      <c r="F86" s="271" t="s">
        <v>2367</v>
      </c>
      <c r="G86" s="270"/>
      <c r="H86" s="270" t="s">
        <v>2379</v>
      </c>
      <c r="I86" s="270" t="s">
        <v>2363</v>
      </c>
      <c r="J86" s="270">
        <v>20</v>
      </c>
      <c r="K86" s="258"/>
    </row>
    <row r="87" spans="1:11" ht="15" customHeight="1">
      <c r="A87"/>
      <c r="B87" s="269"/>
      <c r="C87" s="246" t="s">
        <v>2380</v>
      </c>
      <c r="D87" s="246"/>
      <c r="E87" s="246"/>
      <c r="F87" s="267" t="s">
        <v>2367</v>
      </c>
      <c r="G87" s="268"/>
      <c r="H87" s="246" t="s">
        <v>2381</v>
      </c>
      <c r="I87" s="246" t="s">
        <v>2363</v>
      </c>
      <c r="J87" s="246">
        <v>50</v>
      </c>
      <c r="K87" s="258"/>
    </row>
    <row r="88" spans="1:11" ht="15" customHeight="1">
      <c r="A88"/>
      <c r="B88" s="269"/>
      <c r="C88" s="246" t="s">
        <v>2382</v>
      </c>
      <c r="D88" s="246"/>
      <c r="E88" s="246"/>
      <c r="F88" s="267" t="s">
        <v>2367</v>
      </c>
      <c r="G88" s="268"/>
      <c r="H88" s="246" t="s">
        <v>2383</v>
      </c>
      <c r="I88" s="246" t="s">
        <v>2363</v>
      </c>
      <c r="J88" s="246">
        <v>20</v>
      </c>
      <c r="K88" s="258"/>
    </row>
    <row r="89" spans="1:11" ht="15" customHeight="1">
      <c r="A89"/>
      <c r="B89" s="269"/>
      <c r="C89" s="246" t="s">
        <v>2384</v>
      </c>
      <c r="D89" s="246"/>
      <c r="E89" s="246"/>
      <c r="F89" s="267" t="s">
        <v>2367</v>
      </c>
      <c r="G89" s="268"/>
      <c r="H89" s="246" t="s">
        <v>2385</v>
      </c>
      <c r="I89" s="246" t="s">
        <v>2363</v>
      </c>
      <c r="J89" s="246">
        <v>20</v>
      </c>
      <c r="K89" s="258"/>
    </row>
    <row r="90" spans="1:11" ht="15" customHeight="1">
      <c r="A90"/>
      <c r="B90" s="269"/>
      <c r="C90" s="246" t="s">
        <v>2386</v>
      </c>
      <c r="D90" s="246"/>
      <c r="E90" s="246"/>
      <c r="F90" s="267" t="s">
        <v>2367</v>
      </c>
      <c r="G90" s="268"/>
      <c r="H90" s="246" t="s">
        <v>2387</v>
      </c>
      <c r="I90" s="246" t="s">
        <v>2363</v>
      </c>
      <c r="J90" s="246">
        <v>50</v>
      </c>
      <c r="K90" s="258"/>
    </row>
    <row r="91" spans="1:11" ht="15" customHeight="1">
      <c r="A91"/>
      <c r="B91" s="269"/>
      <c r="C91" s="246" t="s">
        <v>2388</v>
      </c>
      <c r="D91" s="246"/>
      <c r="E91" s="246"/>
      <c r="F91" s="267" t="s">
        <v>2367</v>
      </c>
      <c r="G91" s="268"/>
      <c r="H91" s="246" t="s">
        <v>2388</v>
      </c>
      <c r="I91" s="246" t="s">
        <v>2363</v>
      </c>
      <c r="J91" s="246">
        <v>50</v>
      </c>
      <c r="K91" s="258"/>
    </row>
    <row r="92" spans="1:11" ht="15" customHeight="1">
      <c r="A92"/>
      <c r="B92" s="269"/>
      <c r="C92" s="246" t="s">
        <v>2389</v>
      </c>
      <c r="D92" s="246"/>
      <c r="E92" s="246"/>
      <c r="F92" s="267" t="s">
        <v>2367</v>
      </c>
      <c r="G92" s="268"/>
      <c r="H92" s="246" t="s">
        <v>2390</v>
      </c>
      <c r="I92" s="246" t="s">
        <v>2363</v>
      </c>
      <c r="J92" s="246">
        <v>255</v>
      </c>
      <c r="K92" s="258"/>
    </row>
    <row r="93" spans="1:11" ht="15" customHeight="1">
      <c r="A93"/>
      <c r="B93" s="269"/>
      <c r="C93" s="246" t="s">
        <v>2391</v>
      </c>
      <c r="D93" s="246"/>
      <c r="E93" s="246"/>
      <c r="F93" s="267" t="s">
        <v>2361</v>
      </c>
      <c r="G93" s="268"/>
      <c r="H93" s="246" t="s">
        <v>2392</v>
      </c>
      <c r="I93" s="246" t="s">
        <v>2393</v>
      </c>
      <c r="J93" s="246"/>
      <c r="K93" s="258"/>
    </row>
    <row r="94" spans="1:11" ht="15" customHeight="1">
      <c r="A94"/>
      <c r="B94" s="269"/>
      <c r="C94" s="246" t="s">
        <v>2394</v>
      </c>
      <c r="D94" s="246"/>
      <c r="E94" s="246"/>
      <c r="F94" s="267" t="s">
        <v>2361</v>
      </c>
      <c r="G94" s="268"/>
      <c r="H94" s="246" t="s">
        <v>2395</v>
      </c>
      <c r="I94" s="246" t="s">
        <v>2396</v>
      </c>
      <c r="J94" s="246"/>
      <c r="K94" s="258"/>
    </row>
    <row r="95" spans="1:11" ht="15" customHeight="1">
      <c r="A95"/>
      <c r="B95" s="269"/>
      <c r="C95" s="246" t="s">
        <v>2397</v>
      </c>
      <c r="D95" s="246"/>
      <c r="E95" s="246"/>
      <c r="F95" s="267" t="s">
        <v>2361</v>
      </c>
      <c r="G95" s="268"/>
      <c r="H95" s="246" t="s">
        <v>2397</v>
      </c>
      <c r="I95" s="246" t="s">
        <v>2396</v>
      </c>
      <c r="J95" s="246"/>
      <c r="K95" s="258"/>
    </row>
    <row r="96" spans="1:11" ht="15" customHeight="1">
      <c r="A96"/>
      <c r="B96" s="269"/>
      <c r="C96" s="246" t="s">
        <v>43</v>
      </c>
      <c r="D96" s="246"/>
      <c r="E96" s="246"/>
      <c r="F96" s="267" t="s">
        <v>2361</v>
      </c>
      <c r="G96" s="268"/>
      <c r="H96" s="246" t="s">
        <v>2398</v>
      </c>
      <c r="I96" s="246" t="s">
        <v>2396</v>
      </c>
      <c r="J96" s="246"/>
      <c r="K96" s="258"/>
    </row>
    <row r="97" spans="1:11" ht="15" customHeight="1">
      <c r="A97"/>
      <c r="B97" s="269"/>
      <c r="C97" s="246" t="s">
        <v>53</v>
      </c>
      <c r="D97" s="246"/>
      <c r="E97" s="246"/>
      <c r="F97" s="267" t="s">
        <v>2361</v>
      </c>
      <c r="G97" s="268"/>
      <c r="H97" s="246" t="s">
        <v>2399</v>
      </c>
      <c r="I97" s="246" t="s">
        <v>2396</v>
      </c>
      <c r="J97" s="246"/>
      <c r="K97" s="258"/>
    </row>
    <row r="98" spans="1:11" ht="15" customHeight="1">
      <c r="A98"/>
      <c r="B98" s="272"/>
      <c r="C98" s="273"/>
      <c r="D98" s="273"/>
      <c r="E98" s="273"/>
      <c r="F98" s="273"/>
      <c r="G98" s="273"/>
      <c r="H98" s="273"/>
      <c r="I98" s="273"/>
      <c r="J98" s="273"/>
      <c r="K98" s="274"/>
    </row>
    <row r="99" spans="1:11" ht="18.75" customHeight="1">
      <c r="A99"/>
      <c r="B99" s="275"/>
      <c r="C99" s="276"/>
      <c r="D99" s="276"/>
      <c r="E99" s="276"/>
      <c r="F99" s="276"/>
      <c r="G99" s="276"/>
      <c r="H99" s="276"/>
      <c r="I99" s="276"/>
      <c r="J99" s="276"/>
      <c r="K99" s="275"/>
    </row>
    <row r="100" spans="1:11" ht="18.75" customHeight="1">
      <c r="A100"/>
      <c r="B100" s="253"/>
      <c r="C100" s="253"/>
      <c r="D100" s="253"/>
      <c r="E100" s="253"/>
      <c r="F100" s="253"/>
      <c r="G100" s="253"/>
      <c r="H100" s="253"/>
      <c r="I100" s="253"/>
      <c r="J100" s="253"/>
      <c r="K100" s="253"/>
    </row>
    <row r="101" spans="1:11" ht="7.5" customHeight="1">
      <c r="A101"/>
      <c r="B101" s="254"/>
      <c r="C101" s="255"/>
      <c r="D101" s="255"/>
      <c r="E101" s="255"/>
      <c r="F101" s="255"/>
      <c r="G101" s="255"/>
      <c r="H101" s="255"/>
      <c r="I101" s="255"/>
      <c r="J101" s="255"/>
      <c r="K101" s="256"/>
    </row>
    <row r="102" spans="1:11" ht="45" customHeight="1">
      <c r="A102"/>
      <c r="B102" s="257"/>
      <c r="C102" s="339" t="s">
        <v>2400</v>
      </c>
      <c r="D102" s="339"/>
      <c r="E102" s="339"/>
      <c r="F102" s="339"/>
      <c r="G102" s="339"/>
      <c r="H102" s="339"/>
      <c r="I102" s="339"/>
      <c r="J102" s="339"/>
      <c r="K102" s="258"/>
    </row>
    <row r="103" spans="1:11" ht="17.25" customHeight="1">
      <c r="A103"/>
      <c r="B103" s="257"/>
      <c r="C103" s="259" t="s">
        <v>2355</v>
      </c>
      <c r="D103" s="259"/>
      <c r="E103" s="259"/>
      <c r="F103" s="259" t="s">
        <v>2356</v>
      </c>
      <c r="G103" s="260"/>
      <c r="H103" s="259" t="s">
        <v>59</v>
      </c>
      <c r="I103" s="259" t="s">
        <v>62</v>
      </c>
      <c r="J103" s="259" t="s">
        <v>2357</v>
      </c>
      <c r="K103" s="258"/>
    </row>
    <row r="104" spans="1:11" ht="17.25" customHeight="1">
      <c r="A104"/>
      <c r="B104" s="257"/>
      <c r="C104" s="261" t="s">
        <v>2358</v>
      </c>
      <c r="D104" s="261"/>
      <c r="E104" s="261"/>
      <c r="F104" s="262" t="s">
        <v>2359</v>
      </c>
      <c r="G104" s="263"/>
      <c r="H104" s="261"/>
      <c r="I104" s="261"/>
      <c r="J104" s="261" t="s">
        <v>2360</v>
      </c>
      <c r="K104" s="258"/>
    </row>
    <row r="105" spans="1:11" ht="5.25" customHeight="1">
      <c r="A105"/>
      <c r="B105" s="257"/>
      <c r="C105" s="259"/>
      <c r="D105" s="259"/>
      <c r="E105" s="259"/>
      <c r="F105" s="259"/>
      <c r="G105" s="277"/>
      <c r="H105" s="259"/>
      <c r="I105" s="259"/>
      <c r="J105" s="259"/>
      <c r="K105" s="258"/>
    </row>
    <row r="106" spans="1:11" ht="15" customHeight="1">
      <c r="A106"/>
      <c r="B106" s="257"/>
      <c r="C106" s="246" t="s">
        <v>58</v>
      </c>
      <c r="D106" s="266"/>
      <c r="E106" s="266"/>
      <c r="F106" s="267" t="s">
        <v>2361</v>
      </c>
      <c r="G106" s="246"/>
      <c r="H106" s="246" t="s">
        <v>2401</v>
      </c>
      <c r="I106" s="246" t="s">
        <v>2363</v>
      </c>
      <c r="J106" s="246">
        <v>20</v>
      </c>
      <c r="K106" s="258"/>
    </row>
    <row r="107" spans="1:11" ht="15" customHeight="1">
      <c r="A107"/>
      <c r="B107" s="257"/>
      <c r="C107" s="246" t="s">
        <v>2364</v>
      </c>
      <c r="D107" s="246"/>
      <c r="E107" s="246"/>
      <c r="F107" s="267" t="s">
        <v>2361</v>
      </c>
      <c r="G107" s="246"/>
      <c r="H107" s="246" t="s">
        <v>2401</v>
      </c>
      <c r="I107" s="246" t="s">
        <v>2363</v>
      </c>
      <c r="J107" s="246">
        <v>120</v>
      </c>
      <c r="K107" s="258"/>
    </row>
    <row r="108" spans="1:11" ht="15" customHeight="1">
      <c r="A108"/>
      <c r="B108" s="269"/>
      <c r="C108" s="246" t="s">
        <v>2366</v>
      </c>
      <c r="D108" s="246"/>
      <c r="E108" s="246"/>
      <c r="F108" s="267" t="s">
        <v>2367</v>
      </c>
      <c r="G108" s="246"/>
      <c r="H108" s="246" t="s">
        <v>2401</v>
      </c>
      <c r="I108" s="246" t="s">
        <v>2363</v>
      </c>
      <c r="J108" s="246">
        <v>50</v>
      </c>
      <c r="K108" s="258"/>
    </row>
    <row r="109" spans="1:11" ht="15" customHeight="1">
      <c r="A109"/>
      <c r="B109" s="269"/>
      <c r="C109" s="246" t="s">
        <v>2369</v>
      </c>
      <c r="D109" s="246"/>
      <c r="E109" s="246"/>
      <c r="F109" s="267" t="s">
        <v>2361</v>
      </c>
      <c r="G109" s="246"/>
      <c r="H109" s="246" t="s">
        <v>2401</v>
      </c>
      <c r="I109" s="246" t="s">
        <v>2371</v>
      </c>
      <c r="J109" s="246"/>
      <c r="K109" s="258"/>
    </row>
    <row r="110" spans="1:11" ht="15" customHeight="1">
      <c r="A110"/>
      <c r="B110" s="269"/>
      <c r="C110" s="246" t="s">
        <v>2380</v>
      </c>
      <c r="D110" s="246"/>
      <c r="E110" s="246"/>
      <c r="F110" s="267" t="s">
        <v>2367</v>
      </c>
      <c r="G110" s="246"/>
      <c r="H110" s="246" t="s">
        <v>2401</v>
      </c>
      <c r="I110" s="246" t="s">
        <v>2363</v>
      </c>
      <c r="J110" s="246">
        <v>50</v>
      </c>
      <c r="K110" s="258"/>
    </row>
    <row r="111" spans="1:11" ht="15" customHeight="1">
      <c r="A111"/>
      <c r="B111" s="269"/>
      <c r="C111" s="246" t="s">
        <v>2388</v>
      </c>
      <c r="D111" s="246"/>
      <c r="E111" s="246"/>
      <c r="F111" s="267" t="s">
        <v>2367</v>
      </c>
      <c r="G111" s="246"/>
      <c r="H111" s="246" t="s">
        <v>2401</v>
      </c>
      <c r="I111" s="246" t="s">
        <v>2363</v>
      </c>
      <c r="J111" s="246">
        <v>50</v>
      </c>
      <c r="K111" s="258"/>
    </row>
    <row r="112" spans="1:11" ht="15" customHeight="1">
      <c r="A112"/>
      <c r="B112" s="269"/>
      <c r="C112" s="246" t="s">
        <v>2386</v>
      </c>
      <c r="D112" s="246"/>
      <c r="E112" s="246"/>
      <c r="F112" s="267" t="s">
        <v>2367</v>
      </c>
      <c r="G112" s="246"/>
      <c r="H112" s="246" t="s">
        <v>2401</v>
      </c>
      <c r="I112" s="246" t="s">
        <v>2363</v>
      </c>
      <c r="J112" s="246">
        <v>50</v>
      </c>
      <c r="K112" s="258"/>
    </row>
    <row r="113" spans="1:11" ht="15" customHeight="1">
      <c r="A113"/>
      <c r="B113" s="269"/>
      <c r="C113" s="246" t="s">
        <v>58</v>
      </c>
      <c r="D113" s="246"/>
      <c r="E113" s="246"/>
      <c r="F113" s="267" t="s">
        <v>2361</v>
      </c>
      <c r="G113" s="246"/>
      <c r="H113" s="246" t="s">
        <v>2402</v>
      </c>
      <c r="I113" s="246" t="s">
        <v>2363</v>
      </c>
      <c r="J113" s="246">
        <v>20</v>
      </c>
      <c r="K113" s="258"/>
    </row>
    <row r="114" spans="1:11" ht="15" customHeight="1">
      <c r="A114"/>
      <c r="B114" s="269"/>
      <c r="C114" s="246" t="s">
        <v>2403</v>
      </c>
      <c r="D114" s="246"/>
      <c r="E114" s="246"/>
      <c r="F114" s="267" t="s">
        <v>2361</v>
      </c>
      <c r="G114" s="246"/>
      <c r="H114" s="246" t="s">
        <v>2404</v>
      </c>
      <c r="I114" s="246" t="s">
        <v>2363</v>
      </c>
      <c r="J114" s="246">
        <v>120</v>
      </c>
      <c r="K114" s="258"/>
    </row>
    <row r="115" spans="1:11" ht="15" customHeight="1">
      <c r="A115"/>
      <c r="B115" s="269"/>
      <c r="C115" s="246" t="s">
        <v>43</v>
      </c>
      <c r="D115" s="246"/>
      <c r="E115" s="246"/>
      <c r="F115" s="267" t="s">
        <v>2361</v>
      </c>
      <c r="G115" s="246"/>
      <c r="H115" s="246" t="s">
        <v>2405</v>
      </c>
      <c r="I115" s="246" t="s">
        <v>2396</v>
      </c>
      <c r="J115" s="246"/>
      <c r="K115" s="258"/>
    </row>
    <row r="116" spans="1:11" ht="15" customHeight="1">
      <c r="A116"/>
      <c r="B116" s="269"/>
      <c r="C116" s="246" t="s">
        <v>53</v>
      </c>
      <c r="D116" s="246"/>
      <c r="E116" s="246"/>
      <c r="F116" s="267" t="s">
        <v>2361</v>
      </c>
      <c r="G116" s="246"/>
      <c r="H116" s="246" t="s">
        <v>2406</v>
      </c>
      <c r="I116" s="246" t="s">
        <v>2396</v>
      </c>
      <c r="J116" s="246"/>
      <c r="K116" s="258"/>
    </row>
    <row r="117" spans="1:11" ht="15" customHeight="1">
      <c r="A117"/>
      <c r="B117" s="269"/>
      <c r="C117" s="246" t="s">
        <v>62</v>
      </c>
      <c r="D117" s="246"/>
      <c r="E117" s="246"/>
      <c r="F117" s="267" t="s">
        <v>2361</v>
      </c>
      <c r="G117" s="246"/>
      <c r="H117" s="246" t="s">
        <v>2407</v>
      </c>
      <c r="I117" s="246" t="s">
        <v>2408</v>
      </c>
      <c r="J117" s="246"/>
      <c r="K117" s="258"/>
    </row>
    <row r="118" spans="1:11" ht="15" customHeight="1">
      <c r="A118"/>
      <c r="B118" s="272"/>
      <c r="C118" s="278"/>
      <c r="D118" s="278"/>
      <c r="E118" s="278"/>
      <c r="F118" s="278"/>
      <c r="G118" s="278"/>
      <c r="H118" s="278"/>
      <c r="I118" s="278"/>
      <c r="J118" s="278"/>
      <c r="K118" s="274"/>
    </row>
    <row r="119" spans="1:11" ht="18.75" customHeight="1">
      <c r="A119"/>
      <c r="B119" s="279"/>
      <c r="C119" s="280"/>
      <c r="D119" s="280"/>
      <c r="E119" s="280"/>
      <c r="F119" s="281"/>
      <c r="G119" s="280"/>
      <c r="H119" s="280"/>
      <c r="I119" s="280"/>
      <c r="J119" s="280"/>
      <c r="K119" s="279"/>
    </row>
    <row r="120" spans="1:11" ht="18.75" customHeight="1">
      <c r="A120"/>
      <c r="B120" s="253"/>
      <c r="C120" s="253"/>
      <c r="D120" s="253"/>
      <c r="E120" s="253"/>
      <c r="F120" s="253"/>
      <c r="G120" s="253"/>
      <c r="H120" s="253"/>
      <c r="I120" s="253"/>
      <c r="J120" s="253"/>
      <c r="K120" s="253"/>
    </row>
    <row r="121" spans="1:11" ht="7.5" customHeight="1">
      <c r="A121"/>
      <c r="B121" s="282"/>
      <c r="C121" s="283"/>
      <c r="D121" s="283"/>
      <c r="E121" s="283"/>
      <c r="F121" s="283"/>
      <c r="G121" s="283"/>
      <c r="H121" s="283"/>
      <c r="I121" s="283"/>
      <c r="J121" s="283"/>
      <c r="K121" s="284"/>
    </row>
    <row r="122" spans="1:11" ht="45" customHeight="1">
      <c r="A122"/>
      <c r="B122" s="285"/>
      <c r="C122" s="333" t="s">
        <v>2409</v>
      </c>
      <c r="D122" s="333"/>
      <c r="E122" s="333"/>
      <c r="F122" s="333"/>
      <c r="G122" s="333"/>
      <c r="H122" s="333"/>
      <c r="I122" s="333"/>
      <c r="J122" s="333"/>
      <c r="K122" s="286"/>
    </row>
    <row r="123" spans="1:11" ht="17.25" customHeight="1">
      <c r="A123"/>
      <c r="B123" s="287"/>
      <c r="C123" s="259" t="s">
        <v>2355</v>
      </c>
      <c r="D123" s="259"/>
      <c r="E123" s="259"/>
      <c r="F123" s="259" t="s">
        <v>2356</v>
      </c>
      <c r="G123" s="260"/>
      <c r="H123" s="259" t="s">
        <v>59</v>
      </c>
      <c r="I123" s="259" t="s">
        <v>62</v>
      </c>
      <c r="J123" s="259" t="s">
        <v>2357</v>
      </c>
      <c r="K123" s="288"/>
    </row>
    <row r="124" spans="1:11" ht="17.25" customHeight="1">
      <c r="A124"/>
      <c r="B124" s="287"/>
      <c r="C124" s="261" t="s">
        <v>2358</v>
      </c>
      <c r="D124" s="261"/>
      <c r="E124" s="261"/>
      <c r="F124" s="262" t="s">
        <v>2359</v>
      </c>
      <c r="G124" s="263"/>
      <c r="H124" s="261"/>
      <c r="I124" s="261"/>
      <c r="J124" s="261" t="s">
        <v>2360</v>
      </c>
      <c r="K124" s="288"/>
    </row>
    <row r="125" spans="1:11" ht="5.25" customHeight="1">
      <c r="A125"/>
      <c r="B125" s="289"/>
      <c r="C125" s="264"/>
      <c r="D125" s="264"/>
      <c r="E125" s="264"/>
      <c r="F125" s="264"/>
      <c r="G125" s="290"/>
      <c r="H125" s="264"/>
      <c r="I125" s="264"/>
      <c r="J125" s="264"/>
      <c r="K125" s="291"/>
    </row>
    <row r="126" spans="1:11" ht="15" customHeight="1">
      <c r="A126"/>
      <c r="B126" s="289"/>
      <c r="C126" s="246" t="s">
        <v>2364</v>
      </c>
      <c r="D126" s="266"/>
      <c r="E126" s="266"/>
      <c r="F126" s="267" t="s">
        <v>2361</v>
      </c>
      <c r="G126" s="246"/>
      <c r="H126" s="246" t="s">
        <v>2401</v>
      </c>
      <c r="I126" s="246" t="s">
        <v>2363</v>
      </c>
      <c r="J126" s="246">
        <v>120</v>
      </c>
      <c r="K126" s="292"/>
    </row>
    <row r="127" spans="1:11" ht="15" customHeight="1">
      <c r="A127"/>
      <c r="B127" s="289"/>
      <c r="C127" s="246" t="s">
        <v>2410</v>
      </c>
      <c r="D127" s="246"/>
      <c r="E127" s="246"/>
      <c r="F127" s="267" t="s">
        <v>2361</v>
      </c>
      <c r="G127" s="246"/>
      <c r="H127" s="246" t="s">
        <v>2411</v>
      </c>
      <c r="I127" s="246" t="s">
        <v>2363</v>
      </c>
      <c r="J127" s="246" t="s">
        <v>2412</v>
      </c>
      <c r="K127" s="292"/>
    </row>
    <row r="128" spans="1:11" ht="15" customHeight="1">
      <c r="A128"/>
      <c r="B128" s="289"/>
      <c r="C128" s="246" t="s">
        <v>2309</v>
      </c>
      <c r="D128" s="246"/>
      <c r="E128" s="246"/>
      <c r="F128" s="267" t="s">
        <v>2361</v>
      </c>
      <c r="G128" s="246"/>
      <c r="H128" s="246" t="s">
        <v>2413</v>
      </c>
      <c r="I128" s="246" t="s">
        <v>2363</v>
      </c>
      <c r="J128" s="246" t="s">
        <v>2412</v>
      </c>
      <c r="K128" s="292"/>
    </row>
    <row r="129" spans="1:11" ht="15" customHeight="1">
      <c r="A129"/>
      <c r="B129" s="289"/>
      <c r="C129" s="246" t="s">
        <v>2372</v>
      </c>
      <c r="D129" s="246"/>
      <c r="E129" s="246"/>
      <c r="F129" s="267" t="s">
        <v>2367</v>
      </c>
      <c r="G129" s="246"/>
      <c r="H129" s="246" t="s">
        <v>2373</v>
      </c>
      <c r="I129" s="246" t="s">
        <v>2363</v>
      </c>
      <c r="J129" s="246">
        <v>15</v>
      </c>
      <c r="K129" s="292"/>
    </row>
    <row r="130" spans="1:11" ht="15" customHeight="1">
      <c r="A130"/>
      <c r="B130" s="289"/>
      <c r="C130" s="270" t="s">
        <v>2374</v>
      </c>
      <c r="D130" s="270"/>
      <c r="E130" s="270"/>
      <c r="F130" s="271" t="s">
        <v>2367</v>
      </c>
      <c r="G130" s="270"/>
      <c r="H130" s="270" t="s">
        <v>2375</v>
      </c>
      <c r="I130" s="270" t="s">
        <v>2363</v>
      </c>
      <c r="J130" s="270">
        <v>15</v>
      </c>
      <c r="K130" s="292"/>
    </row>
    <row r="131" spans="1:11" ht="15" customHeight="1">
      <c r="A131"/>
      <c r="B131" s="289"/>
      <c r="C131" s="270" t="s">
        <v>2376</v>
      </c>
      <c r="D131" s="270"/>
      <c r="E131" s="270"/>
      <c r="F131" s="271" t="s">
        <v>2367</v>
      </c>
      <c r="G131" s="270"/>
      <c r="H131" s="270" t="s">
        <v>2377</v>
      </c>
      <c r="I131" s="270" t="s">
        <v>2363</v>
      </c>
      <c r="J131" s="270">
        <v>20</v>
      </c>
      <c r="K131" s="292"/>
    </row>
    <row r="132" spans="1:11" ht="15" customHeight="1">
      <c r="A132"/>
      <c r="B132" s="289"/>
      <c r="C132" s="270" t="s">
        <v>2378</v>
      </c>
      <c r="D132" s="270"/>
      <c r="E132" s="270"/>
      <c r="F132" s="271" t="s">
        <v>2367</v>
      </c>
      <c r="G132" s="270"/>
      <c r="H132" s="270" t="s">
        <v>2379</v>
      </c>
      <c r="I132" s="270" t="s">
        <v>2363</v>
      </c>
      <c r="J132" s="270">
        <v>20</v>
      </c>
      <c r="K132" s="292"/>
    </row>
    <row r="133" spans="1:11" ht="15" customHeight="1">
      <c r="A133"/>
      <c r="B133" s="289"/>
      <c r="C133" s="246" t="s">
        <v>2366</v>
      </c>
      <c r="D133" s="246"/>
      <c r="E133" s="246"/>
      <c r="F133" s="267" t="s">
        <v>2367</v>
      </c>
      <c r="G133" s="246"/>
      <c r="H133" s="246" t="s">
        <v>2401</v>
      </c>
      <c r="I133" s="246" t="s">
        <v>2363</v>
      </c>
      <c r="J133" s="246">
        <v>50</v>
      </c>
      <c r="K133" s="292"/>
    </row>
    <row r="134" spans="1:11" ht="15" customHeight="1">
      <c r="A134"/>
      <c r="B134" s="289"/>
      <c r="C134" s="246" t="s">
        <v>2380</v>
      </c>
      <c r="D134" s="246"/>
      <c r="E134" s="246"/>
      <c r="F134" s="267" t="s">
        <v>2367</v>
      </c>
      <c r="G134" s="246"/>
      <c r="H134" s="246" t="s">
        <v>2401</v>
      </c>
      <c r="I134" s="246" t="s">
        <v>2363</v>
      </c>
      <c r="J134" s="246">
        <v>50</v>
      </c>
      <c r="K134" s="292"/>
    </row>
    <row r="135" spans="1:11" ht="15" customHeight="1">
      <c r="A135"/>
      <c r="B135" s="289"/>
      <c r="C135" s="246" t="s">
        <v>2386</v>
      </c>
      <c r="D135" s="246"/>
      <c r="E135" s="246"/>
      <c r="F135" s="267" t="s">
        <v>2367</v>
      </c>
      <c r="G135" s="246"/>
      <c r="H135" s="246" t="s">
        <v>2401</v>
      </c>
      <c r="I135" s="246" t="s">
        <v>2363</v>
      </c>
      <c r="J135" s="246">
        <v>50</v>
      </c>
      <c r="K135" s="292"/>
    </row>
    <row r="136" spans="1:11" ht="15" customHeight="1">
      <c r="A136"/>
      <c r="B136" s="289"/>
      <c r="C136" s="246" t="s">
        <v>2388</v>
      </c>
      <c r="D136" s="246"/>
      <c r="E136" s="246"/>
      <c r="F136" s="267" t="s">
        <v>2367</v>
      </c>
      <c r="G136" s="246"/>
      <c r="H136" s="246" t="s">
        <v>2401</v>
      </c>
      <c r="I136" s="246" t="s">
        <v>2363</v>
      </c>
      <c r="J136" s="246">
        <v>50</v>
      </c>
      <c r="K136" s="292"/>
    </row>
    <row r="137" spans="1:11" ht="15" customHeight="1">
      <c r="A137"/>
      <c r="B137" s="289"/>
      <c r="C137" s="246" t="s">
        <v>2389</v>
      </c>
      <c r="D137" s="246"/>
      <c r="E137" s="246"/>
      <c r="F137" s="267" t="s">
        <v>2367</v>
      </c>
      <c r="G137" s="246"/>
      <c r="H137" s="246" t="s">
        <v>2414</v>
      </c>
      <c r="I137" s="246" t="s">
        <v>2363</v>
      </c>
      <c r="J137" s="246">
        <v>255</v>
      </c>
      <c r="K137" s="292"/>
    </row>
    <row r="138" spans="1:11" ht="15" customHeight="1">
      <c r="A138"/>
      <c r="B138" s="289"/>
      <c r="C138" s="246" t="s">
        <v>2391</v>
      </c>
      <c r="D138" s="246"/>
      <c r="E138" s="246"/>
      <c r="F138" s="267" t="s">
        <v>2361</v>
      </c>
      <c r="G138" s="246"/>
      <c r="H138" s="246" t="s">
        <v>2415</v>
      </c>
      <c r="I138" s="246" t="s">
        <v>2393</v>
      </c>
      <c r="J138" s="246"/>
      <c r="K138" s="292"/>
    </row>
    <row r="139" spans="1:11" ht="15" customHeight="1">
      <c r="A139"/>
      <c r="B139" s="289"/>
      <c r="C139" s="246" t="s">
        <v>2394</v>
      </c>
      <c r="D139" s="246"/>
      <c r="E139" s="246"/>
      <c r="F139" s="267" t="s">
        <v>2361</v>
      </c>
      <c r="G139" s="246"/>
      <c r="H139" s="246" t="s">
        <v>2416</v>
      </c>
      <c r="I139" s="246" t="s">
        <v>2396</v>
      </c>
      <c r="J139" s="246"/>
      <c r="K139" s="292"/>
    </row>
    <row r="140" spans="1:11" ht="15" customHeight="1">
      <c r="A140"/>
      <c r="B140" s="289"/>
      <c r="C140" s="246" t="s">
        <v>2397</v>
      </c>
      <c r="D140" s="246"/>
      <c r="E140" s="246"/>
      <c r="F140" s="267" t="s">
        <v>2361</v>
      </c>
      <c r="G140" s="246"/>
      <c r="H140" s="246" t="s">
        <v>2397</v>
      </c>
      <c r="I140" s="246" t="s">
        <v>2396</v>
      </c>
      <c r="J140" s="246"/>
      <c r="K140" s="292"/>
    </row>
    <row r="141" spans="1:11" ht="15" customHeight="1">
      <c r="A141"/>
      <c r="B141" s="289"/>
      <c r="C141" s="246" t="s">
        <v>43</v>
      </c>
      <c r="D141" s="246"/>
      <c r="E141" s="246"/>
      <c r="F141" s="267" t="s">
        <v>2361</v>
      </c>
      <c r="G141" s="246"/>
      <c r="H141" s="246" t="s">
        <v>2417</v>
      </c>
      <c r="I141" s="246" t="s">
        <v>2396</v>
      </c>
      <c r="J141" s="246"/>
      <c r="K141" s="292"/>
    </row>
    <row r="142" spans="1:11" ht="15" customHeight="1">
      <c r="A142"/>
      <c r="B142" s="289"/>
      <c r="C142" s="246" t="s">
        <v>2418</v>
      </c>
      <c r="D142" s="246"/>
      <c r="E142" s="246"/>
      <c r="F142" s="267" t="s">
        <v>2361</v>
      </c>
      <c r="G142" s="246"/>
      <c r="H142" s="246" t="s">
        <v>2419</v>
      </c>
      <c r="I142" s="246" t="s">
        <v>2396</v>
      </c>
      <c r="J142" s="246"/>
      <c r="K142" s="292"/>
    </row>
    <row r="143" spans="1:11" ht="15" customHeight="1">
      <c r="A143"/>
      <c r="B143" s="293"/>
      <c r="C143" s="294"/>
      <c r="D143" s="294"/>
      <c r="E143" s="294"/>
      <c r="F143" s="294"/>
      <c r="G143" s="294"/>
      <c r="H143" s="294"/>
      <c r="I143" s="294"/>
      <c r="J143" s="294"/>
      <c r="K143" s="295"/>
    </row>
    <row r="144" spans="1:11" ht="18.75" customHeight="1">
      <c r="A144"/>
      <c r="B144" s="280"/>
      <c r="C144" s="280"/>
      <c r="D144" s="280"/>
      <c r="E144" s="280"/>
      <c r="F144" s="281"/>
      <c r="G144" s="280"/>
      <c r="H144" s="280"/>
      <c r="I144" s="280"/>
      <c r="J144" s="280"/>
      <c r="K144" s="280"/>
    </row>
    <row r="145" spans="1:11" ht="18.75" customHeight="1">
      <c r="A145"/>
      <c r="B145" s="253"/>
      <c r="C145" s="253"/>
      <c r="D145" s="253"/>
      <c r="E145" s="253"/>
      <c r="F145" s="253"/>
      <c r="G145" s="253"/>
      <c r="H145" s="253"/>
      <c r="I145" s="253"/>
      <c r="J145" s="253"/>
      <c r="K145" s="253"/>
    </row>
    <row r="146" spans="1:11" ht="7.5" customHeight="1">
      <c r="A146"/>
      <c r="B146" s="254"/>
      <c r="C146" s="255"/>
      <c r="D146" s="255"/>
      <c r="E146" s="255"/>
      <c r="F146" s="255"/>
      <c r="G146" s="255"/>
      <c r="H146" s="255"/>
      <c r="I146" s="255"/>
      <c r="J146" s="255"/>
      <c r="K146" s="256"/>
    </row>
    <row r="147" spans="1:11" ht="45" customHeight="1">
      <c r="A147"/>
      <c r="B147" s="257"/>
      <c r="C147" s="339" t="s">
        <v>2420</v>
      </c>
      <c r="D147" s="339"/>
      <c r="E147" s="339"/>
      <c r="F147" s="339"/>
      <c r="G147" s="339"/>
      <c r="H147" s="339"/>
      <c r="I147" s="339"/>
      <c r="J147" s="339"/>
      <c r="K147" s="258"/>
    </row>
    <row r="148" spans="1:11" ht="17.25" customHeight="1">
      <c r="A148"/>
      <c r="B148" s="257"/>
      <c r="C148" s="259" t="s">
        <v>2355</v>
      </c>
      <c r="D148" s="259"/>
      <c r="E148" s="259"/>
      <c r="F148" s="259" t="s">
        <v>2356</v>
      </c>
      <c r="G148" s="260"/>
      <c r="H148" s="259" t="s">
        <v>59</v>
      </c>
      <c r="I148" s="259" t="s">
        <v>62</v>
      </c>
      <c r="J148" s="259" t="s">
        <v>2357</v>
      </c>
      <c r="K148" s="258"/>
    </row>
    <row r="149" spans="1:11" ht="17.25" customHeight="1">
      <c r="A149"/>
      <c r="B149" s="257"/>
      <c r="C149" s="261" t="s">
        <v>2358</v>
      </c>
      <c r="D149" s="261"/>
      <c r="E149" s="261"/>
      <c r="F149" s="262" t="s">
        <v>2359</v>
      </c>
      <c r="G149" s="263"/>
      <c r="H149" s="261"/>
      <c r="I149" s="261"/>
      <c r="J149" s="261" t="s">
        <v>2360</v>
      </c>
      <c r="K149" s="258"/>
    </row>
    <row r="150" spans="1:11" ht="5.25" customHeight="1">
      <c r="A150"/>
      <c r="B150" s="269"/>
      <c r="C150" s="264"/>
      <c r="D150" s="264"/>
      <c r="E150" s="264"/>
      <c r="F150" s="264"/>
      <c r="G150" s="265"/>
      <c r="H150" s="264"/>
      <c r="I150" s="264"/>
      <c r="J150" s="264"/>
      <c r="K150" s="292"/>
    </row>
    <row r="151" spans="1:11" ht="15" customHeight="1">
      <c r="A151"/>
      <c r="B151" s="269"/>
      <c r="C151" s="296" t="s">
        <v>2364</v>
      </c>
      <c r="D151" s="246"/>
      <c r="E151" s="246"/>
      <c r="F151" s="297" t="s">
        <v>2361</v>
      </c>
      <c r="G151" s="246"/>
      <c r="H151" s="296" t="s">
        <v>2401</v>
      </c>
      <c r="I151" s="296" t="s">
        <v>2363</v>
      </c>
      <c r="J151" s="296">
        <v>120</v>
      </c>
      <c r="K151" s="292"/>
    </row>
    <row r="152" spans="1:11" ht="15" customHeight="1">
      <c r="A152"/>
      <c r="B152" s="269"/>
      <c r="C152" s="296" t="s">
        <v>2410</v>
      </c>
      <c r="D152" s="246"/>
      <c r="E152" s="246"/>
      <c r="F152" s="297" t="s">
        <v>2361</v>
      </c>
      <c r="G152" s="246"/>
      <c r="H152" s="296" t="s">
        <v>2421</v>
      </c>
      <c r="I152" s="296" t="s">
        <v>2363</v>
      </c>
      <c r="J152" s="296" t="s">
        <v>2412</v>
      </c>
      <c r="K152" s="292"/>
    </row>
    <row r="153" spans="1:11" ht="15" customHeight="1">
      <c r="A153"/>
      <c r="B153" s="269"/>
      <c r="C153" s="296" t="s">
        <v>2309</v>
      </c>
      <c r="D153" s="246"/>
      <c r="E153" s="246"/>
      <c r="F153" s="297" t="s">
        <v>2361</v>
      </c>
      <c r="G153" s="246"/>
      <c r="H153" s="296" t="s">
        <v>2422</v>
      </c>
      <c r="I153" s="296" t="s">
        <v>2363</v>
      </c>
      <c r="J153" s="296" t="s">
        <v>2412</v>
      </c>
      <c r="K153" s="292"/>
    </row>
    <row r="154" spans="1:11" ht="15" customHeight="1">
      <c r="A154"/>
      <c r="B154" s="269"/>
      <c r="C154" s="296" t="s">
        <v>2366</v>
      </c>
      <c r="D154" s="246"/>
      <c r="E154" s="246"/>
      <c r="F154" s="297" t="s">
        <v>2367</v>
      </c>
      <c r="G154" s="246"/>
      <c r="H154" s="296" t="s">
        <v>2401</v>
      </c>
      <c r="I154" s="296" t="s">
        <v>2363</v>
      </c>
      <c r="J154" s="296">
        <v>50</v>
      </c>
      <c r="K154" s="292"/>
    </row>
    <row r="155" spans="1:11" ht="15" customHeight="1">
      <c r="A155"/>
      <c r="B155" s="269"/>
      <c r="C155" s="296" t="s">
        <v>2369</v>
      </c>
      <c r="D155" s="246"/>
      <c r="E155" s="246"/>
      <c r="F155" s="297" t="s">
        <v>2361</v>
      </c>
      <c r="G155" s="246"/>
      <c r="H155" s="296" t="s">
        <v>2401</v>
      </c>
      <c r="I155" s="296" t="s">
        <v>2371</v>
      </c>
      <c r="J155" s="296"/>
      <c r="K155" s="292"/>
    </row>
    <row r="156" spans="1:11" ht="15" customHeight="1">
      <c r="A156"/>
      <c r="B156" s="269"/>
      <c r="C156" s="296" t="s">
        <v>2380</v>
      </c>
      <c r="D156" s="246"/>
      <c r="E156" s="246"/>
      <c r="F156" s="297" t="s">
        <v>2367</v>
      </c>
      <c r="G156" s="246"/>
      <c r="H156" s="296" t="s">
        <v>2401</v>
      </c>
      <c r="I156" s="296" t="s">
        <v>2363</v>
      </c>
      <c r="J156" s="296">
        <v>50</v>
      </c>
      <c r="K156" s="292"/>
    </row>
    <row r="157" spans="1:11" ht="15" customHeight="1">
      <c r="A157"/>
      <c r="B157" s="269"/>
      <c r="C157" s="296" t="s">
        <v>2388</v>
      </c>
      <c r="D157" s="246"/>
      <c r="E157" s="246"/>
      <c r="F157" s="297" t="s">
        <v>2367</v>
      </c>
      <c r="G157" s="246"/>
      <c r="H157" s="296" t="s">
        <v>2401</v>
      </c>
      <c r="I157" s="296" t="s">
        <v>2363</v>
      </c>
      <c r="J157" s="296">
        <v>50</v>
      </c>
      <c r="K157" s="292"/>
    </row>
    <row r="158" spans="1:11" ht="15" customHeight="1">
      <c r="A158"/>
      <c r="B158" s="269"/>
      <c r="C158" s="296" t="s">
        <v>2386</v>
      </c>
      <c r="D158" s="246"/>
      <c r="E158" s="246"/>
      <c r="F158" s="297" t="s">
        <v>2367</v>
      </c>
      <c r="G158" s="246"/>
      <c r="H158" s="296" t="s">
        <v>2401</v>
      </c>
      <c r="I158" s="296" t="s">
        <v>2363</v>
      </c>
      <c r="J158" s="296">
        <v>50</v>
      </c>
      <c r="K158" s="292"/>
    </row>
    <row r="159" spans="1:11" ht="15" customHeight="1">
      <c r="A159"/>
      <c r="B159" s="269"/>
      <c r="C159" s="296" t="s">
        <v>95</v>
      </c>
      <c r="D159" s="246"/>
      <c r="E159" s="246"/>
      <c r="F159" s="297" t="s">
        <v>2361</v>
      </c>
      <c r="G159" s="246"/>
      <c r="H159" s="296" t="s">
        <v>2423</v>
      </c>
      <c r="I159" s="296" t="s">
        <v>2363</v>
      </c>
      <c r="J159" s="296" t="s">
        <v>2424</v>
      </c>
      <c r="K159" s="292"/>
    </row>
    <row r="160" spans="1:11" ht="15" customHeight="1">
      <c r="A160"/>
      <c r="B160" s="269"/>
      <c r="C160" s="296" t="s">
        <v>2425</v>
      </c>
      <c r="D160" s="246"/>
      <c r="E160" s="246"/>
      <c r="F160" s="297" t="s">
        <v>2361</v>
      </c>
      <c r="G160" s="246"/>
      <c r="H160" s="296" t="s">
        <v>2426</v>
      </c>
      <c r="I160" s="296" t="s">
        <v>2396</v>
      </c>
      <c r="J160" s="296"/>
      <c r="K160" s="292"/>
    </row>
    <row r="161" spans="1:11" ht="15" customHeight="1">
      <c r="A161"/>
      <c r="B161" s="298"/>
      <c r="C161" s="278"/>
      <c r="D161" s="278"/>
      <c r="E161" s="278"/>
      <c r="F161" s="278"/>
      <c r="G161" s="278"/>
      <c r="H161" s="278"/>
      <c r="I161" s="278"/>
      <c r="J161" s="278"/>
      <c r="K161" s="299"/>
    </row>
    <row r="162" spans="1:11" ht="18.75" customHeight="1">
      <c r="A162"/>
      <c r="B162" s="280"/>
      <c r="C162" s="290"/>
      <c r="D162" s="290"/>
      <c r="E162" s="290"/>
      <c r="F162" s="300"/>
      <c r="G162" s="290"/>
      <c r="H162" s="290"/>
      <c r="I162" s="290"/>
      <c r="J162" s="290"/>
      <c r="K162" s="280"/>
    </row>
    <row r="163" spans="1:11" ht="18.75" customHeight="1">
      <c r="A163"/>
      <c r="B163" s="253"/>
      <c r="C163" s="253"/>
      <c r="D163" s="253"/>
      <c r="E163" s="253"/>
      <c r="F163" s="253"/>
      <c r="G163" s="253"/>
      <c r="H163" s="253"/>
      <c r="I163" s="253"/>
      <c r="J163" s="253"/>
      <c r="K163" s="253"/>
    </row>
    <row r="164" spans="1:11" ht="7.5" customHeight="1">
      <c r="A164"/>
      <c r="B164" s="234"/>
      <c r="C164" s="235"/>
      <c r="D164" s="235"/>
      <c r="E164" s="235"/>
      <c r="F164" s="235"/>
      <c r="G164" s="235"/>
      <c r="H164" s="235"/>
      <c r="I164" s="235"/>
      <c r="J164" s="235"/>
      <c r="K164" s="236"/>
    </row>
    <row r="165" spans="1:11" ht="45" customHeight="1">
      <c r="A165"/>
      <c r="B165" s="238"/>
      <c r="C165" s="333" t="s">
        <v>2427</v>
      </c>
      <c r="D165" s="333"/>
      <c r="E165" s="333"/>
      <c r="F165" s="333"/>
      <c r="G165" s="333"/>
      <c r="H165" s="333"/>
      <c r="I165" s="333"/>
      <c r="J165" s="333"/>
      <c r="K165" s="239"/>
    </row>
    <row r="166" spans="1:11" ht="17.25" customHeight="1">
      <c r="A166"/>
      <c r="B166" s="238"/>
      <c r="C166" s="259" t="s">
        <v>2355</v>
      </c>
      <c r="D166" s="259"/>
      <c r="E166" s="259"/>
      <c r="F166" s="259" t="s">
        <v>2356</v>
      </c>
      <c r="G166" s="301"/>
      <c r="H166" s="302" t="s">
        <v>59</v>
      </c>
      <c r="I166" s="302" t="s">
        <v>62</v>
      </c>
      <c r="J166" s="259" t="s">
        <v>2357</v>
      </c>
      <c r="K166" s="239"/>
    </row>
    <row r="167" spans="1:11" ht="17.25" customHeight="1">
      <c r="A167"/>
      <c r="B167" s="240"/>
      <c r="C167" s="261" t="s">
        <v>2358</v>
      </c>
      <c r="D167" s="261"/>
      <c r="E167" s="261"/>
      <c r="F167" s="262" t="s">
        <v>2359</v>
      </c>
      <c r="G167" s="303"/>
      <c r="H167" s="304"/>
      <c r="I167" s="304"/>
      <c r="J167" s="261" t="s">
        <v>2360</v>
      </c>
      <c r="K167" s="241"/>
    </row>
    <row r="168" spans="1:11" ht="5.25" customHeight="1">
      <c r="A168"/>
      <c r="B168" s="269"/>
      <c r="C168" s="264"/>
      <c r="D168" s="264"/>
      <c r="E168" s="264"/>
      <c r="F168" s="264"/>
      <c r="G168" s="265"/>
      <c r="H168" s="264"/>
      <c r="I168" s="264"/>
      <c r="J168" s="264"/>
      <c r="K168" s="292"/>
    </row>
    <row r="169" spans="1:11" ht="15" customHeight="1">
      <c r="A169"/>
      <c r="B169" s="269"/>
      <c r="C169" s="246" t="s">
        <v>2364</v>
      </c>
      <c r="D169" s="246"/>
      <c r="E169" s="246"/>
      <c r="F169" s="267" t="s">
        <v>2361</v>
      </c>
      <c r="G169" s="246"/>
      <c r="H169" s="246" t="s">
        <v>2401</v>
      </c>
      <c r="I169" s="246" t="s">
        <v>2363</v>
      </c>
      <c r="J169" s="246">
        <v>120</v>
      </c>
      <c r="K169" s="292"/>
    </row>
    <row r="170" spans="1:11" ht="15" customHeight="1">
      <c r="A170"/>
      <c r="B170" s="269"/>
      <c r="C170" s="246" t="s">
        <v>2410</v>
      </c>
      <c r="D170" s="246"/>
      <c r="E170" s="246"/>
      <c r="F170" s="267" t="s">
        <v>2361</v>
      </c>
      <c r="G170" s="246"/>
      <c r="H170" s="246" t="s">
        <v>2411</v>
      </c>
      <c r="I170" s="246" t="s">
        <v>2363</v>
      </c>
      <c r="J170" s="246" t="s">
        <v>2412</v>
      </c>
      <c r="K170" s="292"/>
    </row>
    <row r="171" spans="1:11" ht="15" customHeight="1">
      <c r="A171"/>
      <c r="B171" s="269"/>
      <c r="C171" s="246" t="s">
        <v>2309</v>
      </c>
      <c r="D171" s="246"/>
      <c r="E171" s="246"/>
      <c r="F171" s="267" t="s">
        <v>2361</v>
      </c>
      <c r="G171" s="246"/>
      <c r="H171" s="246" t="s">
        <v>2428</v>
      </c>
      <c r="I171" s="246" t="s">
        <v>2363</v>
      </c>
      <c r="J171" s="246" t="s">
        <v>2412</v>
      </c>
      <c r="K171" s="292"/>
    </row>
    <row r="172" spans="1:11" ht="15" customHeight="1">
      <c r="A172"/>
      <c r="B172" s="269"/>
      <c r="C172" s="246" t="s">
        <v>2366</v>
      </c>
      <c r="D172" s="246"/>
      <c r="E172" s="246"/>
      <c r="F172" s="267" t="s">
        <v>2367</v>
      </c>
      <c r="G172" s="246"/>
      <c r="H172" s="246" t="s">
        <v>2428</v>
      </c>
      <c r="I172" s="246" t="s">
        <v>2363</v>
      </c>
      <c r="J172" s="246">
        <v>50</v>
      </c>
      <c r="K172" s="292"/>
    </row>
    <row r="173" spans="1:11" ht="15" customHeight="1">
      <c r="A173"/>
      <c r="B173" s="269"/>
      <c r="C173" s="246" t="s">
        <v>2369</v>
      </c>
      <c r="D173" s="246"/>
      <c r="E173" s="246"/>
      <c r="F173" s="267" t="s">
        <v>2361</v>
      </c>
      <c r="G173" s="246"/>
      <c r="H173" s="246" t="s">
        <v>2428</v>
      </c>
      <c r="I173" s="246" t="s">
        <v>2371</v>
      </c>
      <c r="J173" s="246"/>
      <c r="K173" s="292"/>
    </row>
    <row r="174" spans="1:11" ht="15" customHeight="1">
      <c r="A174"/>
      <c r="B174" s="269"/>
      <c r="C174" s="246" t="s">
        <v>2380</v>
      </c>
      <c r="D174" s="246"/>
      <c r="E174" s="246"/>
      <c r="F174" s="267" t="s">
        <v>2367</v>
      </c>
      <c r="G174" s="246"/>
      <c r="H174" s="246" t="s">
        <v>2428</v>
      </c>
      <c r="I174" s="246" t="s">
        <v>2363</v>
      </c>
      <c r="J174" s="246">
        <v>50</v>
      </c>
      <c r="K174" s="292"/>
    </row>
    <row r="175" spans="1:11" ht="15" customHeight="1">
      <c r="A175"/>
      <c r="B175" s="269"/>
      <c r="C175" s="246" t="s">
        <v>2388</v>
      </c>
      <c r="D175" s="246"/>
      <c r="E175" s="246"/>
      <c r="F175" s="267" t="s">
        <v>2367</v>
      </c>
      <c r="G175" s="246"/>
      <c r="H175" s="246" t="s">
        <v>2428</v>
      </c>
      <c r="I175" s="246" t="s">
        <v>2363</v>
      </c>
      <c r="J175" s="246">
        <v>50</v>
      </c>
      <c r="K175" s="292"/>
    </row>
    <row r="176" spans="1:11" ht="15" customHeight="1">
      <c r="A176"/>
      <c r="B176" s="269"/>
      <c r="C176" s="246" t="s">
        <v>2386</v>
      </c>
      <c r="D176" s="246"/>
      <c r="E176" s="246"/>
      <c r="F176" s="267" t="s">
        <v>2367</v>
      </c>
      <c r="G176" s="246"/>
      <c r="H176" s="246" t="s">
        <v>2428</v>
      </c>
      <c r="I176" s="246" t="s">
        <v>2363</v>
      </c>
      <c r="J176" s="246">
        <v>50</v>
      </c>
      <c r="K176" s="292"/>
    </row>
    <row r="177" spans="1:11" ht="15" customHeight="1">
      <c r="A177"/>
      <c r="B177" s="269"/>
      <c r="C177" s="246" t="s">
        <v>117</v>
      </c>
      <c r="D177" s="246"/>
      <c r="E177" s="246"/>
      <c r="F177" s="267" t="s">
        <v>2361</v>
      </c>
      <c r="G177" s="246"/>
      <c r="H177" s="246" t="s">
        <v>2429</v>
      </c>
      <c r="I177" s="246" t="s">
        <v>2430</v>
      </c>
      <c r="J177" s="246"/>
      <c r="K177" s="292"/>
    </row>
    <row r="178" spans="1:11" ht="15" customHeight="1">
      <c r="A178"/>
      <c r="B178" s="269"/>
      <c r="C178" s="246" t="s">
        <v>62</v>
      </c>
      <c r="D178" s="246"/>
      <c r="E178" s="246"/>
      <c r="F178" s="267" t="s">
        <v>2361</v>
      </c>
      <c r="G178" s="246"/>
      <c r="H178" s="246" t="s">
        <v>2431</v>
      </c>
      <c r="I178" s="246" t="s">
        <v>2432</v>
      </c>
      <c r="J178" s="246">
        <v>1</v>
      </c>
      <c r="K178" s="292"/>
    </row>
    <row r="179" spans="1:11" ht="15" customHeight="1">
      <c r="A179"/>
      <c r="B179" s="269"/>
      <c r="C179" s="246" t="s">
        <v>58</v>
      </c>
      <c r="D179" s="246"/>
      <c r="E179" s="246"/>
      <c r="F179" s="267" t="s">
        <v>2361</v>
      </c>
      <c r="G179" s="246"/>
      <c r="H179" s="246" t="s">
        <v>2433</v>
      </c>
      <c r="I179" s="246" t="s">
        <v>2363</v>
      </c>
      <c r="J179" s="246">
        <v>20</v>
      </c>
      <c r="K179" s="292"/>
    </row>
    <row r="180" spans="1:11" ht="15" customHeight="1">
      <c r="A180"/>
      <c r="B180" s="269"/>
      <c r="C180" s="246" t="s">
        <v>59</v>
      </c>
      <c r="D180" s="246"/>
      <c r="E180" s="246"/>
      <c r="F180" s="267" t="s">
        <v>2361</v>
      </c>
      <c r="G180" s="246"/>
      <c r="H180" s="246" t="s">
        <v>2434</v>
      </c>
      <c r="I180" s="246" t="s">
        <v>2363</v>
      </c>
      <c r="J180" s="246">
        <v>255</v>
      </c>
      <c r="K180" s="292"/>
    </row>
    <row r="181" spans="1:11" ht="15" customHeight="1">
      <c r="A181"/>
      <c r="B181" s="269"/>
      <c r="C181" s="246" t="s">
        <v>118</v>
      </c>
      <c r="D181" s="246"/>
      <c r="E181" s="246"/>
      <c r="F181" s="267" t="s">
        <v>2361</v>
      </c>
      <c r="G181" s="246"/>
      <c r="H181" s="246" t="s">
        <v>2325</v>
      </c>
      <c r="I181" s="246" t="s">
        <v>2363</v>
      </c>
      <c r="J181" s="246">
        <v>10</v>
      </c>
      <c r="K181" s="292"/>
    </row>
    <row r="182" spans="1:11" ht="15" customHeight="1">
      <c r="A182"/>
      <c r="B182" s="269"/>
      <c r="C182" s="246" t="s">
        <v>119</v>
      </c>
      <c r="D182" s="246"/>
      <c r="E182" s="246"/>
      <c r="F182" s="267" t="s">
        <v>2361</v>
      </c>
      <c r="G182" s="246"/>
      <c r="H182" s="246" t="s">
        <v>2435</v>
      </c>
      <c r="I182" s="246" t="s">
        <v>2396</v>
      </c>
      <c r="J182" s="246"/>
      <c r="K182" s="292"/>
    </row>
    <row r="183" spans="1:11" ht="15" customHeight="1">
      <c r="A183"/>
      <c r="B183" s="269"/>
      <c r="C183" s="246" t="s">
        <v>2436</v>
      </c>
      <c r="D183" s="246"/>
      <c r="E183" s="246"/>
      <c r="F183" s="267" t="s">
        <v>2361</v>
      </c>
      <c r="G183" s="246"/>
      <c r="H183" s="246" t="s">
        <v>2437</v>
      </c>
      <c r="I183" s="246" t="s">
        <v>2396</v>
      </c>
      <c r="J183" s="246"/>
      <c r="K183" s="292"/>
    </row>
    <row r="184" spans="1:11" ht="15" customHeight="1">
      <c r="A184"/>
      <c r="B184" s="269"/>
      <c r="C184" s="246" t="s">
        <v>2425</v>
      </c>
      <c r="D184" s="246"/>
      <c r="E184" s="246"/>
      <c r="F184" s="267" t="s">
        <v>2361</v>
      </c>
      <c r="G184" s="246"/>
      <c r="H184" s="246" t="s">
        <v>2438</v>
      </c>
      <c r="I184" s="246" t="s">
        <v>2396</v>
      </c>
      <c r="J184" s="246"/>
      <c r="K184" s="292"/>
    </row>
    <row r="185" spans="1:11" ht="15" customHeight="1">
      <c r="A185"/>
      <c r="B185" s="269"/>
      <c r="C185" s="246" t="s">
        <v>121</v>
      </c>
      <c r="D185" s="246"/>
      <c r="E185" s="246"/>
      <c r="F185" s="267" t="s">
        <v>2367</v>
      </c>
      <c r="G185" s="246"/>
      <c r="H185" s="246" t="s">
        <v>2439</v>
      </c>
      <c r="I185" s="246" t="s">
        <v>2363</v>
      </c>
      <c r="J185" s="246">
        <v>50</v>
      </c>
      <c r="K185" s="292"/>
    </row>
    <row r="186" spans="1:11" ht="15" customHeight="1">
      <c r="A186"/>
      <c r="B186" s="269"/>
      <c r="C186" s="246" t="s">
        <v>2440</v>
      </c>
      <c r="D186" s="246"/>
      <c r="E186" s="246"/>
      <c r="F186" s="267" t="s">
        <v>2367</v>
      </c>
      <c r="G186" s="246"/>
      <c r="H186" s="246" t="s">
        <v>2441</v>
      </c>
      <c r="I186" s="246" t="s">
        <v>2442</v>
      </c>
      <c r="J186" s="246"/>
      <c r="K186" s="292"/>
    </row>
    <row r="187" spans="1:11" ht="15" customHeight="1">
      <c r="A187"/>
      <c r="B187" s="269"/>
      <c r="C187" s="246" t="s">
        <v>2443</v>
      </c>
      <c r="D187" s="246"/>
      <c r="E187" s="246"/>
      <c r="F187" s="267" t="s">
        <v>2367</v>
      </c>
      <c r="G187" s="246"/>
      <c r="H187" s="246" t="s">
        <v>2444</v>
      </c>
      <c r="I187" s="246" t="s">
        <v>2442</v>
      </c>
      <c r="J187" s="246"/>
      <c r="K187" s="292"/>
    </row>
    <row r="188" spans="1:11" ht="15" customHeight="1">
      <c r="A188"/>
      <c r="B188" s="269"/>
      <c r="C188" s="246" t="s">
        <v>2445</v>
      </c>
      <c r="D188" s="246"/>
      <c r="E188" s="246"/>
      <c r="F188" s="267" t="s">
        <v>2367</v>
      </c>
      <c r="G188" s="246"/>
      <c r="H188" s="246" t="s">
        <v>2446</v>
      </c>
      <c r="I188" s="246" t="s">
        <v>2442</v>
      </c>
      <c r="J188" s="246"/>
      <c r="K188" s="292"/>
    </row>
    <row r="189" spans="1:11" ht="15" customHeight="1">
      <c r="A189"/>
      <c r="B189" s="269"/>
      <c r="C189" s="305" t="s">
        <v>2447</v>
      </c>
      <c r="D189" s="246"/>
      <c r="E189" s="246"/>
      <c r="F189" s="267" t="s">
        <v>2367</v>
      </c>
      <c r="G189" s="246"/>
      <c r="H189" s="246" t="s">
        <v>2448</v>
      </c>
      <c r="I189" s="246" t="s">
        <v>2449</v>
      </c>
      <c r="J189" s="306" t="s">
        <v>2450</v>
      </c>
      <c r="K189" s="292"/>
    </row>
    <row r="190" spans="1:11" s="307" customFormat="1" ht="15" customHeight="1">
      <c r="B190" s="308"/>
      <c r="C190" s="309" t="s">
        <v>2451</v>
      </c>
      <c r="D190" s="310"/>
      <c r="E190" s="310"/>
      <c r="F190" s="311" t="s">
        <v>2367</v>
      </c>
      <c r="G190" s="310"/>
      <c r="H190" s="310" t="s">
        <v>2452</v>
      </c>
      <c r="I190" s="310" t="s">
        <v>2449</v>
      </c>
      <c r="J190" s="312" t="s">
        <v>2450</v>
      </c>
      <c r="K190" s="313"/>
    </row>
    <row r="191" spans="1:11" ht="15" customHeight="1">
      <c r="A191"/>
      <c r="B191" s="269"/>
      <c r="C191" s="305" t="s">
        <v>47</v>
      </c>
      <c r="D191" s="246"/>
      <c r="E191" s="246"/>
      <c r="F191" s="267" t="s">
        <v>2361</v>
      </c>
      <c r="G191" s="246"/>
      <c r="H191" s="243" t="s">
        <v>2453</v>
      </c>
      <c r="I191" s="246" t="s">
        <v>2454</v>
      </c>
      <c r="J191" s="246"/>
      <c r="K191" s="292"/>
    </row>
    <row r="192" spans="1:11" ht="15" customHeight="1">
      <c r="A192"/>
      <c r="B192" s="269"/>
      <c r="C192" s="305" t="s">
        <v>2455</v>
      </c>
      <c r="D192" s="246"/>
      <c r="E192" s="246"/>
      <c r="F192" s="267" t="s">
        <v>2361</v>
      </c>
      <c r="G192" s="246"/>
      <c r="H192" s="246" t="s">
        <v>2456</v>
      </c>
      <c r="I192" s="246" t="s">
        <v>2396</v>
      </c>
      <c r="J192" s="246"/>
      <c r="K192" s="292"/>
    </row>
    <row r="193" spans="1:11" ht="15" customHeight="1">
      <c r="A193"/>
      <c r="B193" s="269"/>
      <c r="C193" s="305" t="s">
        <v>2457</v>
      </c>
      <c r="D193" s="246"/>
      <c r="E193" s="246"/>
      <c r="F193" s="267" t="s">
        <v>2361</v>
      </c>
      <c r="G193" s="246"/>
      <c r="H193" s="246" t="s">
        <v>2458</v>
      </c>
      <c r="I193" s="246" t="s">
        <v>2396</v>
      </c>
      <c r="J193" s="246"/>
      <c r="K193" s="292"/>
    </row>
    <row r="194" spans="1:11" ht="15" customHeight="1">
      <c r="A194"/>
      <c r="B194" s="269"/>
      <c r="C194" s="305" t="s">
        <v>2459</v>
      </c>
      <c r="D194" s="246"/>
      <c r="E194" s="246"/>
      <c r="F194" s="267" t="s">
        <v>2367</v>
      </c>
      <c r="G194" s="246"/>
      <c r="H194" s="246" t="s">
        <v>2460</v>
      </c>
      <c r="I194" s="246" t="s">
        <v>2396</v>
      </c>
      <c r="J194" s="246"/>
      <c r="K194" s="292"/>
    </row>
    <row r="195" spans="1:11" ht="15" customHeight="1">
      <c r="A195"/>
      <c r="B195" s="298"/>
      <c r="C195" s="314"/>
      <c r="D195" s="278"/>
      <c r="E195" s="278"/>
      <c r="F195" s="278"/>
      <c r="G195" s="278"/>
      <c r="H195" s="278"/>
      <c r="I195" s="278"/>
      <c r="J195" s="278"/>
      <c r="K195" s="299"/>
    </row>
    <row r="196" spans="1:11" ht="18.75" customHeight="1">
      <c r="A196"/>
      <c r="B196" s="280"/>
      <c r="C196" s="290"/>
      <c r="D196" s="290"/>
      <c r="E196" s="290"/>
      <c r="F196" s="300"/>
      <c r="G196" s="290"/>
      <c r="H196" s="290"/>
      <c r="I196" s="290"/>
      <c r="J196" s="290"/>
      <c r="K196" s="280"/>
    </row>
    <row r="197" spans="1:11" ht="18.75" customHeight="1">
      <c r="A197"/>
      <c r="B197" s="280"/>
      <c r="C197" s="290"/>
      <c r="D197" s="290"/>
      <c r="E197" s="290"/>
      <c r="F197" s="300"/>
      <c r="G197" s="290"/>
      <c r="H197" s="290"/>
      <c r="I197" s="290"/>
      <c r="J197" s="290"/>
      <c r="K197" s="280"/>
    </row>
    <row r="198" spans="1:11" ht="18.75" customHeight="1">
      <c r="A198"/>
      <c r="B198" s="253"/>
      <c r="C198" s="253"/>
      <c r="D198" s="253"/>
      <c r="E198" s="253"/>
      <c r="F198" s="253"/>
      <c r="G198" s="253"/>
      <c r="H198" s="253"/>
      <c r="I198" s="253"/>
      <c r="J198" s="253"/>
      <c r="K198" s="253"/>
    </row>
    <row r="199" spans="1:11" ht="13.5">
      <c r="A199"/>
      <c r="B199" s="234"/>
      <c r="C199" s="235"/>
      <c r="D199" s="235"/>
      <c r="E199" s="235"/>
      <c r="F199" s="235"/>
      <c r="G199" s="235"/>
      <c r="H199" s="235"/>
      <c r="I199" s="235"/>
      <c r="J199" s="235"/>
      <c r="K199" s="236"/>
    </row>
    <row r="200" spans="1:11" ht="20.100000000000001" customHeight="1">
      <c r="A200"/>
      <c r="B200" s="238"/>
      <c r="C200" s="333" t="s">
        <v>2461</v>
      </c>
      <c r="D200" s="333"/>
      <c r="E200" s="333"/>
      <c r="F200" s="333"/>
      <c r="G200" s="333"/>
      <c r="H200" s="333"/>
      <c r="I200" s="333"/>
      <c r="J200" s="333"/>
      <c r="K200" s="239"/>
    </row>
    <row r="201" spans="1:11" ht="25.5" customHeight="1">
      <c r="A201"/>
      <c r="B201" s="238"/>
      <c r="C201" s="315" t="s">
        <v>2462</v>
      </c>
      <c r="D201" s="315"/>
      <c r="E201" s="315"/>
      <c r="F201" s="315" t="s">
        <v>2463</v>
      </c>
      <c r="G201" s="316"/>
      <c r="H201" s="340" t="s">
        <v>2464</v>
      </c>
      <c r="I201" s="340"/>
      <c r="J201" s="340"/>
      <c r="K201" s="239"/>
    </row>
    <row r="202" spans="1:11" ht="5.25" customHeight="1">
      <c r="A202"/>
      <c r="B202" s="269"/>
      <c r="C202" s="264"/>
      <c r="D202" s="264"/>
      <c r="E202" s="264"/>
      <c r="F202" s="264"/>
      <c r="G202" s="290"/>
      <c r="H202" s="264"/>
      <c r="I202" s="264"/>
      <c r="J202" s="264"/>
      <c r="K202" s="292"/>
    </row>
    <row r="203" spans="1:11" ht="15" customHeight="1">
      <c r="A203"/>
      <c r="B203" s="269"/>
      <c r="C203" s="246" t="s">
        <v>2454</v>
      </c>
      <c r="D203" s="246"/>
      <c r="E203" s="246"/>
      <c r="F203" s="267" t="s">
        <v>48</v>
      </c>
      <c r="G203" s="246"/>
      <c r="H203" s="341" t="s">
        <v>2465</v>
      </c>
      <c r="I203" s="341"/>
      <c r="J203" s="341"/>
      <c r="K203" s="292"/>
    </row>
    <row r="204" spans="1:11" ht="15" customHeight="1">
      <c r="A204"/>
      <c r="B204" s="269"/>
      <c r="C204" s="246"/>
      <c r="D204" s="246"/>
      <c r="E204" s="246"/>
      <c r="F204" s="267" t="s">
        <v>49</v>
      </c>
      <c r="G204" s="246"/>
      <c r="H204" s="341" t="s">
        <v>2466</v>
      </c>
      <c r="I204" s="341"/>
      <c r="J204" s="341"/>
      <c r="K204" s="292"/>
    </row>
    <row r="205" spans="1:11" ht="15" customHeight="1">
      <c r="A205"/>
      <c r="B205" s="269"/>
      <c r="C205" s="246"/>
      <c r="D205" s="246"/>
      <c r="E205" s="246"/>
      <c r="F205" s="267" t="s">
        <v>52</v>
      </c>
      <c r="G205" s="246"/>
      <c r="H205" s="341" t="s">
        <v>2467</v>
      </c>
      <c r="I205" s="341"/>
      <c r="J205" s="341"/>
      <c r="K205" s="292"/>
    </row>
    <row r="206" spans="1:11" ht="15" customHeight="1">
      <c r="A206"/>
      <c r="B206" s="269"/>
      <c r="C206" s="246"/>
      <c r="D206" s="246"/>
      <c r="E206" s="246"/>
      <c r="F206" s="267" t="s">
        <v>50</v>
      </c>
      <c r="G206" s="246"/>
      <c r="H206" s="341" t="s">
        <v>2468</v>
      </c>
      <c r="I206" s="341"/>
      <c r="J206" s="341"/>
      <c r="K206" s="292"/>
    </row>
    <row r="207" spans="1:11" ht="15" customHeight="1">
      <c r="A207"/>
      <c r="B207" s="269"/>
      <c r="C207" s="246"/>
      <c r="D207" s="246"/>
      <c r="E207" s="246"/>
      <c r="F207" s="267" t="s">
        <v>51</v>
      </c>
      <c r="G207" s="246"/>
      <c r="H207" s="341" t="s">
        <v>2469</v>
      </c>
      <c r="I207" s="341"/>
      <c r="J207" s="341"/>
      <c r="K207" s="292"/>
    </row>
    <row r="208" spans="1:11" ht="15" customHeight="1">
      <c r="A208"/>
      <c r="B208" s="269"/>
      <c r="C208" s="246"/>
      <c r="D208" s="246"/>
      <c r="E208" s="246"/>
      <c r="F208" s="267"/>
      <c r="G208" s="246"/>
      <c r="H208" s="246"/>
      <c r="I208" s="246"/>
      <c r="J208" s="246"/>
      <c r="K208" s="292"/>
    </row>
    <row r="209" spans="1:11" ht="15" customHeight="1">
      <c r="A209"/>
      <c r="B209" s="269"/>
      <c r="C209" s="246" t="s">
        <v>2408</v>
      </c>
      <c r="D209" s="246"/>
      <c r="E209" s="246"/>
      <c r="F209" s="267" t="s">
        <v>84</v>
      </c>
      <c r="G209" s="246"/>
      <c r="H209" s="341" t="s">
        <v>2470</v>
      </c>
      <c r="I209" s="341"/>
      <c r="J209" s="341"/>
      <c r="K209" s="292"/>
    </row>
    <row r="210" spans="1:11" ht="15" customHeight="1">
      <c r="A210"/>
      <c r="B210" s="269"/>
      <c r="C210" s="246"/>
      <c r="D210" s="246"/>
      <c r="E210" s="246"/>
      <c r="F210" s="267" t="s">
        <v>2303</v>
      </c>
      <c r="G210" s="246"/>
      <c r="H210" s="341" t="s">
        <v>2304</v>
      </c>
      <c r="I210" s="341"/>
      <c r="J210" s="341"/>
      <c r="K210" s="292"/>
    </row>
    <row r="211" spans="1:11" ht="15" customHeight="1">
      <c r="A211"/>
      <c r="B211" s="269"/>
      <c r="C211" s="246"/>
      <c r="D211" s="246"/>
      <c r="E211" s="246"/>
      <c r="F211" s="267" t="s">
        <v>2301</v>
      </c>
      <c r="G211" s="246"/>
      <c r="H211" s="341" t="s">
        <v>2471</v>
      </c>
      <c r="I211" s="341"/>
      <c r="J211" s="341"/>
      <c r="K211" s="292"/>
    </row>
    <row r="212" spans="1:11" ht="15" customHeight="1">
      <c r="A212"/>
      <c r="B212" s="317"/>
      <c r="C212" s="246"/>
      <c r="D212" s="246"/>
      <c r="E212" s="246"/>
      <c r="F212" s="267" t="s">
        <v>2305</v>
      </c>
      <c r="G212" s="305"/>
      <c r="H212" s="342" t="s">
        <v>2306</v>
      </c>
      <c r="I212" s="342"/>
      <c r="J212" s="342"/>
      <c r="K212" s="318"/>
    </row>
    <row r="213" spans="1:11" ht="15" customHeight="1">
      <c r="A213"/>
      <c r="B213" s="317"/>
      <c r="C213" s="246"/>
      <c r="D213" s="246"/>
      <c r="E213" s="246"/>
      <c r="F213" s="267" t="s">
        <v>2307</v>
      </c>
      <c r="G213" s="305"/>
      <c r="H213" s="342" t="s">
        <v>2472</v>
      </c>
      <c r="I213" s="342"/>
      <c r="J213" s="342"/>
      <c r="K213" s="318"/>
    </row>
    <row r="214" spans="1:11" ht="15" customHeight="1">
      <c r="A214"/>
      <c r="B214" s="317"/>
      <c r="C214" s="246"/>
      <c r="D214" s="246"/>
      <c r="E214" s="246"/>
      <c r="F214" s="267"/>
      <c r="G214" s="305"/>
      <c r="H214" s="296"/>
      <c r="I214" s="296"/>
      <c r="J214" s="296"/>
      <c r="K214" s="318"/>
    </row>
    <row r="215" spans="1:11" ht="15" customHeight="1">
      <c r="A215"/>
      <c r="B215" s="317"/>
      <c r="C215" s="246" t="s">
        <v>2432</v>
      </c>
      <c r="D215" s="246"/>
      <c r="E215" s="246"/>
      <c r="F215" s="267">
        <v>1</v>
      </c>
      <c r="G215" s="305"/>
      <c r="H215" s="342" t="s">
        <v>2473</v>
      </c>
      <c r="I215" s="342"/>
      <c r="J215" s="342"/>
      <c r="K215" s="318"/>
    </row>
    <row r="216" spans="1:11" ht="15" customHeight="1">
      <c r="A216"/>
      <c r="B216" s="317"/>
      <c r="C216" s="246"/>
      <c r="D216" s="246"/>
      <c r="E216" s="246"/>
      <c r="F216" s="267">
        <v>2</v>
      </c>
      <c r="G216" s="305"/>
      <c r="H216" s="342" t="s">
        <v>2474</v>
      </c>
      <c r="I216" s="342"/>
      <c r="J216" s="342"/>
      <c r="K216" s="318"/>
    </row>
    <row r="217" spans="1:11" ht="15" customHeight="1">
      <c r="A217"/>
      <c r="B217" s="317"/>
      <c r="C217" s="246"/>
      <c r="D217" s="246"/>
      <c r="E217" s="246"/>
      <c r="F217" s="267">
        <v>3</v>
      </c>
      <c r="G217" s="305"/>
      <c r="H217" s="342" t="s">
        <v>2475</v>
      </c>
      <c r="I217" s="342"/>
      <c r="J217" s="342"/>
      <c r="K217" s="318"/>
    </row>
    <row r="218" spans="1:11" ht="15" customHeight="1">
      <c r="A218"/>
      <c r="B218" s="317"/>
      <c r="C218" s="246"/>
      <c r="D218" s="246"/>
      <c r="E218" s="246"/>
      <c r="F218" s="267">
        <v>4</v>
      </c>
      <c r="G218" s="305"/>
      <c r="H218" s="342" t="s">
        <v>2476</v>
      </c>
      <c r="I218" s="342"/>
      <c r="J218" s="342"/>
      <c r="K218" s="318"/>
    </row>
    <row r="219" spans="1:11" ht="12.75" customHeight="1">
      <c r="A219"/>
      <c r="B219" s="319"/>
      <c r="C219" s="320"/>
      <c r="D219" s="320"/>
      <c r="E219" s="320"/>
      <c r="F219" s="320"/>
      <c r="G219" s="320"/>
      <c r="H219" s="320"/>
      <c r="I219" s="320"/>
      <c r="J219" s="320"/>
      <c r="K219" s="321"/>
    </row>
  </sheetData>
  <mergeCells count="77">
    <mergeCell ref="H217:J217"/>
    <mergeCell ref="H218:J218"/>
    <mergeCell ref="H211:J211"/>
    <mergeCell ref="H212:J212"/>
    <mergeCell ref="H213:J213"/>
    <mergeCell ref="H215:J215"/>
    <mergeCell ref="H216:J216"/>
    <mergeCell ref="H205:J205"/>
    <mergeCell ref="H206:J206"/>
    <mergeCell ref="H207:J207"/>
    <mergeCell ref="H209:J209"/>
    <mergeCell ref="H210:J210"/>
    <mergeCell ref="C165:J165"/>
    <mergeCell ref="C200:J200"/>
    <mergeCell ref="H201:J201"/>
    <mergeCell ref="H203:J203"/>
    <mergeCell ref="H204:J204"/>
    <mergeCell ref="D70:J70"/>
    <mergeCell ref="C75:J75"/>
    <mergeCell ref="C102:J102"/>
    <mergeCell ref="C122:J122"/>
    <mergeCell ref="C147:J147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  <mergeCell ref="F23:J23"/>
    <mergeCell ref="C25:J25"/>
    <mergeCell ref="C26:J26"/>
    <mergeCell ref="D27:J27"/>
    <mergeCell ref="D28:J28"/>
    <mergeCell ref="F18:J18"/>
    <mergeCell ref="F19:J19"/>
    <mergeCell ref="F20:J20"/>
    <mergeCell ref="F21:J21"/>
    <mergeCell ref="F22:J22"/>
    <mergeCell ref="D10:J10"/>
    <mergeCell ref="D11:J11"/>
    <mergeCell ref="D15:J15"/>
    <mergeCell ref="D16:J16"/>
    <mergeCell ref="D17:J17"/>
    <mergeCell ref="C3:J3"/>
    <mergeCell ref="C4:J4"/>
    <mergeCell ref="C6:J6"/>
    <mergeCell ref="C7:J7"/>
    <mergeCell ref="C9:J9"/>
  </mergeCells>
  <pageMargins left="0.59027777777777801" right="0.59027777777777801" top="0.59027777777777801" bottom="0.59027777777777801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Rekapitulace stavby</vt:lpstr>
      <vt:lpstr>16240D-S1 - Stavební úpra...</vt:lpstr>
      <vt:lpstr>16240D-S2 - Přístavba výt...</vt:lpstr>
      <vt:lpstr>Příloha specifikace výtahu</vt:lpstr>
      <vt:lpstr>Pokyny pro vyplnění</vt:lpstr>
      <vt:lpstr>'16240D-S1 - Stavební úpra...'!Názvy_tisku</vt:lpstr>
      <vt:lpstr>'16240D-S2 - Přístavba výt...'!Názvy_tisku</vt:lpstr>
      <vt:lpstr>'Rekapitulace stavby'!Názvy_tisku</vt:lpstr>
      <vt:lpstr>'16240D-S1 - Stavební úpra...'!Oblast_tisku</vt:lpstr>
      <vt:lpstr>'16240D-S2 - Přístavba výt...'!Oblast_tisku</vt:lpstr>
      <vt:lpstr>'Pokyny pro vyplnění'!Oblast_tisku</vt:lpstr>
      <vt:lpstr>'Příloha specifikace výtahu'!Oblast_tisku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PC22PRIPRAVA\Uzivatel</dc:creator>
  <dc:description/>
  <cp:lastModifiedBy>Trávníček Jan</cp:lastModifiedBy>
  <cp:revision>1</cp:revision>
  <dcterms:created xsi:type="dcterms:W3CDTF">2026-01-13T10:38:07Z</dcterms:created>
  <dcterms:modified xsi:type="dcterms:W3CDTF">2026-02-06T10:30:13Z</dcterms:modified>
  <dc:language>cs-CZ</dc:language>
</cp:coreProperties>
</file>